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201.1" sheetId="2" r:id="rId2"/>
    <sheet name="SO 201.2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<sst xmlns="http://schemas.openxmlformats.org/spreadsheetml/2006/main" count="1028" uniqueCount="468">
  <si>
    <t>Soupis objektů s DPH</t>
  </si>
  <si>
    <t>Stavba:Hobšovice - Rekonstrukce mostu III/23933 Hobšovice, most ev.č. 23933-4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</si>
  <si>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</si>
  <si>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</si>
  <si>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</si>
  <si>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</si>
  <si>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</si>
  <si>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</si>
  <si>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</si>
  <si>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</si>
  <si>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</si>
  <si>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</si>
  <si>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</si>
  <si>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</si>
  <si>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</si>
  <si>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</si>
  <si>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</si>
  <si>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</si>
  <si>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</si>
  <si>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Hobšovice</t>
  </si>
  <si>
    <t>Rekonstrukce mostu III/23933 Hobšovice, most ev.č. 23933-4</t>
  </si>
  <si>
    <t>SO 201.1</t>
  </si>
  <si>
    <t>Most - demolice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</si>
  <si>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</si>
  <si>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</si>
  <si>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</si>
  <si>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</si>
  <si>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</si>
  <si>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</si>
  <si>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</si>
  <si>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</si>
  <si>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</si>
  <si>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</si>
  <si>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</si>
  <si>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</si>
  <si>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</si>
  <si>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</si>
  <si>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</si>
  <si>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</si>
  <si>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</si>
  <si>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</si>
  <si>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</si>
  <si>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</si>
  <si>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</si>
  <si>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</si>
  <si>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</si>
  <si>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014102</t>
  </si>
  <si>
    <t/>
  </si>
  <si>
    <t>POPLATKY ZA SKLÁDKU
zemina a kamení</t>
  </si>
  <si>
    <t xml:space="preserve">T         </t>
  </si>
  <si>
    <t>ornice  96*0,2*1,7=32,640 [A]
podklady z vozovek  86,5*2,0=173,000 [B]
Celkem: A+B=205,640 [C]</t>
  </si>
  <si>
    <t>zahrnuje veškeré poplatky provozovateli skládky související s uložením odpadu na skládce.</t>
  </si>
  <si>
    <t>014122</t>
  </si>
  <si>
    <t>POPLATKY ZA SKLÁDKU
beton</t>
  </si>
  <si>
    <t>podklady z vozovek   50*0,1*2,2=11,000 [A]
bet. mazanina   71,14*0,03*2,2=4,695 [B]
římsy a podklady  4,3*2,2=9,460 [C]
základy 0,8*2,50*(12,08+12,1)*2,2=106,392 [D]
Celkem: A+B+C+D=131,547 [E]</t>
  </si>
  <si>
    <t>014132</t>
  </si>
  <si>
    <t>POPLATKY ZA SKLÁDKU
železobeton</t>
  </si>
  <si>
    <t>římsy  24,24*2,4=58,176 [A]</t>
  </si>
  <si>
    <t>02520</t>
  </si>
  <si>
    <t>ZKOUŠENÍ MATERIÁLŮ NEZÁVISLOU ZKUŠEBNOU
zkoušky dehtu ve vybouraném asfaltu vč. posouzení jeho vhodnosti pro další využití k recyklaci</t>
  </si>
  <si>
    <t xml:space="preserve">KPL       </t>
  </si>
  <si>
    <t>zahrnuje veškeré náklady spojené s objednatelem požadovanými zkouškami</t>
  </si>
  <si>
    <t>02730</t>
  </si>
  <si>
    <t>POMOC PRÁCE ZŘÍZ NEBO ZAJIŠŤ OCHRANU INŽENÝRSKÝCH SÍTÍ
vytyčení podzemních inženýrských sítí ve spolupráci s jejich správci a viditelné vyznačení v terénu, 3 x</t>
  </si>
  <si>
    <t>zahrnuje veškeré náklady spojené s objednatelem požadovanými zařízeními</t>
  </si>
  <si>
    <t>Zemní práce</t>
  </si>
  <si>
    <t>111208</t>
  </si>
  <si>
    <t>ODSTRANĚNÍ KŘOVIN S ODVOZEM DO 20KM
smýcneí křovin a náletových dřevin na svazích potoka, likvidace na místě spálením nebo štěpkováním, případně odvoz na skládku
likvidace v režii zhotovitele</t>
  </si>
  <si>
    <t xml:space="preserve">M2        </t>
  </si>
  <si>
    <t>30+30=60,000 [A]</t>
  </si>
  <si>
    <t>odstranění křovin a stromů do průměru 100 mm
doprava dřevin na předepsanou vzdálenost
spálení na hromadách nebo štěpkování</t>
  </si>
  <si>
    <t>113328</t>
  </si>
  <si>
    <t>ODSTRAN PODKL ZPEVNĚNÝCH PLOCH Z KAMENIVA NESTMEL, ODVOZ DO 20KM
vybourání podkladu původní vozovky ze sypaniny (kameniva) v tl. 8cm
s naložením a odvozem na skládku</t>
  </si>
  <si>
    <t xml:space="preserve">M3        </t>
  </si>
  <si>
    <t>na mostě   50*0,08=4,000 [A]
na předmostích  275*0,3=82,500 [B]
Celkem: A+B=86,500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</si>
  <si>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</si>
  <si>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</si>
  <si>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
odstranění podkladních vrstev vozovky, bet. mazanin, říms vč. podkladu, základu mostu
s naložením na dopravní prostředek a odvozem na skládku</t>
  </si>
  <si>
    <t>podklady z vozovek   50*0,1=5,000 [A]</t>
  </si>
  <si>
    <t>113534</t>
  </si>
  <si>
    <t>ODSTRANĚNÍ CHODNÍKOVÝCH KAMENNÝCH OBRUBNÍKŮ, ODVOZ DO 5KM
vybourání kamenných obrub š. 10cm lemujících rampovité ukončení říms vč. lože
objem. hmotnost suti 0,205 t/m vč. lože</t>
  </si>
  <si>
    <t xml:space="preserve">M         </t>
  </si>
  <si>
    <t>11353B</t>
  </si>
  <si>
    <t>ODSTRANĚNÍ CHODNÍKOVÝCH KAMENNÝCH OBRUBNÍKŮ - DOPRAVA
příplatek za odvoz na skládku vzd 20 km</t>
  </si>
  <si>
    <t xml:space="preserve">tkm       </t>
  </si>
  <si>
    <t>41*0,205*15=126,075 [A]</t>
  </si>
  <si>
    <t>Položka zahrnuje samostatnou dopravu suti a vybouraných hmot. Množství se určí jako součin hmotnosti [t] a požadované vzdálenosti [km].</t>
  </si>
  <si>
    <t>113728</t>
  </si>
  <si>
    <t>FRÉZOVÁNÍ ZPEVNĚNÝCH PLOCH ASFALTOVÝCH, ODVOZ DO 20KM
frézování vozovky v trase komunikace v tl. 15cm, v místě sjezdů 5cm
s naložením a odvozem na skládku
povinný odkup frézátu zhotovitelem</t>
  </si>
  <si>
    <t>tl. 15cm  250*0,15=37,500 [A]
tl.  5cm   10*0,05=0,500 [B]
Celkem: A+B=38,000 [C]</t>
  </si>
  <si>
    <t>121101</t>
  </si>
  <si>
    <t xml:space="preserve">SEJMUTÍ ORNICE NEBO LESNÍ PŮDY S ODVOZEM DO 1KM
sejmutí ornice v tl. 20cm z přilehlých ploch zeleně, uložení v místě stavby pro zpětné ohumusování
vč. vnitrostaveništní dopravy
</t>
  </si>
  <si>
    <t>384*0,2=76,800 [A]</t>
  </si>
  <si>
    <t>položka zahrnuje sejmutí ornice bez ohledu na tloušťku vrstvy a její vodorovnou dopravu
nezahrnuje uložení na trvalou skládku</t>
  </si>
  <si>
    <t>121108</t>
  </si>
  <si>
    <t>SEJMUTÍ ORNICE NEBO LESNÍ PŮDY S ODVOZEM DO 20KM
sejmutí ornice v tl. 20cm z přilehlých svahů, vč. naložení přebytečné zeminy a odvozem na skládku</t>
  </si>
  <si>
    <t>96*0,2=19,200 [A]</t>
  </si>
  <si>
    <t>17120</t>
  </si>
  <si>
    <t>ULOŽENÍ SYPANINY DO NÁSYPŮ A NA SKLÁDKY BEZ ZHUTNĚNÍ
uložení přebytečné ornice na skládce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</si>
  <si>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</si>
  <si>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18481</t>
  </si>
  <si>
    <t>OCHRANA STROMŮ BEDNĚNÍM
ochrana kořenového systému vzrostlého stromu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</si>
  <si>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</si>
  <si>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</si>
  <si>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228122</t>
  </si>
  <si>
    <t>ODBOURÁNÍ PILOT ZE ŽELEZOBET DÍLCŮ
odbourání hlav pilot s naložením a odvozem na skládku</t>
  </si>
  <si>
    <t>0,65*2,0*10=13,000 [A]</t>
  </si>
  <si>
    <t>zahrnuje i vodorovnou dopravu a uložení na skládku (bez poplatku)</t>
  </si>
  <si>
    <t>Ostatní konstrukce a práce</t>
  </si>
  <si>
    <t>9111A3</t>
  </si>
  <si>
    <t xml:space="preserve">ZÁBRADLÍ SILNIČNÍ S VODOR MADLY - DEMONTÁŽ S PŘESUNEM
demontáž, odvoz oc. zábradlí, likvidace sešrotováním
</t>
  </si>
  <si>
    <t>položka zahrnuje:
- demontáž a odstranění zařízení
- jeho odvoz na předepsané místo</t>
  </si>
  <si>
    <t>9111B3</t>
  </si>
  <si>
    <t>ZÁBRADLÍ SILNIČNÍ SE SVISLOU VÝPLNÍ - DEMONTÁŽ S PŘESUNEM
demontáž, odvoz oc. zábradlí, likvidace sešrotováním</t>
  </si>
  <si>
    <t>914113</t>
  </si>
  <si>
    <t>DOPRAVNÍ ZNAČKY ZÁKLADNÍ VELIKOSTI OCELOVÉ NEREFLEXNÍ - DEMONTÁŽ
demontáž stávajících tabulek s ev. číslem mostu, uložení v místě stavby pro zpětné osazení</t>
  </si>
  <si>
    <t xml:space="preserve">KUS       </t>
  </si>
  <si>
    <t>Položka zahrnuje odstranění, demontáž a odklizení materiálu s odvozem na předepsané místo</t>
  </si>
  <si>
    <t>914123</t>
  </si>
  <si>
    <t>DOPRAVNÍ ZNAČKY ZÁKLADNÍ VELIKOSTI OCELOVÉ FÓLIE TŘ 1 - DEMONTÁŽ
demontáž a odvoz stávajícího dopravního značení, vč. naložení na dopravní prostředek a odvozem na skládku k sešrotování
likvidace v režii zhotovitele</t>
  </si>
  <si>
    <t>B13  2=2,000 [A]
E13  2=2,000 [B]
Celkem: A+B=4,000 [C]</t>
  </si>
  <si>
    <t>914163</t>
  </si>
  <si>
    <t>DOPRAVNÍ ZNAČKY ZÁKLADNÍ VELIKOSTI HLINÍKOVÉ FÓLIE TŘ 1 - DEMONTÁŽ
demontáž a odvoz dočasného dopravního značení vč. sloupků a patek, uložení na KSÚS</t>
  </si>
  <si>
    <t>919112</t>
  </si>
  <si>
    <t>ŘEZÁNÍ ASFALTOVÉHO KRYTU VOZOVEK TL DO 100MM
naříznutí vozovky na ZÚ, KÚ a na sjezdech na místní komunikace
odměřeno v ACAD</t>
  </si>
  <si>
    <t>položka zahrnuje řezání vozovkové vrstvy v předepsané tloušťce, včetně spotřeby vody</t>
  </si>
  <si>
    <t>93631</t>
  </si>
  <si>
    <t>DROBNÉ DOPLŇK KONSTR BETON MONOLIT
zpětné osazení vybouraných božích muk, vč. podstavce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</si>
  <si>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</si>
  <si>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966138</t>
  </si>
  <si>
    <t>BOURÁNÍ KONSTRUKCÍ Z KAMENE NA MC S ODVOZEM DO 20KM
demolice částí starého mostu z kamene, s naložením na dopravní prostředek a odovzem na skládku</t>
  </si>
  <si>
    <t>kamenná klenba vč. opěr a pilířů  148,4=148,400 [A]
nábřežní zdi   (4,73*7,32+3,002*8,95+3,75*7,1)=88,117 [B]
kamenná zeď na vtoku a výtoku  32*0,75=24,000 [C]
Celkem: A+B+C=260,517 [D]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</si>
  <si>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</si>
  <si>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</si>
  <si>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demolice konstrukcí mostu, s naložením na dopravní prostředek a odvozem na skládku</t>
  </si>
  <si>
    <t>bet. mazanina   71,14*0,03=2,134 [A]
římsy a podklady  4,3=4,300 [B]
základy 0,8*2,50*(12,08+12,1)=48,360 [C]
Celkem: A+B+C=54,794 [D]</t>
  </si>
  <si>
    <t>966168</t>
  </si>
  <si>
    <t>BOURÁNÍ KONSTRUKCÍ ZE ŽELEZOBETONU S ODVOZEM DO 20KM
demolice železobetonových říms, vč. naložení na dopravní prostředek a odvozem na skládku</t>
  </si>
  <si>
    <t>60,6*0,4=24,240 [A]</t>
  </si>
  <si>
    <t>967188</t>
  </si>
  <si>
    <t>VYBOURÁNÍ ČÁSTÍ KONSTRUKCÍ KOVOVÝCH S ODVOZEM DO 20KM
demolice ocel. lávky š. 1m, dl. 12m s naložením a odvozem k sešrotování</t>
  </si>
  <si>
    <t>12*0,15=1,800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</si>
  <si>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</si>
  <si>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97817</t>
  </si>
  <si>
    <t>ODSTRANĚNÍ MOSTNÍ IZOLACE
odstranění mostní izolace v tl. 10mm, předpoklad hadrová lepenka s asf. nátěrem
vč. naložení a odvozu na skládku
likvidace v režii zhotovitele</t>
  </si>
  <si>
    <t>988171</t>
  </si>
  <si>
    <t>DEMOLICE DROB STAVEB S POD KONSTR DO 10% KOV, ODVOZ DO 1KM
demontáž kovového kříže (boží muka) vč. kamenného podstavce a základu, přesun a uložení v rámci stavby, bude osazeno zpět po dokončení stavby</t>
  </si>
  <si>
    <t xml:space="preserve">M3OP      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</si>
  <si>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
- rozpojení zdiva na suť schopnou odvozu na skládku
- kropení a vytváření vodní clony
- bezpečnostní opatření, vyplývající z předpisů o bezpečnosti práce
- podpěrné konstrukce jakékoli výšky
- úpravu pláně po demolici s návazností na přilehlý terén
- odpojení od sousedních nedemolovaných objektů
- jakékoli lešení a práce bez pevné pracovní podlahy
- naložení, dopravu a složení suti
- ochranná ohrazení a sítě
- ochranná zařízení proti poškození okolních objektů
- eventuelní nutnou asistenci požárních či bezpečnostních sborů</t>
  </si>
  <si>
    <t>C e l k e m</t>
  </si>
  <si>
    <t>SO 201.2</t>
  </si>
  <si>
    <t>Most</t>
  </si>
  <si>
    <t>odkopávky  (165,43+73,973)*1,8=430,925 [A]
hloubení jam  256,11*1,8=460,998 [B]
zemina z vrtů pilot  80*0,65*1,8=93,600 [C]
výměna podloží 133,2*1,8=239,760 [D]
Celkem: A+B+C+D=1 225,283 [E]</t>
  </si>
  <si>
    <t>hlavy pilot   13*2,2=28,600 [A]
uliční vpust   1*1,2=1,200 [B]
šablony pilot  12*2,2=26,400 [C]
Celkem: A+B+C=56,200 [D]</t>
  </si>
  <si>
    <t>žb potrubí hmotnost 4,311 t/kus dl. 2,5m    24/2,5*4,311=41,386 [A]
silniční panely   65*0,517=33,605 [B]
Celkem: A+B=74,991 [C]</t>
  </si>
  <si>
    <t>02510</t>
  </si>
  <si>
    <t>ZKOUŠENÍ MATERIÁLŮ ZKUŠEBNOU ZHOTOVITELE
Zpracování kontrolního a zkušebního plánu, provádění a vyhodnocování
nezbytných zkoušek vč. materiálových zkoušek a zkoušení integrity pilot (CHA,
PIT)</t>
  </si>
  <si>
    <t>02610</t>
  </si>
  <si>
    <t>ZKOUŠENÍ KONSTRUKCÍ A PRACÍ ZKUŠEBNOU ZHOTOVITELE
statické zatěžovací zkoušky únosnosti silniční pláně</t>
  </si>
  <si>
    <t>02910</t>
  </si>
  <si>
    <t>OSTATNÍ POŽADAVKY - ZEMĚMĚŘIČSKÁ MĚŘENÍ
Geodetická činnost v průběhu provádění stavebních prací (geodet zhotovitele
stavby) včetně vytyčení stavby, vč. vytyčení hranic pozemků.
Součástí je vybudování potřebné vytyčovací sítě.</t>
  </si>
  <si>
    <t>zahrnuje veškeré náklady spojené s objednatelem požadovanými pracemi</t>
  </si>
  <si>
    <t>029112</t>
  </si>
  <si>
    <t>OSTATNÍ POŽADAVKY - GEODETICKÉ ZAMĚŘENÍ - PLOŠNÉ
geodetické změření skutečného provedení stavby</t>
  </si>
  <si>
    <t>02920</t>
  </si>
  <si>
    <t>OSTATNÍ POŽADAVKY - OCHRANA ŽIVOTNÍHO PROSTŘEDÍ
povodňový a havarijní plán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</si>
  <si>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</si>
  <si>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</si>
  <si>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</si>
  <si>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</si>
  <si>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</si>
  <si>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
dokumentace skutečného provedení stavby v digitální a tištěné podobě, dle SOD</t>
  </si>
  <si>
    <t>02945</t>
  </si>
  <si>
    <t>OSTAT POŽADAVKY - GEOMETRICKÝ PLÁN</t>
  </si>
  <si>
    <t>položka zahrnuje: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</si>
  <si>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</si>
  <si>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Pasport přístupových komunikací a objektů v okolí stavěniště vč. pasportu objízdných tras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</si>
  <si>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</si>
  <si>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</si>
  <si>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</si>
  <si>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</si>
  <si>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02960</t>
  </si>
  <si>
    <t>OSTATNÍ POŽADAVKY - ODBORNÝ DOZOR
autorský dozor zpracovatele RDS</t>
  </si>
  <si>
    <t xml:space="preserve">KČ        </t>
  </si>
  <si>
    <t>zahrnuje veškeré náklady spojené s objednatelem požadovaným dozorem</t>
  </si>
  <si>
    <t>02990</t>
  </si>
  <si>
    <t>OSTATNÍ POŽADAVKY - INFORMAČNÍ TABULE
Tabulka s letopočtem stavby nového mostu a názvem zhotovitele - vlys do betonu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</si>
  <si>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</si>
  <si>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</si>
  <si>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
zařízení staveniště - sklady, kancelář, mobilní WC
dodávka, provoz a údržba, demontáž a odovz po dokončení
vč. povrchové úpravy terénu do původního stavu</t>
  </si>
  <si>
    <t>zahrnuje objednatelem povolené náklady na pořízení (event. pronájem), provozování, udržování a likvidaci zhotovitelova zařízení</t>
  </si>
  <si>
    <t>03710</t>
  </si>
  <si>
    <t>POMOC PRÁCE ZAJIŠŤ NEBO ZŘÍZ OBJÍŽĎKY A PŘÍSTUP CESTY
vyspravení objízdných tras - frézování s odvozem a likvidací, smetení, postřik, obrus ACO 40-50mm</t>
  </si>
  <si>
    <t>zahrnuje objednatelem povolené náklady na požadovaná zařízení zhotovitele</t>
  </si>
  <si>
    <t>11336</t>
  </si>
  <si>
    <t>ODSTRANĚNÍ PODKLADU ZPEVNĚNÝCH PLOCH ZE SILNIČNÍCH DÍLCŮ (PANELŮ)
naložení a odvoz sinličních panelů na skládku</t>
  </si>
  <si>
    <t>65*0,21=13,650 [A]</t>
  </si>
  <si>
    <t>11511</t>
  </si>
  <si>
    <t>ČERPÁNÍ VODY DO 500 L/MIN
čerpání vody po dobu výstavby</t>
  </si>
  <si>
    <t xml:space="preserve">HOD       </t>
  </si>
  <si>
    <t>20*8=160,000 [A]</t>
  </si>
  <si>
    <t>Položka čerpání vody na povrchu zahrnuje i potrubí, pohotovost záložní čerpací soupravy a zřízení čerpací jímky. Součástí položky je také následná demontáž a likvidace těchto zařízení</t>
  </si>
  <si>
    <t>122738</t>
  </si>
  <si>
    <t>ODKOPÁVKY A PROKOPÁVKY OBECNÉ TŘ. I, ODVOZ DO 20KM
odkopávky dočasných zásypů, s naložením na dopravní prostředek a odvozem na skládku
odměřeno v ACAD</t>
  </si>
  <si>
    <t>dočasný zásyp pro vrtání pilot   7,1*12,1+7,1*11,2=165,430 [A]
dočasné zatrubnění potoka   6,75*9,4+4*0,65+2,4*0,65+8,25*0,65+1=73,973 [B]
výměna podloží  (25+12)*9*0,4=133,200 [C]
Celkem: A+B+C=372,603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</si>
  <si>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</si>
  <si>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125731</t>
  </si>
  <si>
    <t>VYKOPÁVKY ZE ZEMNÍKŮ A SKLÁDEK TŘ. I, ODVOZ DO 1KM
naložení sejmuté ornice na deponii a převoz na místo zpětného zapracování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</si>
  <si>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</si>
  <si>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131738</t>
  </si>
  <si>
    <t>HLOUBENÍ JAM ZAPAŽ I NEPAŽ TŘ. I, ODVOZ DO 20KM
hloubení jam s naložením a odvozem na skládku
odměřeno v ACAD</t>
  </si>
  <si>
    <t>celková kubatura hloubení jam   9,91*8,5+9,91*12,5+48=256,110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</si>
  <si>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</si>
  <si>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SYPANINY DO NÁSYPŮ A NA SKLÁDKY BEZ ZHUTNĚNÍ
uložení přebytečné zeminy na skládce</t>
  </si>
  <si>
    <t>odkopávky  (165,43+73,973)=239,403 [A]
hloubení jam  16,707=16,707 [B]
zemina z vrtů pilot  80*0,65=52,000 [C]
výměna podloží  133,2=133,200 [D]
Celkem: A+B+C+D=441,310 [E]</t>
  </si>
  <si>
    <t>17180</t>
  </si>
  <si>
    <t>ULOŽENÍ SYPANINY DO NÁSYPŮ Z NAKUPOVANÝCH MATERIÁLŮ
rozšíření násypu silničního tělesa vhodným, propustným, nenamrzavým materiálem
odměřeno v ACAD</t>
  </si>
  <si>
    <t>(25+12)*1*0,5=18,500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</si>
  <si>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</si>
  <si>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</si>
  <si>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zásyp za opěrami štěrkodrtí ŠD Id=0,9, 
piloty a zatrubnění potoka vhodnou propustnou nenamrzavou zeminou
vč. nákupu a dovozu
odměřeno v ACAD
viz příloha č. 7 vzorové řezy</t>
  </si>
  <si>
    <t>zásyp za opěrami ŠD Id=0,9     3*9,5*2=57,000 [A]
dočasný zásyp pro vrtání pilot   7,1*12,1+7,1*11,2=165,430 [B]
dočasné zatrubnění potoka   6,75*9,4+4*0,65+2,4*0,65+8,25*0,65+1=73,973 [C]
Celkem: A+B+C=296,403 [D]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</si>
  <si>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</si>
  <si>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</si>
  <si>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obsyp přípojky uliční vpusti štěkopískem fr. 0/4 do výšky 30cm nad vrch potrubí</t>
  </si>
  <si>
    <t>5*0,8*0,6=2,400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</si>
  <si>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</si>
  <si>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</si>
  <si>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
hutnění zemní pláně Edef,2 = 45 MPa
odměřeno v ACAD
viz příloha č. 1 Technická zpráva</t>
  </si>
  <si>
    <t>(25+12)*9=333,000 [A]</t>
  </si>
  <si>
    <t>položka zahrnuje úpravu pláně včetně vyrovnání výškových rozdílů. Míru zhutnění určuje projekt.</t>
  </si>
  <si>
    <t>18223</t>
  </si>
  <si>
    <t>ROZPROSTŘENÍ ORNICE VE SVAHU V TL DO 0,20M
ohumusování v tl. 15-20cm přilehlých svahů humózní zeminou získanou v rámci stavby a uložené na deponii</t>
  </si>
  <si>
    <t>230+60+20+170=480,000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</si>
  <si>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</si>
  <si>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</si>
  <si>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
osetí ohumusovaných svahů, vč. zalování po dobu výstavby</t>
  </si>
  <si>
    <t>Zahrnuje dodání předepsané travní směsi, její výsev na ornici, zalévání, první pokosení, to vše bez ohledu na sklon terénu</t>
  </si>
  <si>
    <t>21461</t>
  </si>
  <si>
    <t>SEPARAČNÍ GEOTEXTILIE
ochrana izolace rubu základů, opěr a křídel geotextilií
viz příloha Technická zpráva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</si>
  <si>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
není-li v zadávací dokumentaci uvedeno jinak, jedná se o nakupovaný materiál</t>
  </si>
  <si>
    <t>224324</t>
  </si>
  <si>
    <t>PILOTY ZE ŽELEZOBETONU C25/30
bet. piloty prům. 900mm z C 25/30 XA1
viz příloha č. 7 vzorové řezy
odměřeno v ACAD</t>
  </si>
  <si>
    <t>0,65*8*10*1,2=62,400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</si>
  <si>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betonu, včetně odbedňovacích a odskružovacích prostředků
- podpěrné  konstr. (skruže) a lešení všech druhů pro bednění, uložení čerstvého betonu, výztuže a doplňkových konstr., vč. požadovaných otvorů, ochranných a bezpečnostních opatření a základů těchto konstrukcí a lešení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upevnění kotevních prvků a doplňkových konstrukcí
- nátěry zabraňující soudržnost betonu a bednění
- výplň, těsnění  a tmelení spar a spojů
- opatření  povrchů  betonu  izolací  proti zemní vlhkosti v částech, kde přijdou do styku se zeminou nebo kamenivem
- případné zřízení spojovací vrstvy u základů
- úpravy pro osazení zařízení ochrany konstrukce proti vlivu bludných proudů
- objem betonu pro přebetonování a nadbetonování, který se nepřičítá ke stanovenému objemu výplně piloty
- ukončení piloty pod ústím vrtu a vyplnění zbývající části sypaninou nebo kamenivem
- odbourání a odstranění znehodnocené části výplně a úprava hlavy piloty před výstavbou další konstrukční části
- zřízení výplně piloty pod hladinou vody
- veškerý materiál, výrobky a polotovary, včetně mimostaveništní a vnitrostaveništní dopravy
- nezahrnuje dodání a osazení výztuže, nezahrnuje vrty</t>
  </si>
  <si>
    <t>224365</t>
  </si>
  <si>
    <t>VÝZTUŽ PILOT Z OCELI 10505, B500B
výztuž pilot ocel B500B</t>
  </si>
  <si>
    <t>62,4*0,104=6,490 [A]</t>
  </si>
  <si>
    <t>položka zahrnuje:
- veškerý materiál, výrobky a polotovary, včetně mimostaveništní a vnitrostaveništní dopravy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úpravy výztuže pro zřízení kotevních prvků, závěsných ok a doplňkových konstrukcí
- veškerá opatření pro zajištění soudržnosti výztuže a betonu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
- separaci výztuže
- osazení měřících zařízení a úpravy pro ně
- osazení měřících skříní nebo míst pro měření bludných proudů</t>
  </si>
  <si>
    <t>264841</t>
  </si>
  <si>
    <t>VRTY PRO PILOTY TŘ III A IV D DO 1000MM
vrty pro piloty prům. 900mm dl. 8m
vč. naložení zeminy na dopravní prostředek a odvozem na skládku
viz příloha č. 7 vzorové řezy</t>
  </si>
  <si>
    <t>8*10=80,000 [A]</t>
  </si>
  <si>
    <t>položka zahrnuje:
- zřízení vrtu, svislou a vodorovnou dopravu zeminy bez uložení na skládku, vrtací práce zapaž. i nepaž. vrtu
- čerpání vody z vrtu, vyčištění vrtu
- zabezpečení vrtacích prací
- dopravu, nájem, provoz a přemístění, montáž a demontáž vrtacích zařízení a dalších mechanismů
- lešení a podpěrné konstrukce pro práci a manipulaci s vrtacím zařízení a dalších mechanismů
- vrtací plošiny vč. zemních prací, zpevnění, odvodnění a pod.
- v případě zapažení dočasnými pažnicemi jejich opotřebení
- v případě zapažení suspenzí veškeré hospodaření s ní
- nezahrnuje zapažení trvalými pažnicemi
- nezahrnuje uložení zeminy na skládku a poplatek za skládku
nevykazuje se hluché vrtání</t>
  </si>
  <si>
    <t>272313</t>
  </si>
  <si>
    <t>ZÁKLADY Z PROSTÉHO BETONU DO C16/20
šablona pro piloty z C16/20</t>
  </si>
  <si>
    <t>3*10*0,2*2=12,000 [A]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</si>
  <si>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</si>
  <si>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</si>
  <si>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 xml:space="preserve">ZÁKLADY ZE ŽELEZOBETONU DO C25/30
základy opěr zdí vč. bednění a jeho dostranění z betonu C25/30 - XA2, XF3
základy pro sloupek zábradlí před mostem, po obou stranách z betonu C25/30 XA2, XF3
viz příloha č. 1 Technická zpráva, č. 7 vzorové řezy
odměřeno v ACAD
</t>
  </si>
  <si>
    <t>opěry zdí  2*9*0,8*2=28,800 [A]
pro sloupky  0,5=0,500 [B]
Celkem: A+B=29,300 [C]</t>
  </si>
  <si>
    <t>272365</t>
  </si>
  <si>
    <t>VÝZTUŽ ZÁKLADŮ Z OCELI 10505, B500B
výztuž základů z oceli B500B</t>
  </si>
  <si>
    <t>28,8*0,11=3,168 [A]
0,5*0,08=0,040 [B]
Celkem: A+B=3,208 [C]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</si>
  <si>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</si>
  <si>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289971</t>
  </si>
  <si>
    <t>OPLÁŠTĚNÍ (ZPEVNĚNÍ) Z GEOTEXTILIE
obalení drenážní trubky filtrační geotextilií
viz příloha č. 7 vzorové řezy</t>
  </si>
  <si>
    <t>3,14*0,15*22*1,2=12,434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</si>
  <si>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</si>
  <si>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</si>
  <si>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311314</t>
  </si>
  <si>
    <t>ZDI A STĚNY PODP A VOL Z PROST BET DO C25/30
betonová zídka schodiště, z betnu C25/30 - XA1</t>
  </si>
  <si>
    <t>31717</t>
  </si>
  <si>
    <t>KOVOVÉ KONSTRUKCE PRO KOTVENÍ ŘÍMSY
talířové kotvy říms á 0,5mm, vč. vrtu a zálivky
hmotnost kotvy 6,02 kg</t>
  </si>
  <si>
    <t xml:space="preserve">KG        </t>
  </si>
  <si>
    <t>44*6,02=264,880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</si>
  <si>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</si>
  <si>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</si>
  <si>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
římsy z betonu tř. C30/37 - XC4, XF4, vč. bednění a jeho odstranění
odměřeno v ACAD
viz příloha č. 7 vzorové řezy</t>
  </si>
  <si>
    <t>(0,30+0,55)*11,5=9,775 [A]</t>
  </si>
  <si>
    <t>položka zahrnuje: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</si>
  <si>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</si>
  <si>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výztuž říms ocel B500B</t>
  </si>
  <si>
    <t>9,775*0,155=1,515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</si>
  <si>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</si>
  <si>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327213</t>
  </si>
  <si>
    <t>OBKLAD ZDÍ OPĚR, ZÁRUB, NÁBŘEŽ Z LOM KAMENE
zdivo kamenné - přidívka křídel, napojení na nábřežní zdi
odměřeno v ACAD
viz příloha č. 3 půdorys</t>
  </si>
  <si>
    <t>přizdívka křídel, napojení nábřežní zdi  6,6=6,600 [A]
zdivo ukončené bet. převázkou (u schodiště)  2,4=2,400 [B]
Celkem: A+B=9,000 [C]</t>
  </si>
  <si>
    <t>položka zahrnuje dodávku a osazení lomového kamene, jeho výběr a případnou úpravu, jeho případné kotvení se všemi souvisejícími materiály a pracemi, dodávku předepsané malty, spárování.</t>
  </si>
  <si>
    <t>327325</t>
  </si>
  <si>
    <t>ZDI OPĚRNÉ, ZÁRUBNÍ, NÁBŘEŽNÍ ZE ŽELEZOVÉHO BETONU DO C30/37
opěrné zdi z betonu tř. C30/37 - XC4, XF3, vč. bednění a jeho odstranění
odměřeno v ACAD
viz příloha č. 7 vzorové řezy</t>
  </si>
  <si>
    <t>2,7*0,8*9,5+2,5*0,8*9,5+0,82*2,5=41,570 [A]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</si>
  <si>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</si>
  <si>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</si>
  <si>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10505, B500B
výztuž opěr zdi ocel B500B</t>
  </si>
  <si>
    <t>41,570*0,125=5,196 [A]</t>
  </si>
  <si>
    <t>333325</t>
  </si>
  <si>
    <t>MOSTNÍ OPĚRY A KŘÍDLA ZE ŽELEZOVÉHO BETONU DO C30/37
mostní křídla z betonu tř. C30/37 - XC4, XF3, vč. bednění a jeho odstranění
odměřeno v ACAD
viz příloha č. 7 vzorové řezy</t>
  </si>
  <si>
    <t>8,0*4*0,3=9,600 [A]</t>
  </si>
  <si>
    <t>333365</t>
  </si>
  <si>
    <t>VÝZTUŽ MOSTNÍCH OPĚR A KŘÍDEL Z OCELI 10505, B500B
výztuž křídel ocel B500B</t>
  </si>
  <si>
    <t>9,6*0,13=1,248 [A]</t>
  </si>
  <si>
    <t>Vodorovné konstrukce</t>
  </si>
  <si>
    <t>421325</t>
  </si>
  <si>
    <t>MOSTNÍ NOSNÉ DESKOVÉ KONSTRUKCE ZE ŽELEZOBETONU C30/37
deska mostu betonu tř. C30/37 - XC2, XF2, vč. bednění, podpůrných konstrukcí a jejich odstranění
odměřeno v ACAD
viz příloha č. 7 vzorové řezy</t>
  </si>
  <si>
    <t>6,62*8,5=56,270 [A]</t>
  </si>
  <si>
    <t>421365</t>
  </si>
  <si>
    <t>VÝZTUŽ MOSTNÍ DESKOVÉ KONSTRUKCE Z OCELI 10505, B500B
výztuž desky mostu ocel B500B</t>
  </si>
  <si>
    <t>56,27*0,14=7,878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</si>
  <si>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</si>
  <si>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431325</t>
  </si>
  <si>
    <t>SCHODIŠŤ KONSTR ZE ŽELEZOBETONU DO C30/37
schodiště z betonu C 30/37 - XC4, XF3, vč. bednění a jeho odstranění
viz příloha č. 3 půdorys</t>
  </si>
  <si>
    <t>431365</t>
  </si>
  <si>
    <t>VÝZTUŽ SCHODIŠŤ KONSTR Z BETONÁŘSKÉ OCELI 10505, B500B
výztuž schodiště ocel B500B</t>
  </si>
  <si>
    <t>451312</t>
  </si>
  <si>
    <t>PODKLADNÍ A VÝPLŇOVÉ VRSTVY Z PROSTÉHO BETONU C12/15
podkladní beton C8/10 pod základovými pasy a drenážní trubkou</t>
  </si>
  <si>
    <t>2*2,3*9,3*0,1=4,278 [A]
2*1,4*8,5*0,3=7,140 [B]
Celkem: A+B=11,418 [C]</t>
  </si>
  <si>
    <t>45157</t>
  </si>
  <si>
    <t>PODKLADNÍ A VÝPLŇOVÉ VRSTVY Z KAMENIVA TĚŽENÉHO
pískové lože pod přípojky uliční vpusti tl. 10cm</t>
  </si>
  <si>
    <t>5*0,8*0,15=0,600 [A]</t>
  </si>
  <si>
    <t>položka zahrnuje dodávku předepsaného kameniva, mimostaveništní a vnitrostaveništní dopravu a jeho uložení
není-li v zadávací dokumentaci uvedeno jinak, jedná se o nakupovaný materiál</t>
  </si>
  <si>
    <t>458312</t>
  </si>
  <si>
    <t>VÝPLŇ ZA OPĚRAMI A ZDMI Z PROST BETONU DO C12/15
zásyp za základem opěr betonem C12/15
odměřeno v ACAD
viz příloha č. 7 vzorové řezy</t>
  </si>
  <si>
    <t>0,5*9,5*2=9,500 [A]</t>
  </si>
  <si>
    <t>45860</t>
  </si>
  <si>
    <t>VÝPLŇ ZA OPĚRAMI A ZDMI Z MEZEROVITÉHO BETONU
zásyp za opěrami, zesílený přechodový klín, mezerovitým betonem MCB 8/10
odměřeno v ACAD
viz příloha č. 7 vzorové řezy</t>
  </si>
  <si>
    <t>1,2*9,5*1,25*2=28,500 [A]</t>
  </si>
  <si>
    <t>položka zahrnuje:
- dodávku mezerovitého betonu předepsané kvality a zásyp se zhutněním včetně mimostaveništní a vnitrostaveništní dopravy</t>
  </si>
  <si>
    <t>45868</t>
  </si>
  <si>
    <t>VÝPLŇ ZA OPĚRAMI A ZDMI Z JÍLU
jílová těsnící vrstva tl. 150mm
odměřeno v ACAD
viz příloha č. 7 vzorové řezy</t>
  </si>
  <si>
    <t>0,33*9,5*2=6,270 [A]</t>
  </si>
  <si>
    <t>položka zahrnuje:
- dodávku jílu a zásyp se zhutněním včetně mimostaveništní a vnitrostaveništní dopravy</t>
  </si>
  <si>
    <t>465114</t>
  </si>
  <si>
    <t>DLAŽBY Z DÍLCŮ BETON DO C25/30
betonový skluz z žlabovek š. 60cm do bet. lože tl. 15cm
položka vč. betonového lože tl. 15cm
viz příloha č. 3 půdorys</t>
  </si>
  <si>
    <t>2*4,5*0,6*0,3=1,620 [A]</t>
  </si>
  <si>
    <t>položka zahrnuje:
- nutné zemní práce (svahování, úpravu pláně a pod.)
- dodání dílce požadovaného tvaru a vlastností, jeho skladování, doprava a osazení do definitivní polohy, včetně komplexní technologie výroby a montáže dílců, ošetření a ochrana dílců,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
- zahrnuje podklad pod dlažbu dle projektové dokumentace</t>
  </si>
  <si>
    <t>465512</t>
  </si>
  <si>
    <t>DLAŽBY Z LOMOVÉHO KAMENE NA MC
dlažba z lomového kamene do bet. lože
cena vč. betonového lože tl. min. 15cm
viz příloha č. 3 půdorys</t>
  </si>
  <si>
    <t>dno potoka před, pod a za mostem   9,5*13,5*0,3=38,475 [A]
dozdění nábřežních zídek k novým k-cím  10,9*2*0,8=17,440 [B]
obklad křídla mostu  10,9*2*0,3=6,540 [C]
Celkem: A+B+C=62,455 [D]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</si>
  <si>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zahrnuje podklad pod dlažbu dle projektové dokumentace</t>
  </si>
  <si>
    <t>467385</t>
  </si>
  <si>
    <t>STUPNĚ A PRAHY VOD KORYT ZE ŽELBET DO C30/37 VČET VÝZT
betonový práh v dlažbě z C30/37 - XC4, XF3 vyztužený ocelí B500B, spotřeba 80 kg/m3</t>
  </si>
  <si>
    <t>0,6*0,4*2,9*2=1,392 [A]</t>
  </si>
  <si>
    <t>položka zahrnuje:
- nutné zemní práce (hloubení rýh apod.)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povrchovou antikorozní úpravu výztuže,
- separaci výztuže</t>
  </si>
  <si>
    <t>Komunikace</t>
  </si>
  <si>
    <t>56313</t>
  </si>
  <si>
    <t>VOZOVKOVÉ VRSTVY Z MECHANICKY ZPEVNĚNÉHO KAMENIVA TL. DO 150MM
vrstva MZK fr. 0/32 v tl. 150mm
viz příloha č. 1 Technická zpráva</t>
  </si>
  <si>
    <t>(130+80)*1,05=220,500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</si>
  <si>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</si>
  <si>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</si>
  <si>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výměna podloží - štěrkodrť</t>
  </si>
  <si>
    <t>(25+12)*9*0,4=133,200 [A]</t>
  </si>
  <si>
    <t>56334</t>
  </si>
  <si>
    <t>VOZOVKOVÉ VRSTVY ZE ŠTĚRKODRTI TL. DO 200MM
vrstva z ŠD v min. tl. 150mm, vč. vyrovnání rozdílu pláně
viz příloha č. 1 Technická zpráva</t>
  </si>
  <si>
    <t>572123</t>
  </si>
  <si>
    <t>INFILTRAČNÍ POSTŘIK Z EMULZE DO 1,0KG/M2
infiltrační postřik 0,7 kg/m2
viz příloha č. 1 Technická zpráva</t>
  </si>
  <si>
    <t>130+80=210,000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</si>
  <si>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</si>
  <si>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</si>
  <si>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>SPOJOVACÍ POSTŘIK Z ASFALTU DO 0,5KG/M2
spojovací postřik 0,2 kg/m2
viz příloha č. 1 Technická zpráva</t>
  </si>
  <si>
    <t>6,5*11=71,500 [A]</t>
  </si>
  <si>
    <t>574A34</t>
  </si>
  <si>
    <t>ASFALTOVÝ BETON PRO OBRUSNÉ VRSTVY ACO 11+, 11S TL. 40MM
vrstva ACO 11+ 50/70
viz příloha č. 1 Technická zpráva</t>
  </si>
  <si>
    <t>na mostě  6,5*11=71,500 [A]
vozovka  130+80=210,000 [B]
Celkem: A+B=281,500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</si>
  <si>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</si>
  <si>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574C78</t>
  </si>
  <si>
    <t>ASFALTOVÝ BETON PRO LOŽNÍ VRSTVY ACL 16+, 22S TL. 80MM
vrstva ložná ACL 16+ tl. 80mm
viz příloha č. 1 Technická zpráva</t>
  </si>
  <si>
    <t>574E46</t>
  </si>
  <si>
    <t>ASFALTOVÝ BETON PRO PODKLADNÍ VRSTVY ACP 16+, 16S TL. 50MM
vrstva podkladní ACP 16+ tl. 50mm
viz příloha č. 1 Technická zpráva
odměřeno v ACAD</t>
  </si>
  <si>
    <t>575C65</t>
  </si>
  <si>
    <t>LITÝ ASFALT MA IV (OCHRANA MOSTNÍ IZOLACE) 11 TL. 50MM
vrstva MA 11 IV, tl. 50mm
viz příloha č. 1 Technická zpráva</t>
  </si>
  <si>
    <t>58303</t>
  </si>
  <si>
    <t>KRYT ZE SINIČNÍCH DÍLCŮ (PANELŮ) TL 210MM
provizorní konstrukce v korytě potoka pro vrtací plošinu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</si>
  <si>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</si>
  <si>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</si>
  <si>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711111</t>
  </si>
  <si>
    <t xml:space="preserve">IZOLACE BĚŽNÝCH KONSTRUKCÍ PROTI ZEMNÍ VLHKOSTI ASFALTOVÝMI NÁTĚRY
nátěr rubu základů, opěr a křídel ve skladbě ALP + 2xALN
</t>
  </si>
  <si>
    <t>nátěr ALP   100=100,000 [A]
nátěr ALN 2x   2*100=200,000 [B]
Celkem: A+B=300,000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</si>
  <si>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</si>
  <si>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711422</t>
  </si>
  <si>
    <t>IZOLACE MOSTOVEK POD VOZOVKOU ASFALTOVÝMI PÁSY
izolace mostovky pod vozovkou + opěry, provedení asfaltovými pásy
odměřeno v ACAD
viz příloha č. 7 vzorové řezy</t>
  </si>
  <si>
    <t>8,5*10,5+2,2*8,5*2=126,650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</si>
  <si>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</si>
  <si>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</si>
  <si>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>IZOLACE MOSTOVEK POD ŘÍMSOU ASFALTOVÝMI PÁSY</t>
  </si>
  <si>
    <t>(1,5+0,5)*10,5=21,000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</si>
  <si>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</si>
  <si>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711452</t>
  </si>
  <si>
    <t>IZOLACE MOSTOVEK POD VOZOVKOU ASFALTOVÝMI PÁSY S PEČETÍCÍ VRSTVOU
viz příloha č. 1 technická zpráva</t>
  </si>
  <si>
    <t>78387</t>
  </si>
  <si>
    <t>NÁTĚRY BETON KONSTR TYP S11 (OS-F)
ochrana obrub říms na styku s vozovkou, pás š. 0,5m</t>
  </si>
  <si>
    <t>2*14*0,5=14,000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</si>
  <si>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</si>
  <si>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 xml:space="preserve">Potrubí    </t>
  </si>
  <si>
    <t>82472</t>
  </si>
  <si>
    <t>POTRUBÍ Z TRUB ŽELEZOBETONOVÝCH DN DO 1200MM
dočasné zatrubnění potoka potrubí DN 1200, kompletní dodávka a montáž
viz příloha ZOV - PŮDORYS</t>
  </si>
  <si>
    <t>2*12=24,000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</si>
  <si>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</si>
  <si>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87445</t>
  </si>
  <si>
    <t>POTRUBÍ Z TRUB PLASTOVÝCH ODPADNÍCH DN DO 300MM
přípojka uliční vpusti z trub PVC DN 300, vyústění na terén
kompletní dodávka a montáž vč. tvarovek</t>
  </si>
  <si>
    <t>87533</t>
  </si>
  <si>
    <t>POTRUBÍ DREN Z TRUB PLAST DN DO 150MM
drenážní potrubí za opěrou zdi z trub DN 150
odměřeno v ACAD
viz příloha č. 7 vzorové řezy</t>
  </si>
  <si>
    <t>11+11=22,000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</si>
  <si>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</si>
  <si>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89712</t>
  </si>
  <si>
    <t xml:space="preserve">VPUSŤ KANALIZAČNÍ ULIČNÍ KOMPLETNÍ Z BETONOVÝCH DÍLCŮ
uliční vpust z bet. dílců vč. lit. mříže
viz příloha č. 1 Technická zpráva, č. 2 situace
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</si>
  <si>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</si>
  <si>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Potrubí</t>
  </si>
  <si>
    <t>9112B1</t>
  </si>
  <si>
    <t>ZÁBRADLÍ MOSTNÍ SE SVISLOU VÝPLNÍ - DODÁVKA A MONTÁŽ
ocel. mostní zábradlí se svislou výplní, vč. povrchové úpravy žár. zink. ponorem
odměřeno v ACAD
viz příloha č. 7 vzorové řezy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</si>
  <si>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</si>
  <si>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9117C1</t>
  </si>
  <si>
    <t>SVOD OCEL ZÁBRADEL ÚROVEŇ ZADRŽ H2 - DODÁVKA A MONTÁŽ
ocelové mostní zábradelní svodidlo, úroveň zadr. H2 vč. povrchové úpravy nátěrem, sloupky á2m
odměřeno v ACAD
viz příloha č. 7 vzorové řezy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</si>
  <si>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</si>
  <si>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914112</t>
  </si>
  <si>
    <t>DOPRAVNÍ ZNAČKY ZÁKLAD VELIKOSTI OCEL NEREFLEXNÍ - MONTÁŽ S PŘEMÍST
zpětná montáž ev. čísla mostu</t>
  </si>
  <si>
    <t>položka zahrnuje:
- dopravu demontované značky z dočasné skládky
- osazení a montáž značky na místě určeném projektem
- nutnou opravu poškozených částí
nezahrnuje dodávku značky</t>
  </si>
  <si>
    <t>915111</t>
  </si>
  <si>
    <t>VODOROVNÉ DOPRAVNÍ ZNAČENÍ BARVOU HLADKÉ - DODÁVKA A POKLÁDKA
trvalé vodorovné dopravní značení refelexní, barva bílá
odměřeno v ACAD
viz příloha č. 2 situace</t>
  </si>
  <si>
    <t>65*2,7*0,125=21,938 [A]</t>
  </si>
  <si>
    <t>položka zahrnuje:
- dodání a pokládku nátěrového materiálu (měří se pouze natíraná plocha)
- předznačení a reflexní úpravu</t>
  </si>
  <si>
    <t>931316</t>
  </si>
  <si>
    <t>TĚSNĚNÍ DILATAČ SPAR ASF ZÁLIVKOU PRŮŘ DO 800MM2
zapravení styčných spar napojení nové a staré vozovky asf. zálivkou</t>
  </si>
  <si>
    <t>položka zahrnuje dodávku a osazení předepsaného materiálu, očištění ploch spáry před úpravou, očištění okolí spáry po úpravě
nezahrnuje těsnící profil</t>
  </si>
  <si>
    <t>96687</t>
  </si>
  <si>
    <t>VYBOURÁNÍ ULIČNÍCH VPUSTÍ KOMPLETNÍCH
vybourání stávající uliční vpusti s naložením na dopravní prostředek a odvzem na skládku</t>
  </si>
  <si>
    <t>967158</t>
  </si>
  <si>
    <t>VYBOURÁNÍ ČÁSTÍ KONSTRUKCÍ BETON S ODVOZEM DO 20KM
vybourání šablon pilot s naložením a odvozem na skládku</t>
  </si>
  <si>
    <t>969272</t>
  </si>
  <si>
    <t>VYBOURÁNÍ POTRUBÍ DN DO 1200MM KANALIZAČ
vybourání provizorního zatrubnění potoka, s naložením a odovzem na skládku
hmotnost potrubí 4,311 t/kus
viz příloha ZOV - PŮDORYS</t>
  </si>
  <si>
    <t>SO 901</t>
  </si>
  <si>
    <t>Dopravně inženýrské opatření</t>
  </si>
  <si>
    <t>914122</t>
  </si>
  <si>
    <t xml:space="preserve">DOPRAVNÍ ZNAČKY ZÁKLADNÍ VELIKOSTI OCELOVÉ FÓLIE TŘ 1 - MONTÁŽ S PŘEMÍSTĚNÍM
viz příloha č. 2 DIO - situace objížděk </t>
  </si>
  <si>
    <t>B1  2=2,000 [A]
E12  2=2,000 [B]
E7b  1=1,000 [C]
IS11c  17=17,000 [D]
Celkem: A+B+C+D=22,000 [E]</t>
  </si>
  <si>
    <t>položka zahrnuje:
- dopravu demontované značky z dočasné skládky
- osazení a montáž značky na místě určeném projektem
- nutnou opravu poškozených částí
nezahrnuje dodávku značky</t>
  </si>
  <si>
    <t xml:space="preserve">DOPRAVNÍ ZNAČKY ZÁKLADNÍ VELIKOSTI OCELOVÉ FÓLIE TŘ 1 - DEMONTÁŽ
demontáž a odvoz po dokončení stavby
</t>
  </si>
  <si>
    <t>914129</t>
  </si>
  <si>
    <t xml:space="preserve">DOPRAV ZNAČKY ZÁKLAD VEL OCEL FÓLIE TŘ 1 - NÁJEMNÉ
pronájem 6 měsíců
</t>
  </si>
  <si>
    <t xml:space="preserve">KSDEN     </t>
  </si>
  <si>
    <t>B1  2*180=360,000 [A]
E12  2*180=360,000 [B]
E7b  1*180=180,000 [C]
IS11c  17*180=3 060,000 [D]
Celkem: A+B+C+D=3 960,000 [E]</t>
  </si>
  <si>
    <t>položka zahrnuje sazbu za pronájem dopravních značek a zařízení, počet jednotek je určen jako součin počtu značek a počtu dní použití</t>
  </si>
  <si>
    <t>914222</t>
  </si>
  <si>
    <t xml:space="preserve">DOPRAVNÍ ZNAČKY ZVĚTŠENÉ VELIKOSTI OCELOVÉ FÓLIE TŘ 1 - MONTÁŽ S PŘEMÍSTĚNÍM
viz příloha č. 2 DIO - situace objížděk </t>
  </si>
  <si>
    <t>IS11a   5=5,000 [A]
IP22   5=5,000 [B]
Celkem: A+B=10,000 [C]</t>
  </si>
  <si>
    <t>914223</t>
  </si>
  <si>
    <t>DOPRAVNÍ ZNAČKY ZVĚTŠENÉ VELIKOSTI OCELOVÉ FÓLIE TŘ 1 - DEMONTÁŽ
demontáž a odvoz po dokončení stavby</t>
  </si>
  <si>
    <t>914229</t>
  </si>
  <si>
    <t>DOPRAV ZNAČKY ZVĚTŠ VEL OCEL FÓLIE TŘ 1 - NÁJEMNÉ
pronájem 6 měsíců</t>
  </si>
  <si>
    <t>IS11a   5*180=900,000 [A]
IP22   5*180=900,000 [B]
Celkem: A+B=1 800,000 [C]</t>
  </si>
  <si>
    <t>916132</t>
  </si>
  <si>
    <t>DOPRAV SVĚTLO VÝSTRAŽ SOUPRAVA 5KS - MONTÁŽ S PŘESUNEM
viz příloha č. 2 DIOI - situace objížděk
vč. akumulátoru a průběžné údržby po dobu výstavby</t>
  </si>
  <si>
    <t>2=2,000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</si>
  <si>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</si>
  <si>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916133</t>
  </si>
  <si>
    <t>DOPRAV SVĚTLO VÝSTRAŽ SOUPRAVA 5KS - DEMONTÁŽ
demontáž a odvoz po dokončení stavby</t>
  </si>
  <si>
    <t>Položka zahrnuje odstranění, demontáž a odklizení zařízení s odvozem na předepsané místo</t>
  </si>
  <si>
    <t>916139</t>
  </si>
  <si>
    <t>DOPRAVNÍ SVĚTLO VÝSTRAŽNÉ SOUPRAVA 5 KUSŮ - NÁJEMNÉ
pronájem 6 měsíců</t>
  </si>
  <si>
    <t>2*180=360,000 [A]</t>
  </si>
  <si>
    <t>položka zahrnuje sazbu za pronájem zařízení. Počet měrných jednotek se určí jako součin počtu zařízení a počtu dní použití.</t>
  </si>
  <si>
    <t>916312</t>
  </si>
  <si>
    <t>DOPRAVNÍ ZÁBRANY Z2 S FÓLIÍ TŘ 1 - MONTÁŽ S PŘESUNEM
viz příloha č. 2 DIO - situace objížděk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</si>
  <si>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</si>
  <si>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</si>
  <si>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 xml:space="preserve">DOPRAVNÍ ZÁBRANY Z2 S FÓLIÍ TŘ 2 - DEMONTÁŽ
demontáž a odvoz po dokončení stavby
</t>
  </si>
  <si>
    <t>1*2=2,000 [A]</t>
  </si>
  <si>
    <t>916329</t>
  </si>
  <si>
    <t>DOPRAVNÍ ZÁBRANY Z2 S FÓLIÍ TŘ 2 - NÁJEMNÉ
pronájem 6 měsíců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</si>
</sst>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201.1'!I97</f>
      </c>
      <c r="D11" s="12">
        <f>'SO 201.1'!P97</f>
      </c>
      <c r="E11" s="12">
        <f>C11+D11</f>
      </c>
    </row>
    <row r="12" spans="1:5" ht="12.75" customHeight="1">
      <c r="A12" s="7" t="s">
        <v>150</v>
      </c>
      <c r="B12" s="7" t="s">
        <v>151</v>
      </c>
      <c r="C12" s="12">
        <f>'SO 201.2'!I266</f>
      </c>
      <c r="D12" s="12">
        <f>'SO 201.2'!P266</f>
      </c>
      <c r="E12" s="12">
        <f>C12+D12</f>
      </c>
    </row>
    <row r="13" spans="1:5" ht="12.75" customHeight="1">
      <c r="A13" s="7" t="s">
        <v>429</v>
      </c>
      <c r="B13" s="7" t="s">
        <v>430</v>
      </c>
      <c r="C13" s="12">
        <f>'SO 901'!I50</f>
      </c>
      <c r="D13" s="12">
        <f>'SO 901'!P50</f>
      </c>
      <c r="E13" s="12">
        <f>C13+D13</f>
      </c>
    </row>
  </sheetData>
  <sheetProtection formatColumns="0"/>
  <hyperlinks>
    <hyperlink ref="A11" location="#'SO 201.1'!A1" tooltip="Odkaz na stranku objektu [SO 201.1]" display="SO 201.1"/>
    <hyperlink ref="A12" location="#'SO 201.2'!A1" tooltip="Odkaz na stranku objektu [SO 201.2]" display="SO 201.2"/>
    <hyperlink ref="A13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205.64</v>
      </c>
      <c r="H12" s="13"/>
      <c r="I12" s="12">
        <f>ROUND((H12*G12),2)</f>
      </c>
      <c r="O12">
        <f>rekapitulace!H8</f>
      </c>
      <c r="P12">
        <f>O12/100*I12</f>
      </c>
    </row>
    <row r="13" ht="153">
      <c r="E13" s="14" t="s">
        <v>50</v>
      </c>
    </row>
    <row r="14" ht="153">
      <c r="E14" s="14" t="s">
        <v>51</v>
      </c>
    </row>
    <row r="15" spans="1:16" ht="12.75">
      <c r="A15" s="7">
        <v>2</v>
      </c>
      <c r="B15" s="7" t="s">
        <v>45</v>
      </c>
      <c r="C15" s="7" t="s">
        <v>52</v>
      </c>
      <c r="D15" s="7" t="s">
        <v>47</v>
      </c>
      <c r="E15" s="7" t="s">
        <v>53</v>
      </c>
      <c r="F15" s="7" t="s">
        <v>49</v>
      </c>
      <c r="G15" s="9">
        <v>131.547</v>
      </c>
      <c r="H15" s="13"/>
      <c r="I15" s="12">
        <f>ROUND((H15*G15),2)</f>
      </c>
      <c r="O15">
        <f>rekapitulace!H8</f>
      </c>
      <c r="P15">
        <f>O15/100*I15</f>
      </c>
    </row>
    <row r="16" ht="293.25">
      <c r="E16" s="14" t="s">
        <v>54</v>
      </c>
    </row>
    <row r="17" ht="153">
      <c r="E17" s="14" t="s">
        <v>51</v>
      </c>
    </row>
    <row r="18" spans="1:16" ht="12.75">
      <c r="A18" s="7">
        <v>3</v>
      </c>
      <c r="B18" s="7" t="s">
        <v>45</v>
      </c>
      <c r="C18" s="7" t="s">
        <v>55</v>
      </c>
      <c r="D18" s="7" t="s">
        <v>47</v>
      </c>
      <c r="E18" s="7" t="s">
        <v>56</v>
      </c>
      <c r="F18" s="7" t="s">
        <v>49</v>
      </c>
      <c r="G18" s="9">
        <v>58.176</v>
      </c>
      <c r="H18" s="13"/>
      <c r="I18" s="12">
        <f>ROUND((H18*G18),2)</f>
      </c>
      <c r="O18">
        <f>rekapitulace!H8</f>
      </c>
      <c r="P18">
        <f>O18/100*I18</f>
      </c>
    </row>
    <row r="19" ht="51">
      <c r="E19" s="14" t="s">
        <v>57</v>
      </c>
    </row>
    <row r="20" ht="153">
      <c r="E20" s="14" t="s">
        <v>51</v>
      </c>
    </row>
    <row r="21" spans="1:16" ht="12.75">
      <c r="A21" s="7">
        <v>4</v>
      </c>
      <c r="B21" s="7" t="s">
        <v>45</v>
      </c>
      <c r="C21" s="7" t="s">
        <v>58</v>
      </c>
      <c r="D21" s="7" t="s">
        <v>47</v>
      </c>
      <c r="E21" s="7" t="s">
        <v>59</v>
      </c>
      <c r="F21" s="7" t="s">
        <v>60</v>
      </c>
      <c r="G21" s="9">
        <v>1</v>
      </c>
      <c r="H21" s="13"/>
      <c r="I21" s="12">
        <f>ROUND((H21*G21),2)</f>
      </c>
      <c r="O21">
        <f>rekapitulace!H8</f>
      </c>
      <c r="P21">
        <f>O21/100*I21</f>
      </c>
    </row>
    <row r="22" ht="127.5">
      <c r="E22" s="14" t="s">
        <v>61</v>
      </c>
    </row>
    <row r="23" spans="1:16" ht="12.75">
      <c r="A23" s="7">
        <v>5</v>
      </c>
      <c r="B23" s="7" t="s">
        <v>45</v>
      </c>
      <c r="C23" s="7" t="s">
        <v>62</v>
      </c>
      <c r="D23" s="7" t="s">
        <v>47</v>
      </c>
      <c r="E23" s="7" t="s">
        <v>63</v>
      </c>
      <c r="F23" s="7" t="s">
        <v>60</v>
      </c>
      <c r="G23" s="9">
        <v>1</v>
      </c>
      <c r="H23" s="13"/>
      <c r="I23" s="12">
        <f>ROUND((H23*G23),2)</f>
      </c>
      <c r="O23">
        <f>rekapitulace!H8</f>
      </c>
      <c r="P23">
        <f>O23/100*I23</f>
      </c>
    </row>
    <row r="24" ht="114.75">
      <c r="E24" s="14" t="s">
        <v>64</v>
      </c>
    </row>
    <row r="25" spans="1:16" ht="12.75" customHeight="1">
      <c r="A25" s="15"/>
      <c r="B25" s="15"/>
      <c r="C25" s="15" t="s">
        <v>44</v>
      </c>
      <c r="D25" s="15"/>
      <c r="E25" s="15" t="s">
        <v>43</v>
      </c>
      <c r="F25" s="15"/>
      <c r="G25" s="15"/>
      <c r="H25" s="15"/>
      <c r="I25" s="15">
        <f>SUM(I12:I24)</f>
      </c>
      <c r="P25">
        <f>ROUND(SUM(P12:P24),2)</f>
      </c>
    </row>
    <row r="27" spans="1:9" ht="12.75" customHeight="1">
      <c r="A27" s="8"/>
      <c r="B27" s="8"/>
      <c r="C27" s="8" t="s">
        <v>24</v>
      </c>
      <c r="D27" s="8"/>
      <c r="E27" s="8" t="s">
        <v>65</v>
      </c>
      <c r="F27" s="8"/>
      <c r="G27" s="10"/>
      <c r="H27" s="8"/>
      <c r="I27" s="10"/>
    </row>
    <row r="28" spans="1:16" ht="12.75">
      <c r="A28" s="7">
        <v>6</v>
      </c>
      <c r="B28" s="7" t="s">
        <v>45</v>
      </c>
      <c r="C28" s="7" t="s">
        <v>66</v>
      </c>
      <c r="D28" s="7" t="s">
        <v>47</v>
      </c>
      <c r="E28" s="7" t="s">
        <v>67</v>
      </c>
      <c r="F28" s="7" t="s">
        <v>68</v>
      </c>
      <c r="G28" s="9">
        <v>60</v>
      </c>
      <c r="H28" s="13"/>
      <c r="I28" s="12">
        <f>ROUND((H28*G28),2)</f>
      </c>
      <c r="O28">
        <f>rekapitulace!H8</f>
      </c>
      <c r="P28">
        <f>O28/100*I28</f>
      </c>
    </row>
    <row r="29" ht="25.5">
      <c r="E29" s="14" t="s">
        <v>69</v>
      </c>
    </row>
    <row r="30" ht="204">
      <c r="E30" s="14" t="s">
        <v>70</v>
      </c>
    </row>
    <row r="31" spans="1:16" ht="12.75">
      <c r="A31" s="7">
        <v>7</v>
      </c>
      <c r="B31" s="7" t="s">
        <v>45</v>
      </c>
      <c r="C31" s="7" t="s">
        <v>71</v>
      </c>
      <c r="D31" s="7" t="s">
        <v>47</v>
      </c>
      <c r="E31" s="7" t="s">
        <v>72</v>
      </c>
      <c r="F31" s="7" t="s">
        <v>73</v>
      </c>
      <c r="G31" s="9">
        <v>86.5</v>
      </c>
      <c r="H31" s="13"/>
      <c r="I31" s="12">
        <f>ROUND((H31*G31),2)</f>
      </c>
      <c r="O31">
        <f>rekapitulace!H8</f>
      </c>
      <c r="P31">
        <f>O31/100*I31</f>
      </c>
    </row>
    <row r="32" ht="140.25">
      <c r="E32" s="14" t="s">
        <v>74</v>
      </c>
    </row>
    <row r="33" ht="409.5">
      <c r="E33" s="14" t="s">
        <v>75</v>
      </c>
    </row>
    <row r="34" spans="1:16" ht="12.75">
      <c r="A34" s="7">
        <v>8</v>
      </c>
      <c r="B34" s="7" t="s">
        <v>45</v>
      </c>
      <c r="C34" s="7" t="s">
        <v>76</v>
      </c>
      <c r="D34" s="7" t="s">
        <v>47</v>
      </c>
      <c r="E34" s="7" t="s">
        <v>77</v>
      </c>
      <c r="F34" s="7" t="s">
        <v>73</v>
      </c>
      <c r="G34" s="9">
        <v>5</v>
      </c>
      <c r="H34" s="13"/>
      <c r="I34" s="12">
        <f>ROUND((H34*G34),2)</f>
      </c>
      <c r="O34">
        <f>rekapitulace!H8</f>
      </c>
      <c r="P34">
        <f>O34/100*I34</f>
      </c>
    </row>
    <row r="35" ht="51">
      <c r="E35" s="14" t="s">
        <v>78</v>
      </c>
    </row>
    <row r="36" ht="409.5">
      <c r="E36" s="14" t="s">
        <v>75</v>
      </c>
    </row>
    <row r="37" spans="1:16" ht="12.75">
      <c r="A37" s="7">
        <v>9</v>
      </c>
      <c r="B37" s="7" t="s">
        <v>45</v>
      </c>
      <c r="C37" s="7" t="s">
        <v>79</v>
      </c>
      <c r="D37" s="7" t="s">
        <v>47</v>
      </c>
      <c r="E37" s="7" t="s">
        <v>80</v>
      </c>
      <c r="F37" s="7" t="s">
        <v>81</v>
      </c>
      <c r="G37" s="9">
        <v>41</v>
      </c>
      <c r="H37" s="13"/>
      <c r="I37" s="12">
        <f>ROUND((H37*G37),2)</f>
      </c>
      <c r="O37">
        <f>rekapitulace!H8</f>
      </c>
      <c r="P37">
        <f>O37/100*I37</f>
      </c>
    </row>
    <row r="38" ht="409.5">
      <c r="E38" s="14" t="s">
        <v>75</v>
      </c>
    </row>
    <row r="39" spans="1:16" ht="12.75">
      <c r="A39" s="7">
        <v>10</v>
      </c>
      <c r="B39" s="7" t="s">
        <v>45</v>
      </c>
      <c r="C39" s="7" t="s">
        <v>82</v>
      </c>
      <c r="D39" s="7" t="s">
        <v>47</v>
      </c>
      <c r="E39" s="7" t="s">
        <v>83</v>
      </c>
      <c r="F39" s="7" t="s">
        <v>84</v>
      </c>
      <c r="G39" s="9">
        <v>126.075</v>
      </c>
      <c r="H39" s="13"/>
      <c r="I39" s="12">
        <f>ROUND((H39*G39),2)</f>
      </c>
      <c r="O39">
        <f>rekapitulace!H8</f>
      </c>
      <c r="P39">
        <f>O39/100*I39</f>
      </c>
    </row>
    <row r="40" ht="38.25">
      <c r="E40" s="14" t="s">
        <v>85</v>
      </c>
    </row>
    <row r="41" ht="229.5">
      <c r="E41" s="14" t="s">
        <v>86</v>
      </c>
    </row>
    <row r="42" spans="1:16" ht="12.75">
      <c r="A42" s="7">
        <v>11</v>
      </c>
      <c r="B42" s="7" t="s">
        <v>45</v>
      </c>
      <c r="C42" s="7" t="s">
        <v>87</v>
      </c>
      <c r="D42" s="7" t="s">
        <v>47</v>
      </c>
      <c r="E42" s="7" t="s">
        <v>88</v>
      </c>
      <c r="F42" s="7" t="s">
        <v>73</v>
      </c>
      <c r="G42" s="9">
        <v>38</v>
      </c>
      <c r="H42" s="13"/>
      <c r="I42" s="12">
        <f>ROUND((H42*G42),2)</f>
      </c>
      <c r="O42">
        <f>rekapitulace!H8</f>
      </c>
      <c r="P42">
        <f>O42/100*I42</f>
      </c>
    </row>
    <row r="43" ht="127.5">
      <c r="E43" s="14" t="s">
        <v>89</v>
      </c>
    </row>
    <row r="44" ht="409.5">
      <c r="E44" s="14" t="s">
        <v>75</v>
      </c>
    </row>
    <row r="45" spans="1:16" ht="12.75">
      <c r="A45" s="7">
        <v>12</v>
      </c>
      <c r="B45" s="7" t="s">
        <v>45</v>
      </c>
      <c r="C45" s="7" t="s">
        <v>90</v>
      </c>
      <c r="D45" s="7" t="s">
        <v>47</v>
      </c>
      <c r="E45" s="7" t="s">
        <v>91</v>
      </c>
      <c r="F45" s="7" t="s">
        <v>73</v>
      </c>
      <c r="G45" s="9">
        <v>76.8</v>
      </c>
      <c r="H45" s="13"/>
      <c r="I45" s="12">
        <f>ROUND((H45*G45),2)</f>
      </c>
      <c r="O45">
        <f>rekapitulace!H8</f>
      </c>
      <c r="P45">
        <f>O45/100*I45</f>
      </c>
    </row>
    <row r="46" ht="25.5">
      <c r="E46" s="14" t="s">
        <v>92</v>
      </c>
    </row>
    <row r="47" ht="191.25">
      <c r="E47" s="14" t="s">
        <v>93</v>
      </c>
    </row>
    <row r="48" spans="1:16" ht="12.75">
      <c r="A48" s="7">
        <v>13</v>
      </c>
      <c r="B48" s="7" t="s">
        <v>45</v>
      </c>
      <c r="C48" s="7" t="s">
        <v>94</v>
      </c>
      <c r="D48" s="7" t="s">
        <v>47</v>
      </c>
      <c r="E48" s="7" t="s">
        <v>95</v>
      </c>
      <c r="F48" s="7" t="s">
        <v>73</v>
      </c>
      <c r="G48" s="9">
        <v>19.2</v>
      </c>
      <c r="H48" s="13"/>
      <c r="I48" s="12">
        <f>ROUND((H48*G48),2)</f>
      </c>
      <c r="O48">
        <f>rekapitulace!H8</f>
      </c>
      <c r="P48">
        <f>O48/100*I48</f>
      </c>
    </row>
    <row r="49" ht="25.5">
      <c r="E49" s="14" t="s">
        <v>96</v>
      </c>
    </row>
    <row r="50" ht="191.25">
      <c r="E50" s="14" t="s">
        <v>93</v>
      </c>
    </row>
    <row r="51" spans="1:16" ht="12.75">
      <c r="A51" s="7">
        <v>14</v>
      </c>
      <c r="B51" s="7" t="s">
        <v>45</v>
      </c>
      <c r="C51" s="7" t="s">
        <v>97</v>
      </c>
      <c r="D51" s="7" t="s">
        <v>47</v>
      </c>
      <c r="E51" s="7" t="s">
        <v>98</v>
      </c>
      <c r="F51" s="7" t="s">
        <v>73</v>
      </c>
      <c r="G51" s="9">
        <v>19.2</v>
      </c>
      <c r="H51" s="13"/>
      <c r="I51" s="12">
        <f>ROUND((H51*G51),2)</f>
      </c>
      <c r="O51">
        <f>rekapitulace!H8</f>
      </c>
      <c r="P51">
        <f>O51/100*I51</f>
      </c>
    </row>
    <row r="52" ht="409.5">
      <c r="E52" s="14" t="s">
        <v>99</v>
      </c>
    </row>
    <row r="53" spans="1:16" ht="12.75">
      <c r="A53" s="7">
        <v>15</v>
      </c>
      <c r="B53" s="7" t="s">
        <v>45</v>
      </c>
      <c r="C53" s="7" t="s">
        <v>100</v>
      </c>
      <c r="D53" s="7" t="s">
        <v>47</v>
      </c>
      <c r="E53" s="7" t="s">
        <v>101</v>
      </c>
      <c r="F53" s="7" t="s">
        <v>68</v>
      </c>
      <c r="G53" s="9">
        <v>5</v>
      </c>
      <c r="H53" s="13"/>
      <c r="I53" s="12">
        <f>ROUND((H53*G53),2)</f>
      </c>
      <c r="O53">
        <f>rekapitulace!H8</f>
      </c>
      <c r="P53">
        <f>O53/100*I53</f>
      </c>
    </row>
    <row r="54" ht="255">
      <c r="E54" s="14" t="s">
        <v>102</v>
      </c>
    </row>
    <row r="55" spans="1:16" ht="12.75" customHeight="1">
      <c r="A55" s="15"/>
      <c r="B55" s="15"/>
      <c r="C55" s="15" t="s">
        <v>24</v>
      </c>
      <c r="D55" s="15"/>
      <c r="E55" s="15" t="s">
        <v>65</v>
      </c>
      <c r="F55" s="15"/>
      <c r="G55" s="15"/>
      <c r="H55" s="15"/>
      <c r="I55" s="15">
        <f>SUM(I28:I54)</f>
      </c>
      <c r="P55">
        <f>ROUND(SUM(P28:P54),2)</f>
      </c>
    </row>
    <row r="57" spans="1:9" ht="12.75" customHeight="1">
      <c r="A57" s="8"/>
      <c r="B57" s="8"/>
      <c r="C57" s="8" t="s">
        <v>35</v>
      </c>
      <c r="D57" s="8"/>
      <c r="E57" s="8" t="s">
        <v>103</v>
      </c>
      <c r="F57" s="8"/>
      <c r="G57" s="10"/>
      <c r="H57" s="8"/>
      <c r="I57" s="10"/>
    </row>
    <row r="58" spans="1:16" ht="12.75">
      <c r="A58" s="7">
        <v>16</v>
      </c>
      <c r="B58" s="7" t="s">
        <v>45</v>
      </c>
      <c r="C58" s="7" t="s">
        <v>104</v>
      </c>
      <c r="D58" s="7" t="s">
        <v>47</v>
      </c>
      <c r="E58" s="7" t="s">
        <v>105</v>
      </c>
      <c r="F58" s="7" t="s">
        <v>73</v>
      </c>
      <c r="G58" s="9">
        <v>13</v>
      </c>
      <c r="H58" s="13"/>
      <c r="I58" s="12">
        <f>ROUND((H58*G58),2)</f>
      </c>
      <c r="O58">
        <f>rekapitulace!H8</f>
      </c>
      <c r="P58">
        <f>O58/100*I58</f>
      </c>
    </row>
    <row r="59" ht="38.25">
      <c r="E59" s="14" t="s">
        <v>106</v>
      </c>
    </row>
    <row r="60" ht="102">
      <c r="E60" s="14" t="s">
        <v>107</v>
      </c>
    </row>
    <row r="61" spans="1:16" ht="12.75" customHeight="1">
      <c r="A61" s="15"/>
      <c r="B61" s="15"/>
      <c r="C61" s="15" t="s">
        <v>35</v>
      </c>
      <c r="D61" s="15"/>
      <c r="E61" s="15" t="s">
        <v>103</v>
      </c>
      <c r="F61" s="15"/>
      <c r="G61" s="15"/>
      <c r="H61" s="15"/>
      <c r="I61" s="15">
        <f>SUM(I58:I60)</f>
      </c>
      <c r="P61">
        <f>ROUND(SUM(P58:P60),2)</f>
      </c>
    </row>
    <row r="63" spans="1:9" ht="12.75" customHeight="1">
      <c r="A63" s="8"/>
      <c r="B63" s="8"/>
      <c r="C63" s="8" t="s">
        <v>42</v>
      </c>
      <c r="D63" s="8"/>
      <c r="E63" s="8" t="s">
        <v>108</v>
      </c>
      <c r="F63" s="8"/>
      <c r="G63" s="10"/>
      <c r="H63" s="8"/>
      <c r="I63" s="10"/>
    </row>
    <row r="64" spans="1:16" ht="12.75">
      <c r="A64" s="7">
        <v>17</v>
      </c>
      <c r="B64" s="7" t="s">
        <v>45</v>
      </c>
      <c r="C64" s="7" t="s">
        <v>109</v>
      </c>
      <c r="D64" s="7" t="s">
        <v>47</v>
      </c>
      <c r="E64" s="7" t="s">
        <v>110</v>
      </c>
      <c r="F64" s="7" t="s">
        <v>81</v>
      </c>
      <c r="G64" s="9">
        <v>26</v>
      </c>
      <c r="H64" s="13"/>
      <c r="I64" s="12">
        <f>ROUND((H64*G64),2)</f>
      </c>
      <c r="O64">
        <f>rekapitulace!H8</f>
      </c>
      <c r="P64">
        <f>O64/100*I64</f>
      </c>
    </row>
    <row r="65" ht="140.25">
      <c r="E65" s="14" t="s">
        <v>111</v>
      </c>
    </row>
    <row r="66" spans="1:16" ht="12.75">
      <c r="A66" s="7">
        <v>18</v>
      </c>
      <c r="B66" s="7" t="s">
        <v>45</v>
      </c>
      <c r="C66" s="7" t="s">
        <v>112</v>
      </c>
      <c r="D66" s="7" t="s">
        <v>47</v>
      </c>
      <c r="E66" s="7" t="s">
        <v>113</v>
      </c>
      <c r="F66" s="7" t="s">
        <v>81</v>
      </c>
      <c r="G66" s="9">
        <v>12</v>
      </c>
      <c r="H66" s="13"/>
      <c r="I66" s="12">
        <f>ROUND((H66*G66),2)</f>
      </c>
      <c r="O66">
        <f>rekapitulace!H8</f>
      </c>
      <c r="P66">
        <f>O66/100*I66</f>
      </c>
    </row>
    <row r="67" ht="140.25">
      <c r="E67" s="14" t="s">
        <v>111</v>
      </c>
    </row>
    <row r="68" spans="1:16" ht="12.75">
      <c r="A68" s="7">
        <v>19</v>
      </c>
      <c r="B68" s="7" t="s">
        <v>45</v>
      </c>
      <c r="C68" s="7" t="s">
        <v>114</v>
      </c>
      <c r="D68" s="7" t="s">
        <v>47</v>
      </c>
      <c r="E68" s="7" t="s">
        <v>115</v>
      </c>
      <c r="F68" s="7" t="s">
        <v>116</v>
      </c>
      <c r="G68" s="9">
        <v>2</v>
      </c>
      <c r="H68" s="13"/>
      <c r="I68" s="12">
        <f>ROUND((H68*G68),2)</f>
      </c>
      <c r="O68">
        <f>rekapitulace!H8</f>
      </c>
      <c r="P68">
        <f>O68/100*I68</f>
      </c>
    </row>
    <row r="69" ht="165.75">
      <c r="E69" s="14" t="s">
        <v>117</v>
      </c>
    </row>
    <row r="70" spans="1:16" ht="12.75">
      <c r="A70" s="7">
        <v>20</v>
      </c>
      <c r="B70" s="7" t="s">
        <v>45</v>
      </c>
      <c r="C70" s="7" t="s">
        <v>118</v>
      </c>
      <c r="D70" s="7" t="s">
        <v>47</v>
      </c>
      <c r="E70" s="7" t="s">
        <v>119</v>
      </c>
      <c r="F70" s="7" t="s">
        <v>116</v>
      </c>
      <c r="G70" s="9">
        <v>4</v>
      </c>
      <c r="H70" s="13"/>
      <c r="I70" s="12">
        <f>ROUND((H70*G70),2)</f>
      </c>
      <c r="O70">
        <f>rekapitulace!H8</f>
      </c>
      <c r="P70">
        <f>O70/100*I70</f>
      </c>
    </row>
    <row r="71" ht="114.75">
      <c r="E71" s="14" t="s">
        <v>120</v>
      </c>
    </row>
    <row r="72" ht="165.75">
      <c r="E72" s="14" t="s">
        <v>117</v>
      </c>
    </row>
    <row r="73" spans="1:16" ht="12.75">
      <c r="A73" s="7">
        <v>21</v>
      </c>
      <c r="B73" s="7" t="s">
        <v>45</v>
      </c>
      <c r="C73" s="7" t="s">
        <v>121</v>
      </c>
      <c r="D73" s="7" t="s">
        <v>47</v>
      </c>
      <c r="E73" s="7" t="s">
        <v>122</v>
      </c>
      <c r="F73" s="7" t="s">
        <v>116</v>
      </c>
      <c r="G73" s="9">
        <v>5</v>
      </c>
      <c r="H73" s="13"/>
      <c r="I73" s="12">
        <f>ROUND((H73*G73),2)</f>
      </c>
      <c r="O73">
        <f>rekapitulace!H8</f>
      </c>
      <c r="P73">
        <f>O73/100*I73</f>
      </c>
    </row>
    <row r="74" ht="165.75">
      <c r="E74" s="14" t="s">
        <v>117</v>
      </c>
    </row>
    <row r="75" spans="1:16" ht="12.75">
      <c r="A75" s="7">
        <v>22</v>
      </c>
      <c r="B75" s="7" t="s">
        <v>45</v>
      </c>
      <c r="C75" s="7" t="s">
        <v>123</v>
      </c>
      <c r="D75" s="7" t="s">
        <v>47</v>
      </c>
      <c r="E75" s="7" t="s">
        <v>124</v>
      </c>
      <c r="F75" s="7" t="s">
        <v>81</v>
      </c>
      <c r="G75" s="9">
        <v>25</v>
      </c>
      <c r="H75" s="13"/>
      <c r="I75" s="12">
        <f>ROUND((H75*G75),2)</f>
      </c>
      <c r="O75">
        <f>rekapitulace!H8</f>
      </c>
      <c r="P75">
        <f>O75/100*I75</f>
      </c>
    </row>
    <row r="76" ht="140.25">
      <c r="E76" s="14" t="s">
        <v>125</v>
      </c>
    </row>
    <row r="77" spans="1:16" ht="12.75">
      <c r="A77" s="7">
        <v>23</v>
      </c>
      <c r="B77" s="7" t="s">
        <v>45</v>
      </c>
      <c r="C77" s="7" t="s">
        <v>126</v>
      </c>
      <c r="D77" s="7" t="s">
        <v>47</v>
      </c>
      <c r="E77" s="7" t="s">
        <v>127</v>
      </c>
      <c r="F77" s="7" t="s">
        <v>73</v>
      </c>
      <c r="G77" s="9">
        <v>1</v>
      </c>
      <c r="H77" s="13"/>
      <c r="I77" s="12">
        <f>ROUND((H77*G77),2)</f>
      </c>
      <c r="O77">
        <f>rekapitulace!H8</f>
      </c>
      <c r="P77">
        <f>O77/100*I77</f>
      </c>
    </row>
    <row r="78" ht="409.5">
      <c r="E78" s="14" t="s">
        <v>128</v>
      </c>
    </row>
    <row r="79" spans="1:16" ht="12.75">
      <c r="A79" s="7">
        <v>24</v>
      </c>
      <c r="B79" s="7" t="s">
        <v>45</v>
      </c>
      <c r="C79" s="7" t="s">
        <v>129</v>
      </c>
      <c r="D79" s="7" t="s">
        <v>47</v>
      </c>
      <c r="E79" s="7" t="s">
        <v>130</v>
      </c>
      <c r="F79" s="7" t="s">
        <v>73</v>
      </c>
      <c r="G79" s="9">
        <v>260.517</v>
      </c>
      <c r="H79" s="13"/>
      <c r="I79" s="12">
        <f>ROUND((H79*G79),2)</f>
      </c>
      <c r="O79">
        <f>rekapitulace!H8</f>
      </c>
      <c r="P79">
        <f>O79/100*I79</f>
      </c>
    </row>
    <row r="80" ht="293.25">
      <c r="E80" s="14" t="s">
        <v>131</v>
      </c>
    </row>
    <row r="81" ht="409.5">
      <c r="E81" s="14" t="s">
        <v>132</v>
      </c>
    </row>
    <row r="82" spans="1:16" ht="12.75">
      <c r="A82" s="7">
        <v>25</v>
      </c>
      <c r="B82" s="7" t="s">
        <v>45</v>
      </c>
      <c r="C82" s="7" t="s">
        <v>133</v>
      </c>
      <c r="D82" s="7" t="s">
        <v>47</v>
      </c>
      <c r="E82" s="7" t="s">
        <v>134</v>
      </c>
      <c r="F82" s="7" t="s">
        <v>73</v>
      </c>
      <c r="G82" s="9">
        <v>54.794</v>
      </c>
      <c r="H82" s="13"/>
      <c r="I82" s="12">
        <f>ROUND((H82*G82),2)</f>
      </c>
      <c r="O82">
        <f>rekapitulace!H8</f>
      </c>
      <c r="P82">
        <f>O82/100*I82</f>
      </c>
    </row>
    <row r="83" ht="216.75">
      <c r="E83" s="14" t="s">
        <v>135</v>
      </c>
    </row>
    <row r="84" ht="409.5">
      <c r="E84" s="14" t="s">
        <v>132</v>
      </c>
    </row>
    <row r="85" spans="1:16" ht="12.75">
      <c r="A85" s="7">
        <v>26</v>
      </c>
      <c r="B85" s="7" t="s">
        <v>45</v>
      </c>
      <c r="C85" s="7" t="s">
        <v>136</v>
      </c>
      <c r="D85" s="7" t="s">
        <v>47</v>
      </c>
      <c r="E85" s="7" t="s">
        <v>137</v>
      </c>
      <c r="F85" s="7" t="s">
        <v>73</v>
      </c>
      <c r="G85" s="9">
        <v>24.24</v>
      </c>
      <c r="H85" s="13"/>
      <c r="I85" s="12">
        <f>ROUND((H85*G85),2)</f>
      </c>
      <c r="O85">
        <f>rekapitulace!H8</f>
      </c>
      <c r="P85">
        <f>O85/100*I85</f>
      </c>
    </row>
    <row r="86" ht="38.25">
      <c r="E86" s="14" t="s">
        <v>138</v>
      </c>
    </row>
    <row r="87" ht="409.5">
      <c r="E87" s="14" t="s">
        <v>132</v>
      </c>
    </row>
    <row r="88" spans="1:16" ht="12.75">
      <c r="A88" s="7">
        <v>27</v>
      </c>
      <c r="B88" s="7" t="s">
        <v>45</v>
      </c>
      <c r="C88" s="7" t="s">
        <v>139</v>
      </c>
      <c r="D88" s="7" t="s">
        <v>47</v>
      </c>
      <c r="E88" s="7" t="s">
        <v>140</v>
      </c>
      <c r="F88" s="7" t="s">
        <v>49</v>
      </c>
      <c r="G88" s="9">
        <v>1.8</v>
      </c>
      <c r="H88" s="13"/>
      <c r="I88" s="12">
        <f>ROUND((H88*G88),2)</f>
      </c>
      <c r="O88">
        <f>rekapitulace!H8</f>
      </c>
      <c r="P88">
        <f>O88/100*I88</f>
      </c>
    </row>
    <row r="89" ht="25.5">
      <c r="E89" s="14" t="s">
        <v>141</v>
      </c>
    </row>
    <row r="90" ht="409.5">
      <c r="E90" s="14" t="s">
        <v>142</v>
      </c>
    </row>
    <row r="91" spans="1:16" ht="12.75">
      <c r="A91" s="7">
        <v>28</v>
      </c>
      <c r="B91" s="7" t="s">
        <v>45</v>
      </c>
      <c r="C91" s="7" t="s">
        <v>143</v>
      </c>
      <c r="D91" s="7" t="s">
        <v>47</v>
      </c>
      <c r="E91" s="7" t="s">
        <v>144</v>
      </c>
      <c r="F91" s="7" t="s">
        <v>68</v>
      </c>
      <c r="G91" s="9">
        <v>50</v>
      </c>
      <c r="H91" s="13"/>
      <c r="I91" s="12">
        <f>ROUND((H91*G91),2)</f>
      </c>
      <c r="O91">
        <f>rekapitulace!H8</f>
      </c>
      <c r="P91">
        <f>O91/100*I91</f>
      </c>
    </row>
    <row r="92" ht="409.5">
      <c r="E92" s="14" t="s">
        <v>142</v>
      </c>
    </row>
    <row r="93" spans="1:16" ht="12.75">
      <c r="A93" s="7">
        <v>29</v>
      </c>
      <c r="B93" s="7" t="s">
        <v>45</v>
      </c>
      <c r="C93" s="7" t="s">
        <v>145</v>
      </c>
      <c r="D93" s="7" t="s">
        <v>47</v>
      </c>
      <c r="E93" s="7" t="s">
        <v>146</v>
      </c>
      <c r="F93" s="7" t="s">
        <v>147</v>
      </c>
      <c r="G93" s="9">
        <v>1</v>
      </c>
      <c r="H93" s="13"/>
      <c r="I93" s="12">
        <f>ROUND((H93*G93),2)</f>
      </c>
      <c r="O93">
        <f>rekapitulace!H8</f>
      </c>
      <c r="P93">
        <f>O93/100*I93</f>
      </c>
    </row>
    <row r="94" ht="409.5">
      <c r="E94" s="14" t="s">
        <v>148</v>
      </c>
    </row>
    <row r="95" spans="1:16" ht="12.75" customHeight="1">
      <c r="A95" s="15"/>
      <c r="B95" s="15"/>
      <c r="C95" s="15" t="s">
        <v>42</v>
      </c>
      <c r="D95" s="15"/>
      <c r="E95" s="15" t="s">
        <v>108</v>
      </c>
      <c r="F95" s="15"/>
      <c r="G95" s="15"/>
      <c r="H95" s="15"/>
      <c r="I95" s="15">
        <f>SUM(I64:I94)</f>
      </c>
      <c r="P95">
        <f>ROUND(SUM(P64:P94),2)</f>
      </c>
    </row>
    <row r="97" spans="1:16" ht="12.75" customHeight="1">
      <c r="A97" s="15"/>
      <c r="B97" s="15"/>
      <c r="C97" s="15"/>
      <c r="D97" s="15"/>
      <c r="E97" s="15" t="s">
        <v>149</v>
      </c>
      <c r="F97" s="15"/>
      <c r="G97" s="15"/>
      <c r="H97" s="15"/>
      <c r="I97" s="15">
        <f>+I25+I55+I61+I95</f>
      </c>
      <c r="P97">
        <f>+P25+P55+P61+P95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150</v>
      </c>
      <c r="D5" s="5"/>
      <c r="E5" s="5" t="s">
        <v>151</v>
      </c>
    </row>
    <row r="6" spans="1:5" ht="12.75" customHeight="1">
      <c r="A6" t="s">
        <v>18</v>
      </c>
      <c r="C6" s="5" t="s">
        <v>150</v>
      </c>
      <c r="D6" s="5"/>
      <c r="E6" s="5" t="s">
        <v>151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1225.283</v>
      </c>
      <c r="H12" s="13"/>
      <c r="I12" s="12">
        <f>ROUND((H12*G12),2)</f>
      </c>
      <c r="O12">
        <f>rekapitulace!H8</f>
      </c>
      <c r="P12">
        <f>O12/100*I12</f>
      </c>
    </row>
    <row r="13" ht="331.5">
      <c r="E13" s="14" t="s">
        <v>152</v>
      </c>
    </row>
    <row r="14" ht="153">
      <c r="E14" s="14" t="s">
        <v>51</v>
      </c>
    </row>
    <row r="15" spans="1:16" ht="12.75">
      <c r="A15" s="7">
        <v>2</v>
      </c>
      <c r="B15" s="7" t="s">
        <v>45</v>
      </c>
      <c r="C15" s="7" t="s">
        <v>52</v>
      </c>
      <c r="D15" s="7" t="s">
        <v>47</v>
      </c>
      <c r="E15" s="7" t="s">
        <v>53</v>
      </c>
      <c r="F15" s="7" t="s">
        <v>49</v>
      </c>
      <c r="G15" s="9">
        <v>56.2</v>
      </c>
      <c r="H15" s="13"/>
      <c r="I15" s="12">
        <f>ROUND((H15*G15),2)</f>
      </c>
      <c r="O15">
        <f>rekapitulace!H8</f>
      </c>
      <c r="P15">
        <f>O15/100*I15</f>
      </c>
    </row>
    <row r="16" ht="178.5">
      <c r="E16" s="14" t="s">
        <v>153</v>
      </c>
    </row>
    <row r="17" ht="153">
      <c r="E17" s="14" t="s">
        <v>51</v>
      </c>
    </row>
    <row r="18" spans="1:16" ht="12.75">
      <c r="A18" s="7">
        <v>3</v>
      </c>
      <c r="B18" s="7" t="s">
        <v>45</v>
      </c>
      <c r="C18" s="7" t="s">
        <v>55</v>
      </c>
      <c r="D18" s="7" t="s">
        <v>47</v>
      </c>
      <c r="E18" s="7" t="s">
        <v>56</v>
      </c>
      <c r="F18" s="7" t="s">
        <v>49</v>
      </c>
      <c r="G18" s="9">
        <v>74.991</v>
      </c>
      <c r="H18" s="13"/>
      <c r="I18" s="12">
        <f>ROUND((H18*G18),2)</f>
      </c>
      <c r="O18">
        <f>rekapitulace!H8</f>
      </c>
      <c r="P18">
        <f>O18/100*I18</f>
      </c>
    </row>
    <row r="19" ht="204">
      <c r="E19" s="14" t="s">
        <v>154</v>
      </c>
    </row>
    <row r="20" ht="153">
      <c r="E20" s="14" t="s">
        <v>51</v>
      </c>
    </row>
    <row r="21" spans="1:16" ht="12.75">
      <c r="A21" s="7">
        <v>4</v>
      </c>
      <c r="B21" s="7" t="s">
        <v>45</v>
      </c>
      <c r="C21" s="7" t="s">
        <v>155</v>
      </c>
      <c r="D21" s="7" t="s">
        <v>47</v>
      </c>
      <c r="E21" s="7" t="s">
        <v>156</v>
      </c>
      <c r="F21" s="7" t="s">
        <v>60</v>
      </c>
      <c r="G21" s="9">
        <v>1</v>
      </c>
      <c r="H21" s="13"/>
      <c r="I21" s="12">
        <f>ROUND((H21*G21),2)</f>
      </c>
      <c r="O21">
        <f>rekapitulace!H8</f>
      </c>
      <c r="P21">
        <f>O21/100*I21</f>
      </c>
    </row>
    <row r="22" ht="127.5">
      <c r="E22" s="14" t="s">
        <v>61</v>
      </c>
    </row>
    <row r="23" spans="1:16" ht="12.75">
      <c r="A23" s="7">
        <v>5</v>
      </c>
      <c r="B23" s="7" t="s">
        <v>45</v>
      </c>
      <c r="C23" s="7" t="s">
        <v>157</v>
      </c>
      <c r="D23" s="7" t="s">
        <v>47</v>
      </c>
      <c r="E23" s="7" t="s">
        <v>158</v>
      </c>
      <c r="F23" s="7" t="s">
        <v>60</v>
      </c>
      <c r="G23" s="9">
        <v>1</v>
      </c>
      <c r="H23" s="13"/>
      <c r="I23" s="12">
        <f>ROUND((H23*G23),2)</f>
      </c>
      <c r="O23">
        <f>rekapitulace!H8</f>
      </c>
      <c r="P23">
        <f>O23/100*I23</f>
      </c>
    </row>
    <row r="24" ht="127.5">
      <c r="E24" s="14" t="s">
        <v>61</v>
      </c>
    </row>
    <row r="25" spans="1:16" ht="12.75">
      <c r="A25" s="7">
        <v>6</v>
      </c>
      <c r="B25" s="7" t="s">
        <v>45</v>
      </c>
      <c r="C25" s="7" t="s">
        <v>159</v>
      </c>
      <c r="D25" s="7" t="s">
        <v>47</v>
      </c>
      <c r="E25" s="7" t="s">
        <v>160</v>
      </c>
      <c r="F25" s="7" t="s">
        <v>116</v>
      </c>
      <c r="G25" s="9">
        <v>1</v>
      </c>
      <c r="H25" s="13"/>
      <c r="I25" s="12">
        <f>ROUND((H25*G25),2)</f>
      </c>
      <c r="O25">
        <f>rekapitulace!H8</f>
      </c>
      <c r="P25">
        <f>O25/100*I25</f>
      </c>
    </row>
    <row r="26" ht="114.75">
      <c r="E26" s="14" t="s">
        <v>161</v>
      </c>
    </row>
    <row r="27" spans="1:16" ht="12.75">
      <c r="A27" s="7">
        <v>7</v>
      </c>
      <c r="B27" s="7" t="s">
        <v>45</v>
      </c>
      <c r="C27" s="7" t="s">
        <v>162</v>
      </c>
      <c r="D27" s="7" t="s">
        <v>47</v>
      </c>
      <c r="E27" s="7" t="s">
        <v>163</v>
      </c>
      <c r="F27" s="7" t="s">
        <v>60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ht="114.75">
      <c r="E28" s="14" t="s">
        <v>161</v>
      </c>
    </row>
    <row r="29" spans="1:16" ht="12.75">
      <c r="A29" s="7">
        <v>8</v>
      </c>
      <c r="B29" s="7" t="s">
        <v>45</v>
      </c>
      <c r="C29" s="7" t="s">
        <v>164</v>
      </c>
      <c r="D29" s="7" t="s">
        <v>47</v>
      </c>
      <c r="E29" s="7" t="s">
        <v>165</v>
      </c>
      <c r="F29" s="7" t="s">
        <v>116</v>
      </c>
      <c r="G29" s="9">
        <v>1</v>
      </c>
      <c r="H29" s="13"/>
      <c r="I29" s="12">
        <f>ROUND((H29*G29),2)</f>
      </c>
      <c r="O29">
        <f>rekapitulace!H8</f>
      </c>
      <c r="P29">
        <f>O29/100*I29</f>
      </c>
    </row>
    <row r="30" ht="114.75">
      <c r="E30" s="14" t="s">
        <v>161</v>
      </c>
    </row>
    <row r="31" spans="1:16" ht="12.75">
      <c r="A31" s="7">
        <v>9</v>
      </c>
      <c r="B31" s="7" t="s">
        <v>45</v>
      </c>
      <c r="C31" s="7" t="s">
        <v>166</v>
      </c>
      <c r="D31" s="7" t="s">
        <v>47</v>
      </c>
      <c r="E31" s="7" t="s">
        <v>167</v>
      </c>
      <c r="F31" s="7" t="s">
        <v>116</v>
      </c>
      <c r="G31" s="9">
        <v>1</v>
      </c>
      <c r="H31" s="13"/>
      <c r="I31" s="12">
        <f>ROUND((H31*G31),2)</f>
      </c>
      <c r="O31">
        <f>rekapitulace!H8</f>
      </c>
      <c r="P31">
        <f>O31/100*I31</f>
      </c>
    </row>
    <row r="32" ht="114.75">
      <c r="E32" s="14" t="s">
        <v>161</v>
      </c>
    </row>
    <row r="33" spans="1:16" ht="12.75">
      <c r="A33" s="7">
        <v>10</v>
      </c>
      <c r="B33" s="7" t="s">
        <v>45</v>
      </c>
      <c r="C33" s="7" t="s">
        <v>168</v>
      </c>
      <c r="D33" s="7" t="s">
        <v>47</v>
      </c>
      <c r="E33" s="7" t="s">
        <v>169</v>
      </c>
      <c r="F33" s="7" t="s">
        <v>116</v>
      </c>
      <c r="G33" s="9">
        <v>1</v>
      </c>
      <c r="H33" s="13"/>
      <c r="I33" s="12">
        <f>ROUND((H33*G33),2)</f>
      </c>
      <c r="O33">
        <f>rekapitulace!H8</f>
      </c>
      <c r="P33">
        <f>O33/100*I33</f>
      </c>
    </row>
    <row r="34" ht="114.75">
      <c r="E34" s="14" t="s">
        <v>161</v>
      </c>
    </row>
    <row r="35" spans="1:16" ht="12.75">
      <c r="A35" s="7">
        <v>11</v>
      </c>
      <c r="B35" s="7" t="s">
        <v>45</v>
      </c>
      <c r="C35" s="7" t="s">
        <v>170</v>
      </c>
      <c r="D35" s="7" t="s">
        <v>47</v>
      </c>
      <c r="E35" s="7" t="s">
        <v>171</v>
      </c>
      <c r="F35" s="7" t="s">
        <v>116</v>
      </c>
      <c r="G35" s="9">
        <v>1</v>
      </c>
      <c r="H35" s="13"/>
      <c r="I35" s="12">
        <f>ROUND((H35*G35),2)</f>
      </c>
      <c r="O35">
        <f>rekapitulace!H8</f>
      </c>
      <c r="P35">
        <f>O35/100*I35</f>
      </c>
    </row>
    <row r="36" ht="114.75">
      <c r="E36" s="14" t="s">
        <v>161</v>
      </c>
    </row>
    <row r="37" spans="1:16" ht="12.75">
      <c r="A37" s="7">
        <v>12</v>
      </c>
      <c r="B37" s="7" t="s">
        <v>45</v>
      </c>
      <c r="C37" s="7" t="s">
        <v>172</v>
      </c>
      <c r="D37" s="7" t="s">
        <v>47</v>
      </c>
      <c r="E37" s="7" t="s">
        <v>173</v>
      </c>
      <c r="F37" s="7" t="s">
        <v>60</v>
      </c>
      <c r="G37" s="9">
        <v>1</v>
      </c>
      <c r="H37" s="13"/>
      <c r="I37" s="12">
        <f>ROUND((H37*G37),2)</f>
      </c>
      <c r="O37">
        <f>rekapitulace!H8</f>
      </c>
      <c r="P37">
        <f>O37/100*I37</f>
      </c>
    </row>
    <row r="38" ht="409.5">
      <c r="E38" s="14" t="s">
        <v>174</v>
      </c>
    </row>
    <row r="39" spans="1:16" ht="12.75">
      <c r="A39" s="7">
        <v>13</v>
      </c>
      <c r="B39" s="7" t="s">
        <v>45</v>
      </c>
      <c r="C39" s="7" t="s">
        <v>175</v>
      </c>
      <c r="D39" s="7" t="s">
        <v>47</v>
      </c>
      <c r="E39" s="7" t="s">
        <v>176</v>
      </c>
      <c r="F39" s="7" t="s">
        <v>60</v>
      </c>
      <c r="G39" s="9">
        <v>1</v>
      </c>
      <c r="H39" s="13"/>
      <c r="I39" s="12">
        <f>ROUND((H39*G39),2)</f>
      </c>
      <c r="O39">
        <f>rekapitulace!H8</f>
      </c>
      <c r="P39">
        <f>O39/100*I39</f>
      </c>
    </row>
    <row r="40" ht="408">
      <c r="E40" s="14" t="s">
        <v>177</v>
      </c>
    </row>
    <row r="41" spans="1:16" ht="12.75">
      <c r="A41" s="7">
        <v>14</v>
      </c>
      <c r="B41" s="7" t="s">
        <v>45</v>
      </c>
      <c r="C41" s="7" t="s">
        <v>178</v>
      </c>
      <c r="D41" s="7" t="s">
        <v>47</v>
      </c>
      <c r="E41" s="7" t="s">
        <v>179</v>
      </c>
      <c r="F41" s="7" t="s">
        <v>116</v>
      </c>
      <c r="G41" s="9">
        <v>1</v>
      </c>
      <c r="H41" s="13"/>
      <c r="I41" s="12">
        <f>ROUND((H41*G41),2)</f>
      </c>
      <c r="O41">
        <f>rekapitulace!H8</f>
      </c>
      <c r="P41">
        <f>O41/100*I41</f>
      </c>
    </row>
    <row r="42" ht="331.5">
      <c r="E42" s="14" t="s">
        <v>180</v>
      </c>
    </row>
    <row r="43" spans="1:16" ht="12.75">
      <c r="A43" s="7">
        <v>15</v>
      </c>
      <c r="B43" s="7" t="s">
        <v>45</v>
      </c>
      <c r="C43" s="7" t="s">
        <v>181</v>
      </c>
      <c r="D43" s="7" t="s">
        <v>47</v>
      </c>
      <c r="E43" s="7" t="s">
        <v>182</v>
      </c>
      <c r="F43" s="7" t="s">
        <v>183</v>
      </c>
      <c r="G43" s="9">
        <v>1</v>
      </c>
      <c r="H43" s="13"/>
      <c r="I43" s="12">
        <f>ROUND((H43*G43),2)</f>
      </c>
      <c r="O43">
        <f>rekapitulace!H8</f>
      </c>
      <c r="P43">
        <f>O43/100*I43</f>
      </c>
    </row>
    <row r="44" ht="114.75">
      <c r="E44" s="14" t="s">
        <v>184</v>
      </c>
    </row>
    <row r="45" spans="1:16" ht="12.75">
      <c r="A45" s="7">
        <v>16</v>
      </c>
      <c r="B45" s="7" t="s">
        <v>45</v>
      </c>
      <c r="C45" s="7" t="s">
        <v>185</v>
      </c>
      <c r="D45" s="7" t="s">
        <v>47</v>
      </c>
      <c r="E45" s="7" t="s">
        <v>186</v>
      </c>
      <c r="F45" s="7" t="s">
        <v>60</v>
      </c>
      <c r="G45" s="9">
        <v>1</v>
      </c>
      <c r="H45" s="13"/>
      <c r="I45" s="12">
        <f>ROUND((H45*G45),2)</f>
      </c>
      <c r="O45">
        <f>rekapitulace!H8</f>
      </c>
      <c r="P45">
        <f>O45/100*I45</f>
      </c>
    </row>
    <row r="46" ht="409.5">
      <c r="E46" s="14" t="s">
        <v>187</v>
      </c>
    </row>
    <row r="47" spans="1:16" ht="12.75">
      <c r="A47" s="7">
        <v>17</v>
      </c>
      <c r="B47" s="7" t="s">
        <v>45</v>
      </c>
      <c r="C47" s="7" t="s">
        <v>188</v>
      </c>
      <c r="D47" s="7" t="s">
        <v>47</v>
      </c>
      <c r="E47" s="7" t="s">
        <v>189</v>
      </c>
      <c r="F47" s="7" t="s">
        <v>60</v>
      </c>
      <c r="G47" s="9">
        <v>1</v>
      </c>
      <c r="H47" s="13"/>
      <c r="I47" s="12">
        <f>ROUND((H47*G47),2)</f>
      </c>
      <c r="O47">
        <f>rekapitulace!H8</f>
      </c>
      <c r="P47">
        <f>O47/100*I47</f>
      </c>
    </row>
    <row r="48" ht="216.75">
      <c r="E48" s="14" t="s">
        <v>190</v>
      </c>
    </row>
    <row r="49" spans="1:16" ht="12.75">
      <c r="A49" s="7">
        <v>18</v>
      </c>
      <c r="B49" s="7" t="s">
        <v>45</v>
      </c>
      <c r="C49" s="7" t="s">
        <v>191</v>
      </c>
      <c r="D49" s="7" t="s">
        <v>47</v>
      </c>
      <c r="E49" s="7" t="s">
        <v>192</v>
      </c>
      <c r="F49" s="7" t="s">
        <v>68</v>
      </c>
      <c r="G49" s="9">
        <v>1400</v>
      </c>
      <c r="H49" s="13"/>
      <c r="I49" s="12">
        <f>ROUND((H49*G49),2)</f>
      </c>
      <c r="O49">
        <f>rekapitulace!H8</f>
      </c>
      <c r="P49">
        <f>O49/100*I49</f>
      </c>
    </row>
    <row r="50" ht="140.25">
      <c r="E50" s="14" t="s">
        <v>193</v>
      </c>
    </row>
    <row r="51" spans="1:16" ht="12.75" customHeight="1">
      <c r="A51" s="15"/>
      <c r="B51" s="15"/>
      <c r="C51" s="15" t="s">
        <v>44</v>
      </c>
      <c r="D51" s="15"/>
      <c r="E51" s="15" t="s">
        <v>43</v>
      </c>
      <c r="F51" s="15"/>
      <c r="G51" s="15"/>
      <c r="H51" s="15"/>
      <c r="I51" s="15">
        <f>SUM(I12:I50)</f>
      </c>
      <c r="P51">
        <f>ROUND(SUM(P12:P50),2)</f>
      </c>
    </row>
    <row r="53" spans="1:9" ht="12.75" customHeight="1">
      <c r="A53" s="8"/>
      <c r="B53" s="8"/>
      <c r="C53" s="8" t="s">
        <v>24</v>
      </c>
      <c r="D53" s="8"/>
      <c r="E53" s="8" t="s">
        <v>65</v>
      </c>
      <c r="F53" s="8"/>
      <c r="G53" s="10"/>
      <c r="H53" s="8"/>
      <c r="I53" s="10"/>
    </row>
    <row r="54" spans="1:16" ht="12.75">
      <c r="A54" s="7">
        <v>19</v>
      </c>
      <c r="B54" s="7" t="s">
        <v>45</v>
      </c>
      <c r="C54" s="7" t="s">
        <v>194</v>
      </c>
      <c r="D54" s="7" t="s">
        <v>47</v>
      </c>
      <c r="E54" s="7" t="s">
        <v>195</v>
      </c>
      <c r="F54" s="7" t="s">
        <v>73</v>
      </c>
      <c r="G54" s="9">
        <v>13.65</v>
      </c>
      <c r="H54" s="13"/>
      <c r="I54" s="12">
        <f>ROUND((H54*G54),2)</f>
      </c>
      <c r="O54">
        <f>rekapitulace!H8</f>
      </c>
      <c r="P54">
        <f>O54/100*I54</f>
      </c>
    </row>
    <row r="55" ht="25.5">
      <c r="E55" s="14" t="s">
        <v>196</v>
      </c>
    </row>
    <row r="56" ht="409.5">
      <c r="E56" s="14" t="s">
        <v>75</v>
      </c>
    </row>
    <row r="57" spans="1:16" ht="12.75">
      <c r="A57" s="7">
        <v>20</v>
      </c>
      <c r="B57" s="7" t="s">
        <v>45</v>
      </c>
      <c r="C57" s="7" t="s">
        <v>197</v>
      </c>
      <c r="D57" s="7" t="s">
        <v>47</v>
      </c>
      <c r="E57" s="7" t="s">
        <v>198</v>
      </c>
      <c r="F57" s="7" t="s">
        <v>199</v>
      </c>
      <c r="G57" s="9">
        <v>160</v>
      </c>
      <c r="H57" s="13"/>
      <c r="I57" s="12">
        <f>ROUND((H57*G57),2)</f>
      </c>
      <c r="O57">
        <f>rekapitulace!H8</f>
      </c>
      <c r="P57">
        <f>O57/100*I57</f>
      </c>
    </row>
    <row r="58" ht="25.5">
      <c r="E58" s="14" t="s">
        <v>200</v>
      </c>
    </row>
    <row r="59" ht="280.5">
      <c r="E59" s="14" t="s">
        <v>201</v>
      </c>
    </row>
    <row r="60" spans="1:16" ht="12.75">
      <c r="A60" s="7">
        <v>21</v>
      </c>
      <c r="B60" s="7" t="s">
        <v>45</v>
      </c>
      <c r="C60" s="7" t="s">
        <v>202</v>
      </c>
      <c r="D60" s="7" t="s">
        <v>47</v>
      </c>
      <c r="E60" s="7" t="s">
        <v>203</v>
      </c>
      <c r="F60" s="7" t="s">
        <v>73</v>
      </c>
      <c r="G60" s="9">
        <v>372.603</v>
      </c>
      <c r="H60" s="13"/>
      <c r="I60" s="12">
        <f>ROUND((H60*G60),2)</f>
      </c>
      <c r="O60">
        <f>rekapitulace!H8</f>
      </c>
      <c r="P60">
        <f>O60/100*I60</f>
      </c>
    </row>
    <row r="61" ht="318.75">
      <c r="E61" s="14" t="s">
        <v>204</v>
      </c>
    </row>
    <row r="62" ht="409.5">
      <c r="E62" s="14" t="s">
        <v>205</v>
      </c>
    </row>
    <row r="63" spans="1:16" ht="12.75">
      <c r="A63" s="7">
        <v>22</v>
      </c>
      <c r="B63" s="7" t="s">
        <v>45</v>
      </c>
      <c r="C63" s="7" t="s">
        <v>206</v>
      </c>
      <c r="D63" s="7" t="s">
        <v>47</v>
      </c>
      <c r="E63" s="7" t="s">
        <v>207</v>
      </c>
      <c r="F63" s="7" t="s">
        <v>73</v>
      </c>
      <c r="G63" s="9">
        <v>76.8</v>
      </c>
      <c r="H63" s="13"/>
      <c r="I63" s="12">
        <f>ROUND((H63*G63),2)</f>
      </c>
      <c r="O63">
        <f>rekapitulace!H8</f>
      </c>
      <c r="P63">
        <f>O63/100*I63</f>
      </c>
    </row>
    <row r="64" ht="409.5">
      <c r="E64" s="14" t="s">
        <v>208</v>
      </c>
    </row>
    <row r="65" spans="1:16" ht="12.75">
      <c r="A65" s="7">
        <v>23</v>
      </c>
      <c r="B65" s="7" t="s">
        <v>45</v>
      </c>
      <c r="C65" s="7" t="s">
        <v>209</v>
      </c>
      <c r="D65" s="7" t="s">
        <v>47</v>
      </c>
      <c r="E65" s="7" t="s">
        <v>210</v>
      </c>
      <c r="F65" s="7" t="s">
        <v>73</v>
      </c>
      <c r="G65" s="9">
        <v>256.11</v>
      </c>
      <c r="H65" s="13"/>
      <c r="I65" s="12">
        <f>ROUND((H65*G65),2)</f>
      </c>
      <c r="O65">
        <f>rekapitulace!H8</f>
      </c>
      <c r="P65">
        <f>O65/100*I65</f>
      </c>
    </row>
    <row r="66" ht="102">
      <c r="E66" s="14" t="s">
        <v>211</v>
      </c>
    </row>
    <row r="67" ht="409.5">
      <c r="E67" s="14" t="s">
        <v>212</v>
      </c>
    </row>
    <row r="68" spans="1:16" ht="12.75">
      <c r="A68" s="7">
        <v>24</v>
      </c>
      <c r="B68" s="7" t="s">
        <v>45</v>
      </c>
      <c r="C68" s="7" t="s">
        <v>97</v>
      </c>
      <c r="D68" s="7" t="s">
        <v>47</v>
      </c>
      <c r="E68" s="7" t="s">
        <v>213</v>
      </c>
      <c r="F68" s="7" t="s">
        <v>73</v>
      </c>
      <c r="G68" s="9">
        <v>441.31</v>
      </c>
      <c r="H68" s="13"/>
      <c r="I68" s="12">
        <f>ROUND((H68*G68),2)</f>
      </c>
      <c r="O68">
        <f>rekapitulace!H8</f>
      </c>
      <c r="P68">
        <f>O68/100*I68</f>
      </c>
    </row>
    <row r="69" ht="267.75">
      <c r="E69" s="14" t="s">
        <v>214</v>
      </c>
    </row>
    <row r="70" ht="409.5">
      <c r="E70" s="14" t="s">
        <v>99</v>
      </c>
    </row>
    <row r="71" spans="1:16" ht="12.75">
      <c r="A71" s="7">
        <v>25</v>
      </c>
      <c r="B71" s="7" t="s">
        <v>45</v>
      </c>
      <c r="C71" s="7" t="s">
        <v>215</v>
      </c>
      <c r="D71" s="7" t="s">
        <v>47</v>
      </c>
      <c r="E71" s="7" t="s">
        <v>216</v>
      </c>
      <c r="F71" s="7" t="s">
        <v>73</v>
      </c>
      <c r="G71" s="9">
        <v>18.5</v>
      </c>
      <c r="H71" s="13"/>
      <c r="I71" s="12">
        <f>ROUND((H71*G71),2)</f>
      </c>
      <c r="O71">
        <f>rekapitulace!H8</f>
      </c>
      <c r="P71">
        <f>O71/100*I71</f>
      </c>
    </row>
    <row r="72" ht="38.25">
      <c r="E72" s="14" t="s">
        <v>217</v>
      </c>
    </row>
    <row r="73" ht="409.5">
      <c r="E73" s="14" t="s">
        <v>218</v>
      </c>
    </row>
    <row r="74" spans="1:16" ht="12.75">
      <c r="A74" s="7">
        <v>26</v>
      </c>
      <c r="B74" s="7" t="s">
        <v>45</v>
      </c>
      <c r="C74" s="7" t="s">
        <v>219</v>
      </c>
      <c r="D74" s="7" t="s">
        <v>24</v>
      </c>
      <c r="E74" s="7" t="s">
        <v>220</v>
      </c>
      <c r="F74" s="7" t="s">
        <v>73</v>
      </c>
      <c r="G74" s="9">
        <v>296.403</v>
      </c>
      <c r="H74" s="13"/>
      <c r="I74" s="12">
        <f>ROUND((H74*G74),2)</f>
      </c>
      <c r="O74">
        <f>rekapitulace!H8</f>
      </c>
      <c r="P74">
        <f>O74/100*I74</f>
      </c>
    </row>
    <row r="75" ht="318.75">
      <c r="E75" s="14" t="s">
        <v>221</v>
      </c>
    </row>
    <row r="76" ht="409.5">
      <c r="E76" s="14" t="s">
        <v>222</v>
      </c>
    </row>
    <row r="77" spans="1:16" ht="12.75">
      <c r="A77" s="7">
        <v>27</v>
      </c>
      <c r="B77" s="7" t="s">
        <v>45</v>
      </c>
      <c r="C77" s="7" t="s">
        <v>223</v>
      </c>
      <c r="D77" s="7" t="s">
        <v>47</v>
      </c>
      <c r="E77" s="7" t="s">
        <v>224</v>
      </c>
      <c r="F77" s="7" t="s">
        <v>73</v>
      </c>
      <c r="G77" s="9">
        <v>2.4</v>
      </c>
      <c r="H77" s="13"/>
      <c r="I77" s="12">
        <f>ROUND((H77*G77),2)</f>
      </c>
      <c r="O77">
        <f>rekapitulace!H8</f>
      </c>
      <c r="P77">
        <f>O77/100*I77</f>
      </c>
    </row>
    <row r="78" ht="38.25">
      <c r="E78" s="14" t="s">
        <v>225</v>
      </c>
    </row>
    <row r="79" ht="409.5">
      <c r="E79" s="14" t="s">
        <v>226</v>
      </c>
    </row>
    <row r="80" spans="1:16" ht="12.75">
      <c r="A80" s="7">
        <v>28</v>
      </c>
      <c r="B80" s="7" t="s">
        <v>45</v>
      </c>
      <c r="C80" s="7" t="s">
        <v>227</v>
      </c>
      <c r="D80" s="7" t="s">
        <v>47</v>
      </c>
      <c r="E80" s="7" t="s">
        <v>228</v>
      </c>
      <c r="F80" s="7" t="s">
        <v>68</v>
      </c>
      <c r="G80" s="9">
        <v>333</v>
      </c>
      <c r="H80" s="13"/>
      <c r="I80" s="12">
        <f>ROUND((H80*G80),2)</f>
      </c>
      <c r="O80">
        <f>rekapitulace!H8</f>
      </c>
      <c r="P80">
        <f>O80/100*I80</f>
      </c>
    </row>
    <row r="81" ht="38.25">
      <c r="E81" s="14" t="s">
        <v>229</v>
      </c>
    </row>
    <row r="82" ht="153">
      <c r="E82" s="14" t="s">
        <v>230</v>
      </c>
    </row>
    <row r="83" spans="1:16" ht="12.75">
      <c r="A83" s="7">
        <v>29</v>
      </c>
      <c r="B83" s="7" t="s">
        <v>45</v>
      </c>
      <c r="C83" s="7" t="s">
        <v>231</v>
      </c>
      <c r="D83" s="7" t="s">
        <v>47</v>
      </c>
      <c r="E83" s="7" t="s">
        <v>232</v>
      </c>
      <c r="F83" s="7" t="s">
        <v>68</v>
      </c>
      <c r="G83" s="9">
        <v>480</v>
      </c>
      <c r="H83" s="13"/>
      <c r="I83" s="12">
        <f>ROUND((H83*G83),2)</f>
      </c>
      <c r="O83">
        <f>rekapitulace!H8</f>
      </c>
      <c r="P83">
        <f>O83/100*I83</f>
      </c>
    </row>
    <row r="84" ht="38.25">
      <c r="E84" s="14" t="s">
        <v>233</v>
      </c>
    </row>
    <row r="85" ht="204">
      <c r="E85" s="14" t="s">
        <v>234</v>
      </c>
    </row>
    <row r="86" spans="1:16" ht="12.75">
      <c r="A86" s="7">
        <v>30</v>
      </c>
      <c r="B86" s="7" t="s">
        <v>45</v>
      </c>
      <c r="C86" s="7" t="s">
        <v>235</v>
      </c>
      <c r="D86" s="7" t="s">
        <v>47</v>
      </c>
      <c r="E86" s="7" t="s">
        <v>236</v>
      </c>
      <c r="F86" s="7" t="s">
        <v>68</v>
      </c>
      <c r="G86" s="9">
        <v>480</v>
      </c>
      <c r="H86" s="13"/>
      <c r="I86" s="12">
        <f>ROUND((H86*G86),2)</f>
      </c>
      <c r="O86">
        <f>rekapitulace!H8</f>
      </c>
      <c r="P86">
        <f>O86/100*I86</f>
      </c>
    </row>
    <row r="87" ht="178.5">
      <c r="E87" s="14" t="s">
        <v>237</v>
      </c>
    </row>
    <row r="88" spans="1:16" ht="12.75" customHeight="1">
      <c r="A88" s="15"/>
      <c r="B88" s="15"/>
      <c r="C88" s="15" t="s">
        <v>24</v>
      </c>
      <c r="D88" s="15"/>
      <c r="E88" s="15" t="s">
        <v>65</v>
      </c>
      <c r="F88" s="15"/>
      <c r="G88" s="15"/>
      <c r="H88" s="15"/>
      <c r="I88" s="15">
        <f>SUM(I54:I87)</f>
      </c>
      <c r="P88">
        <f>ROUND(SUM(P54:P87),2)</f>
      </c>
    </row>
    <row r="90" spans="1:9" ht="12.75" customHeight="1">
      <c r="A90" s="8"/>
      <c r="B90" s="8"/>
      <c r="C90" s="8" t="s">
        <v>35</v>
      </c>
      <c r="D90" s="8"/>
      <c r="E90" s="8" t="s">
        <v>103</v>
      </c>
      <c r="F90" s="8"/>
      <c r="G90" s="10"/>
      <c r="H90" s="8"/>
      <c r="I90" s="10"/>
    </row>
    <row r="91" spans="1:16" ht="12.75">
      <c r="A91" s="7">
        <v>31</v>
      </c>
      <c r="B91" s="7" t="s">
        <v>45</v>
      </c>
      <c r="C91" s="7" t="s">
        <v>238</v>
      </c>
      <c r="D91" s="7" t="s">
        <v>47</v>
      </c>
      <c r="E91" s="7" t="s">
        <v>239</v>
      </c>
      <c r="F91" s="7" t="s">
        <v>68</v>
      </c>
      <c r="G91" s="9">
        <v>100</v>
      </c>
      <c r="H91" s="13"/>
      <c r="I91" s="12">
        <f>ROUND((H91*G91),2)</f>
      </c>
      <c r="O91">
        <f>rekapitulace!H8</f>
      </c>
      <c r="P91">
        <f>O91/100*I91</f>
      </c>
    </row>
    <row r="92" ht="409.5">
      <c r="E92" s="14" t="s">
        <v>240</v>
      </c>
    </row>
    <row r="93" spans="1:16" ht="12.75">
      <c r="A93" s="7">
        <v>32</v>
      </c>
      <c r="B93" s="7" t="s">
        <v>45</v>
      </c>
      <c r="C93" s="7" t="s">
        <v>241</v>
      </c>
      <c r="D93" s="7" t="s">
        <v>47</v>
      </c>
      <c r="E93" s="7" t="s">
        <v>242</v>
      </c>
      <c r="F93" s="7" t="s">
        <v>73</v>
      </c>
      <c r="G93" s="9">
        <v>62.4</v>
      </c>
      <c r="H93" s="13"/>
      <c r="I93" s="12">
        <f>ROUND((H93*G93),2)</f>
      </c>
      <c r="O93">
        <f>rekapitulace!H8</f>
      </c>
      <c r="P93">
        <f>O93/100*I93</f>
      </c>
    </row>
    <row r="94" ht="38.25">
      <c r="E94" s="14" t="s">
        <v>243</v>
      </c>
    </row>
    <row r="95" ht="409.5">
      <c r="E95" s="14" t="s">
        <v>244</v>
      </c>
    </row>
    <row r="96" spans="1:16" ht="12.75">
      <c r="A96" s="7">
        <v>33</v>
      </c>
      <c r="B96" s="7" t="s">
        <v>45</v>
      </c>
      <c r="C96" s="7" t="s">
        <v>245</v>
      </c>
      <c r="D96" s="7" t="s">
        <v>47</v>
      </c>
      <c r="E96" s="7" t="s">
        <v>246</v>
      </c>
      <c r="F96" s="7" t="s">
        <v>49</v>
      </c>
      <c r="G96" s="9">
        <v>6.49</v>
      </c>
      <c r="H96" s="13"/>
      <c r="I96" s="12">
        <f>ROUND((H96*G96),2)</f>
      </c>
      <c r="O96">
        <f>rekapitulace!H8</f>
      </c>
      <c r="P96">
        <f>O96/100*I96</f>
      </c>
    </row>
    <row r="97" ht="38.25">
      <c r="E97" s="14" t="s">
        <v>247</v>
      </c>
    </row>
    <row r="98" ht="409.5">
      <c r="E98" s="14" t="s">
        <v>248</v>
      </c>
    </row>
    <row r="99" spans="1:16" ht="12.75">
      <c r="A99" s="7">
        <v>34</v>
      </c>
      <c r="B99" s="7" t="s">
        <v>45</v>
      </c>
      <c r="C99" s="7" t="s">
        <v>249</v>
      </c>
      <c r="D99" s="7" t="s">
        <v>47</v>
      </c>
      <c r="E99" s="7" t="s">
        <v>250</v>
      </c>
      <c r="F99" s="7" t="s">
        <v>81</v>
      </c>
      <c r="G99" s="9">
        <v>80</v>
      </c>
      <c r="H99" s="13"/>
      <c r="I99" s="12">
        <f>ROUND((H99*G99),2)</f>
      </c>
      <c r="O99">
        <f>rekapitulace!H8</f>
      </c>
      <c r="P99">
        <f>O99/100*I99</f>
      </c>
    </row>
    <row r="100" ht="25.5">
      <c r="E100" s="14" t="s">
        <v>251</v>
      </c>
    </row>
    <row r="101" ht="409.5">
      <c r="E101" s="14" t="s">
        <v>252</v>
      </c>
    </row>
    <row r="102" spans="1:16" ht="12.75">
      <c r="A102" s="7">
        <v>35</v>
      </c>
      <c r="B102" s="7" t="s">
        <v>45</v>
      </c>
      <c r="C102" s="7" t="s">
        <v>253</v>
      </c>
      <c r="D102" s="7" t="s">
        <v>47</v>
      </c>
      <c r="E102" s="7" t="s">
        <v>254</v>
      </c>
      <c r="F102" s="7" t="s">
        <v>73</v>
      </c>
      <c r="G102" s="9">
        <v>12</v>
      </c>
      <c r="H102" s="13"/>
      <c r="I102" s="12">
        <f>ROUND((H102*G102),2)</f>
      </c>
      <c r="O102">
        <f>rekapitulace!H8</f>
      </c>
      <c r="P102">
        <f>O102/100*I102</f>
      </c>
    </row>
    <row r="103" ht="38.25">
      <c r="E103" s="14" t="s">
        <v>255</v>
      </c>
    </row>
    <row r="104" ht="409.5">
      <c r="E104" s="14" t="s">
        <v>256</v>
      </c>
    </row>
    <row r="105" spans="1:16" ht="12.75">
      <c r="A105" s="7">
        <v>36</v>
      </c>
      <c r="B105" s="7" t="s">
        <v>45</v>
      </c>
      <c r="C105" s="7" t="s">
        <v>257</v>
      </c>
      <c r="D105" s="7" t="s">
        <v>47</v>
      </c>
      <c r="E105" s="7" t="s">
        <v>258</v>
      </c>
      <c r="F105" s="7" t="s">
        <v>73</v>
      </c>
      <c r="G105" s="9">
        <v>29.3</v>
      </c>
      <c r="H105" s="13"/>
      <c r="I105" s="12">
        <f>ROUND((H105*G105),2)</f>
      </c>
      <c r="O105">
        <f>rekapitulace!H8</f>
      </c>
      <c r="P105">
        <f>O105/100*I105</f>
      </c>
    </row>
    <row r="106" ht="140.25">
      <c r="E106" s="14" t="s">
        <v>259</v>
      </c>
    </row>
    <row r="107" ht="409.5">
      <c r="E107" s="14" t="s">
        <v>256</v>
      </c>
    </row>
    <row r="108" spans="1:16" ht="12.75">
      <c r="A108" s="7">
        <v>37</v>
      </c>
      <c r="B108" s="7" t="s">
        <v>45</v>
      </c>
      <c r="C108" s="7" t="s">
        <v>260</v>
      </c>
      <c r="D108" s="7" t="s">
        <v>47</v>
      </c>
      <c r="E108" s="7" t="s">
        <v>261</v>
      </c>
      <c r="F108" s="7" t="s">
        <v>49</v>
      </c>
      <c r="G108" s="9">
        <v>3.208</v>
      </c>
      <c r="H108" s="13"/>
      <c r="I108" s="12">
        <f>ROUND((H108*G108),2)</f>
      </c>
      <c r="O108">
        <f>rekapitulace!H8</f>
      </c>
      <c r="P108">
        <f>O108/100*I108</f>
      </c>
    </row>
    <row r="109" ht="102">
      <c r="E109" s="14" t="s">
        <v>262</v>
      </c>
    </row>
    <row r="110" ht="409.5">
      <c r="E110" s="14" t="s">
        <v>263</v>
      </c>
    </row>
    <row r="111" spans="1:16" ht="12.75">
      <c r="A111" s="7">
        <v>38</v>
      </c>
      <c r="B111" s="7" t="s">
        <v>45</v>
      </c>
      <c r="C111" s="7" t="s">
        <v>264</v>
      </c>
      <c r="D111" s="7" t="s">
        <v>47</v>
      </c>
      <c r="E111" s="7" t="s">
        <v>265</v>
      </c>
      <c r="F111" s="7" t="s">
        <v>68</v>
      </c>
      <c r="G111" s="9">
        <v>12.434</v>
      </c>
      <c r="H111" s="13"/>
      <c r="I111" s="12">
        <f>ROUND((H111*G111),2)</f>
      </c>
      <c r="O111">
        <f>rekapitulace!H8</f>
      </c>
      <c r="P111">
        <f>O111/100*I111</f>
      </c>
    </row>
    <row r="112" ht="38.25">
      <c r="E112" s="14" t="s">
        <v>266</v>
      </c>
    </row>
    <row r="113" ht="395.25">
      <c r="E113" s="14" t="s">
        <v>267</v>
      </c>
    </row>
    <row r="114" spans="1:16" ht="12.75" customHeight="1">
      <c r="A114" s="15"/>
      <c r="B114" s="15"/>
      <c r="C114" s="15" t="s">
        <v>35</v>
      </c>
      <c r="D114" s="15"/>
      <c r="E114" s="15" t="s">
        <v>103</v>
      </c>
      <c r="F114" s="15"/>
      <c r="G114" s="15"/>
      <c r="H114" s="15"/>
      <c r="I114" s="15">
        <f>SUM(I91:I113)</f>
      </c>
      <c r="P114">
        <f>ROUND(SUM(P91:P113),2)</f>
      </c>
    </row>
    <row r="116" spans="1:9" ht="12.75" customHeight="1">
      <c r="A116" s="8"/>
      <c r="B116" s="8"/>
      <c r="C116" s="8" t="s">
        <v>36</v>
      </c>
      <c r="D116" s="8"/>
      <c r="E116" s="8" t="s">
        <v>268</v>
      </c>
      <c r="F116" s="8"/>
      <c r="G116" s="10"/>
      <c r="H116" s="8"/>
      <c r="I116" s="10"/>
    </row>
    <row r="117" spans="1:16" ht="12.75">
      <c r="A117" s="7">
        <v>39</v>
      </c>
      <c r="B117" s="7" t="s">
        <v>45</v>
      </c>
      <c r="C117" s="7" t="s">
        <v>269</v>
      </c>
      <c r="D117" s="7" t="s">
        <v>47</v>
      </c>
      <c r="E117" s="7" t="s">
        <v>270</v>
      </c>
      <c r="F117" s="7" t="s">
        <v>73</v>
      </c>
      <c r="G117" s="9">
        <v>2</v>
      </c>
      <c r="H117" s="13"/>
      <c r="I117" s="12">
        <f>ROUND((H117*G117),2)</f>
      </c>
      <c r="O117">
        <f>rekapitulace!H8</f>
      </c>
      <c r="P117">
        <f>O117/100*I117</f>
      </c>
    </row>
    <row r="118" ht="409.5">
      <c r="E118" s="14" t="s">
        <v>256</v>
      </c>
    </row>
    <row r="119" spans="1:16" ht="12.75">
      <c r="A119" s="7">
        <v>40</v>
      </c>
      <c r="B119" s="7" t="s">
        <v>45</v>
      </c>
      <c r="C119" s="7" t="s">
        <v>271</v>
      </c>
      <c r="D119" s="7" t="s">
        <v>47</v>
      </c>
      <c r="E119" s="7" t="s">
        <v>272</v>
      </c>
      <c r="F119" s="7" t="s">
        <v>273</v>
      </c>
      <c r="G119" s="9">
        <v>264.88</v>
      </c>
      <c r="H119" s="13"/>
      <c r="I119" s="12">
        <f>ROUND((H119*G119),2)</f>
      </c>
      <c r="O119">
        <f>rekapitulace!H8</f>
      </c>
      <c r="P119">
        <f>O119/100*I119</f>
      </c>
    </row>
    <row r="120" ht="38.25">
      <c r="E120" s="14" t="s">
        <v>274</v>
      </c>
    </row>
    <row r="121" ht="242.25">
      <c r="E121" s="14" t="s">
        <v>275</v>
      </c>
    </row>
    <row r="122" spans="1:16" ht="12.75">
      <c r="A122" s="7">
        <v>41</v>
      </c>
      <c r="B122" s="7" t="s">
        <v>45</v>
      </c>
      <c r="C122" s="7" t="s">
        <v>276</v>
      </c>
      <c r="D122" s="7" t="s">
        <v>47</v>
      </c>
      <c r="E122" s="7" t="s">
        <v>277</v>
      </c>
      <c r="F122" s="7" t="s">
        <v>73</v>
      </c>
      <c r="G122" s="9">
        <v>9.775</v>
      </c>
      <c r="H122" s="13"/>
      <c r="I122" s="12">
        <f>ROUND((H122*G122),2)</f>
      </c>
      <c r="O122">
        <f>rekapitulace!H8</f>
      </c>
      <c r="P122">
        <f>O122/100*I122</f>
      </c>
    </row>
    <row r="123" ht="38.25">
      <c r="E123" s="14" t="s">
        <v>278</v>
      </c>
    </row>
    <row r="124" ht="409.5">
      <c r="E124" s="14" t="s">
        <v>279</v>
      </c>
    </row>
    <row r="125" spans="1:16" ht="12.75">
      <c r="A125" s="7">
        <v>42</v>
      </c>
      <c r="B125" s="7" t="s">
        <v>45</v>
      </c>
      <c r="C125" s="7" t="s">
        <v>280</v>
      </c>
      <c r="D125" s="7" t="s">
        <v>47</v>
      </c>
      <c r="E125" s="7" t="s">
        <v>281</v>
      </c>
      <c r="F125" s="7" t="s">
        <v>49</v>
      </c>
      <c r="G125" s="9">
        <v>1.515</v>
      </c>
      <c r="H125" s="13"/>
      <c r="I125" s="12">
        <f>ROUND((H125*G125),2)</f>
      </c>
      <c r="O125">
        <f>rekapitulace!H8</f>
      </c>
      <c r="P125">
        <f>O125/100*I125</f>
      </c>
    </row>
    <row r="126" ht="38.25">
      <c r="E126" s="14" t="s">
        <v>282</v>
      </c>
    </row>
    <row r="127" ht="409.5">
      <c r="E127" s="14" t="s">
        <v>283</v>
      </c>
    </row>
    <row r="128" spans="1:16" ht="12.75">
      <c r="A128" s="7">
        <v>43</v>
      </c>
      <c r="B128" s="7" t="s">
        <v>45</v>
      </c>
      <c r="C128" s="7" t="s">
        <v>284</v>
      </c>
      <c r="D128" s="7" t="s">
        <v>47</v>
      </c>
      <c r="E128" s="7" t="s">
        <v>285</v>
      </c>
      <c r="F128" s="7" t="s">
        <v>73</v>
      </c>
      <c r="G128" s="9">
        <v>9</v>
      </c>
      <c r="H128" s="13"/>
      <c r="I128" s="12">
        <f>ROUND((H128*G128),2)</f>
      </c>
      <c r="O128">
        <f>rekapitulace!H8</f>
      </c>
      <c r="P128">
        <f>O128/100*I128</f>
      </c>
    </row>
    <row r="129" ht="242.25">
      <c r="E129" s="14" t="s">
        <v>286</v>
      </c>
    </row>
    <row r="130" ht="293.25">
      <c r="E130" s="14" t="s">
        <v>287</v>
      </c>
    </row>
    <row r="131" spans="1:16" ht="12.75">
      <c r="A131" s="7">
        <v>44</v>
      </c>
      <c r="B131" s="7" t="s">
        <v>45</v>
      </c>
      <c r="C131" s="7" t="s">
        <v>288</v>
      </c>
      <c r="D131" s="7" t="s">
        <v>47</v>
      </c>
      <c r="E131" s="7" t="s">
        <v>289</v>
      </c>
      <c r="F131" s="7" t="s">
        <v>73</v>
      </c>
      <c r="G131" s="9">
        <v>41.57</v>
      </c>
      <c r="H131" s="13"/>
      <c r="I131" s="12">
        <f>ROUND((H131*G131),2)</f>
      </c>
      <c r="O131">
        <f>rekapitulace!H8</f>
      </c>
      <c r="P131">
        <f>O131/100*I131</f>
      </c>
    </row>
    <row r="132" ht="63.75">
      <c r="E132" s="14" t="s">
        <v>290</v>
      </c>
    </row>
    <row r="133" ht="409.5">
      <c r="E133" s="14" t="s">
        <v>291</v>
      </c>
    </row>
    <row r="134" spans="1:16" ht="12.75">
      <c r="A134" s="7">
        <v>45</v>
      </c>
      <c r="B134" s="7" t="s">
        <v>45</v>
      </c>
      <c r="C134" s="7" t="s">
        <v>292</v>
      </c>
      <c r="D134" s="7" t="s">
        <v>47</v>
      </c>
      <c r="E134" s="7" t="s">
        <v>293</v>
      </c>
      <c r="F134" s="7" t="s">
        <v>49</v>
      </c>
      <c r="G134" s="9">
        <v>5.196</v>
      </c>
      <c r="H134" s="13"/>
      <c r="I134" s="12">
        <f>ROUND((H134*G134),2)</f>
      </c>
      <c r="O134">
        <f>rekapitulace!H8</f>
      </c>
      <c r="P134">
        <f>O134/100*I134</f>
      </c>
    </row>
    <row r="135" ht="38.25">
      <c r="E135" s="14" t="s">
        <v>294</v>
      </c>
    </row>
    <row r="136" ht="409.5">
      <c r="E136" s="14" t="s">
        <v>263</v>
      </c>
    </row>
    <row r="137" spans="1:16" ht="12.75">
      <c r="A137" s="7">
        <v>46</v>
      </c>
      <c r="B137" s="7" t="s">
        <v>45</v>
      </c>
      <c r="C137" s="7" t="s">
        <v>295</v>
      </c>
      <c r="D137" s="7" t="s">
        <v>47</v>
      </c>
      <c r="E137" s="7" t="s">
        <v>296</v>
      </c>
      <c r="F137" s="7" t="s">
        <v>73</v>
      </c>
      <c r="G137" s="9">
        <v>9.6</v>
      </c>
      <c r="H137" s="13"/>
      <c r="I137" s="12">
        <f>ROUND((H137*G137),2)</f>
      </c>
      <c r="O137">
        <f>rekapitulace!H8</f>
      </c>
      <c r="P137">
        <f>O137/100*I137</f>
      </c>
    </row>
    <row r="138" ht="38.25">
      <c r="E138" s="14" t="s">
        <v>297</v>
      </c>
    </row>
    <row r="139" ht="409.5">
      <c r="E139" s="14" t="s">
        <v>291</v>
      </c>
    </row>
    <row r="140" spans="1:16" ht="12.75">
      <c r="A140" s="7">
        <v>47</v>
      </c>
      <c r="B140" s="7" t="s">
        <v>45</v>
      </c>
      <c r="C140" s="7" t="s">
        <v>298</v>
      </c>
      <c r="D140" s="7" t="s">
        <v>47</v>
      </c>
      <c r="E140" s="7" t="s">
        <v>299</v>
      </c>
      <c r="F140" s="7" t="s">
        <v>49</v>
      </c>
      <c r="G140" s="9">
        <v>1.248</v>
      </c>
      <c r="H140" s="13"/>
      <c r="I140" s="12">
        <f>ROUND((H140*G140),2)</f>
      </c>
      <c r="O140">
        <f>rekapitulace!H8</f>
      </c>
      <c r="P140">
        <f>O140/100*I140</f>
      </c>
    </row>
    <row r="141" ht="25.5">
      <c r="E141" s="14" t="s">
        <v>300</v>
      </c>
    </row>
    <row r="142" ht="409.5">
      <c r="E142" s="14" t="s">
        <v>263</v>
      </c>
    </row>
    <row r="143" spans="1:16" ht="12.75" customHeight="1">
      <c r="A143" s="15"/>
      <c r="B143" s="15"/>
      <c r="C143" s="15" t="s">
        <v>36</v>
      </c>
      <c r="D143" s="15"/>
      <c r="E143" s="15" t="s">
        <v>268</v>
      </c>
      <c r="F143" s="15"/>
      <c r="G143" s="15"/>
      <c r="H143" s="15"/>
      <c r="I143" s="15">
        <f>SUM(I117:I142)</f>
      </c>
      <c r="P143">
        <f>ROUND(SUM(P117:P142),2)</f>
      </c>
    </row>
    <row r="145" spans="1:9" ht="12.75" customHeight="1">
      <c r="A145" s="8"/>
      <c r="B145" s="8"/>
      <c r="C145" s="8" t="s">
        <v>37</v>
      </c>
      <c r="D145" s="8"/>
      <c r="E145" s="8" t="s">
        <v>301</v>
      </c>
      <c r="F145" s="8"/>
      <c r="G145" s="10"/>
      <c r="H145" s="8"/>
      <c r="I145" s="10"/>
    </row>
    <row r="146" spans="1:16" ht="12.75">
      <c r="A146" s="7">
        <v>48</v>
      </c>
      <c r="B146" s="7" t="s">
        <v>45</v>
      </c>
      <c r="C146" s="7" t="s">
        <v>302</v>
      </c>
      <c r="D146" s="7" t="s">
        <v>47</v>
      </c>
      <c r="E146" s="7" t="s">
        <v>303</v>
      </c>
      <c r="F146" s="7" t="s">
        <v>73</v>
      </c>
      <c r="G146" s="9">
        <v>56.27</v>
      </c>
      <c r="H146" s="13"/>
      <c r="I146" s="12">
        <f>ROUND((H146*G146),2)</f>
      </c>
      <c r="O146">
        <f>rekapitulace!H8</f>
      </c>
      <c r="P146">
        <f>O146/100*I146</f>
      </c>
    </row>
    <row r="147" ht="38.25">
      <c r="E147" s="14" t="s">
        <v>304</v>
      </c>
    </row>
    <row r="148" ht="409.5">
      <c r="E148" s="14" t="s">
        <v>128</v>
      </c>
    </row>
    <row r="149" spans="1:16" ht="12.75">
      <c r="A149" s="7">
        <v>49</v>
      </c>
      <c r="B149" s="7" t="s">
        <v>45</v>
      </c>
      <c r="C149" s="7" t="s">
        <v>305</v>
      </c>
      <c r="D149" s="7" t="s">
        <v>47</v>
      </c>
      <c r="E149" s="7" t="s">
        <v>306</v>
      </c>
      <c r="F149" s="7" t="s">
        <v>49</v>
      </c>
      <c r="G149" s="9">
        <v>7.878</v>
      </c>
      <c r="H149" s="13"/>
      <c r="I149" s="12">
        <f>ROUND((H149*G149),2)</f>
      </c>
      <c r="O149">
        <f>rekapitulace!H8</f>
      </c>
      <c r="P149">
        <f>O149/100*I149</f>
      </c>
    </row>
    <row r="150" ht="38.25">
      <c r="E150" s="14" t="s">
        <v>307</v>
      </c>
    </row>
    <row r="151" ht="409.5">
      <c r="E151" s="14" t="s">
        <v>308</v>
      </c>
    </row>
    <row r="152" spans="1:16" ht="12.75">
      <c r="A152" s="7">
        <v>50</v>
      </c>
      <c r="B152" s="7" t="s">
        <v>45</v>
      </c>
      <c r="C152" s="7" t="s">
        <v>309</v>
      </c>
      <c r="D152" s="7" t="s">
        <v>47</v>
      </c>
      <c r="E152" s="7" t="s">
        <v>310</v>
      </c>
      <c r="F152" s="7" t="s">
        <v>73</v>
      </c>
      <c r="G152" s="9">
        <v>2.5</v>
      </c>
      <c r="H152" s="13"/>
      <c r="I152" s="12">
        <f>ROUND((H152*G152),2)</f>
      </c>
      <c r="O152">
        <f>rekapitulace!H8</f>
      </c>
      <c r="P152">
        <f>O152/100*I152</f>
      </c>
    </row>
    <row r="153" ht="409.5">
      <c r="E153" s="14" t="s">
        <v>291</v>
      </c>
    </row>
    <row r="154" spans="1:16" ht="12.75">
      <c r="A154" s="7">
        <v>51</v>
      </c>
      <c r="B154" s="7" t="s">
        <v>45</v>
      </c>
      <c r="C154" s="7" t="s">
        <v>311</v>
      </c>
      <c r="D154" s="7" t="s">
        <v>47</v>
      </c>
      <c r="E154" s="7" t="s">
        <v>312</v>
      </c>
      <c r="F154" s="7" t="s">
        <v>49</v>
      </c>
      <c r="G154" s="9">
        <v>0.25</v>
      </c>
      <c r="H154" s="13"/>
      <c r="I154" s="12">
        <f>ROUND((H154*G154),2)</f>
      </c>
      <c r="O154">
        <f>rekapitulace!H8</f>
      </c>
      <c r="P154">
        <f>O154/100*I154</f>
      </c>
    </row>
    <row r="155" ht="409.5">
      <c r="E155" s="14" t="s">
        <v>263</v>
      </c>
    </row>
    <row r="156" spans="1:16" ht="12.75">
      <c r="A156" s="7">
        <v>52</v>
      </c>
      <c r="B156" s="7" t="s">
        <v>45</v>
      </c>
      <c r="C156" s="7" t="s">
        <v>313</v>
      </c>
      <c r="D156" s="7" t="s">
        <v>47</v>
      </c>
      <c r="E156" s="7" t="s">
        <v>314</v>
      </c>
      <c r="F156" s="7" t="s">
        <v>73</v>
      </c>
      <c r="G156" s="9">
        <v>11.418</v>
      </c>
      <c r="H156" s="13"/>
      <c r="I156" s="12">
        <f>ROUND((H156*G156),2)</f>
      </c>
      <c r="O156">
        <f>rekapitulace!H8</f>
      </c>
      <c r="P156">
        <f>O156/100*I156</f>
      </c>
    </row>
    <row r="157" ht="114.75">
      <c r="E157" s="14" t="s">
        <v>315</v>
      </c>
    </row>
    <row r="158" ht="409.5">
      <c r="E158" s="14" t="s">
        <v>128</v>
      </c>
    </row>
    <row r="159" spans="1:16" ht="12.75">
      <c r="A159" s="7">
        <v>53</v>
      </c>
      <c r="B159" s="7" t="s">
        <v>45</v>
      </c>
      <c r="C159" s="7" t="s">
        <v>316</v>
      </c>
      <c r="D159" s="7" t="s">
        <v>47</v>
      </c>
      <c r="E159" s="7" t="s">
        <v>317</v>
      </c>
      <c r="F159" s="7" t="s">
        <v>73</v>
      </c>
      <c r="G159" s="9">
        <v>0.6</v>
      </c>
      <c r="H159" s="13"/>
      <c r="I159" s="12">
        <f>ROUND((H159*G159),2)</f>
      </c>
      <c r="O159">
        <f>rekapitulace!H8</f>
      </c>
      <c r="P159">
        <f>O159/100*I159</f>
      </c>
    </row>
    <row r="160" ht="38.25">
      <c r="E160" s="14" t="s">
        <v>318</v>
      </c>
    </row>
    <row r="161" ht="306">
      <c r="E161" s="14" t="s">
        <v>319</v>
      </c>
    </row>
    <row r="162" spans="1:16" ht="12.75">
      <c r="A162" s="7">
        <v>54</v>
      </c>
      <c r="B162" s="7" t="s">
        <v>45</v>
      </c>
      <c r="C162" s="7" t="s">
        <v>320</v>
      </c>
      <c r="D162" s="7" t="s">
        <v>47</v>
      </c>
      <c r="E162" s="7" t="s">
        <v>321</v>
      </c>
      <c r="F162" s="7" t="s">
        <v>73</v>
      </c>
      <c r="G162" s="9">
        <v>9.5</v>
      </c>
      <c r="H162" s="13"/>
      <c r="I162" s="12">
        <f>ROUND((H162*G162),2)</f>
      </c>
      <c r="O162">
        <f>rekapitulace!H8</f>
      </c>
      <c r="P162">
        <f>O162/100*I162</f>
      </c>
    </row>
    <row r="163" ht="38.25">
      <c r="E163" s="14" t="s">
        <v>322</v>
      </c>
    </row>
    <row r="164" ht="409.5">
      <c r="E164" s="14" t="s">
        <v>291</v>
      </c>
    </row>
    <row r="165" spans="1:16" ht="12.75">
      <c r="A165" s="7">
        <v>55</v>
      </c>
      <c r="B165" s="7" t="s">
        <v>45</v>
      </c>
      <c r="C165" s="7" t="s">
        <v>323</v>
      </c>
      <c r="D165" s="7" t="s">
        <v>47</v>
      </c>
      <c r="E165" s="7" t="s">
        <v>324</v>
      </c>
      <c r="F165" s="7" t="s">
        <v>73</v>
      </c>
      <c r="G165" s="9">
        <v>28.5</v>
      </c>
      <c r="H165" s="13"/>
      <c r="I165" s="12">
        <f>ROUND((H165*G165),2)</f>
      </c>
      <c r="O165">
        <f>rekapitulace!H8</f>
      </c>
      <c r="P165">
        <f>O165/100*I165</f>
      </c>
    </row>
    <row r="166" ht="38.25">
      <c r="E166" s="14" t="s">
        <v>325</v>
      </c>
    </row>
    <row r="167" ht="216.75">
      <c r="E167" s="14" t="s">
        <v>326</v>
      </c>
    </row>
    <row r="168" spans="1:16" ht="12.75">
      <c r="A168" s="7">
        <v>56</v>
      </c>
      <c r="B168" s="7" t="s">
        <v>45</v>
      </c>
      <c r="C168" s="7" t="s">
        <v>327</v>
      </c>
      <c r="D168" s="7" t="s">
        <v>47</v>
      </c>
      <c r="E168" s="7" t="s">
        <v>328</v>
      </c>
      <c r="F168" s="7" t="s">
        <v>73</v>
      </c>
      <c r="G168" s="9">
        <v>6.27</v>
      </c>
      <c r="H168" s="13"/>
      <c r="I168" s="12">
        <f>ROUND((H168*G168),2)</f>
      </c>
      <c r="O168">
        <f>rekapitulace!H8</f>
      </c>
      <c r="P168">
        <f>O168/100*I168</f>
      </c>
    </row>
    <row r="169" ht="38.25">
      <c r="E169" s="14" t="s">
        <v>329</v>
      </c>
    </row>
    <row r="170" ht="153">
      <c r="E170" s="14" t="s">
        <v>330</v>
      </c>
    </row>
    <row r="171" spans="1:16" ht="12.75">
      <c r="A171" s="7">
        <v>57</v>
      </c>
      <c r="B171" s="7" t="s">
        <v>45</v>
      </c>
      <c r="C171" s="7" t="s">
        <v>331</v>
      </c>
      <c r="D171" s="7" t="s">
        <v>47</v>
      </c>
      <c r="E171" s="7" t="s">
        <v>332</v>
      </c>
      <c r="F171" s="7" t="s">
        <v>73</v>
      </c>
      <c r="G171" s="9">
        <v>1.62</v>
      </c>
      <c r="H171" s="13"/>
      <c r="I171" s="12">
        <f>ROUND((H171*G171),2)</f>
      </c>
      <c r="O171">
        <f>rekapitulace!H8</f>
      </c>
      <c r="P171">
        <f>O171/100*I171</f>
      </c>
    </row>
    <row r="172" ht="38.25">
      <c r="E172" s="14" t="s">
        <v>333</v>
      </c>
    </row>
    <row r="173" ht="409.5">
      <c r="E173" s="14" t="s">
        <v>334</v>
      </c>
    </row>
    <row r="174" spans="1:16" ht="12.75">
      <c r="A174" s="7">
        <v>58</v>
      </c>
      <c r="B174" s="7" t="s">
        <v>45</v>
      </c>
      <c r="C174" s="7" t="s">
        <v>335</v>
      </c>
      <c r="D174" s="7" t="s">
        <v>47</v>
      </c>
      <c r="E174" s="7" t="s">
        <v>336</v>
      </c>
      <c r="F174" s="7" t="s">
        <v>73</v>
      </c>
      <c r="G174" s="9">
        <v>62.455</v>
      </c>
      <c r="H174" s="13"/>
      <c r="I174" s="12">
        <f>ROUND((H174*G174),2)</f>
      </c>
      <c r="O174">
        <f>rekapitulace!H8</f>
      </c>
      <c r="P174">
        <f>O174/100*I174</f>
      </c>
    </row>
    <row r="175" ht="318.75">
      <c r="E175" s="14" t="s">
        <v>337</v>
      </c>
    </row>
    <row r="176" ht="409.5">
      <c r="E176" s="14" t="s">
        <v>338</v>
      </c>
    </row>
    <row r="177" spans="1:16" ht="12.75">
      <c r="A177" s="7">
        <v>59</v>
      </c>
      <c r="B177" s="7" t="s">
        <v>45</v>
      </c>
      <c r="C177" s="7" t="s">
        <v>339</v>
      </c>
      <c r="D177" s="7" t="s">
        <v>47</v>
      </c>
      <c r="E177" s="7" t="s">
        <v>340</v>
      </c>
      <c r="F177" s="7" t="s">
        <v>73</v>
      </c>
      <c r="G177" s="9">
        <v>1.392</v>
      </c>
      <c r="H177" s="13"/>
      <c r="I177" s="12">
        <f>ROUND((H177*G177),2)</f>
      </c>
      <c r="O177">
        <f>rekapitulace!H8</f>
      </c>
      <c r="P177">
        <f>O177/100*I177</f>
      </c>
    </row>
    <row r="178" ht="38.25">
      <c r="E178" s="14" t="s">
        <v>341</v>
      </c>
    </row>
    <row r="179" ht="409.5">
      <c r="E179" s="14" t="s">
        <v>342</v>
      </c>
    </row>
    <row r="180" spans="1:16" ht="12.75" customHeight="1">
      <c r="A180" s="15"/>
      <c r="B180" s="15"/>
      <c r="C180" s="15" t="s">
        <v>37</v>
      </c>
      <c r="D180" s="15"/>
      <c r="E180" s="15" t="s">
        <v>301</v>
      </c>
      <c r="F180" s="15"/>
      <c r="G180" s="15"/>
      <c r="H180" s="15"/>
      <c r="I180" s="15">
        <f>SUM(I146:I179)</f>
      </c>
      <c r="P180">
        <f>ROUND(SUM(P146:P179),2)</f>
      </c>
    </row>
    <row r="182" spans="1:9" ht="12.75" customHeight="1">
      <c r="A182" s="8"/>
      <c r="B182" s="8"/>
      <c r="C182" s="8" t="s">
        <v>38</v>
      </c>
      <c r="D182" s="8"/>
      <c r="E182" s="8" t="s">
        <v>343</v>
      </c>
      <c r="F182" s="8"/>
      <c r="G182" s="10"/>
      <c r="H182" s="8"/>
      <c r="I182" s="10"/>
    </row>
    <row r="183" spans="1:16" ht="12.75">
      <c r="A183" s="7">
        <v>60</v>
      </c>
      <c r="B183" s="7" t="s">
        <v>45</v>
      </c>
      <c r="C183" s="7" t="s">
        <v>344</v>
      </c>
      <c r="D183" s="7" t="s">
        <v>47</v>
      </c>
      <c r="E183" s="7" t="s">
        <v>345</v>
      </c>
      <c r="F183" s="7" t="s">
        <v>68</v>
      </c>
      <c r="G183" s="9">
        <v>220.5</v>
      </c>
      <c r="H183" s="13"/>
      <c r="I183" s="12">
        <f>ROUND((H183*G183),2)</f>
      </c>
      <c r="O183">
        <f>rekapitulace!H8</f>
      </c>
      <c r="P183">
        <f>O183/100*I183</f>
      </c>
    </row>
    <row r="184" ht="38.25">
      <c r="E184" s="14" t="s">
        <v>346</v>
      </c>
    </row>
    <row r="185" ht="318.75">
      <c r="E185" s="14" t="s">
        <v>347</v>
      </c>
    </row>
    <row r="186" spans="1:16" ht="12.75">
      <c r="A186" s="7">
        <v>61</v>
      </c>
      <c r="B186" s="7" t="s">
        <v>45</v>
      </c>
      <c r="C186" s="7" t="s">
        <v>348</v>
      </c>
      <c r="D186" s="7" t="s">
        <v>47</v>
      </c>
      <c r="E186" s="7" t="s">
        <v>349</v>
      </c>
      <c r="F186" s="7" t="s">
        <v>73</v>
      </c>
      <c r="G186" s="9">
        <v>133.2</v>
      </c>
      <c r="H186" s="13"/>
      <c r="I186" s="12">
        <f>ROUND((H186*G186),2)</f>
      </c>
      <c r="O186">
        <f>rekapitulace!H8</f>
      </c>
      <c r="P186">
        <f>O186/100*I186</f>
      </c>
    </row>
    <row r="187" ht="38.25">
      <c r="E187" s="14" t="s">
        <v>350</v>
      </c>
    </row>
    <row r="188" ht="318.75">
      <c r="E188" s="14" t="s">
        <v>347</v>
      </c>
    </row>
    <row r="189" spans="1:16" ht="12.75">
      <c r="A189" s="7">
        <v>62</v>
      </c>
      <c r="B189" s="7" t="s">
        <v>45</v>
      </c>
      <c r="C189" s="7" t="s">
        <v>351</v>
      </c>
      <c r="D189" s="7" t="s">
        <v>47</v>
      </c>
      <c r="E189" s="7" t="s">
        <v>352</v>
      </c>
      <c r="F189" s="7" t="s">
        <v>68</v>
      </c>
      <c r="G189" s="9">
        <v>220.5</v>
      </c>
      <c r="H189" s="13"/>
      <c r="I189" s="12">
        <f>ROUND((H189*G189),2)</f>
      </c>
      <c r="O189">
        <f>rekapitulace!H8</f>
      </c>
      <c r="P189">
        <f>O189/100*I189</f>
      </c>
    </row>
    <row r="190" ht="38.25">
      <c r="E190" s="14" t="s">
        <v>346</v>
      </c>
    </row>
    <row r="191" ht="318.75">
      <c r="E191" s="14" t="s">
        <v>347</v>
      </c>
    </row>
    <row r="192" spans="1:16" ht="12.75">
      <c r="A192" s="7">
        <v>63</v>
      </c>
      <c r="B192" s="7" t="s">
        <v>45</v>
      </c>
      <c r="C192" s="7" t="s">
        <v>353</v>
      </c>
      <c r="D192" s="7" t="s">
        <v>47</v>
      </c>
      <c r="E192" s="7" t="s">
        <v>354</v>
      </c>
      <c r="F192" s="7" t="s">
        <v>68</v>
      </c>
      <c r="G192" s="9">
        <v>210</v>
      </c>
      <c r="H192" s="13"/>
      <c r="I192" s="12">
        <f>ROUND((H192*G192),2)</f>
      </c>
      <c r="O192">
        <f>rekapitulace!H8</f>
      </c>
      <c r="P192">
        <f>O192/100*I192</f>
      </c>
    </row>
    <row r="193" ht="38.25">
      <c r="E193" s="14" t="s">
        <v>355</v>
      </c>
    </row>
    <row r="194" ht="357">
      <c r="E194" s="14" t="s">
        <v>356</v>
      </c>
    </row>
    <row r="195" spans="1:16" ht="12.75">
      <c r="A195" s="7">
        <v>64</v>
      </c>
      <c r="B195" s="7" t="s">
        <v>45</v>
      </c>
      <c r="C195" s="7" t="s">
        <v>357</v>
      </c>
      <c r="D195" s="7" t="s">
        <v>47</v>
      </c>
      <c r="E195" s="7" t="s">
        <v>358</v>
      </c>
      <c r="F195" s="7" t="s">
        <v>68</v>
      </c>
      <c r="G195" s="9">
        <v>71.5</v>
      </c>
      <c r="H195" s="13"/>
      <c r="I195" s="12">
        <f>ROUND((H195*G195),2)</f>
      </c>
      <c r="O195">
        <f>rekapitulace!H8</f>
      </c>
      <c r="P195">
        <f>O195/100*I195</f>
      </c>
    </row>
    <row r="196" ht="25.5">
      <c r="E196" s="14" t="s">
        <v>359</v>
      </c>
    </row>
    <row r="197" ht="357">
      <c r="E197" s="14" t="s">
        <v>356</v>
      </c>
    </row>
    <row r="198" spans="1:16" ht="12.75">
      <c r="A198" s="7">
        <v>65</v>
      </c>
      <c r="B198" s="7" t="s">
        <v>45</v>
      </c>
      <c r="C198" s="7" t="s">
        <v>360</v>
      </c>
      <c r="D198" s="7" t="s">
        <v>47</v>
      </c>
      <c r="E198" s="7" t="s">
        <v>361</v>
      </c>
      <c r="F198" s="7" t="s">
        <v>68</v>
      </c>
      <c r="G198" s="9">
        <v>281.5</v>
      </c>
      <c r="H198" s="13"/>
      <c r="I198" s="12">
        <f>ROUND((H198*G198),2)</f>
      </c>
      <c r="O198">
        <f>rekapitulace!H8</f>
      </c>
      <c r="P198">
        <f>O198/100*I198</f>
      </c>
    </row>
    <row r="199" ht="127.5">
      <c r="E199" s="14" t="s">
        <v>362</v>
      </c>
    </row>
    <row r="200" ht="409.5">
      <c r="E200" s="14" t="s">
        <v>363</v>
      </c>
    </row>
    <row r="201" spans="1:16" ht="12.75">
      <c r="A201" s="7">
        <v>66</v>
      </c>
      <c r="B201" s="7" t="s">
        <v>45</v>
      </c>
      <c r="C201" s="7" t="s">
        <v>364</v>
      </c>
      <c r="D201" s="7" t="s">
        <v>47</v>
      </c>
      <c r="E201" s="7" t="s">
        <v>365</v>
      </c>
      <c r="F201" s="7" t="s">
        <v>68</v>
      </c>
      <c r="G201" s="9">
        <v>210</v>
      </c>
      <c r="H201" s="13"/>
      <c r="I201" s="12">
        <f>ROUND((H201*G201),2)</f>
      </c>
      <c r="O201">
        <f>rekapitulace!H8</f>
      </c>
      <c r="P201">
        <f>O201/100*I201</f>
      </c>
    </row>
    <row r="202" ht="38.25">
      <c r="E202" s="14" t="s">
        <v>355</v>
      </c>
    </row>
    <row r="203" ht="409.5">
      <c r="E203" s="14" t="s">
        <v>363</v>
      </c>
    </row>
    <row r="204" spans="1:16" ht="12.75">
      <c r="A204" s="7">
        <v>67</v>
      </c>
      <c r="B204" s="7" t="s">
        <v>45</v>
      </c>
      <c r="C204" s="7" t="s">
        <v>366</v>
      </c>
      <c r="D204" s="7" t="s">
        <v>47</v>
      </c>
      <c r="E204" s="7" t="s">
        <v>367</v>
      </c>
      <c r="F204" s="7" t="s">
        <v>68</v>
      </c>
      <c r="G204" s="9">
        <v>210</v>
      </c>
      <c r="H204" s="13"/>
      <c r="I204" s="12">
        <f>ROUND((H204*G204),2)</f>
      </c>
      <c r="O204">
        <f>rekapitulace!H8</f>
      </c>
      <c r="P204">
        <f>O204/100*I204</f>
      </c>
    </row>
    <row r="205" ht="38.25">
      <c r="E205" s="14" t="s">
        <v>355</v>
      </c>
    </row>
    <row r="206" ht="409.5">
      <c r="E206" s="14" t="s">
        <v>363</v>
      </c>
    </row>
    <row r="207" spans="1:16" ht="12.75">
      <c r="A207" s="7">
        <v>68</v>
      </c>
      <c r="B207" s="7" t="s">
        <v>45</v>
      </c>
      <c r="C207" s="7" t="s">
        <v>368</v>
      </c>
      <c r="D207" s="7" t="s">
        <v>47</v>
      </c>
      <c r="E207" s="7" t="s">
        <v>369</v>
      </c>
      <c r="F207" s="7" t="s">
        <v>68</v>
      </c>
      <c r="G207" s="9">
        <v>71.5</v>
      </c>
      <c r="H207" s="13"/>
      <c r="I207" s="12">
        <f>ROUND((H207*G207),2)</f>
      </c>
      <c r="O207">
        <f>rekapitulace!H8</f>
      </c>
      <c r="P207">
        <f>O207/100*I207</f>
      </c>
    </row>
    <row r="208" ht="25.5">
      <c r="E208" s="14" t="s">
        <v>359</v>
      </c>
    </row>
    <row r="209" ht="409.5">
      <c r="E209" s="14" t="s">
        <v>363</v>
      </c>
    </row>
    <row r="210" spans="1:16" ht="12.75">
      <c r="A210" s="7">
        <v>69</v>
      </c>
      <c r="B210" s="7" t="s">
        <v>45</v>
      </c>
      <c r="C210" s="7" t="s">
        <v>370</v>
      </c>
      <c r="D210" s="7" t="s">
        <v>47</v>
      </c>
      <c r="E210" s="7" t="s">
        <v>371</v>
      </c>
      <c r="F210" s="7" t="s">
        <v>68</v>
      </c>
      <c r="G210" s="9">
        <v>65</v>
      </c>
      <c r="H210" s="13"/>
      <c r="I210" s="12">
        <f>ROUND((H210*G210),2)</f>
      </c>
      <c r="O210">
        <f>rekapitulace!H8</f>
      </c>
      <c r="P210">
        <f>O210/100*I210</f>
      </c>
    </row>
    <row r="211" ht="409.5">
      <c r="E211" s="14" t="s">
        <v>372</v>
      </c>
    </row>
    <row r="212" spans="1:16" ht="12.75" customHeight="1">
      <c r="A212" s="15"/>
      <c r="B212" s="15"/>
      <c r="C212" s="15" t="s">
        <v>38</v>
      </c>
      <c r="D212" s="15"/>
      <c r="E212" s="15" t="s">
        <v>343</v>
      </c>
      <c r="F212" s="15"/>
      <c r="G212" s="15"/>
      <c r="H212" s="15"/>
      <c r="I212" s="15">
        <f>SUM(I183:I211)</f>
      </c>
      <c r="P212">
        <f>ROUND(SUM(P183:P211),2)</f>
      </c>
    </row>
    <row r="214" spans="1:9" ht="12.75" customHeight="1">
      <c r="A214" s="8"/>
      <c r="B214" s="8"/>
      <c r="C214" s="8" t="s">
        <v>40</v>
      </c>
      <c r="D214" s="8"/>
      <c r="E214" s="8" t="s">
        <v>373</v>
      </c>
      <c r="F214" s="8"/>
      <c r="G214" s="10"/>
      <c r="H214" s="8"/>
      <c r="I214" s="10"/>
    </row>
    <row r="215" spans="1:16" ht="12.75">
      <c r="A215" s="7">
        <v>70</v>
      </c>
      <c r="B215" s="7" t="s">
        <v>45</v>
      </c>
      <c r="C215" s="7" t="s">
        <v>374</v>
      </c>
      <c r="D215" s="7" t="s">
        <v>47</v>
      </c>
      <c r="E215" s="7" t="s">
        <v>375</v>
      </c>
      <c r="F215" s="7" t="s">
        <v>68</v>
      </c>
      <c r="G215" s="9">
        <v>300</v>
      </c>
      <c r="H215" s="13"/>
      <c r="I215" s="12">
        <f>ROUND((H215*G215),2)</f>
      </c>
      <c r="O215">
        <f>rekapitulace!H8</f>
      </c>
      <c r="P215">
        <f>O215/100*I215</f>
      </c>
    </row>
    <row r="216" ht="127.5">
      <c r="E216" s="14" t="s">
        <v>376</v>
      </c>
    </row>
    <row r="217" ht="409.5">
      <c r="E217" s="14" t="s">
        <v>377</v>
      </c>
    </row>
    <row r="218" spans="1:16" ht="12.75">
      <c r="A218" s="7">
        <v>71</v>
      </c>
      <c r="B218" s="7" t="s">
        <v>45</v>
      </c>
      <c r="C218" s="7" t="s">
        <v>378</v>
      </c>
      <c r="D218" s="7" t="s">
        <v>47</v>
      </c>
      <c r="E218" s="7" t="s">
        <v>379</v>
      </c>
      <c r="F218" s="7" t="s">
        <v>68</v>
      </c>
      <c r="G218" s="9">
        <v>126.65</v>
      </c>
      <c r="H218" s="13"/>
      <c r="I218" s="12">
        <f>ROUND((H218*G218),2)</f>
      </c>
      <c r="O218">
        <f>rekapitulace!H8</f>
      </c>
      <c r="P218">
        <f>O218/100*I218</f>
      </c>
    </row>
    <row r="219" ht="51">
      <c r="E219" s="14" t="s">
        <v>380</v>
      </c>
    </row>
    <row r="220" ht="409.5">
      <c r="E220" s="14" t="s">
        <v>381</v>
      </c>
    </row>
    <row r="221" spans="1:16" ht="12.75">
      <c r="A221" s="7">
        <v>72</v>
      </c>
      <c r="B221" s="7" t="s">
        <v>45</v>
      </c>
      <c r="C221" s="7" t="s">
        <v>382</v>
      </c>
      <c r="D221" s="7" t="s">
        <v>47</v>
      </c>
      <c r="E221" s="7" t="s">
        <v>383</v>
      </c>
      <c r="F221" s="7" t="s">
        <v>68</v>
      </c>
      <c r="G221" s="9">
        <v>21</v>
      </c>
      <c r="H221" s="13"/>
      <c r="I221" s="12">
        <f>ROUND((H221*G221),2)</f>
      </c>
      <c r="O221">
        <f>rekapitulace!H8</f>
      </c>
      <c r="P221">
        <f>O221/100*I221</f>
      </c>
    </row>
    <row r="222" ht="38.25">
      <c r="E222" s="14" t="s">
        <v>384</v>
      </c>
    </row>
    <row r="223" ht="409.5">
      <c r="E223" s="14" t="s">
        <v>385</v>
      </c>
    </row>
    <row r="224" spans="1:16" ht="12.75">
      <c r="A224" s="7">
        <v>73</v>
      </c>
      <c r="B224" s="7" t="s">
        <v>45</v>
      </c>
      <c r="C224" s="7" t="s">
        <v>386</v>
      </c>
      <c r="D224" s="7" t="s">
        <v>47</v>
      </c>
      <c r="E224" s="7" t="s">
        <v>387</v>
      </c>
      <c r="F224" s="7" t="s">
        <v>68</v>
      </c>
      <c r="G224" s="9">
        <v>71.5</v>
      </c>
      <c r="H224" s="13"/>
      <c r="I224" s="12">
        <f>ROUND((H224*G224),2)</f>
      </c>
      <c r="O224">
        <f>rekapitulace!H8</f>
      </c>
      <c r="P224">
        <f>O224/100*I224</f>
      </c>
    </row>
    <row r="225" ht="25.5">
      <c r="E225" s="14" t="s">
        <v>359</v>
      </c>
    </row>
    <row r="226" ht="409.5">
      <c r="E226" s="14" t="s">
        <v>381</v>
      </c>
    </row>
    <row r="227" spans="1:16" ht="12.75">
      <c r="A227" s="7">
        <v>74</v>
      </c>
      <c r="B227" s="7" t="s">
        <v>45</v>
      </c>
      <c r="C227" s="7" t="s">
        <v>388</v>
      </c>
      <c r="D227" s="7" t="s">
        <v>47</v>
      </c>
      <c r="E227" s="7" t="s">
        <v>389</v>
      </c>
      <c r="F227" s="7" t="s">
        <v>68</v>
      </c>
      <c r="G227" s="9">
        <v>14</v>
      </c>
      <c r="H227" s="13"/>
      <c r="I227" s="12">
        <f>ROUND((H227*G227),2)</f>
      </c>
      <c r="O227">
        <f>rekapitulace!H8</f>
      </c>
      <c r="P227">
        <f>O227/100*I227</f>
      </c>
    </row>
    <row r="228" ht="38.25">
      <c r="E228" s="14" t="s">
        <v>390</v>
      </c>
    </row>
    <row r="229" ht="395.25">
      <c r="E229" s="14" t="s">
        <v>391</v>
      </c>
    </row>
    <row r="230" spans="1:16" ht="12.75" customHeight="1">
      <c r="A230" s="15"/>
      <c r="B230" s="15"/>
      <c r="C230" s="15" t="s">
        <v>40</v>
      </c>
      <c r="D230" s="15"/>
      <c r="E230" s="15" t="s">
        <v>373</v>
      </c>
      <c r="F230" s="15"/>
      <c r="G230" s="15"/>
      <c r="H230" s="15"/>
      <c r="I230" s="15">
        <f>SUM(I215:I229)</f>
      </c>
      <c r="P230">
        <f>ROUND(SUM(P215:P229),2)</f>
      </c>
    </row>
    <row r="232" spans="1:9" ht="12.75" customHeight="1">
      <c r="A232" s="8"/>
      <c r="B232" s="8"/>
      <c r="C232" s="8" t="s">
        <v>41</v>
      </c>
      <c r="D232" s="8"/>
      <c r="E232" s="8" t="s">
        <v>392</v>
      </c>
      <c r="F232" s="8"/>
      <c r="G232" s="10"/>
      <c r="H232" s="8"/>
      <c r="I232" s="10"/>
    </row>
    <row r="233" spans="1:16" ht="12.75">
      <c r="A233" s="7">
        <v>75</v>
      </c>
      <c r="B233" s="7" t="s">
        <v>45</v>
      </c>
      <c r="C233" s="7" t="s">
        <v>393</v>
      </c>
      <c r="D233" s="7" t="s">
        <v>47</v>
      </c>
      <c r="E233" s="7" t="s">
        <v>394</v>
      </c>
      <c r="F233" s="7" t="s">
        <v>81</v>
      </c>
      <c r="G233" s="9">
        <v>24</v>
      </c>
      <c r="H233" s="13"/>
      <c r="I233" s="12">
        <f>ROUND((H233*G233),2)</f>
      </c>
      <c r="O233">
        <f>rekapitulace!H8</f>
      </c>
      <c r="P233">
        <f>O233/100*I233</f>
      </c>
    </row>
    <row r="234" ht="25.5">
      <c r="E234" s="14" t="s">
        <v>395</v>
      </c>
    </row>
    <row r="235" ht="409.5">
      <c r="E235" s="14" t="s">
        <v>396</v>
      </c>
    </row>
    <row r="236" spans="1:16" ht="12.75">
      <c r="A236" s="7">
        <v>76</v>
      </c>
      <c r="B236" s="7" t="s">
        <v>45</v>
      </c>
      <c r="C236" s="7" t="s">
        <v>397</v>
      </c>
      <c r="D236" s="7" t="s">
        <v>47</v>
      </c>
      <c r="E236" s="7" t="s">
        <v>398</v>
      </c>
      <c r="F236" s="7" t="s">
        <v>81</v>
      </c>
      <c r="G236" s="9">
        <v>5</v>
      </c>
      <c r="H236" s="13"/>
      <c r="I236" s="12">
        <f>ROUND((H236*G236),2)</f>
      </c>
      <c r="O236">
        <f>rekapitulace!H8</f>
      </c>
      <c r="P236">
        <f>O236/100*I236</f>
      </c>
    </row>
    <row r="237" ht="409.5">
      <c r="E237" s="14" t="s">
        <v>396</v>
      </c>
    </row>
    <row r="238" spans="1:16" ht="12.75">
      <c r="A238" s="7">
        <v>77</v>
      </c>
      <c r="B238" s="7" t="s">
        <v>45</v>
      </c>
      <c r="C238" s="7" t="s">
        <v>399</v>
      </c>
      <c r="D238" s="7" t="s">
        <v>47</v>
      </c>
      <c r="E238" s="7" t="s">
        <v>400</v>
      </c>
      <c r="F238" s="7" t="s">
        <v>81</v>
      </c>
      <c r="G238" s="9">
        <v>22</v>
      </c>
      <c r="H238" s="13"/>
      <c r="I238" s="12">
        <f>ROUND((H238*G238),2)</f>
      </c>
      <c r="O238">
        <f>rekapitulace!H8</f>
      </c>
      <c r="P238">
        <f>O238/100*I238</f>
      </c>
    </row>
    <row r="239" ht="25.5">
      <c r="E239" s="14" t="s">
        <v>401</v>
      </c>
    </row>
    <row r="240" ht="409.5">
      <c r="E240" s="14" t="s">
        <v>402</v>
      </c>
    </row>
    <row r="241" spans="1:16" ht="12.75">
      <c r="A241" s="7">
        <v>78</v>
      </c>
      <c r="B241" s="7" t="s">
        <v>45</v>
      </c>
      <c r="C241" s="7" t="s">
        <v>403</v>
      </c>
      <c r="D241" s="7" t="s">
        <v>47</v>
      </c>
      <c r="E241" s="7" t="s">
        <v>404</v>
      </c>
      <c r="F241" s="7" t="s">
        <v>116</v>
      </c>
      <c r="G241" s="9">
        <v>1</v>
      </c>
      <c r="H241" s="13"/>
      <c r="I241" s="12">
        <f>ROUND((H241*G241),2)</f>
      </c>
      <c r="O241">
        <f>rekapitulace!H8</f>
      </c>
      <c r="P241">
        <f>O241/100*I241</f>
      </c>
    </row>
    <row r="242" ht="409.5">
      <c r="E242" s="14" t="s">
        <v>405</v>
      </c>
    </row>
    <row r="243" spans="1:16" ht="12.75" customHeight="1">
      <c r="A243" s="15"/>
      <c r="B243" s="15"/>
      <c r="C243" s="15" t="s">
        <v>41</v>
      </c>
      <c r="D243" s="15"/>
      <c r="E243" s="15" t="s">
        <v>406</v>
      </c>
      <c r="F243" s="15"/>
      <c r="G243" s="15"/>
      <c r="H243" s="15"/>
      <c r="I243" s="15">
        <f>SUM(I233:I242)</f>
      </c>
      <c r="P243">
        <f>ROUND(SUM(P233:P242),2)</f>
      </c>
    </row>
    <row r="245" spans="1:9" ht="12.75" customHeight="1">
      <c r="A245" s="8"/>
      <c r="B245" s="8"/>
      <c r="C245" s="8" t="s">
        <v>42</v>
      </c>
      <c r="D245" s="8"/>
      <c r="E245" s="8" t="s">
        <v>108</v>
      </c>
      <c r="F245" s="8"/>
      <c r="G245" s="10"/>
      <c r="H245" s="8"/>
      <c r="I245" s="10"/>
    </row>
    <row r="246" spans="1:16" ht="12.75">
      <c r="A246" s="7">
        <v>79</v>
      </c>
      <c r="B246" s="7" t="s">
        <v>45</v>
      </c>
      <c r="C246" s="7" t="s">
        <v>407</v>
      </c>
      <c r="D246" s="7" t="s">
        <v>47</v>
      </c>
      <c r="E246" s="7" t="s">
        <v>408</v>
      </c>
      <c r="F246" s="7" t="s">
        <v>81</v>
      </c>
      <c r="G246" s="9">
        <v>18</v>
      </c>
      <c r="H246" s="13"/>
      <c r="I246" s="12">
        <f>ROUND((H246*G246),2)</f>
      </c>
      <c r="O246">
        <f>rekapitulace!H8</f>
      </c>
      <c r="P246">
        <f>O246/100*I246</f>
      </c>
    </row>
    <row r="247" ht="369.75">
      <c r="E247" s="14" t="s">
        <v>409</v>
      </c>
    </row>
    <row r="248" spans="1:16" ht="12.75">
      <c r="A248" s="7">
        <v>80</v>
      </c>
      <c r="B248" s="7" t="s">
        <v>45</v>
      </c>
      <c r="C248" s="7" t="s">
        <v>410</v>
      </c>
      <c r="D248" s="7" t="s">
        <v>47</v>
      </c>
      <c r="E248" s="7" t="s">
        <v>411</v>
      </c>
      <c r="F248" s="7" t="s">
        <v>81</v>
      </c>
      <c r="G248" s="9">
        <v>17</v>
      </c>
      <c r="H248" s="13"/>
      <c r="I248" s="12">
        <f>ROUND((H248*G248),2)</f>
      </c>
      <c r="O248">
        <f>rekapitulace!H8</f>
      </c>
      <c r="P248">
        <f>O248/100*I248</f>
      </c>
    </row>
    <row r="249" ht="409.5">
      <c r="E249" s="14" t="s">
        <v>412</v>
      </c>
    </row>
    <row r="250" spans="1:16" ht="12.75">
      <c r="A250" s="7">
        <v>81</v>
      </c>
      <c r="B250" s="7" t="s">
        <v>45</v>
      </c>
      <c r="C250" s="7" t="s">
        <v>413</v>
      </c>
      <c r="D250" s="7" t="s">
        <v>47</v>
      </c>
      <c r="E250" s="7" t="s">
        <v>414</v>
      </c>
      <c r="F250" s="7" t="s">
        <v>116</v>
      </c>
      <c r="G250" s="9">
        <v>2</v>
      </c>
      <c r="H250" s="13"/>
      <c r="I250" s="12">
        <f>ROUND((H250*G250),2)</f>
      </c>
      <c r="O250">
        <f>rekapitulace!H8</f>
      </c>
      <c r="P250">
        <f>O250/100*I250</f>
      </c>
    </row>
    <row r="251" ht="267.75">
      <c r="E251" s="14" t="s">
        <v>415</v>
      </c>
    </row>
    <row r="252" spans="1:16" ht="12.75">
      <c r="A252" s="7">
        <v>82</v>
      </c>
      <c r="B252" s="7" t="s">
        <v>45</v>
      </c>
      <c r="C252" s="7" t="s">
        <v>416</v>
      </c>
      <c r="D252" s="7" t="s">
        <v>47</v>
      </c>
      <c r="E252" s="7" t="s">
        <v>417</v>
      </c>
      <c r="F252" s="7" t="s">
        <v>68</v>
      </c>
      <c r="G252" s="9">
        <v>21.938</v>
      </c>
      <c r="H252" s="13"/>
      <c r="I252" s="12">
        <f>ROUND((H252*G252),2)</f>
      </c>
      <c r="O252">
        <f>rekapitulace!H8</f>
      </c>
      <c r="P252">
        <f>O252/100*I252</f>
      </c>
    </row>
    <row r="253" ht="38.25">
      <c r="E253" s="14" t="s">
        <v>418</v>
      </c>
    </row>
    <row r="254" ht="204">
      <c r="E254" s="14" t="s">
        <v>419</v>
      </c>
    </row>
    <row r="255" spans="1:16" ht="12.75">
      <c r="A255" s="7">
        <v>83</v>
      </c>
      <c r="B255" s="7" t="s">
        <v>45</v>
      </c>
      <c r="C255" s="7" t="s">
        <v>420</v>
      </c>
      <c r="D255" s="7" t="s">
        <v>47</v>
      </c>
      <c r="E255" s="7" t="s">
        <v>421</v>
      </c>
      <c r="F255" s="7" t="s">
        <v>81</v>
      </c>
      <c r="G255" s="9">
        <v>25</v>
      </c>
      <c r="H255" s="13"/>
      <c r="I255" s="12">
        <f>ROUND((H255*G255),2)</f>
      </c>
      <c r="O255">
        <f>rekapitulace!H8</f>
      </c>
      <c r="P255">
        <f>O255/100*I255</f>
      </c>
    </row>
    <row r="256" ht="242.25">
      <c r="E256" s="14" t="s">
        <v>422</v>
      </c>
    </row>
    <row r="257" spans="1:16" ht="12.75">
      <c r="A257" s="7">
        <v>84</v>
      </c>
      <c r="B257" s="7" t="s">
        <v>45</v>
      </c>
      <c r="C257" s="7" t="s">
        <v>423</v>
      </c>
      <c r="D257" s="7" t="s">
        <v>47</v>
      </c>
      <c r="E257" s="7" t="s">
        <v>424</v>
      </c>
      <c r="F257" s="7" t="s">
        <v>116</v>
      </c>
      <c r="G257" s="9">
        <v>1</v>
      </c>
      <c r="H257" s="13"/>
      <c r="I257" s="12">
        <f>ROUND((H257*G257),2)</f>
      </c>
      <c r="O257">
        <f>rekapitulace!H8</f>
      </c>
      <c r="P257">
        <f>O257/100*I257</f>
      </c>
    </row>
    <row r="258" ht="409.5">
      <c r="E258" s="14" t="s">
        <v>142</v>
      </c>
    </row>
    <row r="259" spans="1:16" ht="12.75">
      <c r="A259" s="7">
        <v>85</v>
      </c>
      <c r="B259" s="7" t="s">
        <v>45</v>
      </c>
      <c r="C259" s="7" t="s">
        <v>425</v>
      </c>
      <c r="D259" s="7" t="s">
        <v>47</v>
      </c>
      <c r="E259" s="7" t="s">
        <v>426</v>
      </c>
      <c r="F259" s="7" t="s">
        <v>73</v>
      </c>
      <c r="G259" s="9">
        <v>12</v>
      </c>
      <c r="H259" s="13"/>
      <c r="I259" s="12">
        <f>ROUND((H259*G259),2)</f>
      </c>
      <c r="O259">
        <f>rekapitulace!H8</f>
      </c>
      <c r="P259">
        <f>O259/100*I259</f>
      </c>
    </row>
    <row r="260" ht="409.5">
      <c r="E260" s="14" t="s">
        <v>142</v>
      </c>
    </row>
    <row r="261" spans="1:16" ht="12.75">
      <c r="A261" s="7">
        <v>86</v>
      </c>
      <c r="B261" s="7" t="s">
        <v>45</v>
      </c>
      <c r="C261" s="7" t="s">
        <v>427</v>
      </c>
      <c r="D261" s="7" t="s">
        <v>47</v>
      </c>
      <c r="E261" s="7" t="s">
        <v>428</v>
      </c>
      <c r="F261" s="7" t="s">
        <v>81</v>
      </c>
      <c r="G261" s="9">
        <v>24</v>
      </c>
      <c r="H261" s="13"/>
      <c r="I261" s="12">
        <f>ROUND((H261*G261),2)</f>
      </c>
      <c r="O261">
        <f>rekapitulace!H8</f>
      </c>
      <c r="P261">
        <f>O261/100*I261</f>
      </c>
    </row>
    <row r="262" ht="25.5">
      <c r="E262" s="14" t="s">
        <v>395</v>
      </c>
    </row>
    <row r="263" ht="409.5">
      <c r="E263" s="14" t="s">
        <v>142</v>
      </c>
    </row>
    <row r="264" spans="1:16" ht="12.75" customHeight="1">
      <c r="A264" s="15"/>
      <c r="B264" s="15"/>
      <c r="C264" s="15" t="s">
        <v>42</v>
      </c>
      <c r="D264" s="15"/>
      <c r="E264" s="15" t="s">
        <v>108</v>
      </c>
      <c r="F264" s="15"/>
      <c r="G264" s="15"/>
      <c r="H264" s="15"/>
      <c r="I264" s="15">
        <f>SUM(I246:I263)</f>
      </c>
      <c r="P264">
        <f>ROUND(SUM(P246:P263),2)</f>
      </c>
    </row>
    <row r="266" spans="1:16" ht="12.75" customHeight="1">
      <c r="A266" s="15"/>
      <c r="B266" s="15"/>
      <c r="C266" s="15"/>
      <c r="D266" s="15"/>
      <c r="E266" s="15" t="s">
        <v>149</v>
      </c>
      <c r="F266" s="15"/>
      <c r="G266" s="15"/>
      <c r="H266" s="15"/>
      <c r="I266" s="15">
        <f>+I51+I88+I114+I143+I180+I212+I230+I243+I264</f>
      </c>
      <c r="P266">
        <f>+P51+P88+P114+P143+P180+P212+P230+P243+P264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429</v>
      </c>
      <c r="D5" s="5"/>
      <c r="E5" s="5" t="s">
        <v>430</v>
      </c>
    </row>
    <row r="6" spans="1:5" ht="12.75" customHeight="1">
      <c r="A6" t="s">
        <v>18</v>
      </c>
      <c r="C6" s="5" t="s">
        <v>429</v>
      </c>
      <c r="D6" s="5"/>
      <c r="E6" s="5" t="s">
        <v>430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42</v>
      </c>
      <c r="D11" s="8"/>
      <c r="E11" s="8" t="s">
        <v>108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431</v>
      </c>
      <c r="D12" s="7" t="s">
        <v>47</v>
      </c>
      <c r="E12" s="7" t="s">
        <v>432</v>
      </c>
      <c r="F12" s="7" t="s">
        <v>116</v>
      </c>
      <c r="G12" s="9">
        <v>22</v>
      </c>
      <c r="H12" s="13"/>
      <c r="I12" s="12">
        <f>ROUND((H12*G12),2)</f>
      </c>
      <c r="O12">
        <f>rekapitulace!H8</f>
      </c>
      <c r="P12">
        <f>O12/100*I12</f>
      </c>
    </row>
    <row r="13" ht="204">
      <c r="E13" s="14" t="s">
        <v>433</v>
      </c>
    </row>
    <row r="14" ht="280.5">
      <c r="E14" s="14" t="s">
        <v>434</v>
      </c>
    </row>
    <row r="15" spans="1:16" ht="12.75">
      <c r="A15" s="7">
        <v>2</v>
      </c>
      <c r="B15" s="7" t="s">
        <v>45</v>
      </c>
      <c r="C15" s="7" t="s">
        <v>118</v>
      </c>
      <c r="D15" s="7" t="s">
        <v>47</v>
      </c>
      <c r="E15" s="7" t="s">
        <v>435</v>
      </c>
      <c r="F15" s="7" t="s">
        <v>116</v>
      </c>
      <c r="G15" s="9">
        <v>22</v>
      </c>
      <c r="H15" s="13"/>
      <c r="I15" s="12">
        <f>ROUND((H15*G15),2)</f>
      </c>
      <c r="O15">
        <f>rekapitulace!H8</f>
      </c>
      <c r="P15">
        <f>O15/100*I15</f>
      </c>
    </row>
    <row r="16" ht="204">
      <c r="E16" s="14" t="s">
        <v>433</v>
      </c>
    </row>
    <row r="17" ht="165.75">
      <c r="E17" s="14" t="s">
        <v>117</v>
      </c>
    </row>
    <row r="18" spans="1:16" ht="12.75">
      <c r="A18" s="7">
        <v>3</v>
      </c>
      <c r="B18" s="7" t="s">
        <v>45</v>
      </c>
      <c r="C18" s="7" t="s">
        <v>436</v>
      </c>
      <c r="D18" s="7" t="s">
        <v>47</v>
      </c>
      <c r="E18" s="7" t="s">
        <v>437</v>
      </c>
      <c r="F18" s="7" t="s">
        <v>438</v>
      </c>
      <c r="G18" s="9">
        <v>3960</v>
      </c>
      <c r="H18" s="13"/>
      <c r="I18" s="12">
        <f>ROUND((H18*G18),2)</f>
      </c>
      <c r="O18">
        <f>rekapitulace!H8</f>
      </c>
      <c r="P18">
        <f>O18/100*I18</f>
      </c>
    </row>
    <row r="19" ht="229.5">
      <c r="E19" s="14" t="s">
        <v>439</v>
      </c>
    </row>
    <row r="20" ht="216.75">
      <c r="E20" s="14" t="s">
        <v>440</v>
      </c>
    </row>
    <row r="21" spans="1:16" ht="12.75">
      <c r="A21" s="7">
        <v>4</v>
      </c>
      <c r="B21" s="7" t="s">
        <v>45</v>
      </c>
      <c r="C21" s="7" t="s">
        <v>441</v>
      </c>
      <c r="D21" s="7" t="s">
        <v>47</v>
      </c>
      <c r="E21" s="7" t="s">
        <v>442</v>
      </c>
      <c r="F21" s="7" t="s">
        <v>116</v>
      </c>
      <c r="G21" s="9">
        <v>10</v>
      </c>
      <c r="H21" s="13"/>
      <c r="I21" s="12">
        <f>ROUND((H21*G21),2)</f>
      </c>
      <c r="O21">
        <f>rekapitulace!H8</f>
      </c>
      <c r="P21">
        <f>O21/100*I21</f>
      </c>
    </row>
    <row r="22" ht="114.75">
      <c r="E22" s="14" t="s">
        <v>443</v>
      </c>
    </row>
    <row r="23" ht="267.75">
      <c r="E23" s="14" t="s">
        <v>415</v>
      </c>
    </row>
    <row r="24" spans="1:16" ht="12.75">
      <c r="A24" s="7">
        <v>5</v>
      </c>
      <c r="B24" s="7" t="s">
        <v>45</v>
      </c>
      <c r="C24" s="7" t="s">
        <v>444</v>
      </c>
      <c r="D24" s="7" t="s">
        <v>47</v>
      </c>
      <c r="E24" s="7" t="s">
        <v>445</v>
      </c>
      <c r="F24" s="7" t="s">
        <v>116</v>
      </c>
      <c r="G24" s="9">
        <v>10</v>
      </c>
      <c r="H24" s="13"/>
      <c r="I24" s="12">
        <f>ROUND((H24*G24),2)</f>
      </c>
      <c r="O24">
        <f>rekapitulace!H8</f>
      </c>
      <c r="P24">
        <f>O24/100*I24</f>
      </c>
    </row>
    <row r="25" ht="114.75">
      <c r="E25" s="14" t="s">
        <v>443</v>
      </c>
    </row>
    <row r="26" ht="165.75">
      <c r="E26" s="14" t="s">
        <v>117</v>
      </c>
    </row>
    <row r="27" spans="1:16" ht="12.75">
      <c r="A27" s="7">
        <v>6</v>
      </c>
      <c r="B27" s="7" t="s">
        <v>45</v>
      </c>
      <c r="C27" s="7" t="s">
        <v>446</v>
      </c>
      <c r="D27" s="7" t="s">
        <v>47</v>
      </c>
      <c r="E27" s="7" t="s">
        <v>447</v>
      </c>
      <c r="F27" s="7" t="s">
        <v>438</v>
      </c>
      <c r="G27" s="9">
        <v>1800</v>
      </c>
      <c r="H27" s="13"/>
      <c r="I27" s="12">
        <f>ROUND((H27*G27),2)</f>
      </c>
      <c r="O27">
        <f>rekapitulace!H8</f>
      </c>
      <c r="P27">
        <f>O27/100*I27</f>
      </c>
    </row>
    <row r="28" ht="127.5">
      <c r="E28" s="14" t="s">
        <v>448</v>
      </c>
    </row>
    <row r="29" ht="216.75">
      <c r="E29" s="14" t="s">
        <v>440</v>
      </c>
    </row>
    <row r="30" spans="1:16" ht="12.75">
      <c r="A30" s="7">
        <v>7</v>
      </c>
      <c r="B30" s="7" t="s">
        <v>45</v>
      </c>
      <c r="C30" s="7" t="s">
        <v>449</v>
      </c>
      <c r="D30" s="7" t="s">
        <v>47</v>
      </c>
      <c r="E30" s="7" t="s">
        <v>450</v>
      </c>
      <c r="F30" s="7" t="s">
        <v>116</v>
      </c>
      <c r="G30" s="9">
        <v>2</v>
      </c>
      <c r="H30" s="13"/>
      <c r="I30" s="12">
        <f>ROUND((H30*G30),2)</f>
      </c>
      <c r="O30">
        <f>rekapitulace!H8</f>
      </c>
      <c r="P30">
        <f>O30/100*I30</f>
      </c>
    </row>
    <row r="31" ht="25.5">
      <c r="E31" s="14" t="s">
        <v>451</v>
      </c>
    </row>
    <row r="32" ht="409.5">
      <c r="E32" s="14" t="s">
        <v>452</v>
      </c>
    </row>
    <row r="33" spans="1:16" ht="12.75">
      <c r="A33" s="7">
        <v>8</v>
      </c>
      <c r="B33" s="7" t="s">
        <v>45</v>
      </c>
      <c r="C33" s="7" t="s">
        <v>453</v>
      </c>
      <c r="D33" s="7" t="s">
        <v>47</v>
      </c>
      <c r="E33" s="7" t="s">
        <v>454</v>
      </c>
      <c r="F33" s="7" t="s">
        <v>116</v>
      </c>
      <c r="G33" s="9">
        <v>2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451</v>
      </c>
    </row>
    <row r="35" ht="153">
      <c r="E35" s="14" t="s">
        <v>455</v>
      </c>
    </row>
    <row r="36" spans="1:16" ht="12.75">
      <c r="A36" s="7">
        <v>9</v>
      </c>
      <c r="B36" s="7" t="s">
        <v>45</v>
      </c>
      <c r="C36" s="7" t="s">
        <v>456</v>
      </c>
      <c r="D36" s="7" t="s">
        <v>47</v>
      </c>
      <c r="E36" s="7" t="s">
        <v>457</v>
      </c>
      <c r="F36" s="7" t="s">
        <v>438</v>
      </c>
      <c r="G36" s="9">
        <v>360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458</v>
      </c>
    </row>
    <row r="38" ht="191.25">
      <c r="E38" s="14" t="s">
        <v>459</v>
      </c>
    </row>
    <row r="39" spans="1:16" ht="12.75">
      <c r="A39" s="7">
        <v>10</v>
      </c>
      <c r="B39" s="7" t="s">
        <v>45</v>
      </c>
      <c r="C39" s="7" t="s">
        <v>460</v>
      </c>
      <c r="D39" s="7" t="s">
        <v>47</v>
      </c>
      <c r="E39" s="7" t="s">
        <v>461</v>
      </c>
      <c r="F39" s="7" t="s">
        <v>116</v>
      </c>
      <c r="G39" s="9">
        <v>2</v>
      </c>
      <c r="H39" s="13"/>
      <c r="I39" s="12">
        <f>ROUND((H39*G39),2)</f>
      </c>
      <c r="O39">
        <f>rekapitulace!H8</f>
      </c>
      <c r="P39">
        <f>O39/100*I39</f>
      </c>
    </row>
    <row r="40" ht="25.5">
      <c r="E40" s="14" t="s">
        <v>451</v>
      </c>
    </row>
    <row r="41" ht="357">
      <c r="E41" s="14" t="s">
        <v>462</v>
      </c>
    </row>
    <row r="42" spans="1:16" ht="12.75">
      <c r="A42" s="7">
        <v>11</v>
      </c>
      <c r="B42" s="7" t="s">
        <v>45</v>
      </c>
      <c r="C42" s="7" t="s">
        <v>463</v>
      </c>
      <c r="D42" s="7" t="s">
        <v>47</v>
      </c>
      <c r="E42" s="7" t="s">
        <v>464</v>
      </c>
      <c r="F42" s="7" t="s">
        <v>116</v>
      </c>
      <c r="G42" s="9">
        <v>2</v>
      </c>
      <c r="H42" s="13"/>
      <c r="I42" s="12">
        <f>ROUND((H42*G42),2)</f>
      </c>
      <c r="O42">
        <f>rekapitulace!H8</f>
      </c>
      <c r="P42">
        <f>O42/100*I42</f>
      </c>
    </row>
    <row r="43" ht="25.5">
      <c r="E43" s="14" t="s">
        <v>465</v>
      </c>
    </row>
    <row r="44" ht="153">
      <c r="E44" s="14" t="s">
        <v>455</v>
      </c>
    </row>
    <row r="45" spans="1:16" ht="12.75">
      <c r="A45" s="7">
        <v>12</v>
      </c>
      <c r="B45" s="7" t="s">
        <v>45</v>
      </c>
      <c r="C45" s="7" t="s">
        <v>466</v>
      </c>
      <c r="D45" s="7" t="s">
        <v>47</v>
      </c>
      <c r="E45" s="7" t="s">
        <v>467</v>
      </c>
      <c r="F45" s="7" t="s">
        <v>438</v>
      </c>
      <c r="G45" s="9">
        <v>360</v>
      </c>
      <c r="H45" s="13"/>
      <c r="I45" s="12">
        <f>ROUND((H45*G45),2)</f>
      </c>
      <c r="O45">
        <f>rekapitulace!H8</f>
      </c>
      <c r="P45">
        <f>O45/100*I45</f>
      </c>
    </row>
    <row r="46" ht="25.5">
      <c r="E46" s="14" t="s">
        <v>458</v>
      </c>
    </row>
    <row r="47" ht="191.25">
      <c r="E47" s="14" t="s">
        <v>459</v>
      </c>
    </row>
    <row r="48" spans="1:16" ht="12.75" customHeight="1">
      <c r="A48" s="15"/>
      <c r="B48" s="15"/>
      <c r="C48" s="15" t="s">
        <v>42</v>
      </c>
      <c r="D48" s="15"/>
      <c r="E48" s="15" t="s">
        <v>108</v>
      </c>
      <c r="F48" s="15"/>
      <c r="G48" s="15"/>
      <c r="H48" s="15"/>
      <c r="I48" s="15">
        <f>SUM(I12:I47)</f>
      </c>
      <c r="P48">
        <f>ROUND(SUM(P12:P47),2)</f>
      </c>
    </row>
    <row r="50" spans="1:16" ht="12.75" customHeight="1">
      <c r="A50" s="15"/>
      <c r="B50" s="15"/>
      <c r="C50" s="15"/>
      <c r="D50" s="15"/>
      <c r="E50" s="15" t="s">
        <v>149</v>
      </c>
      <c r="F50" s="15"/>
      <c r="G50" s="15"/>
      <c r="H50" s="15"/>
      <c r="I50" s="15">
        <f>+I48</f>
      </c>
      <c r="P50">
        <f>+P48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