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.etapa - opěrná zeď..." sheetId="2" r:id="rId2"/>
    <sheet name="02.1 - I.etapa - Stavební..." sheetId="3" r:id="rId3"/>
    <sheet name="02.2 - I.etapa - Kanalizace" sheetId="4" r:id="rId4"/>
    <sheet name="02.3 - I.etapa - Vodovod" sheetId="5" r:id="rId5"/>
    <sheet name="02.4 - I.etapa - Zařizova..." sheetId="6" r:id="rId6"/>
    <sheet name="02.5 - I.etapa - Elektroi..." sheetId="7" r:id="rId7"/>
    <sheet name="02.6 - I.etapa - VZT + kl..." sheetId="8" r:id="rId8"/>
    <sheet name="02.7 - I.etapa - VRN" sheetId="9" r:id="rId9"/>
    <sheet name="03.1 - II.etapa - Stavebn..." sheetId="10" r:id="rId10"/>
    <sheet name="03.2 - II.etapa - Kanalizace" sheetId="11" r:id="rId11"/>
    <sheet name="03.3 - II.etapa - Vodovod" sheetId="12" r:id="rId12"/>
    <sheet name="03.4 - II.etapa - Zařizov..." sheetId="13" r:id="rId13"/>
    <sheet name="03.5 - II.etapa - Elektro..." sheetId="14" r:id="rId14"/>
    <sheet name="03.6 - II.etapa - VZT" sheetId="15" r:id="rId15"/>
    <sheet name="03.7 - II.etapa - VRN" sheetId="16" r:id="rId16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'01 - I.etapa - opěrná zeď...'!$C$134:$K$340</definedName>
    <definedName name="_xlnm.Print_Area" localSheetId="1">'01 - I.etapa - opěrná zeď...'!$C$4:$J$76,'01 - I.etapa - opěrná zeď...'!$C$82:$J$116,'01 - I.etapa - opěrná zeď...'!$C$122:$K$340</definedName>
    <definedName name="_xlnm.Print_Titles" localSheetId="1">'01 - I.etapa - opěrná zeď...'!$134:$134</definedName>
    <definedName name="_xlnm._FilterDatabase" localSheetId="2" hidden="1">'02.1 - I.etapa - Stavební...'!$C$136:$K$352</definedName>
    <definedName name="_xlnm.Print_Area" localSheetId="2">'02.1 - I.etapa - Stavební...'!$C$4:$J$76,'02.1 - I.etapa - Stavební...'!$C$82:$J$116,'02.1 - I.etapa - Stavební...'!$C$122:$K$352</definedName>
    <definedName name="_xlnm.Print_Titles" localSheetId="2">'02.1 - I.etapa - Stavební...'!$136:$136</definedName>
    <definedName name="_xlnm._FilterDatabase" localSheetId="3" hidden="1">'02.2 - I.etapa - Kanalizace'!$C$120:$K$138</definedName>
    <definedName name="_xlnm.Print_Area" localSheetId="3">'02.2 - I.etapa - Kanalizace'!$C$4:$J$76,'02.2 - I.etapa - Kanalizace'!$C$82:$J$100,'02.2 - I.etapa - Kanalizace'!$C$106:$K$138</definedName>
    <definedName name="_xlnm.Print_Titles" localSheetId="3">'02.2 - I.etapa - Kanalizace'!$120:$120</definedName>
    <definedName name="_xlnm._FilterDatabase" localSheetId="4" hidden="1">'02.3 - I.etapa - Vodovod'!$C$120:$K$135</definedName>
    <definedName name="_xlnm.Print_Area" localSheetId="4">'02.3 - I.etapa - Vodovod'!$C$4:$J$76,'02.3 - I.etapa - Vodovod'!$C$82:$J$100,'02.3 - I.etapa - Vodovod'!$C$106:$K$135</definedName>
    <definedName name="_xlnm.Print_Titles" localSheetId="4">'02.3 - I.etapa - Vodovod'!$120:$120</definedName>
    <definedName name="_xlnm._FilterDatabase" localSheetId="5" hidden="1">'02.4 - I.etapa - Zařizova...'!$C$120:$K$133</definedName>
    <definedName name="_xlnm.Print_Area" localSheetId="5">'02.4 - I.etapa - Zařizova...'!$C$4:$J$76,'02.4 - I.etapa - Zařizova...'!$C$82:$J$100,'02.4 - I.etapa - Zařizova...'!$C$106:$K$133</definedName>
    <definedName name="_xlnm.Print_Titles" localSheetId="5">'02.4 - I.etapa - Zařizova...'!$120:$120</definedName>
    <definedName name="_xlnm._FilterDatabase" localSheetId="6" hidden="1">'02.5 - I.etapa - Elektroi...'!$C$132:$K$298</definedName>
    <definedName name="_xlnm.Print_Area" localSheetId="6">'02.5 - I.etapa - Elektroi...'!$C$4:$J$76,'02.5 - I.etapa - Elektroi...'!$C$82:$J$112,'02.5 - I.etapa - Elektroi...'!$C$118:$K$298</definedName>
    <definedName name="_xlnm.Print_Titles" localSheetId="6">'02.5 - I.etapa - Elektroi...'!$132:$132</definedName>
    <definedName name="_xlnm._FilterDatabase" localSheetId="7" hidden="1">'02.6 - I.etapa - VZT + kl...'!$C$124:$K$162</definedName>
    <definedName name="_xlnm.Print_Area" localSheetId="7">'02.6 - I.etapa - VZT + kl...'!$C$4:$J$76,'02.6 - I.etapa - VZT + kl...'!$C$82:$J$104,'02.6 - I.etapa - VZT + kl...'!$C$110:$K$162</definedName>
    <definedName name="_xlnm.Print_Titles" localSheetId="7">'02.6 - I.etapa - VZT + kl...'!$124:$124</definedName>
    <definedName name="_xlnm._FilterDatabase" localSheetId="8" hidden="1">'02.7 - I.etapa - VRN'!$C$123:$K$132</definedName>
    <definedName name="_xlnm.Print_Area" localSheetId="8">'02.7 - I.etapa - VRN'!$C$4:$J$76,'02.7 - I.etapa - VRN'!$C$82:$J$103,'02.7 - I.etapa - VRN'!$C$109:$K$132</definedName>
    <definedName name="_xlnm.Print_Titles" localSheetId="8">'02.7 - I.etapa - VRN'!$123:$123</definedName>
    <definedName name="_xlnm._FilterDatabase" localSheetId="9" hidden="1">'03.1 - II.etapa - Stavebn...'!$C$137:$K$301</definedName>
    <definedName name="_xlnm.Print_Area" localSheetId="9">'03.1 - II.etapa - Stavebn...'!$C$4:$J$76,'03.1 - II.etapa - Stavebn...'!$C$82:$J$117,'03.1 - II.etapa - Stavebn...'!$C$123:$K$301</definedName>
    <definedName name="_xlnm.Print_Titles" localSheetId="9">'03.1 - II.etapa - Stavebn...'!$137:$137</definedName>
    <definedName name="_xlnm._FilterDatabase" localSheetId="10" hidden="1">'03.2 - II.etapa - Kanalizace'!$C$120:$K$129</definedName>
    <definedName name="_xlnm.Print_Area" localSheetId="10">'03.2 - II.etapa - Kanalizace'!$C$4:$J$76,'03.2 - II.etapa - Kanalizace'!$C$82:$J$100,'03.2 - II.etapa - Kanalizace'!$C$106:$K$129</definedName>
    <definedName name="_xlnm.Print_Titles" localSheetId="10">'03.2 - II.etapa - Kanalizace'!$120:$120</definedName>
    <definedName name="_xlnm._FilterDatabase" localSheetId="11" hidden="1">'03.3 - II.etapa - Vodovod'!$C$120:$K$126</definedName>
    <definedName name="_xlnm.Print_Area" localSheetId="11">'03.3 - II.etapa - Vodovod'!$C$4:$J$76,'03.3 - II.etapa - Vodovod'!$C$82:$J$100,'03.3 - II.etapa - Vodovod'!$C$106:$K$126</definedName>
    <definedName name="_xlnm.Print_Titles" localSheetId="11">'03.3 - II.etapa - Vodovod'!$120:$120</definedName>
    <definedName name="_xlnm._FilterDatabase" localSheetId="12" hidden="1">'03.4 - II.etapa - Zařizov...'!$C$120:$K$124</definedName>
    <definedName name="_xlnm.Print_Area" localSheetId="12">'03.4 - II.etapa - Zařizov...'!$C$4:$J$76,'03.4 - II.etapa - Zařizov...'!$C$82:$J$100,'03.4 - II.etapa - Zařizov...'!$C$106:$K$124</definedName>
    <definedName name="_xlnm.Print_Titles" localSheetId="12">'03.4 - II.etapa - Zařizov...'!$120:$120</definedName>
    <definedName name="_xlnm._FilterDatabase" localSheetId="13" hidden="1">'03.5 - II.etapa - Elektro...'!$C$132:$K$263</definedName>
    <definedName name="_xlnm.Print_Area" localSheetId="13">'03.5 - II.etapa - Elektro...'!$C$4:$J$76,'03.5 - II.etapa - Elektro...'!$C$82:$J$112,'03.5 - II.etapa - Elektro...'!$C$118:$K$263</definedName>
    <definedName name="_xlnm.Print_Titles" localSheetId="13">'03.5 - II.etapa - Elektro...'!$132:$132</definedName>
    <definedName name="_xlnm._FilterDatabase" localSheetId="14" hidden="1">'03.6 - II.etapa - VZT'!$C$124:$K$150</definedName>
    <definedName name="_xlnm.Print_Area" localSheetId="14">'03.6 - II.etapa - VZT'!$C$4:$J$76,'03.6 - II.etapa - VZT'!$C$82:$J$104,'03.6 - II.etapa - VZT'!$C$110:$K$150</definedName>
    <definedName name="_xlnm.Print_Titles" localSheetId="14">'03.6 - II.etapa - VZT'!$124:$124</definedName>
    <definedName name="_xlnm._FilterDatabase" localSheetId="15" hidden="1">'03.7 - II.etapa - VRN'!$C$121:$K$125</definedName>
    <definedName name="_xlnm.Print_Area" localSheetId="15">'03.7 - II.etapa - VRN'!$C$4:$J$76,'03.7 - II.etapa - VRN'!$C$82:$J$101,'03.7 - II.etapa - VRN'!$C$107:$K$125</definedName>
    <definedName name="_xlnm.Print_Titles" localSheetId="15">'03.7 - II.etapa - VRN'!$121:$121</definedName>
  </definedNames>
  <calcPr/>
</workbook>
</file>

<file path=xl/calcChain.xml><?xml version="1.0" encoding="utf-8"?>
<calcChain xmlns="http://schemas.openxmlformats.org/spreadsheetml/2006/main">
  <c i="16" l="1" r="J39"/>
  <c r="J38"/>
  <c i="1" r="AY111"/>
  <c i="16" r="J37"/>
  <c i="1" r="AX111"/>
  <c i="16" r="BI125"/>
  <c r="BH125"/>
  <c r="BG125"/>
  <c r="BF125"/>
  <c r="T125"/>
  <c r="T124"/>
  <c r="T123"/>
  <c r="T122"/>
  <c r="R125"/>
  <c r="R124"/>
  <c r="R123"/>
  <c r="R122"/>
  <c r="P125"/>
  <c r="P124"/>
  <c r="P123"/>
  <c r="P122"/>
  <c i="1" r="AU111"/>
  <c i="16"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15" r="J39"/>
  <c r="J38"/>
  <c i="1" r="AY110"/>
  <c i="15" r="J37"/>
  <c i="1" r="AX110"/>
  <c i="15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85"/>
  <c i="14" r="J134"/>
  <c r="J39"/>
  <c r="J38"/>
  <c i="1" r="AY109"/>
  <c i="14" r="J37"/>
  <c i="1" r="AX109"/>
  <c i="14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99"/>
  <c r="J129"/>
  <c r="F129"/>
  <c r="F127"/>
  <c r="E125"/>
  <c r="J93"/>
  <c r="F93"/>
  <c r="F91"/>
  <c r="E89"/>
  <c r="J26"/>
  <c r="E26"/>
  <c r="J130"/>
  <c r="J25"/>
  <c r="J20"/>
  <c r="E20"/>
  <c r="F94"/>
  <c r="J19"/>
  <c r="J14"/>
  <c r="J127"/>
  <c r="E7"/>
  <c r="E85"/>
  <c i="13" r="J39"/>
  <c r="J38"/>
  <c i="1" r="AY108"/>
  <c i="13" r="J37"/>
  <c i="1" r="AX108"/>
  <c i="13"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2" r="J39"/>
  <c r="J38"/>
  <c i="1" r="AY107"/>
  <c i="12" r="J37"/>
  <c i="1" r="AX107"/>
  <c i="12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1" r="J39"/>
  <c r="J38"/>
  <c i="1" r="AY106"/>
  <c i="11" r="J37"/>
  <c i="1" r="AX106"/>
  <c i="11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0" r="J39"/>
  <c r="J38"/>
  <c i="1" r="AY105"/>
  <c i="10" r="J37"/>
  <c i="1" r="AX105"/>
  <c i="10"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94"/>
  <c r="J19"/>
  <c r="J14"/>
  <c r="J91"/>
  <c r="E7"/>
  <c r="E126"/>
  <c i="9" r="J39"/>
  <c r="J38"/>
  <c i="1" r="AY103"/>
  <c i="9" r="J37"/>
  <c i="1" r="AX103"/>
  <c i="9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112"/>
  <c i="8" r="J39"/>
  <c r="J38"/>
  <c i="1" r="AY102"/>
  <c i="8" r="J37"/>
  <c i="1" r="AX102"/>
  <c i="8" r="BI162"/>
  <c r="BH162"/>
  <c r="BG162"/>
  <c r="BF162"/>
  <c r="T162"/>
  <c r="T161"/>
  <c r="T160"/>
  <c r="R162"/>
  <c r="R161"/>
  <c r="R160"/>
  <c r="P162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113"/>
  <c i="7" r="J39"/>
  <c r="J38"/>
  <c i="1" r="AY101"/>
  <c i="7" r="J37"/>
  <c i="1" r="AX101"/>
  <c i="7"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91"/>
  <c r="E7"/>
  <c r="E85"/>
  <c i="6" r="J39"/>
  <c r="J38"/>
  <c i="1" r="AY100"/>
  <c i="6" r="J37"/>
  <c i="1" r="AX100"/>
  <c i="6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5" r="J39"/>
  <c r="J38"/>
  <c i="1" r="AY99"/>
  <c i="5" r="J37"/>
  <c i="1" r="AX99"/>
  <c i="5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4" r="J39"/>
  <c r="J38"/>
  <c i="1" r="AY98"/>
  <c i="4" r="J37"/>
  <c i="1" r="AX98"/>
  <c i="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3" r="J39"/>
  <c r="J38"/>
  <c i="1" r="AY97"/>
  <c i="3" r="J37"/>
  <c i="1" r="AX97"/>
  <c i="3" r="BI352"/>
  <c r="BH352"/>
  <c r="BG352"/>
  <c r="BF352"/>
  <c r="T352"/>
  <c r="T351"/>
  <c r="R352"/>
  <c r="R351"/>
  <c r="P352"/>
  <c r="P351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4"/>
  <c r="J93"/>
  <c r="F93"/>
  <c r="F91"/>
  <c r="E89"/>
  <c r="J20"/>
  <c r="E20"/>
  <c r="F134"/>
  <c r="J19"/>
  <c r="J14"/>
  <c r="J131"/>
  <c r="E7"/>
  <c r="E125"/>
  <c i="2" r="J37"/>
  <c r="J36"/>
  <c i="1" r="AY95"/>
  <c i="2" r="J35"/>
  <c i="1" r="AX95"/>
  <c i="2" r="BI340"/>
  <c r="BH340"/>
  <c r="BG340"/>
  <c r="BF340"/>
  <c r="T340"/>
  <c r="T339"/>
  <c r="R340"/>
  <c r="R339"/>
  <c r="P340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89"/>
  <c r="E7"/>
  <c r="E125"/>
  <c i="1" r="L90"/>
  <c r="AM90"/>
  <c r="AM89"/>
  <c r="L89"/>
  <c r="AM87"/>
  <c r="L87"/>
  <c r="L85"/>
  <c r="L84"/>
  <c i="16" r="F39"/>
  <c i="15" r="J150"/>
  <c r="BK147"/>
  <c r="J144"/>
  <c r="J142"/>
  <c r="BK139"/>
  <c r="BK138"/>
  <c r="J137"/>
  <c r="J136"/>
  <c r="BK135"/>
  <c r="J134"/>
  <c r="BK132"/>
  <c i="14" r="BK263"/>
  <c r="BK262"/>
  <c r="J261"/>
  <c r="BK260"/>
  <c r="BK258"/>
  <c r="J257"/>
  <c r="J256"/>
  <c r="J255"/>
  <c r="BK250"/>
  <c r="J247"/>
  <c r="J243"/>
  <c r="BK237"/>
  <c r="J236"/>
  <c r="BK221"/>
  <c r="J213"/>
  <c r="BK212"/>
  <c r="J208"/>
  <c r="J207"/>
  <c r="BK206"/>
  <c r="J203"/>
  <c r="BK194"/>
  <c r="J187"/>
  <c r="BK186"/>
  <c r="J184"/>
  <c r="J182"/>
  <c r="J180"/>
  <c r="J176"/>
  <c r="BK171"/>
  <c r="BK167"/>
  <c r="J163"/>
  <c r="J156"/>
  <c r="J148"/>
  <c r="J144"/>
  <c r="J143"/>
  <c r="BK139"/>
  <c r="J137"/>
  <c r="BK136"/>
  <c i="13" r="J124"/>
  <c i="12" r="J125"/>
  <c i="11" r="BK127"/>
  <c r="BK125"/>
  <c r="BK124"/>
  <c r="BK123"/>
  <c i="10" r="J301"/>
  <c r="J296"/>
  <c r="BK293"/>
  <c r="J290"/>
  <c r="J286"/>
  <c r="BK284"/>
  <c r="BK283"/>
  <c r="BK279"/>
  <c r="BK272"/>
  <c r="BK269"/>
  <c r="J252"/>
  <c r="J237"/>
  <c r="J234"/>
  <c r="J222"/>
  <c r="BK216"/>
  <c r="BK212"/>
  <c r="BK207"/>
  <c r="J205"/>
  <c r="J203"/>
  <c r="J180"/>
  <c r="J171"/>
  <c r="BK165"/>
  <c r="J161"/>
  <c r="J155"/>
  <c r="J154"/>
  <c r="BK146"/>
  <c r="J143"/>
  <c r="J142"/>
  <c r="J141"/>
  <c i="9" r="BK129"/>
  <c i="8" r="BK159"/>
  <c r="J158"/>
  <c r="J154"/>
  <c r="BK146"/>
  <c r="BK144"/>
  <c r="BK140"/>
  <c r="J133"/>
  <c r="J132"/>
  <c i="7" r="J294"/>
  <c r="J292"/>
  <c r="J290"/>
  <c r="J289"/>
  <c r="J288"/>
  <c r="BK283"/>
  <c r="J282"/>
  <c r="J281"/>
  <c r="J277"/>
  <c r="BK275"/>
  <c r="J273"/>
  <c r="BK270"/>
  <c r="J269"/>
  <c r="BK268"/>
  <c r="BK267"/>
  <c r="BK262"/>
  <c r="J256"/>
  <c r="BK251"/>
  <c r="J250"/>
  <c r="J245"/>
  <c r="J243"/>
  <c r="BK242"/>
  <c r="J241"/>
  <c r="BK237"/>
  <c r="BK235"/>
  <c r="J234"/>
  <c r="BK231"/>
  <c r="BK228"/>
  <c r="J222"/>
  <c r="BK221"/>
  <c r="J218"/>
  <c r="BK214"/>
  <c r="BK213"/>
  <c r="J212"/>
  <c r="BK209"/>
  <c r="J206"/>
  <c r="J204"/>
  <c r="BK202"/>
  <c r="BK200"/>
  <c r="BK196"/>
  <c r="BK192"/>
  <c r="J180"/>
  <c r="J177"/>
  <c r="J175"/>
  <c r="BK172"/>
  <c r="J171"/>
  <c r="BK163"/>
  <c r="BK162"/>
  <c r="J159"/>
  <c r="BK158"/>
  <c r="BK156"/>
  <c r="J152"/>
  <c r="J148"/>
  <c r="J146"/>
  <c r="J144"/>
  <c r="J138"/>
  <c r="J136"/>
  <c i="6" r="BK129"/>
  <c r="BK127"/>
  <c r="J126"/>
  <c r="J124"/>
  <c r="BK123"/>
  <c i="5" r="J128"/>
  <c r="BK125"/>
  <c r="BK124"/>
  <c i="4" r="BK138"/>
  <c r="J132"/>
  <c r="J128"/>
  <c r="J127"/>
  <c r="BK124"/>
  <c i="3" r="J350"/>
  <c r="J335"/>
  <c r="J324"/>
  <c r="BK323"/>
  <c r="J320"/>
  <c r="BK317"/>
  <c r="J316"/>
  <c r="J311"/>
  <c r="J304"/>
  <c r="J301"/>
  <c r="J293"/>
  <c r="J290"/>
  <c r="BK278"/>
  <c r="BK267"/>
  <c r="BK258"/>
  <c r="BK247"/>
  <c r="J234"/>
  <c r="J224"/>
  <c r="BK215"/>
  <c r="J203"/>
  <c r="J193"/>
  <c r="BK182"/>
  <c r="J177"/>
  <c r="J170"/>
  <c r="J168"/>
  <c r="J167"/>
  <c r="J164"/>
  <c r="J156"/>
  <c r="J149"/>
  <c r="J143"/>
  <c i="2" r="BK340"/>
  <c r="J337"/>
  <c r="BK336"/>
  <c r="BK335"/>
  <c r="J256"/>
  <c r="J254"/>
  <c r="BK250"/>
  <c r="BK243"/>
  <c r="BK226"/>
  <c r="J214"/>
  <c r="J205"/>
  <c r="J202"/>
  <c r="J190"/>
  <c r="BK186"/>
  <c r="J182"/>
  <c r="J173"/>
  <c r="BK163"/>
  <c r="BK160"/>
  <c r="BK157"/>
  <c r="BK148"/>
  <c r="BK141"/>
  <c i="16" r="BK125"/>
  <c i="15" r="J145"/>
  <c r="BK143"/>
  <c r="J141"/>
  <c r="J135"/>
  <c r="BK134"/>
  <c r="J133"/>
  <c r="BK129"/>
  <c r="BK128"/>
  <c i="14" r="J259"/>
  <c r="J258"/>
  <c r="BK255"/>
  <c r="J254"/>
  <c r="BK249"/>
  <c r="BK248"/>
  <c r="J244"/>
  <c r="BK243"/>
  <c r="BK241"/>
  <c r="BK240"/>
  <c r="BK239"/>
  <c r="J237"/>
  <c r="J235"/>
  <c r="J234"/>
  <c r="BK231"/>
  <c r="BK228"/>
  <c r="J227"/>
  <c r="J226"/>
  <c r="J225"/>
  <c r="J223"/>
  <c r="BK222"/>
  <c r="BK220"/>
  <c r="BK219"/>
  <c r="J218"/>
  <c r="BK216"/>
  <c r="J215"/>
  <c r="BK211"/>
  <c r="BK210"/>
  <c r="BK209"/>
  <c r="J206"/>
  <c r="BK205"/>
  <c r="J201"/>
  <c r="J198"/>
  <c r="J197"/>
  <c r="BK195"/>
  <c r="J194"/>
  <c r="J192"/>
  <c r="BK190"/>
  <c r="BK189"/>
  <c r="BK185"/>
  <c r="BK181"/>
  <c r="J179"/>
  <c r="BK177"/>
  <c r="BK176"/>
  <c r="BK174"/>
  <c r="BK168"/>
  <c r="BK164"/>
  <c r="BK163"/>
  <c r="BK161"/>
  <c r="BK159"/>
  <c r="J158"/>
  <c r="BK155"/>
  <c r="BK154"/>
  <c r="J153"/>
  <c r="BK151"/>
  <c r="BK148"/>
  <c r="BK147"/>
  <c r="J146"/>
  <c r="BK145"/>
  <c r="J140"/>
  <c r="BK138"/>
  <c r="BK137"/>
  <c i="13" r="J123"/>
  <c i="12" r="J126"/>
  <c r="BK125"/>
  <c i="11" r="BK129"/>
  <c r="BK128"/>
  <c r="J128"/>
  <c r="J127"/>
  <c i="10" r="BK301"/>
  <c r="BK299"/>
  <c r="J291"/>
  <c r="BK290"/>
  <c r="J289"/>
  <c r="J280"/>
  <c r="BK268"/>
  <c r="J265"/>
  <c r="J249"/>
  <c r="J245"/>
  <c r="BK231"/>
  <c r="BK228"/>
  <c r="BK223"/>
  <c r="J219"/>
  <c r="BK215"/>
  <c r="J212"/>
  <c r="J191"/>
  <c r="BK186"/>
  <c r="BK183"/>
  <c r="J177"/>
  <c r="BK171"/>
  <c r="J162"/>
  <c r="J157"/>
  <c r="BK156"/>
  <c r="J151"/>
  <c r="BK148"/>
  <c i="9" r="J131"/>
  <c r="BK127"/>
  <c i="8" r="J162"/>
  <c r="J159"/>
  <c r="BK156"/>
  <c r="BK153"/>
  <c r="J151"/>
  <c r="BK148"/>
  <c r="J146"/>
  <c r="BK145"/>
  <c r="BK142"/>
  <c r="J139"/>
  <c r="J135"/>
  <c r="BK131"/>
  <c r="BK128"/>
  <c i="7" r="J298"/>
  <c r="BK297"/>
  <c r="BK296"/>
  <c r="BK295"/>
  <c r="BK294"/>
  <c r="BK293"/>
  <c r="BK291"/>
  <c r="BK287"/>
  <c r="J286"/>
  <c r="BK284"/>
  <c r="J279"/>
  <c r="BK273"/>
  <c r="BK269"/>
  <c r="J267"/>
  <c r="J265"/>
  <c r="J263"/>
  <c r="J262"/>
  <c r="BK261"/>
  <c r="BK259"/>
  <c r="J258"/>
  <c r="J251"/>
  <c r="BK249"/>
  <c r="BK248"/>
  <c r="BK244"/>
  <c r="BK243"/>
  <c r="J236"/>
  <c r="BK232"/>
  <c r="BK230"/>
  <c r="BK229"/>
  <c r="J227"/>
  <c r="BK226"/>
  <c r="BK225"/>
  <c r="BK223"/>
  <c r="J220"/>
  <c r="J217"/>
  <c r="BK216"/>
  <c r="J215"/>
  <c r="J214"/>
  <c r="BK211"/>
  <c r="BK210"/>
  <c r="J209"/>
  <c r="BK207"/>
  <c r="BK204"/>
  <c r="BK203"/>
  <c r="J198"/>
  <c r="BK197"/>
  <c r="J196"/>
  <c r="BK195"/>
  <c r="J194"/>
  <c r="J191"/>
  <c r="J190"/>
  <c r="BK188"/>
  <c r="J187"/>
  <c r="J186"/>
  <c r="J181"/>
  <c r="BK178"/>
  <c r="J173"/>
  <c r="J167"/>
  <c r="BK166"/>
  <c r="BK165"/>
  <c r="J164"/>
  <c r="J160"/>
  <c r="BK157"/>
  <c r="BK155"/>
  <c r="BK151"/>
  <c r="BK149"/>
  <c r="BK148"/>
  <c r="J145"/>
  <c r="BK140"/>
  <c r="BK137"/>
  <c i="6" r="J130"/>
  <c r="BK128"/>
  <c i="5" r="BK131"/>
  <c r="J129"/>
  <c r="J126"/>
  <c r="J123"/>
  <c i="4" r="BK135"/>
  <c r="J133"/>
  <c r="BK127"/>
  <c r="BK125"/>
  <c r="J124"/>
  <c r="J123"/>
  <c i="3" r="J352"/>
  <c r="BK342"/>
  <c r="BK324"/>
  <c r="J307"/>
  <c r="J297"/>
  <c r="BK293"/>
  <c r="BK287"/>
  <c r="BK284"/>
  <c r="BK281"/>
  <c r="J275"/>
  <c r="BK270"/>
  <c r="J267"/>
  <c r="J261"/>
  <c r="J257"/>
  <c r="J255"/>
  <c r="J252"/>
  <c r="J249"/>
  <c r="J231"/>
  <c r="BK225"/>
  <c r="J221"/>
  <c r="J218"/>
  <c r="J209"/>
  <c r="BK206"/>
  <c r="J190"/>
  <c r="J186"/>
  <c r="BK185"/>
  <c r="J178"/>
  <c r="BK167"/>
  <c r="J146"/>
  <c i="2" r="J340"/>
  <c r="BK332"/>
  <c r="BK329"/>
  <c r="BK323"/>
  <c r="BK315"/>
  <c r="J312"/>
  <c r="J302"/>
  <c r="J293"/>
  <c r="BK292"/>
  <c r="J289"/>
  <c r="J286"/>
  <c r="BK278"/>
  <c r="J250"/>
  <c r="BK249"/>
  <c r="BK246"/>
  <c r="BK229"/>
  <c r="BK223"/>
  <c r="BK216"/>
  <c r="J208"/>
  <c r="BK202"/>
  <c r="J196"/>
  <c r="J193"/>
  <c r="BK189"/>
  <c r="BK182"/>
  <c r="BK166"/>
  <c r="J160"/>
  <c r="J157"/>
  <c r="J151"/>
  <c r="BK146"/>
  <c r="BK144"/>
  <c i="16" r="F37"/>
  <c i="15" r="J143"/>
  <c r="BK142"/>
  <c r="BK141"/>
  <c r="J140"/>
  <c r="J139"/>
  <c r="BK137"/>
  <c r="J132"/>
  <c r="BK131"/>
  <c r="J130"/>
  <c r="J128"/>
  <c i="14" r="J262"/>
  <c r="J260"/>
  <c r="BK252"/>
  <c r="J251"/>
  <c r="J246"/>
  <c r="BK242"/>
  <c r="J241"/>
  <c r="J239"/>
  <c r="BK236"/>
  <c r="J232"/>
  <c r="J231"/>
  <c r="J230"/>
  <c r="BK229"/>
  <c r="J228"/>
  <c r="BK227"/>
  <c r="BK226"/>
  <c r="BK224"/>
  <c r="J222"/>
  <c r="J220"/>
  <c r="J217"/>
  <c r="BK213"/>
  <c r="J212"/>
  <c r="J209"/>
  <c r="BK208"/>
  <c r="BK207"/>
  <c r="J205"/>
  <c r="BK203"/>
  <c r="J202"/>
  <c r="BK201"/>
  <c r="J199"/>
  <c r="BK196"/>
  <c r="J195"/>
  <c r="BK187"/>
  <c r="BK184"/>
  <c r="BK180"/>
  <c r="BK179"/>
  <c r="BK175"/>
  <c r="J174"/>
  <c r="BK173"/>
  <c r="BK169"/>
  <c r="J168"/>
  <c r="J165"/>
  <c r="J164"/>
  <c r="J160"/>
  <c r="BK158"/>
  <c r="BK156"/>
  <c r="J155"/>
  <c r="J151"/>
  <c r="BK142"/>
  <c r="J141"/>
  <c r="BK140"/>
  <c r="J138"/>
  <c i="12" r="BK126"/>
  <c r="J124"/>
  <c r="BK123"/>
  <c i="11" r="J126"/>
  <c i="10" r="J299"/>
  <c r="BK296"/>
  <c r="J269"/>
  <c r="BK265"/>
  <c r="BK262"/>
  <c r="J261"/>
  <c r="BK258"/>
  <c r="BK256"/>
  <c r="BK253"/>
  <c r="BK252"/>
  <c r="BK246"/>
  <c r="J242"/>
  <c r="J240"/>
  <c r="BK234"/>
  <c r="J231"/>
  <c r="J223"/>
  <c r="BK222"/>
  <c r="J215"/>
  <c r="J213"/>
  <c r="J210"/>
  <c r="BK206"/>
  <c r="BK200"/>
  <c r="BK191"/>
  <c r="J190"/>
  <c r="BK180"/>
  <c r="BK177"/>
  <c r="BK157"/>
  <c r="J156"/>
  <c i="9" r="BK132"/>
  <c i="8" r="J156"/>
  <c r="J155"/>
  <c r="BK152"/>
  <c r="BK150"/>
  <c r="BK149"/>
  <c r="J148"/>
  <c r="BK147"/>
  <c r="J145"/>
  <c r="BK143"/>
  <c r="J142"/>
  <c r="J140"/>
  <c r="J138"/>
  <c r="BK136"/>
  <c r="BK135"/>
  <c r="J134"/>
  <c r="BK133"/>
  <c r="BK132"/>
  <c r="J130"/>
  <c r="J129"/>
  <c i="7" r="J291"/>
  <c r="BK290"/>
  <c r="J287"/>
  <c r="BK285"/>
  <c r="BK276"/>
  <c r="J272"/>
  <c r="BK271"/>
  <c r="J270"/>
  <c r="J266"/>
  <c r="BK265"/>
  <c r="J261"/>
  <c r="BK260"/>
  <c r="J259"/>
  <c r="BK258"/>
  <c r="BK256"/>
  <c r="J254"/>
  <c r="BK253"/>
  <c r="J249"/>
  <c r="J247"/>
  <c r="BK240"/>
  <c r="J238"/>
  <c r="J237"/>
  <c r="BK233"/>
  <c r="J232"/>
  <c r="BK227"/>
  <c r="J225"/>
  <c r="J219"/>
  <c r="BK218"/>
  <c r="BK217"/>
  <c r="J216"/>
  <c r="BK215"/>
  <c r="J210"/>
  <c r="J203"/>
  <c r="BK198"/>
  <c r="BK194"/>
  <c r="BK193"/>
  <c r="BK189"/>
  <c r="J185"/>
  <c r="J184"/>
  <c r="BK183"/>
  <c r="BK182"/>
  <c r="BK180"/>
  <c r="BK179"/>
  <c r="BK173"/>
  <c r="BK171"/>
  <c r="J169"/>
  <c r="J168"/>
  <c r="J166"/>
  <c r="BK153"/>
  <c r="J150"/>
  <c r="J147"/>
  <c r="BK142"/>
  <c r="J141"/>
  <c r="BK139"/>
  <c r="BK138"/>
  <c r="J137"/>
  <c i="6" r="J133"/>
  <c r="BK132"/>
  <c r="J131"/>
  <c r="BK130"/>
  <c r="J128"/>
  <c r="BK125"/>
  <c r="BK124"/>
  <c i="5" r="BK135"/>
  <c r="J133"/>
  <c r="BK130"/>
  <c r="J127"/>
  <c i="4" r="J138"/>
  <c r="J137"/>
  <c r="J135"/>
  <c r="BK134"/>
  <c r="J125"/>
  <c i="3" r="BK347"/>
  <c r="J339"/>
  <c r="BK327"/>
  <c r="J323"/>
  <c r="BK311"/>
  <c r="BK301"/>
  <c r="BK294"/>
  <c r="BK290"/>
  <c r="J273"/>
  <c r="BK261"/>
  <c r="J258"/>
  <c r="BK257"/>
  <c r="J247"/>
  <c r="BK246"/>
  <c r="J240"/>
  <c r="BK238"/>
  <c r="J230"/>
  <c r="BK224"/>
  <c r="J212"/>
  <c r="BK203"/>
  <c r="BK184"/>
  <c r="J183"/>
  <c r="BK177"/>
  <c r="BK169"/>
  <c r="BK156"/>
  <c r="BK147"/>
  <c r="BK143"/>
  <c i="2" r="J323"/>
  <c r="J320"/>
  <c r="J318"/>
  <c r="J315"/>
  <c r="J299"/>
  <c r="BK286"/>
  <c r="BK285"/>
  <c r="BK282"/>
  <c r="BK281"/>
  <c r="J278"/>
  <c r="BK274"/>
  <c r="BK271"/>
  <c r="BK268"/>
  <c r="BK260"/>
  <c r="J259"/>
  <c r="J258"/>
  <c r="BK255"/>
  <c r="J239"/>
  <c r="J233"/>
  <c r="J230"/>
  <c r="J222"/>
  <c r="BK214"/>
  <c r="J211"/>
  <c r="J199"/>
  <c r="J183"/>
  <c r="J179"/>
  <c r="J169"/>
  <c r="BK153"/>
  <c r="BK151"/>
  <c r="BK145"/>
  <c r="J138"/>
  <c i="1" r="AS104"/>
  <c i="16" r="J125"/>
  <c i="15" r="BK150"/>
  <c r="J147"/>
  <c r="BK145"/>
  <c r="BK144"/>
  <c r="BK140"/>
  <c r="J138"/>
  <c r="BK136"/>
  <c r="BK133"/>
  <c r="J131"/>
  <c r="BK130"/>
  <c r="J129"/>
  <c i="14" r="BK254"/>
  <c r="BK253"/>
  <c r="J250"/>
  <c r="BK247"/>
  <c r="BK246"/>
  <c r="BK204"/>
  <c r="BK202"/>
  <c r="BK199"/>
  <c r="BK198"/>
  <c r="BK197"/>
  <c r="J196"/>
  <c r="BK192"/>
  <c r="J190"/>
  <c r="J189"/>
  <c r="BK188"/>
  <c r="J185"/>
  <c r="BK183"/>
  <c r="J181"/>
  <c r="BK178"/>
  <c r="J175"/>
  <c r="J169"/>
  <c r="BK166"/>
  <c r="BK165"/>
  <c r="BK162"/>
  <c r="J161"/>
  <c r="J154"/>
  <c r="J152"/>
  <c r="BK149"/>
  <c r="J147"/>
  <c r="BK143"/>
  <c r="J142"/>
  <c r="J136"/>
  <c i="13" r="BK124"/>
  <c r="BK123"/>
  <c i="11" r="J125"/>
  <c r="J124"/>
  <c i="10" r="J293"/>
  <c r="BK291"/>
  <c r="BK289"/>
  <c r="J283"/>
  <c r="BK280"/>
  <c r="J279"/>
  <c r="J274"/>
  <c r="BK261"/>
  <c r="J253"/>
  <c r="J246"/>
  <c r="BK245"/>
  <c r="BK242"/>
  <c r="BK240"/>
  <c r="BK237"/>
  <c r="J228"/>
  <c r="BK225"/>
  <c r="BK219"/>
  <c r="J216"/>
  <c r="BK213"/>
  <c r="BK203"/>
  <c r="J192"/>
  <c r="J186"/>
  <c r="J183"/>
  <c r="BK174"/>
  <c r="J168"/>
  <c r="BK162"/>
  <c r="BK161"/>
  <c r="BK154"/>
  <c r="BK151"/>
  <c r="J148"/>
  <c r="BK142"/>
  <c r="BK141"/>
  <c i="9" r="J127"/>
  <c i="8" r="BK162"/>
  <c r="BK158"/>
  <c r="BK155"/>
  <c r="BK154"/>
  <c r="J153"/>
  <c r="J150"/>
  <c r="J147"/>
  <c r="J144"/>
  <c r="J141"/>
  <c r="BK139"/>
  <c r="BK137"/>
  <c r="J131"/>
  <c r="BK129"/>
  <c i="7" r="BK289"/>
  <c r="BK288"/>
  <c r="BK286"/>
  <c r="J285"/>
  <c r="J283"/>
  <c r="J280"/>
  <c r="J278"/>
  <c r="J276"/>
  <c r="J275"/>
  <c r="BK274"/>
  <c r="BK272"/>
  <c r="BK266"/>
  <c r="BK263"/>
  <c r="BK255"/>
  <c r="BK254"/>
  <c r="BK250"/>
  <c r="BK247"/>
  <c r="BK246"/>
  <c r="BK245"/>
  <c r="J244"/>
  <c r="J242"/>
  <c r="BK241"/>
  <c r="J240"/>
  <c r="BK239"/>
  <c r="BK238"/>
  <c r="J233"/>
  <c r="J231"/>
  <c r="J228"/>
  <c r="J226"/>
  <c r="J223"/>
  <c r="J221"/>
  <c r="BK219"/>
  <c r="J207"/>
  <c r="BK206"/>
  <c r="J205"/>
  <c r="J202"/>
  <c r="J195"/>
  <c r="J193"/>
  <c r="J189"/>
  <c r="BK187"/>
  <c r="BK186"/>
  <c r="BK185"/>
  <c r="BK181"/>
  <c r="J179"/>
  <c r="BK175"/>
  <c r="J172"/>
  <c r="J170"/>
  <c r="J163"/>
  <c r="BK160"/>
  <c r="BK159"/>
  <c r="J158"/>
  <c r="J157"/>
  <c r="J156"/>
  <c r="J155"/>
  <c r="J153"/>
  <c r="BK152"/>
  <c r="BK150"/>
  <c r="J149"/>
  <c r="BK147"/>
  <c r="BK145"/>
  <c r="BK143"/>
  <c r="J142"/>
  <c r="BK136"/>
  <c i="6" r="BK133"/>
  <c r="J129"/>
  <c r="J125"/>
  <c i="5" r="BK134"/>
  <c r="J130"/>
  <c r="BK128"/>
  <c r="J125"/>
  <c i="4" r="BK136"/>
  <c r="J134"/>
  <c r="BK133"/>
  <c r="J130"/>
  <c r="J129"/>
  <c r="BK126"/>
  <c i="3" r="J329"/>
  <c r="BK320"/>
  <c r="BK313"/>
  <c r="BK307"/>
  <c r="J300"/>
  <c r="BK297"/>
  <c r="J295"/>
  <c r="J294"/>
  <c r="J278"/>
  <c r="J270"/>
  <c r="J246"/>
  <c r="J243"/>
  <c r="BK240"/>
  <c r="J235"/>
  <c r="BK231"/>
  <c r="BK230"/>
  <c r="BK221"/>
  <c r="BK200"/>
  <c r="J197"/>
  <c r="BK193"/>
  <c r="BK186"/>
  <c r="J184"/>
  <c r="BK174"/>
  <c r="BK164"/>
  <c r="J148"/>
  <c r="BK140"/>
  <c i="2" r="BK338"/>
  <c r="BK310"/>
  <c r="BK302"/>
  <c r="BK296"/>
  <c r="BK293"/>
  <c r="J292"/>
  <c r="J290"/>
  <c r="BK289"/>
  <c r="J281"/>
  <c r="J274"/>
  <c r="J265"/>
  <c r="BK263"/>
  <c r="J255"/>
  <c r="BK254"/>
  <c r="J251"/>
  <c r="J246"/>
  <c r="BK242"/>
  <c r="J236"/>
  <c r="J216"/>
  <c r="J207"/>
  <c r="J189"/>
  <c r="BK183"/>
  <c r="BK173"/>
  <c r="BK169"/>
  <c r="J148"/>
  <c r="J147"/>
  <c r="J146"/>
  <c r="J145"/>
  <c r="J144"/>
  <c i="1" r="AS96"/>
  <c i="14" r="J263"/>
  <c r="BK261"/>
  <c r="BK259"/>
  <c r="BK257"/>
  <c r="BK256"/>
  <c r="J253"/>
  <c r="J252"/>
  <c r="BK251"/>
  <c r="J249"/>
  <c r="J248"/>
  <c r="BK244"/>
  <c r="J242"/>
  <c r="J240"/>
  <c r="BK235"/>
  <c r="BK234"/>
  <c r="BK232"/>
  <c r="BK230"/>
  <c r="J229"/>
  <c r="BK225"/>
  <c r="J224"/>
  <c r="BK223"/>
  <c r="J221"/>
  <c r="J219"/>
  <c r="BK218"/>
  <c r="BK217"/>
  <c r="J216"/>
  <c r="BK215"/>
  <c r="J211"/>
  <c r="J210"/>
  <c r="J204"/>
  <c r="J188"/>
  <c r="J186"/>
  <c r="J183"/>
  <c r="BK182"/>
  <c r="J178"/>
  <c r="J177"/>
  <c r="J173"/>
  <c r="J171"/>
  <c r="J167"/>
  <c r="J166"/>
  <c r="J162"/>
  <c r="BK160"/>
  <c r="J159"/>
  <c r="BK153"/>
  <c r="BK152"/>
  <c r="J149"/>
  <c r="BK146"/>
  <c r="J145"/>
  <c r="BK144"/>
  <c r="BK141"/>
  <c r="J139"/>
  <c i="12" r="BK124"/>
  <c r="J123"/>
  <c i="11" r="J129"/>
  <c r="BK126"/>
  <c r="J123"/>
  <c i="10" r="BK286"/>
  <c r="J284"/>
  <c r="BK274"/>
  <c r="J272"/>
  <c r="J268"/>
  <c r="J262"/>
  <c r="J258"/>
  <c r="J256"/>
  <c r="BK249"/>
  <c r="J225"/>
  <c r="BK210"/>
  <c r="J207"/>
  <c r="J206"/>
  <c r="BK205"/>
  <c r="J200"/>
  <c r="BK197"/>
  <c r="J197"/>
  <c r="BK195"/>
  <c r="J195"/>
  <c r="BK192"/>
  <c r="BK190"/>
  <c r="J174"/>
  <c r="BK168"/>
  <c r="J165"/>
  <c r="BK155"/>
  <c r="J146"/>
  <c r="BK143"/>
  <c i="9" r="J132"/>
  <c r="BK131"/>
  <c r="J129"/>
  <c i="8" r="J152"/>
  <c r="BK151"/>
  <c r="J149"/>
  <c r="J143"/>
  <c r="BK141"/>
  <c r="BK138"/>
  <c r="J137"/>
  <c r="J136"/>
  <c r="BK134"/>
  <c r="BK130"/>
  <c r="J128"/>
  <c i="7" r="BK298"/>
  <c r="J297"/>
  <c r="J296"/>
  <c r="J295"/>
  <c r="J293"/>
  <c r="BK292"/>
  <c r="J284"/>
  <c r="BK282"/>
  <c r="BK281"/>
  <c r="BK280"/>
  <c r="BK279"/>
  <c r="BK278"/>
  <c r="BK277"/>
  <c r="J274"/>
  <c r="J271"/>
  <c r="J268"/>
  <c r="J260"/>
  <c r="J255"/>
  <c r="J253"/>
  <c r="J248"/>
  <c r="J246"/>
  <c r="J239"/>
  <c r="BK236"/>
  <c r="J235"/>
  <c r="BK234"/>
  <c r="J230"/>
  <c r="J229"/>
  <c r="BK222"/>
  <c r="BK220"/>
  <c r="J213"/>
  <c r="BK212"/>
  <c r="J211"/>
  <c r="BK205"/>
  <c r="J200"/>
  <c r="J197"/>
  <c r="J192"/>
  <c r="BK191"/>
  <c r="BK190"/>
  <c r="J188"/>
  <c r="BK184"/>
  <c r="J183"/>
  <c r="J182"/>
  <c r="J178"/>
  <c r="BK177"/>
  <c r="BK170"/>
  <c r="BK169"/>
  <c r="BK168"/>
  <c r="BK167"/>
  <c r="J165"/>
  <c r="BK164"/>
  <c r="J162"/>
  <c r="J151"/>
  <c r="BK146"/>
  <c r="J143"/>
  <c r="BK141"/>
  <c r="J140"/>
  <c r="J139"/>
  <c i="6" r="J127"/>
  <c r="BK126"/>
  <c r="J123"/>
  <c i="5" r="J135"/>
  <c r="J132"/>
  <c r="BK126"/>
  <c r="J124"/>
  <c r="BK123"/>
  <c i="4" r="BK137"/>
  <c r="BK132"/>
  <c r="J131"/>
  <c r="BK130"/>
  <c i="3" r="BK350"/>
  <c r="J347"/>
  <c r="BK344"/>
  <c r="J342"/>
  <c r="BK339"/>
  <c r="J336"/>
  <c r="BK335"/>
  <c r="BK329"/>
  <c r="J327"/>
  <c r="BK316"/>
  <c r="BK308"/>
  <c r="BK304"/>
  <c r="BK295"/>
  <c r="J287"/>
  <c r="BK275"/>
  <c r="BK264"/>
  <c r="BK259"/>
  <c r="BK255"/>
  <c r="BK252"/>
  <c r="BK235"/>
  <c r="BK233"/>
  <c r="J225"/>
  <c r="J215"/>
  <c r="BK209"/>
  <c r="J200"/>
  <c r="J185"/>
  <c r="BK183"/>
  <c r="J182"/>
  <c r="J173"/>
  <c r="BK170"/>
  <c r="BK168"/>
  <c r="BK160"/>
  <c r="BK152"/>
  <c r="BK148"/>
  <c r="BK146"/>
  <c r="J140"/>
  <c i="2" r="J336"/>
  <c r="J335"/>
  <c r="J333"/>
  <c r="J329"/>
  <c r="J326"/>
  <c r="BK320"/>
  <c r="BK318"/>
  <c r="BK312"/>
  <c r="BK307"/>
  <c r="BK304"/>
  <c r="BK299"/>
  <c r="J296"/>
  <c r="J285"/>
  <c r="J263"/>
  <c r="BK259"/>
  <c r="BK258"/>
  <c r="BK256"/>
  <c r="J249"/>
  <c r="J243"/>
  <c r="J242"/>
  <c r="J226"/>
  <c r="J223"/>
  <c r="BK219"/>
  <c r="BK211"/>
  <c r="BK208"/>
  <c r="BK205"/>
  <c r="BK190"/>
  <c r="BK179"/>
  <c r="J166"/>
  <c r="J141"/>
  <c i="7" r="BK144"/>
  <c i="6" r="J132"/>
  <c r="BK131"/>
  <c i="5" r="J134"/>
  <c r="BK133"/>
  <c r="BK132"/>
  <c r="J131"/>
  <c r="BK129"/>
  <c r="BK127"/>
  <c i="4" r="J136"/>
  <c r="BK131"/>
  <c r="BK129"/>
  <c r="BK128"/>
  <c r="J126"/>
  <c r="BK123"/>
  <c i="3" r="BK352"/>
  <c r="J344"/>
  <c r="BK336"/>
  <c r="J317"/>
  <c r="J313"/>
  <c r="J308"/>
  <c r="BK300"/>
  <c r="J284"/>
  <c r="J281"/>
  <c r="BK273"/>
  <c r="J264"/>
  <c r="J259"/>
  <c r="BK249"/>
  <c r="BK243"/>
  <c r="J238"/>
  <c r="BK234"/>
  <c r="J233"/>
  <c r="BK218"/>
  <c r="BK212"/>
  <c r="J206"/>
  <c r="BK197"/>
  <c r="BK190"/>
  <c r="BK178"/>
  <c r="J174"/>
  <c r="BK173"/>
  <c r="J169"/>
  <c r="J160"/>
  <c r="J152"/>
  <c r="BK149"/>
  <c r="J147"/>
  <c i="2" r="J338"/>
  <c r="BK337"/>
  <c r="BK333"/>
  <c r="J332"/>
  <c r="BK326"/>
  <c r="J310"/>
  <c r="J307"/>
  <c r="J304"/>
  <c r="BK290"/>
  <c r="J282"/>
  <c r="J271"/>
  <c r="J268"/>
  <c r="BK265"/>
  <c r="J260"/>
  <c r="BK251"/>
  <c r="BK239"/>
  <c r="BK236"/>
  <c r="BK233"/>
  <c r="BK230"/>
  <c r="J229"/>
  <c r="BK222"/>
  <c r="J219"/>
  <c r="BK207"/>
  <c r="BK199"/>
  <c r="BK196"/>
  <c r="BK193"/>
  <c r="J186"/>
  <c r="J163"/>
  <c r="J153"/>
  <c r="BK147"/>
  <c r="BK138"/>
  <c i="16" r="J36"/>
  <c i="1" r="AW111"/>
  <c i="16" r="F38"/>
  <c i="1" r="BC111"/>
  <c i="2" l="1" r="T137"/>
  <c r="P156"/>
  <c r="T172"/>
  <c r="P206"/>
  <c r="T206"/>
  <c r="R257"/>
  <c r="BK291"/>
  <c r="J291"/>
  <c r="J108"/>
  <c r="R303"/>
  <c r="P319"/>
  <c r="BK334"/>
  <c r="J334"/>
  <c r="J114"/>
  <c i="3" r="T139"/>
  <c r="P163"/>
  <c r="T163"/>
  <c r="R232"/>
  <c r="T248"/>
  <c r="T256"/>
  <c r="R274"/>
  <c r="BK312"/>
  <c r="J312"/>
  <c r="J112"/>
  <c r="P328"/>
  <c r="R343"/>
  <c i="4" r="BK122"/>
  <c r="J122"/>
  <c r="J99"/>
  <c i="6" r="P122"/>
  <c r="P121"/>
  <c i="1" r="AU100"/>
  <c i="2" r="R137"/>
  <c r="R172"/>
  <c r="BK206"/>
  <c r="J206"/>
  <c r="J102"/>
  <c r="R206"/>
  <c r="T257"/>
  <c r="T267"/>
  <c r="BK303"/>
  <c r="J303"/>
  <c r="J109"/>
  <c r="T319"/>
  <c r="R334"/>
  <c i="3" r="P139"/>
  <c r="T181"/>
  <c r="P242"/>
  <c r="R248"/>
  <c r="P260"/>
  <c r="T274"/>
  <c r="T312"/>
  <c r="P343"/>
  <c i="5" r="R122"/>
  <c r="R121"/>
  <c i="7" r="BK135"/>
  <c r="BK154"/>
  <c r="J154"/>
  <c r="J101"/>
  <c r="T154"/>
  <c r="T161"/>
  <c r="R176"/>
  <c r="R174"/>
  <c r="R201"/>
  <c r="P208"/>
  <c r="T208"/>
  <c r="BK257"/>
  <c r="J257"/>
  <c r="J110"/>
  <c r="P257"/>
  <c r="R257"/>
  <c r="T257"/>
  <c i="8" r="P127"/>
  <c r="P126"/>
  <c r="T157"/>
  <c i="9" r="P130"/>
  <c r="P125"/>
  <c r="P124"/>
  <c i="1" r="AU103"/>
  <c i="10" r="BK147"/>
  <c r="J147"/>
  <c r="J101"/>
  <c r="R160"/>
  <c r="T189"/>
  <c r="BK204"/>
  <c r="J204"/>
  <c r="J107"/>
  <c r="BK211"/>
  <c r="J211"/>
  <c r="J108"/>
  <c r="R214"/>
  <c r="R224"/>
  <c r="T241"/>
  <c r="P273"/>
  <c r="R285"/>
  <c r="T292"/>
  <c i="11" r="BK122"/>
  <c r="J122"/>
  <c r="J99"/>
  <c i="12" r="BK122"/>
  <c r="BK121"/>
  <c r="J121"/>
  <c r="J98"/>
  <c i="13" r="BK122"/>
  <c r="J122"/>
  <c r="J99"/>
  <c i="14" r="R135"/>
  <c r="T157"/>
  <c i="2" r="BK137"/>
  <c r="R156"/>
  <c r="T215"/>
  <c r="P291"/>
  <c r="T303"/>
  <c r="R319"/>
  <c r="P331"/>
  <c r="T334"/>
  <c i="3" r="R181"/>
  <c r="BK248"/>
  <c r="J248"/>
  <c r="J107"/>
  <c r="P256"/>
  <c r="T260"/>
  <c r="BK296"/>
  <c r="J296"/>
  <c r="J111"/>
  <c r="P312"/>
  <c r="T328"/>
  <c i="4" r="P122"/>
  <c r="P121"/>
  <c i="1" r="AU98"/>
  <c i="5" r="T122"/>
  <c r="T121"/>
  <c i="6" r="R122"/>
  <c r="R121"/>
  <c i="7" r="T135"/>
  <c r="P154"/>
  <c r="P161"/>
  <c r="T176"/>
  <c r="T174"/>
  <c r="BK224"/>
  <c r="J224"/>
  <c r="J108"/>
  <c r="T224"/>
  <c r="P252"/>
  <c r="R264"/>
  <c i="8" r="BK127"/>
  <c r="J127"/>
  <c r="J100"/>
  <c r="BK157"/>
  <c r="J157"/>
  <c r="J101"/>
  <c i="9" r="BK130"/>
  <c r="J130"/>
  <c r="J102"/>
  <c i="10" r="T140"/>
  <c r="R147"/>
  <c r="T147"/>
  <c r="P189"/>
  <c r="R199"/>
  <c r="T204"/>
  <c r="T211"/>
  <c r="BK224"/>
  <c r="J224"/>
  <c r="J110"/>
  <c r="BK241"/>
  <c r="J241"/>
  <c r="J111"/>
  <c r="R257"/>
  <c r="R273"/>
  <c r="T285"/>
  <c i="11" r="P122"/>
  <c r="P121"/>
  <c i="1" r="AU106"/>
  <c i="12" r="P122"/>
  <c r="P121"/>
  <c i="1" r="AU107"/>
  <c i="13" r="R122"/>
  <c r="R121"/>
  <c i="14" r="BK150"/>
  <c r="J150"/>
  <c r="J101"/>
  <c r="T150"/>
  <c r="BK172"/>
  <c r="J172"/>
  <c r="J104"/>
  <c r="BK200"/>
  <c r="J200"/>
  <c r="J107"/>
  <c r="BK214"/>
  <c r="J214"/>
  <c r="J108"/>
  <c r="BK233"/>
  <c r="J233"/>
  <c r="J109"/>
  <c r="P233"/>
  <c r="P238"/>
  <c r="P245"/>
  <c i="15" r="BK127"/>
  <c r="J127"/>
  <c r="J100"/>
  <c r="T127"/>
  <c r="T126"/>
  <c r="T125"/>
  <c i="2" r="P137"/>
  <c r="P172"/>
  <c r="R215"/>
  <c r="BK267"/>
  <c r="J267"/>
  <c r="J107"/>
  <c r="T291"/>
  <c r="P311"/>
  <c r="T311"/>
  <c r="T331"/>
  <c r="T330"/>
  <c i="3" r="R139"/>
  <c r="P181"/>
  <c r="T232"/>
  <c r="T242"/>
  <c r="BK256"/>
  <c r="J256"/>
  <c r="J108"/>
  <c r="R260"/>
  <c r="P296"/>
  <c r="R312"/>
  <c r="T343"/>
  <c i="4" r="R122"/>
  <c r="R121"/>
  <c i="5" r="BK122"/>
  <c r="J122"/>
  <c r="J99"/>
  <c i="6" r="T122"/>
  <c r="T121"/>
  <c i="7" r="P135"/>
  <c r="R154"/>
  <c r="R161"/>
  <c r="BK176"/>
  <c r="J176"/>
  <c r="J104"/>
  <c r="P201"/>
  <c r="T201"/>
  <c r="R224"/>
  <c r="R252"/>
  <c r="P264"/>
  <c i="8" r="T127"/>
  <c r="T126"/>
  <c r="T125"/>
  <c i="9" r="T130"/>
  <c r="T125"/>
  <c r="T124"/>
  <c i="10" r="BK140"/>
  <c r="P147"/>
  <c r="P160"/>
  <c r="BK189"/>
  <c r="J189"/>
  <c r="J103"/>
  <c r="P199"/>
  <c r="R204"/>
  <c r="R211"/>
  <c r="P214"/>
  <c r="T224"/>
  <c r="BK257"/>
  <c r="J257"/>
  <c r="J112"/>
  <c r="BK273"/>
  <c r="J273"/>
  <c r="J113"/>
  <c r="P285"/>
  <c r="R292"/>
  <c i="11" r="R122"/>
  <c r="R121"/>
  <c i="13" r="T122"/>
  <c r="T121"/>
  <c i="14" r="P135"/>
  <c r="P150"/>
  <c r="P157"/>
  <c r="R172"/>
  <c r="R170"/>
  <c r="T193"/>
  <c r="T200"/>
  <c r="T214"/>
  <c r="R233"/>
  <c r="T238"/>
  <c r="R245"/>
  <c i="2" r="BK156"/>
  <c r="J156"/>
  <c r="J100"/>
  <c r="T156"/>
  <c r="BK215"/>
  <c r="J215"/>
  <c r="J103"/>
  <c r="BK257"/>
  <c r="J257"/>
  <c r="J104"/>
  <c r="R267"/>
  <c r="P303"/>
  <c r="R311"/>
  <c r="R331"/>
  <c r="R330"/>
  <c i="3" r="BK139"/>
  <c r="J139"/>
  <c r="J100"/>
  <c r="BK181"/>
  <c r="J181"/>
  <c r="J102"/>
  <c r="P232"/>
  <c r="BK242"/>
  <c r="P248"/>
  <c r="R256"/>
  <c r="BK274"/>
  <c r="J274"/>
  <c r="J110"/>
  <c r="R296"/>
  <c r="BK328"/>
  <c r="J328"/>
  <c r="J113"/>
  <c r="BK343"/>
  <c r="J343"/>
  <c r="J114"/>
  <c i="6" r="BK122"/>
  <c r="J122"/>
  <c r="J99"/>
  <c i="7" r="R135"/>
  <c r="BK161"/>
  <c r="J161"/>
  <c r="J102"/>
  <c r="P176"/>
  <c r="P174"/>
  <c r="BK201"/>
  <c r="J201"/>
  <c r="J106"/>
  <c r="BK208"/>
  <c r="J208"/>
  <c r="J107"/>
  <c r="R208"/>
  <c r="P224"/>
  <c r="BK252"/>
  <c r="J252"/>
  <c r="J109"/>
  <c r="BK264"/>
  <c r="J264"/>
  <c r="J111"/>
  <c i="8" r="R127"/>
  <c r="R126"/>
  <c r="R125"/>
  <c r="R157"/>
  <c i="9" r="R130"/>
  <c r="R125"/>
  <c r="R124"/>
  <c i="10" r="P140"/>
  <c r="P139"/>
  <c r="T160"/>
  <c r="BK199"/>
  <c r="J199"/>
  <c r="J106"/>
  <c r="T199"/>
  <c r="BK214"/>
  <c r="J214"/>
  <c r="J109"/>
  <c r="T214"/>
  <c r="R241"/>
  <c r="T257"/>
  <c r="BK285"/>
  <c r="J285"/>
  <c r="J114"/>
  <c r="BK292"/>
  <c r="J292"/>
  <c r="J115"/>
  <c i="12" r="R122"/>
  <c r="R121"/>
  <c i="14" r="BK135"/>
  <c r="J135"/>
  <c r="J100"/>
  <c r="R150"/>
  <c r="R157"/>
  <c r="P172"/>
  <c r="P170"/>
  <c r="BK193"/>
  <c r="J193"/>
  <c r="J106"/>
  <c r="R193"/>
  <c r="P200"/>
  <c r="P214"/>
  <c r="BK238"/>
  <c r="J238"/>
  <c r="J110"/>
  <c r="T245"/>
  <c i="15" r="P127"/>
  <c r="P126"/>
  <c r="P125"/>
  <c i="1" r="AU110"/>
  <c i="15" r="R127"/>
  <c r="R126"/>
  <c r="R125"/>
  <c i="2" r="BK172"/>
  <c r="J172"/>
  <c r="J101"/>
  <c r="P215"/>
  <c r="P257"/>
  <c r="P267"/>
  <c r="P266"/>
  <c r="R291"/>
  <c r="BK311"/>
  <c r="J311"/>
  <c r="J110"/>
  <c r="BK319"/>
  <c r="J319"/>
  <c r="J111"/>
  <c r="BK331"/>
  <c r="J331"/>
  <c r="J113"/>
  <c r="P334"/>
  <c i="3" r="BK163"/>
  <c r="J163"/>
  <c r="J101"/>
  <c r="R163"/>
  <c r="BK232"/>
  <c r="J232"/>
  <c r="J103"/>
  <c r="R242"/>
  <c r="BK260"/>
  <c r="J260"/>
  <c r="J109"/>
  <c r="P274"/>
  <c r="T296"/>
  <c r="R328"/>
  <c i="4" r="T122"/>
  <c r="T121"/>
  <c i="5" r="P122"/>
  <c r="P121"/>
  <c i="1" r="AU99"/>
  <c i="7" r="T252"/>
  <c r="T264"/>
  <c i="8" r="P157"/>
  <c i="10" r="R140"/>
  <c r="BK160"/>
  <c r="J160"/>
  <c r="J102"/>
  <c r="R189"/>
  <c r="P204"/>
  <c r="P211"/>
  <c r="P224"/>
  <c r="P241"/>
  <c r="P257"/>
  <c r="T273"/>
  <c r="P292"/>
  <c i="11" r="T122"/>
  <c r="T121"/>
  <c i="12" r="T122"/>
  <c r="T121"/>
  <c i="13" r="P122"/>
  <c r="P121"/>
  <c i="1" r="AU108"/>
  <c i="14" r="T135"/>
  <c r="BK157"/>
  <c r="J157"/>
  <c r="J102"/>
  <c r="T172"/>
  <c r="T170"/>
  <c r="P193"/>
  <c r="R200"/>
  <c r="R214"/>
  <c r="T233"/>
  <c r="R238"/>
  <c r="BK245"/>
  <c r="J245"/>
  <c r="J111"/>
  <c i="2" r="E85"/>
  <c r="BE141"/>
  <c r="BE144"/>
  <c r="BE148"/>
  <c r="BE151"/>
  <c r="BE160"/>
  <c r="BE190"/>
  <c r="BE250"/>
  <c r="BE259"/>
  <c r="BE278"/>
  <c r="BE285"/>
  <c r="BE289"/>
  <c r="BE304"/>
  <c r="BE340"/>
  <c i="3" r="J91"/>
  <c r="BE148"/>
  <c r="BE156"/>
  <c r="BE168"/>
  <c r="BE170"/>
  <c r="BE177"/>
  <c r="BE215"/>
  <c r="BE247"/>
  <c r="BE261"/>
  <c r="BE278"/>
  <c r="BE316"/>
  <c r="BE342"/>
  <c i="4" r="J91"/>
  <c r="E109"/>
  <c r="BE124"/>
  <c r="BE125"/>
  <c r="BE127"/>
  <c r="BE130"/>
  <c i="5" r="F94"/>
  <c r="BE125"/>
  <c r="BE126"/>
  <c r="BE130"/>
  <c i="6" r="F94"/>
  <c r="BE130"/>
  <c i="7" r="E121"/>
  <c r="F130"/>
  <c r="BE138"/>
  <c r="BE142"/>
  <c r="BE145"/>
  <c r="BE146"/>
  <c r="BE186"/>
  <c i="2" r="F132"/>
  <c r="BE138"/>
  <c r="BE146"/>
  <c r="BE173"/>
  <c r="BE202"/>
  <c r="BE207"/>
  <c r="BE222"/>
  <c r="BE239"/>
  <c r="BE255"/>
  <c r="BE260"/>
  <c r="BE265"/>
  <c r="BE274"/>
  <c r="BE286"/>
  <c r="BE292"/>
  <c r="BE293"/>
  <c r="BE302"/>
  <c r="BE323"/>
  <c r="BE336"/>
  <c i="3" r="BE143"/>
  <c r="BE149"/>
  <c r="BE167"/>
  <c r="BE178"/>
  <c r="BE184"/>
  <c r="BE203"/>
  <c r="BE206"/>
  <c r="BE212"/>
  <c r="BE224"/>
  <c r="BE234"/>
  <c r="BE238"/>
  <c r="BE240"/>
  <c r="BE258"/>
  <c r="BE294"/>
  <c r="BE301"/>
  <c r="BE324"/>
  <c i="4" r="F94"/>
  <c r="BE126"/>
  <c r="BE135"/>
  <c r="BE138"/>
  <c i="5" r="J94"/>
  <c r="BE133"/>
  <c r="BE134"/>
  <c i="6" r="BE124"/>
  <c r="BE125"/>
  <c i="7" r="J94"/>
  <c r="BE150"/>
  <c r="BE158"/>
  <c r="BE163"/>
  <c r="BE181"/>
  <c r="BE187"/>
  <c r="BE193"/>
  <c r="BE196"/>
  <c r="BE204"/>
  <c r="BE210"/>
  <c r="BE219"/>
  <c r="BE221"/>
  <c r="BE223"/>
  <c r="BE228"/>
  <c r="BE231"/>
  <c r="BE238"/>
  <c r="BE240"/>
  <c r="BE245"/>
  <c r="BE254"/>
  <c r="BE265"/>
  <c r="BE270"/>
  <c r="BE283"/>
  <c r="BE288"/>
  <c r="BE293"/>
  <c r="BE294"/>
  <c r="BE295"/>
  <c r="BE297"/>
  <c r="BE298"/>
  <c i="8" r="E85"/>
  <c r="BE131"/>
  <c r="BE135"/>
  <c r="BE143"/>
  <c r="BE146"/>
  <c r="BE147"/>
  <c r="BE158"/>
  <c i="9" r="J91"/>
  <c r="J121"/>
  <c r="BE127"/>
  <c i="10" r="E85"/>
  <c r="J132"/>
  <c r="BE195"/>
  <c r="BE222"/>
  <c r="BE252"/>
  <c r="BE253"/>
  <c r="BE272"/>
  <c r="BE283"/>
  <c r="BE289"/>
  <c i="11" r="E85"/>
  <c r="BE124"/>
  <c r="BE127"/>
  <c i="12" r="E109"/>
  <c r="BE125"/>
  <c i="13" r="J91"/>
  <c r="F94"/>
  <c i="14" r="J91"/>
  <c r="BE136"/>
  <c r="BE143"/>
  <c r="BE147"/>
  <c r="BE154"/>
  <c r="BE158"/>
  <c r="BE161"/>
  <c r="BE165"/>
  <c r="BE169"/>
  <c r="BE185"/>
  <c r="BE187"/>
  <c r="BE190"/>
  <c r="BE201"/>
  <c r="BE203"/>
  <c r="BE205"/>
  <c r="BE206"/>
  <c r="BE207"/>
  <c r="BE209"/>
  <c r="BE212"/>
  <c r="BE213"/>
  <c r="BE219"/>
  <c r="BE222"/>
  <c r="BE229"/>
  <c r="BE231"/>
  <c r="BE235"/>
  <c r="BE239"/>
  <c r="BE241"/>
  <c r="BE243"/>
  <c r="BE250"/>
  <c r="BE260"/>
  <c r="BE262"/>
  <c i="2" r="J129"/>
  <c r="BE157"/>
  <c r="BE163"/>
  <c r="BE166"/>
  <c r="BE186"/>
  <c r="BE193"/>
  <c r="BE196"/>
  <c r="BE211"/>
  <c r="BE214"/>
  <c r="BE230"/>
  <c r="BE233"/>
  <c r="BE243"/>
  <c r="BE268"/>
  <c r="BE271"/>
  <c r="BE299"/>
  <c r="BE315"/>
  <c r="BE320"/>
  <c r="BE326"/>
  <c r="BE337"/>
  <c r="BK264"/>
  <c r="J264"/>
  <c r="J105"/>
  <c i="3" r="BE147"/>
  <c r="BE169"/>
  <c r="BE173"/>
  <c r="BE183"/>
  <c r="BE225"/>
  <c r="BE249"/>
  <c r="BE252"/>
  <c r="BE255"/>
  <c r="BE267"/>
  <c r="BE281"/>
  <c r="BE311"/>
  <c r="BE317"/>
  <c r="BK239"/>
  <c r="J239"/>
  <c r="J104"/>
  <c i="4" r="J118"/>
  <c r="BE128"/>
  <c i="5" r="E85"/>
  <c r="J91"/>
  <c r="BE123"/>
  <c r="BE124"/>
  <c r="BE131"/>
  <c r="BE132"/>
  <c i="6" r="E109"/>
  <c r="J118"/>
  <c r="BE127"/>
  <c r="BE131"/>
  <c i="7" r="BE139"/>
  <c r="BE140"/>
  <c r="BE141"/>
  <c r="BE151"/>
  <c r="BE156"/>
  <c r="BE164"/>
  <c r="BE166"/>
  <c r="BE167"/>
  <c r="BE171"/>
  <c r="BE173"/>
  <c r="BE177"/>
  <c r="BE178"/>
  <c r="BE182"/>
  <c r="BE183"/>
  <c r="BE190"/>
  <c r="BE194"/>
  <c r="BE198"/>
  <c r="BE214"/>
  <c r="BE220"/>
  <c r="BE225"/>
  <c r="BE229"/>
  <c r="BE230"/>
  <c r="BE232"/>
  <c r="BE237"/>
  <c r="BE243"/>
  <c r="BE251"/>
  <c r="BE258"/>
  <c r="BE260"/>
  <c r="BE267"/>
  <c r="BE268"/>
  <c r="BE269"/>
  <c r="BE271"/>
  <c r="BE273"/>
  <c r="BE274"/>
  <c r="BE275"/>
  <c r="BE277"/>
  <c r="BE279"/>
  <c r="BE282"/>
  <c r="BE284"/>
  <c r="BE290"/>
  <c i="8" r="J94"/>
  <c r="BE130"/>
  <c r="BE132"/>
  <c r="BE134"/>
  <c r="BE136"/>
  <c r="BE141"/>
  <c r="BE142"/>
  <c r="BE149"/>
  <c r="BE151"/>
  <c r="BE162"/>
  <c i="9" r="E85"/>
  <c r="F121"/>
  <c r="BE129"/>
  <c i="10" r="F135"/>
  <c r="BE157"/>
  <c r="BE177"/>
  <c r="BE180"/>
  <c r="BE197"/>
  <c r="BE205"/>
  <c r="BE206"/>
  <c r="BE207"/>
  <c r="BE215"/>
  <c r="BE223"/>
  <c r="BE231"/>
  <c r="BE268"/>
  <c r="BE290"/>
  <c r="BK300"/>
  <c r="J300"/>
  <c r="J116"/>
  <c i="11" r="J94"/>
  <c r="BE126"/>
  <c i="12" r="F94"/>
  <c r="BE123"/>
  <c r="BE126"/>
  <c i="14" r="J94"/>
  <c r="F130"/>
  <c r="BE138"/>
  <c r="BE141"/>
  <c r="BE145"/>
  <c r="BE151"/>
  <c r="BE152"/>
  <c r="BE153"/>
  <c r="BE160"/>
  <c r="BE168"/>
  <c r="BE174"/>
  <c r="BE176"/>
  <c r="BE180"/>
  <c r="BE194"/>
  <c r="BE195"/>
  <c r="BE249"/>
  <c r="BE251"/>
  <c r="BE256"/>
  <c r="BE258"/>
  <c i="15" r="E113"/>
  <c r="F122"/>
  <c r="BE128"/>
  <c r="BE129"/>
  <c r="BE130"/>
  <c r="BE131"/>
  <c r="BE133"/>
  <c r="BE138"/>
  <c r="BE141"/>
  <c r="BE142"/>
  <c r="BE144"/>
  <c r="BE147"/>
  <c r="BK149"/>
  <c r="J149"/>
  <c r="J103"/>
  <c i="16" r="E85"/>
  <c r="J94"/>
  <c i="2" r="BE147"/>
  <c r="BE182"/>
  <c r="BE189"/>
  <c r="BE208"/>
  <c r="BE216"/>
  <c r="BE219"/>
  <c r="BE246"/>
  <c r="BE263"/>
  <c r="BE290"/>
  <c r="BE307"/>
  <c r="BE310"/>
  <c r="BE312"/>
  <c r="BK339"/>
  <c r="J339"/>
  <c r="J115"/>
  <c i="3" r="F94"/>
  <c r="BE140"/>
  <c r="BE146"/>
  <c r="BE152"/>
  <c r="BE160"/>
  <c r="BE174"/>
  <c r="BE182"/>
  <c r="BE185"/>
  <c r="BE197"/>
  <c r="BE200"/>
  <c r="BE209"/>
  <c r="BE218"/>
  <c r="BE221"/>
  <c r="BE235"/>
  <c r="BE270"/>
  <c r="BE293"/>
  <c r="BE307"/>
  <c r="BE308"/>
  <c r="BE335"/>
  <c r="BE336"/>
  <c r="BE352"/>
  <c i="4" r="BE133"/>
  <c i="5" r="BE129"/>
  <c i="6" r="BE129"/>
  <c i="7" r="J127"/>
  <c r="BE144"/>
  <c r="BE148"/>
  <c r="BE149"/>
  <c r="BE162"/>
  <c r="BE165"/>
  <c r="BE188"/>
  <c r="BE191"/>
  <c r="BE192"/>
  <c r="BE195"/>
  <c r="BE197"/>
  <c r="BE200"/>
  <c r="BE202"/>
  <c r="BE206"/>
  <c r="BE209"/>
  <c r="BE211"/>
  <c r="BE226"/>
  <c r="BE234"/>
  <c r="BE241"/>
  <c r="BE248"/>
  <c r="BE262"/>
  <c r="BE263"/>
  <c r="BE286"/>
  <c r="BK199"/>
  <c r="J199"/>
  <c r="J105"/>
  <c i="8" r="BE128"/>
  <c r="BE137"/>
  <c r="BE148"/>
  <c i="9" r="BE131"/>
  <c r="BE132"/>
  <c i="10" r="BE141"/>
  <c r="BE146"/>
  <c r="BE148"/>
  <c r="BE155"/>
  <c r="BE156"/>
  <c r="BE171"/>
  <c r="BE183"/>
  <c r="BE203"/>
  <c r="BE212"/>
  <c r="BE216"/>
  <c r="BE242"/>
  <c r="BE245"/>
  <c r="BE265"/>
  <c r="BE279"/>
  <c r="BE280"/>
  <c r="BE286"/>
  <c r="BE291"/>
  <c r="BE296"/>
  <c r="BE301"/>
  <c i="11" r="J91"/>
  <c r="F94"/>
  <c r="BE123"/>
  <c r="BE125"/>
  <c r="BE128"/>
  <c r="BE129"/>
  <c i="12" r="J91"/>
  <c i="13" r="E109"/>
  <c r="BE123"/>
  <c r="BE124"/>
  <c i="14" r="E121"/>
  <c r="BE137"/>
  <c r="BE144"/>
  <c r="BE146"/>
  <c r="BE159"/>
  <c r="BE163"/>
  <c r="BE167"/>
  <c r="BE177"/>
  <c r="BE186"/>
  <c r="BE189"/>
  <c r="BE192"/>
  <c r="BE198"/>
  <c r="BE210"/>
  <c r="BE211"/>
  <c r="BE218"/>
  <c r="BE221"/>
  <c r="BE223"/>
  <c r="BE224"/>
  <c r="BE225"/>
  <c r="BE228"/>
  <c r="BE232"/>
  <c r="BE244"/>
  <c r="BE248"/>
  <c r="BE255"/>
  <c r="BE263"/>
  <c r="BK191"/>
  <c r="J191"/>
  <c r="J105"/>
  <c i="15" r="J94"/>
  <c r="BE132"/>
  <c r="BE134"/>
  <c r="BE137"/>
  <c r="BE143"/>
  <c r="BE145"/>
  <c i="2" r="BE145"/>
  <c r="BE169"/>
  <c r="BE179"/>
  <c r="BE199"/>
  <c r="BE205"/>
  <c r="BE226"/>
  <c r="BE251"/>
  <c r="BE254"/>
  <c r="BE256"/>
  <c r="BE258"/>
  <c r="BE281"/>
  <c r="BE282"/>
  <c r="BE296"/>
  <c r="BE318"/>
  <c r="BE335"/>
  <c i="3" r="E85"/>
  <c r="BE164"/>
  <c r="BE193"/>
  <c r="BE230"/>
  <c r="BE243"/>
  <c r="BE246"/>
  <c r="BE259"/>
  <c r="BE264"/>
  <c r="BE273"/>
  <c r="BE290"/>
  <c r="BE295"/>
  <c r="BE304"/>
  <c r="BE320"/>
  <c r="BE323"/>
  <c r="BE327"/>
  <c r="BE339"/>
  <c r="BE344"/>
  <c r="BE350"/>
  <c r="BK351"/>
  <c r="J351"/>
  <c r="J115"/>
  <c i="4" r="BE132"/>
  <c r="BE134"/>
  <c r="BE136"/>
  <c r="BE137"/>
  <c i="5" r="BE128"/>
  <c i="6" r="J91"/>
  <c r="BE123"/>
  <c r="BE133"/>
  <c i="7" r="BE136"/>
  <c r="BE143"/>
  <c r="BE152"/>
  <c r="BE153"/>
  <c r="BE159"/>
  <c r="BE168"/>
  <c r="BE172"/>
  <c r="BE175"/>
  <c r="BE179"/>
  <c r="BE180"/>
  <c r="BE184"/>
  <c r="BE185"/>
  <c r="BE205"/>
  <c r="BE212"/>
  <c r="BE213"/>
  <c r="BE215"/>
  <c r="BE218"/>
  <c r="BE222"/>
  <c r="BE235"/>
  <c r="BE239"/>
  <c r="BE242"/>
  <c r="BE246"/>
  <c r="BE250"/>
  <c r="BE256"/>
  <c r="BE261"/>
  <c r="BE266"/>
  <c r="BE278"/>
  <c r="BE281"/>
  <c r="BE285"/>
  <c r="BE289"/>
  <c r="BE292"/>
  <c r="BE296"/>
  <c r="BK174"/>
  <c r="J174"/>
  <c r="J103"/>
  <c i="8" r="J91"/>
  <c r="BE138"/>
  <c r="BE144"/>
  <c r="BE145"/>
  <c r="BE152"/>
  <c r="BE154"/>
  <c r="BE155"/>
  <c r="BE159"/>
  <c i="9" r="BK128"/>
  <c r="J128"/>
  <c r="J101"/>
  <c i="10" r="BE142"/>
  <c r="BE143"/>
  <c r="BE161"/>
  <c r="BE162"/>
  <c r="BE165"/>
  <c r="BE210"/>
  <c r="BE213"/>
  <c r="BE228"/>
  <c r="BE237"/>
  <c r="BE240"/>
  <c r="BE246"/>
  <c r="BE249"/>
  <c r="BE256"/>
  <c r="BE261"/>
  <c r="BE262"/>
  <c r="BE269"/>
  <c r="BE274"/>
  <c r="BK196"/>
  <c r="J196"/>
  <c r="J104"/>
  <c i="12" r="J118"/>
  <c i="14" r="BE139"/>
  <c r="BE156"/>
  <c r="BE171"/>
  <c r="BE182"/>
  <c r="BE184"/>
  <c r="BE188"/>
  <c r="BE196"/>
  <c r="BE202"/>
  <c r="BE226"/>
  <c r="BE227"/>
  <c r="BE230"/>
  <c r="BE234"/>
  <c r="BE236"/>
  <c r="BE237"/>
  <c r="BE242"/>
  <c r="BE246"/>
  <c r="BE247"/>
  <c r="BE253"/>
  <c r="BE257"/>
  <c i="15" r="J91"/>
  <c r="BE135"/>
  <c r="BE139"/>
  <c r="BE150"/>
  <c r="BK146"/>
  <c r="J146"/>
  <c r="J101"/>
  <c i="16" r="J91"/>
  <c r="F94"/>
  <c r="BE125"/>
  <c i="2" r="BE153"/>
  <c r="BE183"/>
  <c r="BE223"/>
  <c r="BE229"/>
  <c r="BE236"/>
  <c r="BE242"/>
  <c r="BE249"/>
  <c r="BE329"/>
  <c r="BE332"/>
  <c r="BE333"/>
  <c r="BE338"/>
  <c r="BK152"/>
  <c r="J152"/>
  <c r="J99"/>
  <c i="3" r="BE186"/>
  <c r="BE190"/>
  <c r="BE231"/>
  <c r="BE233"/>
  <c r="BE257"/>
  <c r="BE275"/>
  <c r="BE284"/>
  <c r="BE287"/>
  <c r="BE297"/>
  <c r="BE300"/>
  <c r="BE313"/>
  <c r="BE329"/>
  <c r="BE347"/>
  <c i="4" r="BE123"/>
  <c r="BE129"/>
  <c r="BE131"/>
  <c i="5" r="BE127"/>
  <c r="BE135"/>
  <c i="6" r="BE126"/>
  <c r="BE128"/>
  <c r="BE132"/>
  <c i="7" r="BE137"/>
  <c r="BE147"/>
  <c r="BE155"/>
  <c r="BE157"/>
  <c r="BE160"/>
  <c r="BE169"/>
  <c r="BE170"/>
  <c r="BE189"/>
  <c r="BE203"/>
  <c r="BE207"/>
  <c r="BE216"/>
  <c r="BE217"/>
  <c r="BE227"/>
  <c r="BE233"/>
  <c r="BE236"/>
  <c r="BE244"/>
  <c r="BE247"/>
  <c r="BE249"/>
  <c r="BE253"/>
  <c r="BE255"/>
  <c r="BE259"/>
  <c r="BE272"/>
  <c r="BE276"/>
  <c r="BE280"/>
  <c r="BE287"/>
  <c r="BE291"/>
  <c i="8" r="F94"/>
  <c r="BE129"/>
  <c r="BE133"/>
  <c r="BE139"/>
  <c r="BE140"/>
  <c r="BE150"/>
  <c r="BE153"/>
  <c r="BE156"/>
  <c r="BK161"/>
  <c r="BK160"/>
  <c r="J160"/>
  <c r="J102"/>
  <c i="9" r="BK126"/>
  <c r="J126"/>
  <c r="J100"/>
  <c i="10" r="BE151"/>
  <c r="BE154"/>
  <c r="BE168"/>
  <c r="BE174"/>
  <c r="BE186"/>
  <c r="BE190"/>
  <c r="BE191"/>
  <c r="BE192"/>
  <c r="BE200"/>
  <c r="BE219"/>
  <c r="BE225"/>
  <c r="BE234"/>
  <c r="BE258"/>
  <c r="BE284"/>
  <c r="BE293"/>
  <c r="BE299"/>
  <c i="12" r="BE124"/>
  <c i="13" r="J94"/>
  <c i="14" r="BE140"/>
  <c r="BE142"/>
  <c r="BE148"/>
  <c r="BE149"/>
  <c r="BE155"/>
  <c r="BE162"/>
  <c r="BE164"/>
  <c r="BE166"/>
  <c r="BE173"/>
  <c r="BE175"/>
  <c r="BE178"/>
  <c r="BE179"/>
  <c r="BE181"/>
  <c r="BE183"/>
  <c r="BE197"/>
  <c r="BE199"/>
  <c r="BE204"/>
  <c r="BE208"/>
  <c r="BE215"/>
  <c r="BE216"/>
  <c r="BE217"/>
  <c r="BE220"/>
  <c r="BE240"/>
  <c r="BE252"/>
  <c r="BE254"/>
  <c r="BE259"/>
  <c r="BE261"/>
  <c r="BK170"/>
  <c r="J170"/>
  <c r="J103"/>
  <c i="15" r="BE136"/>
  <c r="BE140"/>
  <c i="1" r="BB111"/>
  <c r="BD111"/>
  <c i="16" r="BK124"/>
  <c r="J124"/>
  <c r="J100"/>
  <c i="2" r="J34"/>
  <c i="1" r="AW95"/>
  <c i="5" r="F38"/>
  <c i="1" r="BC99"/>
  <c i="8" r="F37"/>
  <c i="1" r="BB102"/>
  <c i="3" r="F36"/>
  <c i="1" r="BA97"/>
  <c i="11" r="F39"/>
  <c i="1" r="BD106"/>
  <c i="2" r="F37"/>
  <c i="1" r="BD95"/>
  <c i="9" r="F39"/>
  <c i="1" r="BD103"/>
  <c i="10" r="F38"/>
  <c i="1" r="BC105"/>
  <c i="4" r="F36"/>
  <c i="1" r="BA98"/>
  <c i="13" r="J36"/>
  <c i="1" r="AW108"/>
  <c i="12" r="F36"/>
  <c i="1" r="BA107"/>
  <c i="5" r="F39"/>
  <c i="1" r="BD99"/>
  <c i="3" r="F38"/>
  <c i="1" r="BC97"/>
  <c i="13" r="F36"/>
  <c i="1" r="BA108"/>
  <c i="5" r="F36"/>
  <c i="1" r="BA99"/>
  <c i="7" r="F38"/>
  <c i="1" r="BC101"/>
  <c i="13" r="F38"/>
  <c i="1" r="BC108"/>
  <c i="15" r="F37"/>
  <c i="1" r="BB110"/>
  <c i="7" r="F39"/>
  <c i="1" r="BD101"/>
  <c i="2" r="F36"/>
  <c i="1" r="BC95"/>
  <c i="11" r="F37"/>
  <c i="1" r="BB106"/>
  <c i="9" r="J36"/>
  <c i="1" r="AW103"/>
  <c i="3" r="F37"/>
  <c i="1" r="BB97"/>
  <c i="10" r="F37"/>
  <c i="1" r="BB105"/>
  <c i="4" r="J36"/>
  <c i="1" r="AW98"/>
  <c i="6" r="F36"/>
  <c i="1" r="BA100"/>
  <c i="15" r="F39"/>
  <c i="1" r="BD110"/>
  <c i="3" r="F39"/>
  <c i="1" r="BD97"/>
  <c i="12" r="F38"/>
  <c i="1" r="BC107"/>
  <c i="5" r="F37"/>
  <c i="1" r="BB99"/>
  <c i="15" r="F38"/>
  <c i="1" r="BC110"/>
  <c i="14" r="J36"/>
  <c i="1" r="AW109"/>
  <c i="15" r="F36"/>
  <c i="1" r="BA110"/>
  <c i="16" r="F36"/>
  <c i="1" r="BA111"/>
  <c i="4" r="F39"/>
  <c i="1" r="BD98"/>
  <c i="12" r="F39"/>
  <c i="1" r="BD107"/>
  <c i="14" r="F39"/>
  <c i="1" r="BD109"/>
  <c i="8" r="F36"/>
  <c i="1" r="BA102"/>
  <c i="12" r="J36"/>
  <c i="1" r="AW107"/>
  <c i="14" r="F37"/>
  <c i="1" r="BB109"/>
  <c i="5" r="J36"/>
  <c i="1" r="AW99"/>
  <c i="6" r="F37"/>
  <c i="1" r="BB100"/>
  <c i="14" r="F36"/>
  <c i="1" r="BA109"/>
  <c i="6" r="F39"/>
  <c i="1" r="BD100"/>
  <c i="8" r="J36"/>
  <c i="1" r="AW102"/>
  <c i="9" r="F38"/>
  <c i="1" r="BC103"/>
  <c i="12" r="F37"/>
  <c i="1" r="BB107"/>
  <c i="14" r="F38"/>
  <c i="1" r="BC109"/>
  <c i="4" r="F38"/>
  <c i="1" r="BC98"/>
  <c i="8" r="F38"/>
  <c i="1" r="BC102"/>
  <c i="11" r="J36"/>
  <c i="1" r="AW106"/>
  <c r="AS94"/>
  <c i="2" r="F35"/>
  <c i="1" r="BB95"/>
  <c i="9" r="F37"/>
  <c i="1" r="BB103"/>
  <c i="11" r="F38"/>
  <c i="1" r="BC106"/>
  <c i="2" r="F34"/>
  <c i="1" r="BA95"/>
  <c i="9" r="F36"/>
  <c i="1" r="BA103"/>
  <c i="10" r="J36"/>
  <c i="1" r="AW105"/>
  <c i="8" r="F39"/>
  <c i="1" r="BD102"/>
  <c i="11" r="F36"/>
  <c i="1" r="BA106"/>
  <c i="10" r="F39"/>
  <c i="1" r="BD105"/>
  <c i="15" r="J36"/>
  <c i="1" r="AW110"/>
  <c i="3" r="J36"/>
  <c i="1" r="AW97"/>
  <c i="6" r="J36"/>
  <c i="1" r="AW100"/>
  <c i="6" r="F38"/>
  <c i="1" r="BC100"/>
  <c i="7" r="F37"/>
  <c i="1" r="BB101"/>
  <c i="4" r="F37"/>
  <c i="1" r="BB98"/>
  <c i="13" r="F37"/>
  <c i="1" r="BB108"/>
  <c i="7" r="J36"/>
  <c i="1" r="AW101"/>
  <c i="7" r="F36"/>
  <c i="1" r="BA101"/>
  <c i="10" r="F36"/>
  <c i="1" r="BA105"/>
  <c i="13" r="F39"/>
  <c i="1" r="BD108"/>
  <c i="16" r="J35"/>
  <c i="1" r="AV111"/>
  <c r="AT111"/>
  <c i="2" l="1" r="P330"/>
  <c r="BK136"/>
  <c r="J136"/>
  <c r="J97"/>
  <c i="3" r="P138"/>
  <c i="7" r="P134"/>
  <c r="P133"/>
  <c i="1" r="AU101"/>
  <c i="3" r="R138"/>
  <c i="7" r="T134"/>
  <c r="T133"/>
  <c r="BK134"/>
  <c r="J134"/>
  <c r="J99"/>
  <c i="3" r="T138"/>
  <c i="14" r="P133"/>
  <c i="1" r="AU109"/>
  <c i="10" r="P198"/>
  <c r="P138"/>
  <c i="1" r="AU105"/>
  <c i="10" r="BK139"/>
  <c r="R198"/>
  <c r="T139"/>
  <c i="14" r="T133"/>
  <c i="3" r="R241"/>
  <c r="T241"/>
  <c i="2" r="P136"/>
  <c r="P135"/>
  <c i="1" r="AU95"/>
  <c i="8" r="P125"/>
  <c i="1" r="AU102"/>
  <c i="2" r="R136"/>
  <c r="T136"/>
  <c i="10" r="R139"/>
  <c r="R138"/>
  <c r="T198"/>
  <c i="7" r="R134"/>
  <c r="R133"/>
  <c i="3" r="BK241"/>
  <c r="J241"/>
  <c r="J105"/>
  <c i="2" r="R266"/>
  <c i="14" r="R133"/>
  <c i="3" r="P241"/>
  <c i="2" r="T266"/>
  <c r="BK266"/>
  <c r="J266"/>
  <c r="J106"/>
  <c r="BK330"/>
  <c r="J330"/>
  <c r="J112"/>
  <c i="3" r="J242"/>
  <c r="J106"/>
  <c i="7" r="J135"/>
  <c r="J100"/>
  <c i="9" r="BK125"/>
  <c r="J125"/>
  <c r="J99"/>
  <c i="11" r="BK121"/>
  <c r="J121"/>
  <c r="J98"/>
  <c i="14" r="BK133"/>
  <c r="J133"/>
  <c i="15" r="BK126"/>
  <c r="J126"/>
  <c r="J99"/>
  <c r="BK148"/>
  <c r="J148"/>
  <c r="J102"/>
  <c i="10" r="J140"/>
  <c r="J100"/>
  <c r="BK198"/>
  <c r="J198"/>
  <c r="J105"/>
  <c i="12" r="J122"/>
  <c r="J99"/>
  <c i="2" r="J137"/>
  <c r="J98"/>
  <c i="4" r="BK121"/>
  <c r="J121"/>
  <c i="5" r="BK121"/>
  <c r="J121"/>
  <c r="J98"/>
  <c i="8" r="J161"/>
  <c r="J103"/>
  <c i="13" r="BK121"/>
  <c r="J121"/>
  <c i="3" r="BK138"/>
  <c r="J138"/>
  <c r="J99"/>
  <c i="6" r="BK121"/>
  <c r="J121"/>
  <c i="8" r="BK126"/>
  <c r="J126"/>
  <c r="J99"/>
  <c i="16" r="BK123"/>
  <c r="J123"/>
  <c r="J99"/>
  <c i="6" r="F35"/>
  <c i="1" r="AZ100"/>
  <c i="11" r="F35"/>
  <c i="1" r="AZ106"/>
  <c i="10" r="J35"/>
  <c i="1" r="AV105"/>
  <c r="AT105"/>
  <c i="8" r="J35"/>
  <c i="1" r="AV102"/>
  <c r="AT102"/>
  <c i="13" r="F35"/>
  <c i="1" r="AZ108"/>
  <c i="3" r="J35"/>
  <c i="1" r="AV97"/>
  <c r="AT97"/>
  <c i="5" r="J35"/>
  <c i="1" r="AV99"/>
  <c r="AT99"/>
  <c i="12" r="J32"/>
  <c i="1" r="AG107"/>
  <c i="4" r="F35"/>
  <c i="1" r="AZ98"/>
  <c i="10" r="F35"/>
  <c i="1" r="AZ105"/>
  <c i="7" r="J35"/>
  <c i="1" r="AV101"/>
  <c r="AT101"/>
  <c r="BC96"/>
  <c r="AY96"/>
  <c i="14" r="J32"/>
  <c i="1" r="AG109"/>
  <c i="16" r="F35"/>
  <c i="1" r="AZ111"/>
  <c r="BA104"/>
  <c r="AW104"/>
  <c i="4" r="J35"/>
  <c i="1" r="AV98"/>
  <c r="AT98"/>
  <c i="12" r="J35"/>
  <c i="1" r="AV107"/>
  <c r="AT107"/>
  <c i="3" r="F35"/>
  <c i="1" r="AZ97"/>
  <c i="12" r="F35"/>
  <c i="1" r="AZ107"/>
  <c r="BB104"/>
  <c r="AX104"/>
  <c i="9" r="J35"/>
  <c i="1" r="AV103"/>
  <c r="AT103"/>
  <c i="13" r="J35"/>
  <c i="1" r="AV108"/>
  <c r="AT108"/>
  <c i="4" r="J32"/>
  <c i="1" r="AG98"/>
  <c r="AN98"/>
  <c r="BB96"/>
  <c r="AX96"/>
  <c i="6" r="J35"/>
  <c i="1" r="AV100"/>
  <c r="AT100"/>
  <c r="BD96"/>
  <c i="7" r="F35"/>
  <c i="1" r="AZ101"/>
  <c i="14" r="J35"/>
  <c i="1" r="AV109"/>
  <c r="AT109"/>
  <c i="6" r="J32"/>
  <c i="1" r="AG100"/>
  <c r="AN100"/>
  <c r="BC104"/>
  <c r="AY104"/>
  <c i="8" r="F35"/>
  <c i="1" r="AZ102"/>
  <c i="15" r="F35"/>
  <c i="1" r="AZ110"/>
  <c r="BA96"/>
  <c r="AW96"/>
  <c i="2" r="F33"/>
  <c i="1" r="AZ95"/>
  <c i="13" r="J32"/>
  <c i="1" r="AG108"/>
  <c r="AN108"/>
  <c i="5" r="F35"/>
  <c i="1" r="AZ99"/>
  <c i="9" r="F35"/>
  <c i="1" r="AZ103"/>
  <c r="BD104"/>
  <c i="11" r="J35"/>
  <c i="1" r="AV106"/>
  <c r="AT106"/>
  <c i="14" r="F35"/>
  <c i="1" r="AZ109"/>
  <c i="15" r="J35"/>
  <c i="1" r="AV110"/>
  <c r="AT110"/>
  <c i="2" r="J33"/>
  <c i="1" r="AV95"/>
  <c r="AT95"/>
  <c i="2" l="1" r="T135"/>
  <c i="3" r="T137"/>
  <c i="2" r="R135"/>
  <c i="10" r="T138"/>
  <c r="BK138"/>
  <c r="J138"/>
  <c i="3" r="R137"/>
  <c r="P137"/>
  <c i="1" r="AU97"/>
  <c i="6" r="J41"/>
  <c i="12" r="J41"/>
  <c i="14" r="J41"/>
  <c i="13" r="J41"/>
  <c i="4" r="J41"/>
  <c i="3" r="BK137"/>
  <c r="J137"/>
  <c r="J98"/>
  <c i="6" r="J98"/>
  <c i="10" r="J139"/>
  <c r="J99"/>
  <c i="4" r="J98"/>
  <c i="7" r="BK133"/>
  <c r="J133"/>
  <c r="J98"/>
  <c i="13" r="J98"/>
  <c i="2" r="BK135"/>
  <c r="J135"/>
  <c i="14" r="J98"/>
  <c i="15" r="BK125"/>
  <c r="J125"/>
  <c r="J98"/>
  <c i="8" r="BK125"/>
  <c r="J125"/>
  <c i="9" r="BK124"/>
  <c r="J124"/>
  <c i="16" r="BK122"/>
  <c r="J122"/>
  <c i="1" r="BD94"/>
  <c r="W33"/>
  <c r="BC94"/>
  <c r="W32"/>
  <c r="BB94"/>
  <c r="W31"/>
  <c r="BA94"/>
  <c r="W30"/>
  <c r="AN107"/>
  <c r="AN109"/>
  <c r="AU96"/>
  <c r="AZ104"/>
  <c r="AV104"/>
  <c r="AT104"/>
  <c i="11" r="J32"/>
  <c i="1" r="AG106"/>
  <c r="AN106"/>
  <c i="9" r="J32"/>
  <c i="1" r="AG103"/>
  <c r="AN103"/>
  <c r="AZ96"/>
  <c r="AV96"/>
  <c r="AT96"/>
  <c i="16" r="J32"/>
  <c i="1" r="AG111"/>
  <c r="AN111"/>
  <c i="10" r="J32"/>
  <c i="1" r="AG105"/>
  <c r="AN105"/>
  <c r="AU104"/>
  <c i="2" r="J30"/>
  <c i="1" r="AG95"/>
  <c r="AN95"/>
  <c i="5" r="J32"/>
  <c i="1" r="AG99"/>
  <c r="AN99"/>
  <c i="8" r="J32"/>
  <c i="1" r="AG102"/>
  <c r="AN102"/>
  <c i="2" l="1" r="J39"/>
  <c r="J96"/>
  <c i="9" r="J98"/>
  <c i="8" r="J98"/>
  <c i="10" r="J98"/>
  <c i="5" r="J41"/>
  <c i="11" r="J41"/>
  <c i="16" r="J41"/>
  <c r="J98"/>
  <c i="8" r="J41"/>
  <c i="9" r="J41"/>
  <c i="10" r="J41"/>
  <c i="1" r="AZ94"/>
  <c r="AV94"/>
  <c r="AK29"/>
  <c r="AU94"/>
  <c r="AY94"/>
  <c r="AW94"/>
  <c r="AK30"/>
  <c i="3" r="J32"/>
  <c i="1" r="AG97"/>
  <c r="AN97"/>
  <c r="AX94"/>
  <c i="7" r="J32"/>
  <c i="1" r="AG101"/>
  <c r="AN101"/>
  <c i="15" r="J32"/>
  <c i="1" r="AG110"/>
  <c r="AN110"/>
  <c i="3" l="1" r="J41"/>
  <c i="7" r="J41"/>
  <c i="15" r="J41"/>
  <c i="1" r="AT94"/>
  <c r="AG96"/>
  <c r="AN96"/>
  <c r="W29"/>
  <c r="AG104"/>
  <c r="AN10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<sst xmlns="http://schemas.openxmlformats.org/spreadsheetml/2006/main">
  <si>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</si>
  <si>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</si>
  <si>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</si>
  <si>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</si>
  <si>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</si>
  <si>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{38ecc01b-9a08-460a-8d98-f6636a80d210}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</si>
  <si>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</si>
  <si>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</si>
  <si>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</si>
  <si>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</si>
  <si>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</si>
  <si>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</si>
  <si>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</si>
  <si>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</si>
  <si>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MB83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</si>
  <si>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</si>
  <si>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</si>
  <si>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Druhá domácnost DOZP-PD</t>
  </si>
  <si>
    <t>KSO:</t>
  </si>
  <si>
    <t>CC-CZ:</t>
  </si>
  <si>
    <t>Místo:</t>
  </si>
  <si>
    <t>Mladá Boleslav,Havlíčkova 447</t>
  </si>
  <si>
    <t>Datum:</t>
  </si>
  <si>
    <t>30. 6. 2021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</si>
  <si>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</si>
  <si>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</si>
  <si>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</si>
  <si>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</si>
  <si>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</si>
  <si>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</si>
  <si>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</si>
  <si>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Energy Benefit Centre Praha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</si>
  <si>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</si>
  <si>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</si>
  <si>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</si>
  <si>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</si>
  <si>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</si>
  <si>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</si>
  <si>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</si>
  <si>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</si>
  <si>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</si>
  <si>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</si>
  <si>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</si>
  <si>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</si>
  <si>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</si>
  <si>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</si>
  <si>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</si>
  <si>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</si>
  <si>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</si>
  <si>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</si>
  <si>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</si>
  <si>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</si>
  <si>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</si>
  <si>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</si>
  <si>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</si>
  <si>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</si>
  <si>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</si>
  <si>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</si>
  <si>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</si>
  <si>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</si>
  <si>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</si>
  <si>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</si>
  <si>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</si>
  <si>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</si>
  <si>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</si>
  <si>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</si>
  <si>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</si>
  <si>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</si>
  <si>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</si>
  <si>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</si>
  <si>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</si>
  <si>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</si>
  <si>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</si>
  <si>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</si>
  <si>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</si>
  <si>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</si>
  <si>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</si>
  <si>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</si>
  <si>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</si>
  <si>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</si>
  <si>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</si>
  <si>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</si>
  <si>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I.etapa - opěrná zeď a nájezd</t>
  </si>
  <si>
    <t>STA</t>
  </si>
  <si>
    <t>1</t>
  </si>
  <si>
    <t>{57f37b35-8e09-45cf-97e7-0cc7987718b2}</t>
  </si>
  <si>
    <t>2</t>
  </si>
  <si>
    <t>02</t>
  </si>
  <si>
    <t>I.etapa - 1NP dispozice DOZP</t>
  </si>
  <si>
    <t>{1a293b1d-8180-4e57-81af-a31487f4d2a7}</t>
  </si>
  <si>
    <t>02.1</t>
  </si>
  <si>
    <t>I.etapa - Stavební část</t>
  </si>
  <si>
    <t>Soupis</t>
  </si>
  <si>
    <t>{a06333c1-c68b-4378-ab4e-2dce021637c8}</t>
  </si>
  <si>
    <t>02.2</t>
  </si>
  <si>
    <t>I.etapa - Kanalizace</t>
  </si>
  <si>
    <t>{ca5e6413-5e81-415b-a0b8-c300b9168a2b}</t>
  </si>
  <si>
    <t>02.3</t>
  </si>
  <si>
    <t>I.etapa - Vodovod</t>
  </si>
  <si>
    <t>{c2cd296d-163a-4efc-b249-bf432e06b74b}</t>
  </si>
  <si>
    <t>02.4</t>
  </si>
  <si>
    <t>I.etapa - Zařizovací předměty</t>
  </si>
  <si>
    <t>{615f51e5-0b4f-4284-bb97-3ff5ea4c4e6c}</t>
  </si>
  <si>
    <t>02.5</t>
  </si>
  <si>
    <t>I.etapa - Elektroinstalace</t>
  </si>
  <si>
    <t>{48d813f6-e2b2-4884-b7d0-331548f17f3b}</t>
  </si>
  <si>
    <t>02.6</t>
  </si>
  <si>
    <t>I.etapa - VZT + klimatizace</t>
  </si>
  <si>
    <t>{7cf10cb2-5c1f-4490-b433-ed07272aab11}</t>
  </si>
  <si>
    <t>02.7</t>
  </si>
  <si>
    <t>I.etapa - VRN</t>
  </si>
  <si>
    <t>{a1f2039d-a30c-4bf8-926c-07a55ddb6d9c}</t>
  </si>
  <si>
    <t>03</t>
  </si>
  <si>
    <t>II.etapa - 1PP rehabilitace</t>
  </si>
  <si>
    <t>{0fb65486-47f5-4c3c-85da-884770f8daca}</t>
  </si>
  <si>
    <t>03.1</t>
  </si>
  <si>
    <t>II.etapa - Stavební část</t>
  </si>
  <si>
    <t>{345f8802-5d3f-4072-a934-e33dcf5070ab}</t>
  </si>
  <si>
    <t>03.2</t>
  </si>
  <si>
    <t>II.etapa - Kanalizace</t>
  </si>
  <si>
    <t>{3ce173dc-b92b-4003-8a81-aabfa501a5af}</t>
  </si>
  <si>
    <t>03.3</t>
  </si>
  <si>
    <t>II.etapa - Vodovod</t>
  </si>
  <si>
    <t>{989d5443-4f9a-43e8-886c-10fc00683226}</t>
  </si>
  <si>
    <t>03.4</t>
  </si>
  <si>
    <t>II.etapa - Zařizovací předměty</t>
  </si>
  <si>
    <t>{ac145080-4de7-4643-b758-063a95aee5ea}</t>
  </si>
  <si>
    <t>03.5</t>
  </si>
  <si>
    <t>II.etapa - Elektroinstalace</t>
  </si>
  <si>
    <t>{a76dab8e-fcae-4778-8585-d2a1375ce890}</t>
  </si>
  <si>
    <t>03.6</t>
  </si>
  <si>
    <t>II.etapa - VZT</t>
  </si>
  <si>
    <t>{55a44dc3-f3c0-4c99-a16c-cc93e3abf044}</t>
  </si>
  <si>
    <t>03.7</t>
  </si>
  <si>
    <t>II.etapa - VRN</t>
  </si>
  <si>
    <t>{d6fa0b47-ed34-4f99-867c-284ec96bbf80}</t>
  </si>
  <si>
    <t>KRYCÍ LIST SOUPISU PRACÍ</t>
  </si>
  <si>
    <t>Objekt:</t>
  </si>
  <si>
    <t>01 - I.etapa - opěrná zeď a nájezd</t>
  </si>
  <si>
    <t>Ing. Pavel Michálek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</si>
  <si>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</si>
  <si>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</si>
  <si>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</si>
  <si>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</si>
  <si>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</si>
  <si>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</si>
  <si>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</si>
  <si>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</si>
  <si>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</si>
  <si>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</si>
  <si>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</si>
  <si>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</si>
  <si>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</si>
  <si>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</si>
  <si>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</si>
  <si>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</si>
  <si>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</si>
  <si>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</si>
  <si>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</si>
  <si>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</si>
  <si>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</si>
  <si>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</si>
  <si>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</si>
  <si>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</si>
  <si>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</si>
  <si>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</si>
  <si>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</si>
  <si>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</si>
  <si>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</si>
  <si>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</si>
  <si>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</si>
  <si>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</si>
  <si>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</si>
  <si>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</si>
  <si>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</si>
  <si>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</si>
  <si>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</si>
  <si>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</si>
  <si>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</si>
  <si>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</si>
  <si>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</si>
  <si>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</si>
  <si>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132212211</t>
  </si>
  <si>
    <t>Hloubení rýh š do 2000 mm v soudržných horninách třídy těžitelnosti I, skupiny 3 ručně</t>
  </si>
  <si>
    <t>m3</t>
  </si>
  <si>
    <t>CS ÚRS 2020 01</t>
  </si>
  <si>
    <t>4</t>
  </si>
  <si>
    <t>VV</t>
  </si>
  <si>
    <t>(3,1+1,18+7,0+8,0+4,65+2,0)*1,2*1,5</t>
  </si>
  <si>
    <t>Součet</t>
  </si>
  <si>
    <t>151101102</t>
  </si>
  <si>
    <t>Zřízení příložného pažení a rozepření stěn rýh hl do 4 m</t>
  </si>
  <si>
    <t>m2</t>
  </si>
  <si>
    <t>(3,1+1,18+7,0+8,0+4,65+2,0)*1,5</t>
  </si>
  <si>
    <t>3</t>
  </si>
  <si>
    <t>151101111</t>
  </si>
  <si>
    <t>Odstranění příložného pažení a rozepření stěn rýh hl do 2 m</t>
  </si>
  <si>
    <t>6</t>
  </si>
  <si>
    <t>162251102</t>
  </si>
  <si>
    <t>Vodorovné přemístění do 50 m výkopku/sypaniny z horniny třídy těžitelnosti I, skupiny 1 až 3</t>
  </si>
  <si>
    <t>8</t>
  </si>
  <si>
    <t>5</t>
  </si>
  <si>
    <t>162751117</t>
  </si>
  <si>
    <t>Vodorovné přemístění do 10000 m výkopku/sypaniny z horniny třídy těžitelnosti I, skupiny 1 až 3</t>
  </si>
  <si>
    <t>10</t>
  </si>
  <si>
    <t>167111101</t>
  </si>
  <si>
    <t>Nakládání výkopku z hornin třídy těžitelnosti I, skupiny 1 až 3 do 100 m3 ručně</t>
  </si>
  <si>
    <t>12</t>
  </si>
  <si>
    <t>7</t>
  </si>
  <si>
    <t>171201221</t>
  </si>
  <si>
    <t>Poplatek za uložení na skládce (skládkovné) zeminy a kamení kód odpadu 17 05 04</t>
  </si>
  <si>
    <t>t</t>
  </si>
  <si>
    <t>14</t>
  </si>
  <si>
    <t>46,674*1,8</t>
  </si>
  <si>
    <t>171251201</t>
  </si>
  <si>
    <t>Uložení sypaniny na skládky nebo meziskládky</t>
  </si>
  <si>
    <t>16</t>
  </si>
  <si>
    <t>Zakládání</t>
  </si>
  <si>
    <t>9</t>
  </si>
  <si>
    <t>212751104</t>
  </si>
  <si>
    <t>Trativod z drenážních trubek flexibilních PVC-U SN 4 perforace 360° včetně lože otevřený výkop DN 100 pro meliorace</t>
  </si>
  <si>
    <t>m</t>
  </si>
  <si>
    <t>18</t>
  </si>
  <si>
    <t>22,5*2</t>
  </si>
  <si>
    <t>Svislé a kompletní konstrukce</t>
  </si>
  <si>
    <t>311231116</t>
  </si>
  <si>
    <t>Zdivo nosné z cihel dl 290 mm P7 až 15 na MC 10</t>
  </si>
  <si>
    <t>20</t>
  </si>
  <si>
    <t>(2,87+11,445+4,15+3,665)*0,3*2,5</t>
  </si>
  <si>
    <t>11</t>
  </si>
  <si>
    <t>317941123</t>
  </si>
  <si>
    <t>Osazování ocelových válcovaných nosníků na zdivu I, IE, U, UE nebo L do č 22</t>
  </si>
  <si>
    <t>22</t>
  </si>
  <si>
    <t>"U č.180" 1,35*0,022</t>
  </si>
  <si>
    <t>M</t>
  </si>
  <si>
    <t>13010824</t>
  </si>
  <si>
    <t>ocel profilová UPN 180 jakost 11 375</t>
  </si>
  <si>
    <t>24</t>
  </si>
  <si>
    <t>0,03*1,08</t>
  </si>
  <si>
    <t>13</t>
  </si>
  <si>
    <t>340239212</t>
  </si>
  <si>
    <t>Zazdívka otvorů v příčkách nebo stěnách plochy do 4 m2 cihlami plnými tl přes 100 mm</t>
  </si>
  <si>
    <t>26</t>
  </si>
  <si>
    <t>0,8*2,1</t>
  </si>
  <si>
    <t>348272515</t>
  </si>
  <si>
    <t>Plotová stříška pro zeď tl 295 mm z tvarovek hladkých nebo štípaných přírodních</t>
  </si>
  <si>
    <t>28</t>
  </si>
  <si>
    <t>3,1+2,075+2,07+2,08+2,11+2,05+2,12+2,87+4,35</t>
  </si>
  <si>
    <t>Vodorovné konstrukce</t>
  </si>
  <si>
    <t>411321414</t>
  </si>
  <si>
    <t>Stropy deskové ze ŽB tř. C 25/30</t>
  </si>
  <si>
    <t>30</t>
  </si>
  <si>
    <t>"d1" 4,29*1,2*0,2</t>
  </si>
  <si>
    <t>"d2" 2,34*1,35*0,2-1,2*0,12</t>
  </si>
  <si>
    <t>"d3" 1,0*2,34*0,185+2,34*0,45*0,25</t>
  </si>
  <si>
    <t>"d4" 4,3*2,4*0,2</t>
  </si>
  <si>
    <t>411351011</t>
  </si>
  <si>
    <t>Zřízení bednění stropů deskových tl do 25 cm bez podpěrné kce</t>
  </si>
  <si>
    <t>32</t>
  </si>
  <si>
    <t>4,29*1,2+2,34*1,35+1,45*2,34+4,3*2,4</t>
  </si>
  <si>
    <t>17</t>
  </si>
  <si>
    <t>411351012</t>
  </si>
  <si>
    <t>Odstranění bednění stropů deskových tl do 25 cm bez podpěrné kce</t>
  </si>
  <si>
    <t>34</t>
  </si>
  <si>
    <t>411361821</t>
  </si>
  <si>
    <t>Výztuž stropů betonářskou ocelí 10 505</t>
  </si>
  <si>
    <t>36</t>
  </si>
  <si>
    <t>0,165+4,3*2,4*0,2*0,15</t>
  </si>
  <si>
    <t>19</t>
  </si>
  <si>
    <t>417351115</t>
  </si>
  <si>
    <t>Zřízení bednění ztužujících věnců</t>
  </si>
  <si>
    <t>38</t>
  </si>
  <si>
    <t>22,13*0,15*2</t>
  </si>
  <si>
    <t>417351116</t>
  </si>
  <si>
    <t>Odstranění bednění ztužujících věnců</t>
  </si>
  <si>
    <t>40</t>
  </si>
  <si>
    <t>417388171</t>
  </si>
  <si>
    <t>Ztužující věnec keramických stropů tl 19 cm pro vnitřní zdi š 30 cm</t>
  </si>
  <si>
    <t>42</t>
  </si>
  <si>
    <t>3,665+4,15+11,445+2,87</t>
  </si>
  <si>
    <t>430321515</t>
  </si>
  <si>
    <t>Schodišťová konstrukce a rampa ze ŽB tř. C 20/25</t>
  </si>
  <si>
    <t>44</t>
  </si>
  <si>
    <t>1,5*3,8*0,15</t>
  </si>
  <si>
    <t>23</t>
  </si>
  <si>
    <t>430362021</t>
  </si>
  <si>
    <t>Výztuž schodišťové konstrukce a rampy svařovanými sítěmi Kari</t>
  </si>
  <si>
    <t>46</t>
  </si>
  <si>
    <t>1,5*3,8*0,15*0,15</t>
  </si>
  <si>
    <t>434311115</t>
  </si>
  <si>
    <t>Schodišťové stupně dusané na terén z betonu tř. C 20/25 bez potěru</t>
  </si>
  <si>
    <t>48</t>
  </si>
  <si>
    <t>1,5*11</t>
  </si>
  <si>
    <t>25</t>
  </si>
  <si>
    <t>434351141</t>
  </si>
  <si>
    <t>Zřízení bednění stupňů přímočarých schodišť</t>
  </si>
  <si>
    <t>50</t>
  </si>
  <si>
    <t>16,5*0,47</t>
  </si>
  <si>
    <t>434351142</t>
  </si>
  <si>
    <t>Odstranění bednění stupňů přímočarých schodišť</t>
  </si>
  <si>
    <t>52</t>
  </si>
  <si>
    <t>Úpravy povrchů, podlahy a osazování výplní</t>
  </si>
  <si>
    <t>27</t>
  </si>
  <si>
    <t>611131121</t>
  </si>
  <si>
    <t>Penetrační disperzní nátěr vnitřních stropů nanášený ručně</t>
  </si>
  <si>
    <t>54</t>
  </si>
  <si>
    <t>631311114</t>
  </si>
  <si>
    <t>Mazanina tl do 80 mm z betonu prostého bez zvýšených nároků na prostředí tř. C 16/20</t>
  </si>
  <si>
    <t>56</t>
  </si>
  <si>
    <t>22,02*0,05</t>
  </si>
  <si>
    <t>29</t>
  </si>
  <si>
    <t>631319011</t>
  </si>
  <si>
    <t>Příplatek k mazanině tl do 80 mm za přehlazení povrchu</t>
  </si>
  <si>
    <t>58</t>
  </si>
  <si>
    <t>635111215</t>
  </si>
  <si>
    <t>Násyp pod podlahy ze štěrkopísku se zhutněním</t>
  </si>
  <si>
    <t>60</t>
  </si>
  <si>
    <t>Ostatní konstrukce a práce, bourání</t>
  </si>
  <si>
    <t>31</t>
  </si>
  <si>
    <t>916921111</t>
  </si>
  <si>
    <t>Monolitické příkopy, krajníky nebo obrubníky pl do 0,10 m2 v přímce nebo oblouku r přes 20 m</t>
  </si>
  <si>
    <t>62</t>
  </si>
  <si>
    <t>11,6+2,38+3,93+8,5</t>
  </si>
  <si>
    <t>919726122</t>
  </si>
  <si>
    <t>Geotextilie pro ochranu, separaci a filtraci netkaná měrná hmotnost do 300 g/m2</t>
  </si>
  <si>
    <t>64</t>
  </si>
  <si>
    <t>45,0*0,6</t>
  </si>
  <si>
    <t>33</t>
  </si>
  <si>
    <t>949101111</t>
  </si>
  <si>
    <t>Lešení pomocné pro objekty pozemních staveb s lešeňovou podlahou v do 1,9 m zatížení do 150 kg/m2</t>
  </si>
  <si>
    <t>66</t>
  </si>
  <si>
    <t>953333115</t>
  </si>
  <si>
    <t>PVC těsnící pás do pracovních spar betonových kcí vnitřní š 150 mm</t>
  </si>
  <si>
    <t>68</t>
  </si>
  <si>
    <t>1,5+2,34</t>
  </si>
  <si>
    <t>35</t>
  </si>
  <si>
    <t>953334212</t>
  </si>
  <si>
    <t>Bobtnavý pásek do pracovních spar betonových kcí akrylový 20 x 10 mm vč. zálivky</t>
  </si>
  <si>
    <t>70</t>
  </si>
  <si>
    <t>26,41+2,0</t>
  </si>
  <si>
    <t>953961114</t>
  </si>
  <si>
    <t>Kotvy chemickým tmelem M 16 hl 125 mm do betonu, ŽB nebo kamene s vyvrtáním otvoru</t>
  </si>
  <si>
    <t>kus</t>
  </si>
  <si>
    <t>72</t>
  </si>
  <si>
    <t>37</t>
  </si>
  <si>
    <t>962032231</t>
  </si>
  <si>
    <t>Bourání zdiva z cihel pálených nebo vápenopískových na MV nebo MVC přes 1 m3</t>
  </si>
  <si>
    <t>74</t>
  </si>
  <si>
    <t>"část opěrné stěny" (3,08+2,075+2,07+2,08+2,11+2,05+2,12)*0,3*1,5</t>
  </si>
  <si>
    <t>963042819</t>
  </si>
  <si>
    <t>Bourání schodišťových stupňů betonových zhotovených na místě</t>
  </si>
  <si>
    <t>76</t>
  </si>
  <si>
    <t>39</t>
  </si>
  <si>
    <t>963051113</t>
  </si>
  <si>
    <t>Bourání ŽB stropů deskových tl přes 80 mm</t>
  </si>
  <si>
    <t>78</t>
  </si>
  <si>
    <t>1,56*1,52*0,1+1,7*1,0*0,1+6,0*2,8*0,1*0,5</t>
  </si>
  <si>
    <t>965081353</t>
  </si>
  <si>
    <t>Bourání podlah z dlaždic betonových, teracových nebo čedičových tl přes 40 mm plochy přes 1 m2</t>
  </si>
  <si>
    <t>80</t>
  </si>
  <si>
    <t>6,22*1,08</t>
  </si>
  <si>
    <t>41</t>
  </si>
  <si>
    <t>965082923</t>
  </si>
  <si>
    <t>Odstranění násypů pod podlahami tl do 100 mm pl přes 2 m2</t>
  </si>
  <si>
    <t>82</t>
  </si>
  <si>
    <t>968062374</t>
  </si>
  <si>
    <t>Vybourání dřevěných rámů oken zdvojených včetně křídel pl do 1 m2</t>
  </si>
  <si>
    <t>84</t>
  </si>
  <si>
    <t>0,59*0,65</t>
  </si>
  <si>
    <t>43</t>
  </si>
  <si>
    <t>968072455</t>
  </si>
  <si>
    <t>Vybourání kovových dveřních zárubní pl do 2 m2</t>
  </si>
  <si>
    <t>86</t>
  </si>
  <si>
    <t>0,7*1,97</t>
  </si>
  <si>
    <t>985113111</t>
  </si>
  <si>
    <t>Pemrlování povrchu betonu stěn</t>
  </si>
  <si>
    <t>88</t>
  </si>
  <si>
    <t>45</t>
  </si>
  <si>
    <t>985113121</t>
  </si>
  <si>
    <t>Pemrlování povrchu betonu líce kleneb a podhledů</t>
  </si>
  <si>
    <t>90</t>
  </si>
  <si>
    <t>985131111</t>
  </si>
  <si>
    <t>Očištění ploch stěn, rubu kleneb a podlah tlakovou vodou</t>
  </si>
  <si>
    <t>92</t>
  </si>
  <si>
    <t>(2,87+11,445+4,15+3,665)*2,5+(2,67+3,92+4,35*2+3,67)*2,5</t>
  </si>
  <si>
    <t>47</t>
  </si>
  <si>
    <t>985131311</t>
  </si>
  <si>
    <t>Ruční dočištění ploch stěn, rubu kleneb a podlah ocelových kartáči</t>
  </si>
  <si>
    <t>94</t>
  </si>
  <si>
    <t>985132111</t>
  </si>
  <si>
    <t>Očištění ploch líce kleneb a podhledů tlakovou vodou</t>
  </si>
  <si>
    <t>96</t>
  </si>
  <si>
    <t>49</t>
  </si>
  <si>
    <t>985132311</t>
  </si>
  <si>
    <t>Ruční dočištění ploch líce kleneb a podhledů ocelových kartáči</t>
  </si>
  <si>
    <t>98</t>
  </si>
  <si>
    <t>997</t>
  </si>
  <si>
    <t>Přesun sutě</t>
  </si>
  <si>
    <t>997013211</t>
  </si>
  <si>
    <t>Vnitrostaveništní doprava suti a vybouraných hmot pro budovy v do 6 m ručně</t>
  </si>
  <si>
    <t>100</t>
  </si>
  <si>
    <t>51</t>
  </si>
  <si>
    <t>997013501</t>
  </si>
  <si>
    <t>Odvoz suti a vybouraných hmot na skládku nebo meziskládku do 1 km se složením</t>
  </si>
  <si>
    <t>102</t>
  </si>
  <si>
    <t>997013509</t>
  </si>
  <si>
    <t>Příplatek k odvozu suti a vybouraných hmot na skládku ZKD 1 km přes 1 km</t>
  </si>
  <si>
    <t>104</t>
  </si>
  <si>
    <t>27,954*14</t>
  </si>
  <si>
    <t>53</t>
  </si>
  <si>
    <t>997013631</t>
  </si>
  <si>
    <t>Poplatek za uložení na skládce (skládkovné) stavebního odpadu směsného kód odpadu 17 09 04</t>
  </si>
  <si>
    <t>106</t>
  </si>
  <si>
    <t>998</t>
  </si>
  <si>
    <t>Přesun hmot</t>
  </si>
  <si>
    <t>998011001</t>
  </si>
  <si>
    <t>Přesun hmot pro budovy zděné v do 6 m</t>
  </si>
  <si>
    <t>108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</si>
  <si>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</si>
  <si>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</si>
  <si>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</si>
  <si>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</si>
  <si>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</si>
  <si>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</si>
  <si>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</si>
  <si>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110</t>
  </si>
  <si>
    <t>2,4*(4,3+2,375)</t>
  </si>
  <si>
    <t>11163150</t>
  </si>
  <si>
    <t>lak penetrační asfaltový</t>
  </si>
  <si>
    <t>112</t>
  </si>
  <si>
    <t>16,02*0,0003 "Přepočtené koeficientem množství</t>
  </si>
  <si>
    <t>57</t>
  </si>
  <si>
    <t>711112001</t>
  </si>
  <si>
    <t>Provedení izolace proti zemní vlhkosti svislé za studena nátěrem penetračním</t>
  </si>
  <si>
    <t>114</t>
  </si>
  <si>
    <t>"skladba S07" (2,87+3,92)*2,5</t>
  </si>
  <si>
    <t>"skladba S06" (4,35*2+3,67)*2,5</t>
  </si>
  <si>
    <t>116</t>
  </si>
  <si>
    <t>47,9*0,00035 "Přepočtené koeficientem množství</t>
  </si>
  <si>
    <t>59</t>
  </si>
  <si>
    <t>711141559</t>
  </si>
  <si>
    <t>Provedení izolace proti zemní vlhkosti pásy přitavením vodorovné NAIP</t>
  </si>
  <si>
    <t>118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</si>
  <si>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</si>
  <si>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</si>
  <si>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120</t>
  </si>
  <si>
    <t>16,02*1,15 "Přepočtené koeficientem množství</t>
  </si>
  <si>
    <t>61</t>
  </si>
  <si>
    <t>711142559</t>
  </si>
  <si>
    <t>Provedení izolace proti zemní vlhkosti pásy přitavením svislé NAIP</t>
  </si>
  <si>
    <t>122</t>
  </si>
  <si>
    <t>62853004</t>
  </si>
  <si>
    <t>pás asfaltový natavitelný modifikovaný SBS tl 4,0mm s vložkou ze skleněné tkaniny a spalitelnou PE fólií nebo jemnozrnný minerálním posypem na horním povrchu</t>
  </si>
  <si>
    <t>124</t>
  </si>
  <si>
    <t>47,9*1,2 "Přepočtené koeficientem množství</t>
  </si>
  <si>
    <t>63</t>
  </si>
  <si>
    <t>711161212</t>
  </si>
  <si>
    <t>Izolace proti zemní vlhkosti nopovou fólií svislá, nopek v 8,0 mm, tl do 0,6 mm</t>
  </si>
  <si>
    <t>126</t>
  </si>
  <si>
    <t>998711201</t>
  </si>
  <si>
    <t>Přesun hmot procentní pro izolace proti vodě, vlhkosti a plynům v objektech v do 6 m</t>
  </si>
  <si>
    <t>%</t>
  </si>
  <si>
    <t>128</t>
  </si>
  <si>
    <t>713</t>
  </si>
  <si>
    <t>Izolace tepelné</t>
  </si>
  <si>
    <t>65</t>
  </si>
  <si>
    <t>713111127</t>
  </si>
  <si>
    <t>Montáž izolace tepelné spodem stropů lepením celoplošně rohoží, pásů, dílců, desek</t>
  </si>
  <si>
    <t>130</t>
  </si>
  <si>
    <t>28376383</t>
  </si>
  <si>
    <t>deska z polystyrénu XPS, hrana polodrážková a hladký povrch s vyšší odolností tl 120mm</t>
  </si>
  <si>
    <t>132</t>
  </si>
  <si>
    <t>1,2*1,02 "Přepočtené koeficientem množství</t>
  </si>
  <si>
    <t>67</t>
  </si>
  <si>
    <t>713121111</t>
  </si>
  <si>
    <t>Montáž izolace tepelné podlah volně kladenými rohožemi, pásy, dílci, deskami 1 vrstva</t>
  </si>
  <si>
    <t>134</t>
  </si>
  <si>
    <t>3,0*4,15</t>
  </si>
  <si>
    <t>136</t>
  </si>
  <si>
    <t>12,45*1,02 "Přepočtené koeficientem množství</t>
  </si>
  <si>
    <t>69</t>
  </si>
  <si>
    <t>998713201</t>
  </si>
  <si>
    <t>Přesun hmot procentní pro izolace tepelné v objektech v do 6 m</t>
  </si>
  <si>
    <t>138</t>
  </si>
  <si>
    <t>764</t>
  </si>
  <si>
    <t>Konstrukce klempířské</t>
  </si>
  <si>
    <t>764242332</t>
  </si>
  <si>
    <t>Oplechování rovné okapové hrany z TiZn lesklého plechu rš 200 mm</t>
  </si>
  <si>
    <t>140</t>
  </si>
  <si>
    <t>3,95</t>
  </si>
  <si>
    <t>71</t>
  </si>
  <si>
    <t>764245345</t>
  </si>
  <si>
    <t>Příplatek za zvýšenou pracnost při oplechování rohů nadezdívek z TiZn lesklého plechu rš do 400mm</t>
  </si>
  <si>
    <t>142</t>
  </si>
  <si>
    <t>4,85+1,05</t>
  </si>
  <si>
    <t>998764201</t>
  </si>
  <si>
    <t>Přesun hmot procentní pro konstrukce klempířské v objektech v do 6 m</t>
  </si>
  <si>
    <t>144</t>
  </si>
  <si>
    <t>766</t>
  </si>
  <si>
    <t>Konstrukce truhlářské</t>
  </si>
  <si>
    <t>73</t>
  </si>
  <si>
    <t>766001</t>
  </si>
  <si>
    <t>D+M dveře vnitřní dřevěné prosklené vč. obložkové zárubně a kování vč. okopných plechů 1040/2800mm s nadsvětlíkem</t>
  </si>
  <si>
    <t>ks</t>
  </si>
  <si>
    <t>146</t>
  </si>
  <si>
    <t>"schema D01" 1</t>
  </si>
  <si>
    <t>766002</t>
  </si>
  <si>
    <t>D+M dveře dřevěné vnitřní hladké plné vč. obložkové zárubně a kování s okopným plechem 840/2100mm</t>
  </si>
  <si>
    <t>148</t>
  </si>
  <si>
    <t>"schema D02" 1</t>
  </si>
  <si>
    <t>75</t>
  </si>
  <si>
    <t>998766201</t>
  </si>
  <si>
    <t>Přesun hmot procentní pro konstrukce truhlářské v objektech v do 6 m</t>
  </si>
  <si>
    <t>150</t>
  </si>
  <si>
    <t>767</t>
  </si>
  <si>
    <t>Konstrukce zámečnické</t>
  </si>
  <si>
    <t>767001</t>
  </si>
  <si>
    <t xml:space="preserve">D+M zábradlí rampy   ocelové žárově zinkované+nátěr vč. kotvení</t>
  </si>
  <si>
    <t>bm</t>
  </si>
  <si>
    <t>152</t>
  </si>
  <si>
    <t>"schema Z01-Z07" 12,52+3,75+0,8+4,2+4,7+3,93+1,675+0,3*2</t>
  </si>
  <si>
    <t>77</t>
  </si>
  <si>
    <t>767002</t>
  </si>
  <si>
    <t>D+M odvodňovací potrubí lodžie DN 42 měď</t>
  </si>
  <si>
    <t>154</t>
  </si>
  <si>
    <t xml:space="preserve">"schema Z09"  0,41</t>
  </si>
  <si>
    <t>767161811</t>
  </si>
  <si>
    <t>Demontáž zábradlí rovného rozebíratelného hmotnosti 1m zábradlí do 20 kg do suti</t>
  </si>
  <si>
    <t>156</t>
  </si>
  <si>
    <t>2,075+2,07+2,08+2,11+2,05+2,12+3,08+3,67+4,35</t>
  </si>
  <si>
    <t>79</t>
  </si>
  <si>
    <t>998767201</t>
  </si>
  <si>
    <t>Přesun hmot procentní pro zámečnické konstrukce v objektech v do 6 m</t>
  </si>
  <si>
    <t>158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</si>
  <si>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</si>
  <si>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</si>
  <si>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</si>
  <si>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</si>
  <si>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</si>
  <si>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inřen. sítí</t>
  </si>
  <si>
    <t>soubor</t>
  </si>
  <si>
    <t>160</t>
  </si>
  <si>
    <t>81</t>
  </si>
  <si>
    <t>013002000</t>
  </si>
  <si>
    <t>Projektové práce-dokumentace skutečného provedení</t>
  </si>
  <si>
    <t>162</t>
  </si>
  <si>
    <t>VRN3</t>
  </si>
  <si>
    <t>Zařízení staveniště</t>
  </si>
  <si>
    <t>032002000</t>
  </si>
  <si>
    <t>Vybavení staveniště</t>
  </si>
  <si>
    <t>164</t>
  </si>
  <si>
    <t>83</t>
  </si>
  <si>
    <t>033002000</t>
  </si>
  <si>
    <t>Připojení staveniště na inženýrské sítě-voda,elektro</t>
  </si>
  <si>
    <t>166</t>
  </si>
  <si>
    <t>034002000</t>
  </si>
  <si>
    <t>Zabezpečení staveniště-provizorní oplocení,výkopové práce</t>
  </si>
  <si>
    <t>168</t>
  </si>
  <si>
    <t>85</t>
  </si>
  <si>
    <t>039002000</t>
  </si>
  <si>
    <t>Zrušení zařízení staveniště</t>
  </si>
  <si>
    <t>170</t>
  </si>
  <si>
    <t>VRN7</t>
  </si>
  <si>
    <t>Provozní vlivy</t>
  </si>
  <si>
    <t>071002000</t>
  </si>
  <si>
    <t>Provoz investora, třetích osob</t>
  </si>
  <si>
    <t>172</t>
  </si>
  <si>
    <t>02 - I.etapa - 1NP dispozice DOZP</t>
  </si>
  <si>
    <t>Soupis:</t>
  </si>
  <si>
    <t>02.1 - I.etapa - Stavební část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</si>
  <si>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</si>
  <si>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</si>
  <si>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</si>
  <si>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</si>
  <si>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</si>
  <si>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</si>
  <si>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</si>
  <si>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311272031</t>
  </si>
  <si>
    <t>Zdivo z pórobetonových tvárnic hladkých přes P2 do P4 přes 450 do 600 kg/m3 na tenkovrstvou maltu tl 200 mm</t>
  </si>
  <si>
    <t>4,12*3,05</t>
  </si>
  <si>
    <t>311272311</t>
  </si>
  <si>
    <t>Zdivo z pórobetonových tvárnic hladkých do P2 do 450 kg/m3 na tenkovrstvou maltu tl 375 mm</t>
  </si>
  <si>
    <t>0,92*0,85+1,0*2,2*5+1,6*1,2</t>
  </si>
  <si>
    <t>317142420</t>
  </si>
  <si>
    <t>Překlad nenosný pórobetonový š 100 mm v do 250 mm na tenkovrstvou maltu dl do 1000 mm</t>
  </si>
  <si>
    <t>CS ÚRS 2021 01</t>
  </si>
  <si>
    <t>317142422</t>
  </si>
  <si>
    <t>Překlad nenosný pórobetonový š 100 mm v do 250 mm na tenkovrstvou maltu dl do 1250 mm</t>
  </si>
  <si>
    <t>317142442</t>
  </si>
  <si>
    <t>Překlad nenosný pórobetonový š 150 mm v do 250 mm na tenkovrstvou maltu dl do 1250 mm</t>
  </si>
  <si>
    <t>317234410</t>
  </si>
  <si>
    <t>Vyzdívka mezi nosníky z cihel pálených na MC</t>
  </si>
  <si>
    <t>1,42*0,45*0,25+1,4*0,45*0,25+1,62*0,45*0,25+1,55*0,45*0,25</t>
  </si>
  <si>
    <t>317944323</t>
  </si>
  <si>
    <t>Válcované nosníky č.14 až 22 dodatečně osazované do připravených otvorů</t>
  </si>
  <si>
    <t>"I č.140" 1,42*4*0,0144</t>
  </si>
  <si>
    <t>"I č.160"(1,4*4+1,62*4+1,55*4)*0,0179</t>
  </si>
  <si>
    <t>342272225</t>
  </si>
  <si>
    <t>Příčka z pórobetonových hladkých tvárnic na tenkovrstvou maltu tl 100 mm</t>
  </si>
  <si>
    <t>(2,4+1,0+1,73+2,2+1,2+1,985+0,15+1,375+1,4+2,6+2,465)*3,05*1,1</t>
  </si>
  <si>
    <t>-0,7*1,97-0,8*1,97</t>
  </si>
  <si>
    <t>342272245</t>
  </si>
  <si>
    <t>Příčka z pórobetonových hladkých tvárnic na tenkovrstvou maltu tl 150 mm</t>
  </si>
  <si>
    <t>(3,74+1,97*3+4,12+2,73+2,34+0,2+2,2)*3,05*1,1-0,9*1,97*4</t>
  </si>
  <si>
    <t>612142001</t>
  </si>
  <si>
    <t>Potažení vnitřních stěn sklovláknitým pletivem vtlačeným do tenkovrstvé hmoty</t>
  </si>
  <si>
    <t>12,566*2+13,702*2+59,129*2+64,168*2</t>
  </si>
  <si>
    <t>612311131</t>
  </si>
  <si>
    <t>Potažení vnitřních stěn vápenným štukem tloušťky do 3 mm</t>
  </si>
  <si>
    <t>612325413</t>
  </si>
  <si>
    <t>Oprava vnitřní vápenocementové hladké omítky stěn v rozsahu plochy do 50%</t>
  </si>
  <si>
    <t>"skladba F11"(10,37+7,48+6,89+13,72+13,45+1,93+5,55+7,67)*0,07</t>
  </si>
  <si>
    <t>632441218</t>
  </si>
  <si>
    <t>Potěr anhydritový samonivelační litý C25 do 40 mm</t>
  </si>
  <si>
    <t>632450134</t>
  </si>
  <si>
    <t>Vyrovnávací cementový potěr tl do 50 mm ze suchých směsí provedený v ploše</t>
  </si>
  <si>
    <t xml:space="preserve">"skladba F10"  12,89+10,72+11,81+32,34+9,06+9,64+16,2+14,04+6,09</t>
  </si>
  <si>
    <t>632481213</t>
  </si>
  <si>
    <t>Separační vrstva z PE fólie</t>
  </si>
  <si>
    <t>634112113</t>
  </si>
  <si>
    <t>Obvodová dilatace podlahovým páskem z pěnového PE mezi stěnou a mazaninou nebo potěrem v 80 mm</t>
  </si>
  <si>
    <t>189,85*1,05</t>
  </si>
  <si>
    <t>952901111</t>
  </si>
  <si>
    <t>Vyčištění budov bytové a občanské výstavby při výšce podlaží do 4 m</t>
  </si>
  <si>
    <t>955001</t>
  </si>
  <si>
    <t>D+M PHP s hasící schopností 34A</t>
  </si>
  <si>
    <t>955002</t>
  </si>
  <si>
    <t>D+M informační systém</t>
  </si>
  <si>
    <t>kpl</t>
  </si>
  <si>
    <t>962031132</t>
  </si>
  <si>
    <t>Bourání příček z cihel pálených na MVC tl do 100 mm</t>
  </si>
  <si>
    <t>1,92*1,95+1,5*3,05+2,02*1,45+2,37*3,05+1,34*3,05*2+1,6*1,2</t>
  </si>
  <si>
    <t>-0,6*1,97-0,9*1,97*2</t>
  </si>
  <si>
    <t>962031133</t>
  </si>
  <si>
    <t>Bourání příček z cihel pálených na MVC tl do 150 mm</t>
  </si>
  <si>
    <t>1,5*3,05+2,2*3,05</t>
  </si>
  <si>
    <t>1,62*3,05*0,38+1,2*0,5*3,05+1,02*0,5*0,49+1,0*3,05*0,51</t>
  </si>
  <si>
    <t>1,09*3,05*0,355-0,68*0,65*0,51</t>
  </si>
  <si>
    <t>962081141</t>
  </si>
  <si>
    <t>Bourání příček ze skleněných tvárnic tl do 150 mm</t>
  </si>
  <si>
    <t>2,4*0,6</t>
  </si>
  <si>
    <t>965042141</t>
  </si>
  <si>
    <t>Bourání podkladů pod dlažby nebo mazanin betonových nebo z litého asfaltu tl do 100 mm pl přes 4 m2</t>
  </si>
  <si>
    <t>(41,8+3,45+1,25+1,9+7,04)*0,05</t>
  </si>
  <si>
    <t>965081213</t>
  </si>
  <si>
    <t>Bourání podlah z dlaždic keramických nebo xylolitových tl do 10 mm plochy přes 1 m2 vč. soklíků</t>
  </si>
  <si>
    <t>(41,8+3,45+1,25+1,9+7,04)*1,15</t>
  </si>
  <si>
    <t>(41,8+3,45+1,25+1,9+18,88+7,04+23,17+32,63+50,66+6,09)*0,1</t>
  </si>
  <si>
    <t>968062354</t>
  </si>
  <si>
    <t>Vybourání dřevěných rámů oken dvojitých včetně křídel pl do 1 m2</t>
  </si>
  <si>
    <t>0,68*0,65+0,92*0,85</t>
  </si>
  <si>
    <t>968062455</t>
  </si>
  <si>
    <t>Vybourání dřevěných dveřních zárubní pl do 2 m2</t>
  </si>
  <si>
    <t>0,6*1,97*2+0,9*1,97*6-0,8*1,97</t>
  </si>
  <si>
    <t>974031666</t>
  </si>
  <si>
    <t>Vysekání rýh ve zdivu cihelném pro vtahování nosníků hl do 150 mm v do 250 mm</t>
  </si>
  <si>
    <t>1,42*4+1,4*4+1,62*4+1,55*4</t>
  </si>
  <si>
    <t>978012191</t>
  </si>
  <si>
    <t>Otlučení (osekání) vnitřní vápenné nebo vápenocementové omítky stropů rákosových v rozsahu do 100 %</t>
  </si>
  <si>
    <t>41,8+3,45+1,25+1,9+18,88+7,04+23,17+32,63+50,66+6,09</t>
  </si>
  <si>
    <t>978013161</t>
  </si>
  <si>
    <t>Otlučení (osekání) vnitřní vápenné nebo vápenocementové omítky stěn v rozsahu do 50 %</t>
  </si>
  <si>
    <t>(22,31+10,37+6,27+9,47+7,48+6,89+13,72+13,45+12,89+1,93+5,55+10,72+11,81+32,34+9,06+9,64+16,2+14,04+6,09)*2,6</t>
  </si>
  <si>
    <t>978013191</t>
  </si>
  <si>
    <t>Otlučení (osekání) vnitřní vápenné nebo vápenocementové omítky stěn v rozsahu do 100 %</t>
  </si>
  <si>
    <t>978059541</t>
  </si>
  <si>
    <t>Odsekání a odebrání obkladů stěn z vnitřních obkládaček plochy přes 1 m2</t>
  </si>
  <si>
    <t>"místn. č.104" 1,62*2*1,55+1,88*1,55*2</t>
  </si>
  <si>
    <t>"č.107" (2,37+1,34)*1,8</t>
  </si>
  <si>
    <t>"č.110"(4,08+1,35+1,75)*1,95</t>
  </si>
  <si>
    <t>985223112</t>
  </si>
  <si>
    <t>Přezdívání cihelného zdiva do aktivované malty přes 3 m3</t>
  </si>
  <si>
    <t>985311212</t>
  </si>
  <si>
    <t>Reprofilace líce kleneb a podhledů cementovými sanačními maltami tl 20 mm</t>
  </si>
  <si>
    <t>997013151</t>
  </si>
  <si>
    <t>Vnitrostaveništní doprava suti a vybouraných hmot pro budovy v do 6 m s omezením mechanizace</t>
  </si>
  <si>
    <t>88,982*9</t>
  </si>
  <si>
    <t>711191201</t>
  </si>
  <si>
    <t>Provedení izolace proti zemní vlhkosti hydroizolační stěrkou vodorovné na betonu, 2 vrstvy vč. dodávky</t>
  </si>
  <si>
    <t>6,89+1,93+5,55</t>
  </si>
  <si>
    <t>711192201</t>
  </si>
  <si>
    <t>Provedení izolace proti zemní vlhkosti hydroizolační stěrkou svislé na betonu, 2 vrstvy vč. dodávky</t>
  </si>
  <si>
    <t>10,37+7,48+6,89+13,72+13,45+12,89+1,93+5,55+10,72+11,81+32,34+9,06+9,64+16,2+14,04+6,09+7,67</t>
  </si>
  <si>
    <t>63153779</t>
  </si>
  <si>
    <t>deska tepelně izolační minerální plovoucích podlah λ=0,036-0,037 tl 30mm</t>
  </si>
  <si>
    <t>189,85*1,02 "Přepočtené koeficientem množství</t>
  </si>
  <si>
    <t>762</t>
  </si>
  <si>
    <t>Konstrukce tesařské</t>
  </si>
  <si>
    <t>762811811</t>
  </si>
  <si>
    <t>Demontáž záklopů stropů z hrubých prken tl do 32 mm</t>
  </si>
  <si>
    <t>762814812</t>
  </si>
  <si>
    <t>Demontáž záklopů stropů z desek tvrdých</t>
  </si>
  <si>
    <t>762841811</t>
  </si>
  <si>
    <t>Demontáž podbíjení obkladů stropů a střech sklonu do 60° z hrubých prken tl do 35 mm</t>
  </si>
  <si>
    <t>763</t>
  </si>
  <si>
    <t>Konstrukce suché výstavby</t>
  </si>
  <si>
    <t>763131411.KNF</t>
  </si>
  <si>
    <t>SDK podhled D 112 desky 1xWHITE (A) 12,5 bez izolace dvouvrstvá spodní kce profil CD+UD</t>
  </si>
  <si>
    <t>10,37+7,48+13,72+13,45+12,89+10,72+11,81+32,34+9,06+9,64+16,2+14,04+6,09</t>
  </si>
  <si>
    <t>763131451.KNF</t>
  </si>
  <si>
    <t>SDK podhled D 112 deska 1xGREEN (H2) 12,5 bez izolace dvouvrstvá spodní kce profil CD+UD</t>
  </si>
  <si>
    <t>6,27+9,47+6,89+1,93+5,55</t>
  </si>
  <si>
    <t>763131714</t>
  </si>
  <si>
    <t>SDK podhled základní penetrační nátěr</t>
  </si>
  <si>
    <t>167,81+30,11</t>
  </si>
  <si>
    <t>763131761</t>
  </si>
  <si>
    <t>Příplatek k SDK podhledu za plochu do 3 m2 jednotlivě</t>
  </si>
  <si>
    <t>1,93</t>
  </si>
  <si>
    <t>998763401</t>
  </si>
  <si>
    <t>Přesun hmot procentní pro sádrokartonové konstrukce v objektech v do 6 m</t>
  </si>
  <si>
    <t>D+M dveře vnitřní dřevěné z 1/3 zasklené vč. ocelové zárubně a kování s PO 30 min. 900/1970mm</t>
  </si>
  <si>
    <t xml:space="preserve">"schema D02,D04"  5</t>
  </si>
  <si>
    <t>dtto,avšak 900/1970mm zasklení z 1/2 ,madlo</t>
  </si>
  <si>
    <t xml:space="preserve">"schema D05"   5</t>
  </si>
  <si>
    <t>766003</t>
  </si>
  <si>
    <t>dtto,avšak 800/1970mm</t>
  </si>
  <si>
    <t xml:space="preserve">"schema D06"   2</t>
  </si>
  <si>
    <t>766004</t>
  </si>
  <si>
    <t>D+M dveře vnitřní plné hladké 700/1970mm vč. ocel. zárubně a kování bez PO</t>
  </si>
  <si>
    <t xml:space="preserve">"schema D03"   1</t>
  </si>
  <si>
    <t>766005</t>
  </si>
  <si>
    <t>dtto,avšak 800/1970mm z 1/3 zasklené s PO 30min.</t>
  </si>
  <si>
    <t xml:space="preserve">"schema D07"  1</t>
  </si>
  <si>
    <t>766006</t>
  </si>
  <si>
    <t>D+M vnitřní okno plastové zasklení izolačním dvojsklem vč. kování 2000/500mm</t>
  </si>
  <si>
    <t xml:space="preserve">"schema 01"   1</t>
  </si>
  <si>
    <t>766006a</t>
  </si>
  <si>
    <t>D+M kuchyňská linka</t>
  </si>
  <si>
    <t>766421822</t>
  </si>
  <si>
    <t>Demontáž truhlářského obložení podhledů podkladových roštů</t>
  </si>
  <si>
    <t>771</t>
  </si>
  <si>
    <t>Podlahy z dlaždic</t>
  </si>
  <si>
    <t>771121011</t>
  </si>
  <si>
    <t>Nátěr penetrační na podlahu vč. soklíků</t>
  </si>
  <si>
    <t>(10,37+7,48+6,89+13,72+13,45+1,93+5,55+7,67)*1,15</t>
  </si>
  <si>
    <t>771151011</t>
  </si>
  <si>
    <t>Samonivelační stěrka podlah pevnosti 20 MPa tl 3 mm</t>
  </si>
  <si>
    <t>771161021</t>
  </si>
  <si>
    <t>Montáž profilu ukončujícího pro plynulý přechod (dlažby s kobercem apod.)</t>
  </si>
  <si>
    <t>0,8*15</t>
  </si>
  <si>
    <t>55343119</t>
  </si>
  <si>
    <t>profil přechodový Al narážecí 40mm dub, buk, javor, třešeň</t>
  </si>
  <si>
    <t>12*1,1 "Přepočtené koeficientem množství</t>
  </si>
  <si>
    <t>771574112</t>
  </si>
  <si>
    <t>Montáž podlah keramických hladkých lepených flexibilním lepidlem do 12 ks/ m2</t>
  </si>
  <si>
    <t>59761003</t>
  </si>
  <si>
    <t>dlažba keramická hutná hladká do interiéru přes 9 do 12ks/m2</t>
  </si>
  <si>
    <t>77,119*1,1 "Přepočtené koeficientem množství</t>
  </si>
  <si>
    <t>998771201</t>
  </si>
  <si>
    <t>Přesun hmot procentní pro podlahy z dlaždic v objektech v do 6 m</t>
  </si>
  <si>
    <t>776</t>
  </si>
  <si>
    <t>Podlahy povlakové</t>
  </si>
  <si>
    <t>776121111</t>
  </si>
  <si>
    <t>Vodou ředitelná penetrace savého podkladu povlakových podlah ředěná v poměru 1:3 vč. soklíků</t>
  </si>
  <si>
    <t>(12,89+10,72+11,81+32,34+9,06+9,64+16,2+14,04+6,09)*1,1</t>
  </si>
  <si>
    <t>776141111</t>
  </si>
  <si>
    <t>Vyrovnání podkladu povlakových podlah stěrkou pevnosti 20 MPa tl 3 mm</t>
  </si>
  <si>
    <t>776201811</t>
  </si>
  <si>
    <t>Demontáž lepených povlakových podlah bez podložky ručně vč. soklíků</t>
  </si>
  <si>
    <t>(18,88+23,17+32,63+50,66+6,09)*1,1</t>
  </si>
  <si>
    <t>776223112</t>
  </si>
  <si>
    <t>Spoj povlakových podlahovin z PVC svařováním za studena</t>
  </si>
  <si>
    <t>135,069*0,7</t>
  </si>
  <si>
    <t>776231111</t>
  </si>
  <si>
    <t>Lepení lamel a čtverců z vinylu standardním lepidlem</t>
  </si>
  <si>
    <t>28411050</t>
  </si>
  <si>
    <t>dílce vinylové tl 2,0mm, nášlapná vrstva 0,40mm, úprava PUR, třída zátěže 23/32/41, otlak 0,05mm, R10, třída otěru T, hořlavost Bfl S1, bez ftalátů</t>
  </si>
  <si>
    <t>135,069*1,1 "Přepočtené koeficientem množství</t>
  </si>
  <si>
    <t>998776201</t>
  </si>
  <si>
    <t>Přesun hmot procentní pro podlahy povlakové v objektech v do 6 m</t>
  </si>
  <si>
    <t>781</t>
  </si>
  <si>
    <t>Dokončovací práce - obklady</t>
  </si>
  <si>
    <t>781121011</t>
  </si>
  <si>
    <t>Nátěr penetrační na stěnu</t>
  </si>
  <si>
    <t>"místn. č.107"(3,5+1,97)*2*2,0-0,9*1,97</t>
  </si>
  <si>
    <t>"č.108" 0,6*(1,97+3,33)</t>
  </si>
  <si>
    <t>"č.111"(1,52+1,375)*2*2,0-0,7*1,97</t>
  </si>
  <si>
    <t>"č.112"(3,205+2,12)*2*2,0-0,8*1,97</t>
  </si>
  <si>
    <t>781474113</t>
  </si>
  <si>
    <t>Montáž obkladů vnitřních keramických hladkých do 19 ks/m2 lepených flexibilním lepidlem</t>
  </si>
  <si>
    <t>59761071</t>
  </si>
  <si>
    <t>obklad keramický hladký přes 12 do 19ks/m2</t>
  </si>
  <si>
    <t>53,212*1,1 "Přepočtené koeficientem množství</t>
  </si>
  <si>
    <t>781494511</t>
  </si>
  <si>
    <t>Plastové profily ukončovací lepené flexibilním lepidlem</t>
  </si>
  <si>
    <t>174</t>
  </si>
  <si>
    <t>29,4</t>
  </si>
  <si>
    <t>998781201</t>
  </si>
  <si>
    <t>Přesun hmot procentní pro obklady keramické v objektech v do 6 m</t>
  </si>
  <si>
    <t>176</t>
  </si>
  <si>
    <t>784</t>
  </si>
  <si>
    <t>Dokončovací práce - malby a tapety</t>
  </si>
  <si>
    <t>784121001</t>
  </si>
  <si>
    <t>Oškrabání malby v mísnostech výšky do 3,80 m</t>
  </si>
  <si>
    <t>178</t>
  </si>
  <si>
    <t>572,598*0,5</t>
  </si>
  <si>
    <t>87</t>
  </si>
  <si>
    <t>784181101</t>
  </si>
  <si>
    <t>Základní akrylátová jednonásobná penetrace podkladu v místnostech výšky do 3,80m</t>
  </si>
  <si>
    <t>180</t>
  </si>
  <si>
    <t>572,598+274,886+197,92</t>
  </si>
  <si>
    <t>784211111</t>
  </si>
  <si>
    <t>Dvojnásobné bílé malby ze směsí za mokra velmi dobře otěruvzdorných v místnostech výšky do 3,80 m</t>
  </si>
  <si>
    <t>182</t>
  </si>
  <si>
    <t>HZS</t>
  </si>
  <si>
    <t>Hodinové zúčtovací sazby</t>
  </si>
  <si>
    <t>89</t>
  </si>
  <si>
    <t>HZS1301</t>
  </si>
  <si>
    <t xml:space="preserve">Hodinová zúčtovací sazba zedník-stavební přípomocné práce pro část ZTI </t>
  </si>
  <si>
    <t>hod</t>
  </si>
  <si>
    <t>512</t>
  </si>
  <si>
    <t>-1094397906</t>
  </si>
  <si>
    <t>02.2 - I.etapa - Kanalizace</t>
  </si>
  <si>
    <t>D1 - Kanalizace</t>
  </si>
  <si>
    <t>D1</t>
  </si>
  <si>
    <t>Kanalizace</t>
  </si>
  <si>
    <t>Pol1</t>
  </si>
  <si>
    <t>sifon umývadlový DN40 chrom</t>
  </si>
  <si>
    <t>Pol2</t>
  </si>
  <si>
    <t>sifon dřezový DN50 chrom s převl.matkou</t>
  </si>
  <si>
    <t>Pol3</t>
  </si>
  <si>
    <t>sifon sprchový DN 50</t>
  </si>
  <si>
    <t>Pol4</t>
  </si>
  <si>
    <t>sifon výlevkový</t>
  </si>
  <si>
    <t>Pol5</t>
  </si>
  <si>
    <t>sifon podomítkový pračkový s ventilem</t>
  </si>
  <si>
    <t>Pol6</t>
  </si>
  <si>
    <t>montáž sifonů</t>
  </si>
  <si>
    <t>Pol7</t>
  </si>
  <si>
    <t>přivzdušňovací ventil</t>
  </si>
  <si>
    <t>Pol8</t>
  </si>
  <si>
    <t>vtok se zápach.uzávěrkou -odvod kondenzátu</t>
  </si>
  <si>
    <t>Pol9</t>
  </si>
  <si>
    <t>potrubí HTEM 32 včetně montáže a tvarovek</t>
  </si>
  <si>
    <t>Pol10</t>
  </si>
  <si>
    <t>potrubí HTEM 40 včetně montáže a tvarovek</t>
  </si>
  <si>
    <t>Pol11</t>
  </si>
  <si>
    <t>potrubí HTEM 50 včetně montáže a tvarovek</t>
  </si>
  <si>
    <t>Pol12</t>
  </si>
  <si>
    <t>potrubí HTEM 75 včetně montáže a tvarovek</t>
  </si>
  <si>
    <t>Pol13</t>
  </si>
  <si>
    <t>potrubí HTEM 110 včetně montáže a tvarovek</t>
  </si>
  <si>
    <t>Pol14</t>
  </si>
  <si>
    <t>drobné práce - uchycení potrubí, vyvedení výpústek atd...</t>
  </si>
  <si>
    <t>Pol15</t>
  </si>
  <si>
    <t>potrubí KGEM 125 včetně tvarovek a, uložení a rozebrání podlahy</t>
  </si>
  <si>
    <t>Pol16</t>
  </si>
  <si>
    <t>provedení kamerové zkoušky kanalizační přípojky</t>
  </si>
  <si>
    <t>02.3 - I.etapa - Vodovod</t>
  </si>
  <si>
    <t>D1 - Vodovod</t>
  </si>
  <si>
    <t>Vodovod</t>
  </si>
  <si>
    <t>Pol17</t>
  </si>
  <si>
    <t>umývadlováí baterie stojánková páková chrom</t>
  </si>
  <si>
    <t>Pol18</t>
  </si>
  <si>
    <t>dřezová baterie stojánková páková chrom</t>
  </si>
  <si>
    <t>Pol19</t>
  </si>
  <si>
    <t xml:space="preserve">splachovací nádržka pro wc  - modul pro závěsné wc a předstěnovou instalaci</t>
  </si>
  <si>
    <t>Pol20</t>
  </si>
  <si>
    <t>sprchová baterie páková chrom</t>
  </si>
  <si>
    <t>Pol21</t>
  </si>
  <si>
    <t>baterie umývadlová stojánková s prodlouženou pákou</t>
  </si>
  <si>
    <t>Pol22</t>
  </si>
  <si>
    <t>montáž baterií</t>
  </si>
  <si>
    <t>Pol23</t>
  </si>
  <si>
    <t>montáž nádržek</t>
  </si>
  <si>
    <t>Pol24</t>
  </si>
  <si>
    <t>nástěnky G1/2 pro baterie</t>
  </si>
  <si>
    <t>Pol25</t>
  </si>
  <si>
    <t>potrubí PP d20 včetně montáže, spojek a izolací</t>
  </si>
  <si>
    <t>Pol26</t>
  </si>
  <si>
    <t>kulový kohout pro vodu DN15</t>
  </si>
  <si>
    <t>Pol27</t>
  </si>
  <si>
    <t>proplach a desinfekce potrubí</t>
  </si>
  <si>
    <t>Pol28</t>
  </si>
  <si>
    <t>drobné práce a materiál - uchycení potrubí, chráničky apod...</t>
  </si>
  <si>
    <t>02.4 - I.etapa - Zařizovací předměty</t>
  </si>
  <si>
    <t>D1 - Zařizovací předměty</t>
  </si>
  <si>
    <t>Zařizovací předměty</t>
  </si>
  <si>
    <t>Pol29</t>
  </si>
  <si>
    <t xml:space="preserve">umývadlo keramické  s otvorem pro stoj.baterii</t>
  </si>
  <si>
    <t>Pol30</t>
  </si>
  <si>
    <t>klozet závěsný keramický + sedátko</t>
  </si>
  <si>
    <t>Pol31</t>
  </si>
  <si>
    <t>dřez nerez v nábytkové sestavě</t>
  </si>
  <si>
    <t>Pol32</t>
  </si>
  <si>
    <t>sprchová vanička se zástěnou</t>
  </si>
  <si>
    <t>Pol33</t>
  </si>
  <si>
    <t>výlevka keram.závěsná s mřížkou</t>
  </si>
  <si>
    <t>Pol34</t>
  </si>
  <si>
    <t>klozet závěsný keram.pro těl.postižené + sedátko</t>
  </si>
  <si>
    <t>Pol35</t>
  </si>
  <si>
    <t xml:space="preserve">umývadlo keramické  pro těl.postižené</t>
  </si>
  <si>
    <t>Pol36</t>
  </si>
  <si>
    <t>montáž umývadla</t>
  </si>
  <si>
    <t>Pol37</t>
  </si>
  <si>
    <t>montáž klozetu a výlevky</t>
  </si>
  <si>
    <t>Pol38</t>
  </si>
  <si>
    <t>montáž sprchové vaničky a zástěny</t>
  </si>
  <si>
    <t>Pol39</t>
  </si>
  <si>
    <t>montáž dřezu</t>
  </si>
  <si>
    <t>02.5 - I.etapa - Elektroinstalace</t>
  </si>
  <si>
    <t>D1 - DODÁVKA A MONTÁŽ SILNOPRODÝCH ZAŘÍZENÍ</t>
  </si>
  <si>
    <t xml:space="preserve">    D2 - PŘÍSTROJE SPÍNAČŮ TYP velkoplošný vypínač pro osazení do společných vícerámečků</t>
  </si>
  <si>
    <t xml:space="preserve">    D3 - PŘÍSTROJE ZÁSUVEK 230V kompatibilní s designem vypínačů,  pro osazení do společných vícerámečků</t>
  </si>
  <si>
    <t xml:space="preserve">    D4 - KRABICE, TRUBKY, ŽLABY</t>
  </si>
  <si>
    <t xml:space="preserve">    D5 - ROZVADĚČE - zkratová odolnost přístrojů 10kA (rozhodující pro výrobu je výkresová část), pož provede</t>
  </si>
  <si>
    <t xml:space="preserve">      D6 - ROZVADĚČ R1</t>
  </si>
  <si>
    <t xml:space="preserve">      D7 - ÚPRAVY STÁVAJÍCÍCH ROZVODŮ</t>
  </si>
  <si>
    <t xml:space="preserve">    D8 - OSTATNÍ DODÁVKY</t>
  </si>
  <si>
    <t xml:space="preserve">    D9 - PŘIVOLÁNÍ POMOCI</t>
  </si>
  <si>
    <t xml:space="preserve">    D10 - KABELY A VODIČE KABELOVÉ LÁVKY</t>
  </si>
  <si>
    <t xml:space="preserve">    D11 - MONTÁŽE JINDE NESPECIFIKOVANÉ </t>
  </si>
  <si>
    <t xml:space="preserve">    D12 - SVÍTIDLA - před objednáním vyvzorkovat investorovi (TD)</t>
  </si>
  <si>
    <t xml:space="preserve">    D13 - DODÁVKA A MONTÁŽ SYSTÉMU LAN + TEL, páteřní rozvody SLB</t>
  </si>
  <si>
    <t>DODÁVKA A MONTÁŽ SILNOPRODÝCH ZAŘÍZENÍ</t>
  </si>
  <si>
    <t>D2</t>
  </si>
  <si>
    <t>PŘÍSTROJE SPÍNAČŮ TYP velkoplošný vypínač pro osazení do společných vícerámečků</t>
  </si>
  <si>
    <t>Pol45</t>
  </si>
  <si>
    <t>Montáž SPÍNAČ ŘAZENÍ 1</t>
  </si>
  <si>
    <t>Pol46</t>
  </si>
  <si>
    <t>strojek spínače řazení 1</t>
  </si>
  <si>
    <t>Pol47</t>
  </si>
  <si>
    <t>Montáž SPÍNAČ ŘAZENÍ 5</t>
  </si>
  <si>
    <t>Pol48</t>
  </si>
  <si>
    <t>strojek spínače řazení 5</t>
  </si>
  <si>
    <t>Pol49</t>
  </si>
  <si>
    <t>Montáž SPÍNAČ ŘAZENÍ 6</t>
  </si>
  <si>
    <t>Pol50</t>
  </si>
  <si>
    <t>strojek spínače řazení 6</t>
  </si>
  <si>
    <t>Pol51</t>
  </si>
  <si>
    <t>Montáž SPÍNAČ ŘAZENÍ 7</t>
  </si>
  <si>
    <t>Pol52</t>
  </si>
  <si>
    <t>strojek spínače řazení 7</t>
  </si>
  <si>
    <t>Pol53</t>
  </si>
  <si>
    <t>montáž klapek na spínače</t>
  </si>
  <si>
    <t>Pol54</t>
  </si>
  <si>
    <t>KLAPKA velkoplošná bílá řaz 1,7,6</t>
  </si>
  <si>
    <t>Pol55</t>
  </si>
  <si>
    <t>klapka velkoplošná řazení 5</t>
  </si>
  <si>
    <t>Pol56</t>
  </si>
  <si>
    <t>montáž výcerámečků</t>
  </si>
  <si>
    <t>Pol57</t>
  </si>
  <si>
    <t>pětirámeček pro osazení přístrojů do skupiny</t>
  </si>
  <si>
    <t>Pol58</t>
  </si>
  <si>
    <t>čtyřrámeček pro osazení přístrojů do skupiny</t>
  </si>
  <si>
    <t>Pol59</t>
  </si>
  <si>
    <t>dvojrámeček pro osazení přístrojů do skupiny</t>
  </si>
  <si>
    <t>Pol60</t>
  </si>
  <si>
    <t>jednorámeček pro osazení přístrojů do skupiny</t>
  </si>
  <si>
    <t>Pol61</t>
  </si>
  <si>
    <t>SPÍNAČ 3f -sporáková kombinace</t>
  </si>
  <si>
    <t>Pol62</t>
  </si>
  <si>
    <t>SPÍNAČ ŘAZENÍ 3p pod omítku kompletní včetně krabice</t>
  </si>
  <si>
    <t>D3</t>
  </si>
  <si>
    <t xml:space="preserve">PŘÍSTROJE ZÁSUVEK 230V kompatibilní s designem vypínačů,  pro osazení do společných vícerámečků</t>
  </si>
  <si>
    <t>Pol63</t>
  </si>
  <si>
    <t>Montáž ZÁSUVKA JEDNODUCHÁ 10/16A</t>
  </si>
  <si>
    <t>Pol64</t>
  </si>
  <si>
    <t>zásuvka 230V - bílá</t>
  </si>
  <si>
    <t>Pol65</t>
  </si>
  <si>
    <t>ZÁSUVKA JEDNODUCHÁ 10/16A SE SVODIČEM TŘÍDY D</t>
  </si>
  <si>
    <t>Pol66</t>
  </si>
  <si>
    <t xml:space="preserve">zásuvka 230V - bílá/červená  - svodič přepětí</t>
  </si>
  <si>
    <t>Pol67</t>
  </si>
  <si>
    <t>Montáž ZÁSUVKA DVOJNÁSOBNÁ 10/16A</t>
  </si>
  <si>
    <t>Pol68</t>
  </si>
  <si>
    <t>zásuvka dvojnásobná 230V - bílá</t>
  </si>
  <si>
    <t>D4</t>
  </si>
  <si>
    <t>KRABICE, TRUBKY, ŽLABY</t>
  </si>
  <si>
    <t>Pol69</t>
  </si>
  <si>
    <t>Montáž KRABICE protahovací</t>
  </si>
  <si>
    <t>Pol70</t>
  </si>
  <si>
    <t>KRABICE protahovací pod omítku/SDK</t>
  </si>
  <si>
    <t>KUS</t>
  </si>
  <si>
    <t>Pol71</t>
  </si>
  <si>
    <t>Montáž KRABICE odbočná</t>
  </si>
  <si>
    <t>Pol72</t>
  </si>
  <si>
    <t>KRABICE odbočná se svorkovnicí pod omítku/SDK</t>
  </si>
  <si>
    <t>Pol73</t>
  </si>
  <si>
    <t>Montáž KRABICE sesazovací pod omítku (příprava i pro osazení SLB)</t>
  </si>
  <si>
    <t>Pol74</t>
  </si>
  <si>
    <t>KRABICE sesazovací pod omítku/SDK</t>
  </si>
  <si>
    <t>Pol75</t>
  </si>
  <si>
    <t>Montáž EKVIPOTENCIÁLNÍ SVORKOVNICE</t>
  </si>
  <si>
    <t>Pol76</t>
  </si>
  <si>
    <t>EKVIPOTENCIÁLNÍ SVORKOVNICE</t>
  </si>
  <si>
    <t>Pol77</t>
  </si>
  <si>
    <t>ZAPOJENI bezšroubové svorky do 5x2,5 MM</t>
  </si>
  <si>
    <t>Pol78</t>
  </si>
  <si>
    <t>Bezšroubová svorka 5x2,5 mm2</t>
  </si>
  <si>
    <t>Pol79</t>
  </si>
  <si>
    <t>ZEMNÍCÍ SVORKA NA POTRUBÍ VC. Cu PASKU</t>
  </si>
  <si>
    <t>Pol80</t>
  </si>
  <si>
    <t>zemnící svorka na potruní vc. Cu. Pásku</t>
  </si>
  <si>
    <t>D5</t>
  </si>
  <si>
    <t>ROZVADĚČE - zkratová odolnost přístrojů 10kA (rozhodující pro výrobu je výkresová část), pož provede</t>
  </si>
  <si>
    <t>Pol81</t>
  </si>
  <si>
    <t>Montáž rozvaděče do 100 kg</t>
  </si>
  <si>
    <t>D6</t>
  </si>
  <si>
    <t>ROZVADĚČ R1</t>
  </si>
  <si>
    <t>Pol82</t>
  </si>
  <si>
    <t>Oceloplechový rozvaděč určený k zazdění pro níže uvedenou přístrojovou náplň cca 216 Modulů, S požární odolností dle PBŘ</t>
  </si>
  <si>
    <t>Pol83</t>
  </si>
  <si>
    <t>Svodič přepětí 1.+2. stupeň</t>
  </si>
  <si>
    <t>Pol84</t>
  </si>
  <si>
    <t>vypínač 100/1/B</t>
  </si>
  <si>
    <t>Pol85</t>
  </si>
  <si>
    <t>Jistič 6/1/B</t>
  </si>
  <si>
    <t>Pol86</t>
  </si>
  <si>
    <t>Jistič 10/1/B</t>
  </si>
  <si>
    <t>Pol87</t>
  </si>
  <si>
    <t>Jistič 16/1/B</t>
  </si>
  <si>
    <t>Pol88</t>
  </si>
  <si>
    <t>Jistič 20/1/C</t>
  </si>
  <si>
    <t>Pol89</t>
  </si>
  <si>
    <t>Jistič 25/1/C</t>
  </si>
  <si>
    <t>Pol90</t>
  </si>
  <si>
    <t>Jistič 16/3/B</t>
  </si>
  <si>
    <t>Pol91</t>
  </si>
  <si>
    <t>Jistič 32/3/B</t>
  </si>
  <si>
    <t>Pol92</t>
  </si>
  <si>
    <t>Jistič 50/3/B</t>
  </si>
  <si>
    <t>Pol93</t>
  </si>
  <si>
    <t>Jistič 63/3/B</t>
  </si>
  <si>
    <t>Pol94</t>
  </si>
  <si>
    <t>Chránič 40/4/30mA</t>
  </si>
  <si>
    <t>Pol95</t>
  </si>
  <si>
    <t>Chránič 63/4/30mA</t>
  </si>
  <si>
    <t>Pol96</t>
  </si>
  <si>
    <t>Jistič + chránič 10/2/B/30mA</t>
  </si>
  <si>
    <t>Pol97</t>
  </si>
  <si>
    <t>Jistič + chránič 16/2/B/30mA</t>
  </si>
  <si>
    <t>Pol98</t>
  </si>
  <si>
    <t>Jistič + chránič 20/2/B/30mA</t>
  </si>
  <si>
    <t>Pol99</t>
  </si>
  <si>
    <t>Jistič + chránič 32/2/B/30mA</t>
  </si>
  <si>
    <t>Pol100</t>
  </si>
  <si>
    <t>Pojistkový odpínač 50/3</t>
  </si>
  <si>
    <t>Pol101</t>
  </si>
  <si>
    <t>napájení zdroj 12V zvonek</t>
  </si>
  <si>
    <t>Pol102</t>
  </si>
  <si>
    <t>izolovaná lišta CU propojovací 3f</t>
  </si>
  <si>
    <t>Pol103</t>
  </si>
  <si>
    <t>Pomocný materiál pro konstrukci rozvaděče, řadové svorky, vodiče atd…</t>
  </si>
  <si>
    <t>D7</t>
  </si>
  <si>
    <t>ÚPRAVY STÁVAJÍCÍCH ROZVODŮ</t>
  </si>
  <si>
    <t>Pol104</t>
  </si>
  <si>
    <t>PRODLOUŽENÍ A NAPOJENÍ STÁVAJÍCÍCH ROZVODŮ DO NOVĚ OSAZENÉHO ROZVADĚČE (ÚČTOVÁNO DLE SKUTEČNOSTI)</t>
  </si>
  <si>
    <t>D8</t>
  </si>
  <si>
    <t>OSTATNÍ DODÁVKY</t>
  </si>
  <si>
    <t>Pol105</t>
  </si>
  <si>
    <t>NAPOJENÍ VENTILÁRORŮ PRO WC</t>
  </si>
  <si>
    <t>Pol106</t>
  </si>
  <si>
    <t>odtahový ventilátor s časovým doběhem</t>
  </si>
  <si>
    <t>Pol107</t>
  </si>
  <si>
    <t>montáž požární ucpávky do 20cm2</t>
  </si>
  <si>
    <t>Pol108</t>
  </si>
  <si>
    <t>požární ucpávky do 20cm2</t>
  </si>
  <si>
    <t>Pol109</t>
  </si>
  <si>
    <t>montáž požárního hlásiče</t>
  </si>
  <si>
    <t>Pol110</t>
  </si>
  <si>
    <t>autonomní požární hlásič</t>
  </si>
  <si>
    <t>D9</t>
  </si>
  <si>
    <t>PŘIVOLÁNÍ POMOCI</t>
  </si>
  <si>
    <t>Pol111</t>
  </si>
  <si>
    <t>MONTÁŽ TLAČÍTKA VYVOLÁNÍ POPLACHU</t>
  </si>
  <si>
    <t>Pol112</t>
  </si>
  <si>
    <t>Tlačítko signální/resetovacÍ (vyvolání poplachu)</t>
  </si>
  <si>
    <t>Pol113</t>
  </si>
  <si>
    <t>MONTÁŽ KONTROLNÍHO MODULU</t>
  </si>
  <si>
    <t>Pol114</t>
  </si>
  <si>
    <t>Modul kontrolní s potvrzovacím tlačítkem</t>
  </si>
  <si>
    <t>Pol115</t>
  </si>
  <si>
    <t>Tlačítko signální tahové (zatažení za šňůru)</t>
  </si>
  <si>
    <t>Pol116</t>
  </si>
  <si>
    <t>MONTÁŽ SIGNALIZAČNÍHO PANELU</t>
  </si>
  <si>
    <t>Pol117</t>
  </si>
  <si>
    <t>Panel signalizační</t>
  </si>
  <si>
    <t>Pol118</t>
  </si>
  <si>
    <t>MONTÁŽ AKUSTICKÉHO HLÁSIČE</t>
  </si>
  <si>
    <t>Pol119</t>
  </si>
  <si>
    <t>AKUSTICKÝ HLÁSIČ (BZUČÁK)</t>
  </si>
  <si>
    <t>Pol120</t>
  </si>
  <si>
    <t>Rámeček pro elektroinstalační přístroje, jednonásobný</t>
  </si>
  <si>
    <t>Pol121</t>
  </si>
  <si>
    <t>Rámeček pro elektroinstalační přístroje, trojnásobný</t>
  </si>
  <si>
    <t>Pol122</t>
  </si>
  <si>
    <t>MONTÁŽ ZDROJE MALÉHO MAPĚTÍ NA DIN LIŠTU A NAPOJENÍ</t>
  </si>
  <si>
    <t>Pol123</t>
  </si>
  <si>
    <t>ZDROJ NAPÁJENÍ</t>
  </si>
  <si>
    <t>D10</t>
  </si>
  <si>
    <t>KABELY A VODIČE KABELOVÉ LÁVKY</t>
  </si>
  <si>
    <t>Pol124</t>
  </si>
  <si>
    <t>Ukončení vodičů v rozvaděči do 4mm2</t>
  </si>
  <si>
    <t>Pol125</t>
  </si>
  <si>
    <t>Ukončení celoplastového kabelu do 5x35mm2</t>
  </si>
  <si>
    <t>Pol126</t>
  </si>
  <si>
    <t>Montáž kabelu JYSTY 2x2x0,8</t>
  </si>
  <si>
    <t>Pol127</t>
  </si>
  <si>
    <t>Kabel sběrnicový JYSTY 2x2x0,8</t>
  </si>
  <si>
    <t>Pol128</t>
  </si>
  <si>
    <t>Montáž kabelu JYSTY 10x2x0,8</t>
  </si>
  <si>
    <t>Pol129</t>
  </si>
  <si>
    <t>Kabel sběrnicový JYSTY 10x2x0,8</t>
  </si>
  <si>
    <t>Pol130</t>
  </si>
  <si>
    <t>Montáž kabelu 1-CYKY 3x1,5-J pod omítku nebo pevně</t>
  </si>
  <si>
    <t>Pol131</t>
  </si>
  <si>
    <t>Kabel 1-CYKY 3x1,5-J (O)</t>
  </si>
  <si>
    <t>91</t>
  </si>
  <si>
    <t>Pol132</t>
  </si>
  <si>
    <t>Montáž kabelu 1-CYKY 3x2,5-J pod omítku nebo pevně</t>
  </si>
  <si>
    <t>Pol133</t>
  </si>
  <si>
    <t>Kabel 1-CYKY 3x2,5-J</t>
  </si>
  <si>
    <t>93</t>
  </si>
  <si>
    <t>Pol134</t>
  </si>
  <si>
    <t>Montáž kabelu 1-CYKY 5x2,5-J pod omítku</t>
  </si>
  <si>
    <t>184</t>
  </si>
  <si>
    <t>Pol135</t>
  </si>
  <si>
    <t>Kabel 1-CYKY 5x2,5-J</t>
  </si>
  <si>
    <t>186</t>
  </si>
  <si>
    <t>Pol136</t>
  </si>
  <si>
    <t>Montáž kabelu 1-CYKY 3x4-J pod omítku</t>
  </si>
  <si>
    <t>188</t>
  </si>
  <si>
    <t>Pol137</t>
  </si>
  <si>
    <t>Kabel 1-CYKY 3x4-J</t>
  </si>
  <si>
    <t>190</t>
  </si>
  <si>
    <t>95</t>
  </si>
  <si>
    <t>Pol138</t>
  </si>
  <si>
    <t>Montáž kabelu 1-CYKY 3x10-J pod omítku</t>
  </si>
  <si>
    <t>192</t>
  </si>
  <si>
    <t>Pol139</t>
  </si>
  <si>
    <t>Kabel 1-CYKY 3x10-J</t>
  </si>
  <si>
    <t>194</t>
  </si>
  <si>
    <t>Pol140</t>
  </si>
  <si>
    <t>Montáž kabelu 1-CYA 1x25-ZŽ do žlabu nebo pevně</t>
  </si>
  <si>
    <t>196</t>
  </si>
  <si>
    <t>Pol141</t>
  </si>
  <si>
    <t>Kabel 1-CYA 1x25 ZŽ</t>
  </si>
  <si>
    <t>198</t>
  </si>
  <si>
    <t>97</t>
  </si>
  <si>
    <t>Pol142</t>
  </si>
  <si>
    <t>Montáž kabelu 1-CYA 1x16-ZŽ do žlabu nebo pevně</t>
  </si>
  <si>
    <t>200</t>
  </si>
  <si>
    <t>Pol143</t>
  </si>
  <si>
    <t>Kabel 1-CYA 1x16-ZŽ</t>
  </si>
  <si>
    <t>202</t>
  </si>
  <si>
    <t>99</t>
  </si>
  <si>
    <t>Pol144</t>
  </si>
  <si>
    <t>Montáž kabelu 1-CYA 1x4-ZŽ do žlabu nebo pevně</t>
  </si>
  <si>
    <t>204</t>
  </si>
  <si>
    <t>Pol145</t>
  </si>
  <si>
    <t>Kabel 1-CYA 1x4-ZŽ</t>
  </si>
  <si>
    <t>206</t>
  </si>
  <si>
    <t>101</t>
  </si>
  <si>
    <t>Pol146</t>
  </si>
  <si>
    <t>Montáž kabelu kabelového žlabu</t>
  </si>
  <si>
    <t>208</t>
  </si>
  <si>
    <t>Pol147</t>
  </si>
  <si>
    <t>drátěný kabelový žlab 100/50 zinkovaný</t>
  </si>
  <si>
    <t>210</t>
  </si>
  <si>
    <t>103</t>
  </si>
  <si>
    <t>Pol148</t>
  </si>
  <si>
    <t>příslušenství kabelového žlabu (kolena, T kusy, atd.)</t>
  </si>
  <si>
    <t>212</t>
  </si>
  <si>
    <t>Pol149</t>
  </si>
  <si>
    <t>instalace hmoždinky do zdiva, betonu atd.</t>
  </si>
  <si>
    <t>214</t>
  </si>
  <si>
    <t>105</t>
  </si>
  <si>
    <t>Pol150</t>
  </si>
  <si>
    <t>hmoždinka do betonu 8 mm</t>
  </si>
  <si>
    <t>216</t>
  </si>
  <si>
    <t>D11</t>
  </si>
  <si>
    <t xml:space="preserve">MONTÁŽE JINDE NESPECIFIKOVANÉ </t>
  </si>
  <si>
    <t>Pol151</t>
  </si>
  <si>
    <t>Dokumentace skutečného provedení stavby</t>
  </si>
  <si>
    <t>218</t>
  </si>
  <si>
    <t>107</t>
  </si>
  <si>
    <t>Pol152</t>
  </si>
  <si>
    <t>Zednická výpomoc, vrtání, bourání drážek a pod, usazení krabic, obetonávky apod…</t>
  </si>
  <si>
    <t>220</t>
  </si>
  <si>
    <t>Pol153</t>
  </si>
  <si>
    <t>Revizní zpráva a zkouška zařízení</t>
  </si>
  <si>
    <t>222</t>
  </si>
  <si>
    <t>109</t>
  </si>
  <si>
    <t>Pol154</t>
  </si>
  <si>
    <t xml:space="preserve">Pomocný a přidružený materiál  - (cca 3%) z ceny materiálu</t>
  </si>
  <si>
    <t>224</t>
  </si>
  <si>
    <t>D12</t>
  </si>
  <si>
    <t>SVÍTIDLA - před objednáním vyvzorkovat investorovi (TD)</t>
  </si>
  <si>
    <t>Pol155</t>
  </si>
  <si>
    <t>MONTAZ SVITIDLA NA STROP, STENU, DO PODHLEDU, VENKU APOD…</t>
  </si>
  <si>
    <t>226</t>
  </si>
  <si>
    <t>111</t>
  </si>
  <si>
    <t>Pol156</t>
  </si>
  <si>
    <t xml:space="preserve">LED INTERIEROVÉ KRUHOVÉ STROPNÍ SVÍDIDLO  24W</t>
  </si>
  <si>
    <t>228</t>
  </si>
  <si>
    <t>Pol157</t>
  </si>
  <si>
    <t>svítidlo interiérové přisazené s modulem LED 2x1950 lm, spektrum 840</t>
  </si>
  <si>
    <t>230</t>
  </si>
  <si>
    <t>113</t>
  </si>
  <si>
    <t>Pol158</t>
  </si>
  <si>
    <t>Svítidlo s vlastním zdrojem, autonomní 1h, zdroj LED nebo zářivka, ekvivalent 9W DZ zářivka</t>
  </si>
  <si>
    <t>232</t>
  </si>
  <si>
    <t>Pol159</t>
  </si>
  <si>
    <t>EXTERIEROVÉ NÁSTĚNNÉ SVÍTIDLO S POHYBOVÝM SENZOREM</t>
  </si>
  <si>
    <t>234</t>
  </si>
  <si>
    <t>115</t>
  </si>
  <si>
    <t>Pol160</t>
  </si>
  <si>
    <t>svítidlo nástěnné LED 5W opálové</t>
  </si>
  <si>
    <t>236</t>
  </si>
  <si>
    <t>D13</t>
  </si>
  <si>
    <t>DODÁVKA A MONTÁŽ SYSTÉMU LAN + TEL, páteřní rozvody SLB</t>
  </si>
  <si>
    <t>Pol161</t>
  </si>
  <si>
    <t>Instalace níže uvedených prvků</t>
  </si>
  <si>
    <t>238</t>
  </si>
  <si>
    <t>117</t>
  </si>
  <si>
    <t>Pol162</t>
  </si>
  <si>
    <t>Patch panel 1U, UTP, do 19" datových rozvaděčů patch panel s 24 porty RJ-45 zásuvek, CAT6</t>
  </si>
  <si>
    <t>240</t>
  </si>
  <si>
    <t>Pol163</t>
  </si>
  <si>
    <t>Zásuvky 4x230V, s přepěťovou ochranou, vyvazovací pásky, ventilátor, 4 police + potřebné příslušenství</t>
  </si>
  <si>
    <t>242</t>
  </si>
  <si>
    <t>119</t>
  </si>
  <si>
    <t>Pol164</t>
  </si>
  <si>
    <t>Kabel sdělovací UTP Cat 6 (POD OMÍTKOU v tr. PVC), nad podhledy svazkovat</t>
  </si>
  <si>
    <t>244</t>
  </si>
  <si>
    <t>Pol165</t>
  </si>
  <si>
    <t>Cerifikovaný kabel, CAT6, UTP,</t>
  </si>
  <si>
    <t>246</t>
  </si>
  <si>
    <t>121</t>
  </si>
  <si>
    <t>Pol166</t>
  </si>
  <si>
    <t>TRUBKA PVC 16 MM2 POD OMÍTKU - S DRÁTEM</t>
  </si>
  <si>
    <t>248</t>
  </si>
  <si>
    <t>Pol167</t>
  </si>
  <si>
    <t>TRUBKA PVC 16 MM2</t>
  </si>
  <si>
    <t>250</t>
  </si>
  <si>
    <t>123</t>
  </si>
  <si>
    <t>Pol168</t>
  </si>
  <si>
    <t>TRUBKA PVC 29MM POD OMÍTKU - S DRÁTEM</t>
  </si>
  <si>
    <t>252</t>
  </si>
  <si>
    <t>Pol169</t>
  </si>
  <si>
    <t>TRUBKA PVC 29MM</t>
  </si>
  <si>
    <t>254</t>
  </si>
  <si>
    <t>125</t>
  </si>
  <si>
    <t>Pol170</t>
  </si>
  <si>
    <t>Krabice elektroinstalační protahovací KU1902</t>
  </si>
  <si>
    <t>256</t>
  </si>
  <si>
    <t>Pol171</t>
  </si>
  <si>
    <t>258</t>
  </si>
  <si>
    <t>127</t>
  </si>
  <si>
    <t>Pol172</t>
  </si>
  <si>
    <t>Krabice elektroinstalační protahovací KO125 - páteřní rozvody</t>
  </si>
  <si>
    <t>260</t>
  </si>
  <si>
    <t>262</t>
  </si>
  <si>
    <t>129</t>
  </si>
  <si>
    <t>Pol173</t>
  </si>
  <si>
    <t>Datová dvojzásuvka</t>
  </si>
  <si>
    <t>264</t>
  </si>
  <si>
    <t>Pol174</t>
  </si>
  <si>
    <t xml:space="preserve">Datová dvojzásuvka Cat6 LAN  2xRJ 45 - design dle silnoproudu</t>
  </si>
  <si>
    <t>266</t>
  </si>
  <si>
    <t>131</t>
  </si>
  <si>
    <t>Pol175</t>
  </si>
  <si>
    <t>Ukončení kabelu UTP Cat6 na PATCH panelu</t>
  </si>
  <si>
    <t>268</t>
  </si>
  <si>
    <t>Pol176</t>
  </si>
  <si>
    <t>Finální měření na kabelech UTP a SYKFY</t>
  </si>
  <si>
    <t>270</t>
  </si>
  <si>
    <t>133</t>
  </si>
  <si>
    <t>Pol177</t>
  </si>
  <si>
    <t>Instalace zvonkového tlačítka</t>
  </si>
  <si>
    <t>272</t>
  </si>
  <si>
    <t>Pol178</t>
  </si>
  <si>
    <t>zvonkové tlačítko</t>
  </si>
  <si>
    <t>274</t>
  </si>
  <si>
    <t>135</t>
  </si>
  <si>
    <t>Pol179</t>
  </si>
  <si>
    <t>Instalace zvonku</t>
  </si>
  <si>
    <t>276</t>
  </si>
  <si>
    <t>Pol180</t>
  </si>
  <si>
    <t>zvonek</t>
  </si>
  <si>
    <t>278</t>
  </si>
  <si>
    <t>Pol181</t>
  </si>
  <si>
    <t>ELEKTROINSTALAČNÍ KRABICE PRO ZAPUŠTĚNOU MONTÁŽ 205x255</t>
  </si>
  <si>
    <t>280</t>
  </si>
  <si>
    <t>Pol182</t>
  </si>
  <si>
    <t>Anténní zesilovač s rozbočovačem pro 4 větve</t>
  </si>
  <si>
    <t>282</t>
  </si>
  <si>
    <t>Pol183</t>
  </si>
  <si>
    <t>Koaxiální kabel</t>
  </si>
  <si>
    <t>284</t>
  </si>
  <si>
    <t>Pol184</t>
  </si>
  <si>
    <t>Koaxiální kabel do 2,5 GHz</t>
  </si>
  <si>
    <t>286</t>
  </si>
  <si>
    <t>137</t>
  </si>
  <si>
    <t>Pol185</t>
  </si>
  <si>
    <t>Zásuvka televizní průběžná</t>
  </si>
  <si>
    <t>288</t>
  </si>
  <si>
    <t>Pol186</t>
  </si>
  <si>
    <t>Zásuvka televizní průběžná design dle silnoproudu</t>
  </si>
  <si>
    <t>290</t>
  </si>
  <si>
    <t>139</t>
  </si>
  <si>
    <t>292</t>
  </si>
  <si>
    <t>294</t>
  </si>
  <si>
    <t>141</t>
  </si>
  <si>
    <t>296</t>
  </si>
  <si>
    <t>298</t>
  </si>
  <si>
    <t>143</t>
  </si>
  <si>
    <t>300</t>
  </si>
  <si>
    <t>Pol187</t>
  </si>
  <si>
    <t>Zednická výpomoc včetně hrubého zaomítnutí drážky</t>
  </si>
  <si>
    <t>302</t>
  </si>
  <si>
    <t>145</t>
  </si>
  <si>
    <t>Pol188</t>
  </si>
  <si>
    <t>304</t>
  </si>
  <si>
    <t>02.6 - I.etapa - VZT + klimatizace</t>
  </si>
  <si>
    <t xml:space="preserve">    751 - Vzduchotechnika</t>
  </si>
  <si>
    <t xml:space="preserve">    VRN2 - Příprava staveniště</t>
  </si>
  <si>
    <t>751</t>
  </si>
  <si>
    <t>Vzduchotechnika</t>
  </si>
  <si>
    <t>potrubí Cu 6,35mm, 12,7mm včetně parotěsné izolace a komunikačního drátu</t>
  </si>
  <si>
    <t>potrubí Cu 9,50mm, 15,9mm včetně parotěsné izolace a komunikačního drátu</t>
  </si>
  <si>
    <t>chladivo, plnění, oživení, vakuování</t>
  </si>
  <si>
    <t>Venkovní jednotka Mini VRV 400V - 14kW</t>
  </si>
  <si>
    <t>Vnitřní jednotka nástěnná VRV 1,5kW</t>
  </si>
  <si>
    <t>Vnitřní jednotka nástěnná VRV 2,5kW</t>
  </si>
  <si>
    <t>Refnet KHRQ22M20T</t>
  </si>
  <si>
    <t>Kabelový ovladač vnitřních klimatizačních jednotek</t>
  </si>
  <si>
    <t>Plochý dekorační panel bílý</t>
  </si>
  <si>
    <t>Vnitřní jednotka o chladícím výkonu min. 3,5kW</t>
  </si>
  <si>
    <t>Venkovní jednotka o chladícím výkonu min. 3,5kW, provoz do -15°C</t>
  </si>
  <si>
    <t>751111012</t>
  </si>
  <si>
    <t>Mtž vent ax ntl nástěnného základního D do 200 mm</t>
  </si>
  <si>
    <t>42914120</t>
  </si>
  <si>
    <t>ventilátor axiální stěnový skříň z plastu IP44 35W D 150mm</t>
  </si>
  <si>
    <t>751377011</t>
  </si>
  <si>
    <t>Mtž odsávacího zákrytu (digestoř) bytového vestavěného</t>
  </si>
  <si>
    <t>751398041</t>
  </si>
  <si>
    <t>Mtž protidešťové žaluzie potrubí D do 300 mm</t>
  </si>
  <si>
    <t>751510042</t>
  </si>
  <si>
    <t>Vzduchotechnické potrubí pozink kruhové spirálně vinuté D do 200 mm</t>
  </si>
  <si>
    <t>751711111</t>
  </si>
  <si>
    <t>Montáž klimatizační jednotky vnitřní nástěnné o výkonu 3,5 kW</t>
  </si>
  <si>
    <t>751721111</t>
  </si>
  <si>
    <t>Montáž klimatizační jednotky venkovní s jednofázovým napájením (do 2 vnitřních jednotek)</t>
  </si>
  <si>
    <t>751721123</t>
  </si>
  <si>
    <t>Montáž klimatizační jednotky venkovní trojfázové napájení do 9 vnitřních jednotek nebo jedna jednotka pro 18 vnitřních jednotek</t>
  </si>
  <si>
    <t>751791122</t>
  </si>
  <si>
    <t>Montáž dvojice měděného potrubí předizolovaného 6-12 (1/4" x 1/2")</t>
  </si>
  <si>
    <t>751791123</t>
  </si>
  <si>
    <t>Montáž dvojice měděného potrubí předizolovaného 10-16 (3/8" x 5/8")</t>
  </si>
  <si>
    <t>751999031</t>
  </si>
  <si>
    <t>Protidešťová žaluzie D150</t>
  </si>
  <si>
    <t>751999033</t>
  </si>
  <si>
    <t>Materiál na závěsy</t>
  </si>
  <si>
    <t>kg</t>
  </si>
  <si>
    <t>751999034</t>
  </si>
  <si>
    <t>Zhotovení závěsů</t>
  </si>
  <si>
    <t>751999035</t>
  </si>
  <si>
    <t>Těsnící a spojovací materiál</t>
  </si>
  <si>
    <t>751999036</t>
  </si>
  <si>
    <t>Lešení - výška podl. do 3.0m</t>
  </si>
  <si>
    <t>M2</t>
  </si>
  <si>
    <t>751999037</t>
  </si>
  <si>
    <t>Montážní a kotevní materiál</t>
  </si>
  <si>
    <t>751999051</t>
  </si>
  <si>
    <t>dílenská dokumentace + dokumentace skutečného stavu</t>
  </si>
  <si>
    <t>998751101</t>
  </si>
  <si>
    <t>Přesun hmot tonážní pro vzduchotechniku v objektech v do 12 m</t>
  </si>
  <si>
    <t>HZS3211</t>
  </si>
  <si>
    <t>Hodinová zúčtovací sazba montér vzduchotechniky a chlazení</t>
  </si>
  <si>
    <t>262144</t>
  </si>
  <si>
    <t>HZS3212</t>
  </si>
  <si>
    <t>Hodinová zúčtovací sazba montér vzduchotechniky a chlazení odborný</t>
  </si>
  <si>
    <t>VRN2</t>
  </si>
  <si>
    <t>Příprava staveniště</t>
  </si>
  <si>
    <t>023002000</t>
  </si>
  <si>
    <t>Odstranění materiálů a konstrukcí, zpětné zazdění a začištění konstrukcí po prostupech</t>
  </si>
  <si>
    <t>02.7 - I.etapa - VRN</t>
  </si>
  <si>
    <t xml:space="preserve">    VRN4 - Inženýrská činnost</t>
  </si>
  <si>
    <t>Projektové práce--dokumentace skutečného provedení stavby</t>
  </si>
  <si>
    <t>1024</t>
  </si>
  <si>
    <t>-1689901922</t>
  </si>
  <si>
    <t>476591751</t>
  </si>
  <si>
    <t>VRN4</t>
  </si>
  <si>
    <t>Inženýrská činnost</t>
  </si>
  <si>
    <t>043002000</t>
  </si>
  <si>
    <t>Zkoušky a ostatní měření</t>
  </si>
  <si>
    <t>367612276</t>
  </si>
  <si>
    <t>044002000</t>
  </si>
  <si>
    <t>Revize</t>
  </si>
  <si>
    <t>-229390710</t>
  </si>
  <si>
    <t>03 - II.etapa - 1PP rehabilitace</t>
  </si>
  <si>
    <t>03.1 - II.etapa - Stavební část</t>
  </si>
  <si>
    <t xml:space="preserve">    783 - Dokončovací práce - nátěry</t>
  </si>
  <si>
    <t>(0,83+0,93+1,42+0,18+0,83+2,17)*2,8+1,05*2,2-0,7*1,97</t>
  </si>
  <si>
    <t>611311131</t>
  </si>
  <si>
    <t>Potažení vnitřních rovných stropů vápenným štukem tloušťky do 3 mm</t>
  </si>
  <si>
    <t>4,51+4,52</t>
  </si>
  <si>
    <t>2,2+18,739+18,739+2,2</t>
  </si>
  <si>
    <t>632441215</t>
  </si>
  <si>
    <t>Potěr anhydritový samonivelační litý C20 tl do 50 mm</t>
  </si>
  <si>
    <t>2,49+3,98+1,7+4,51+4,52+45,84+6,98</t>
  </si>
  <si>
    <t>(2,4+0,97*2+1,28+5,66+2,57*2)*2,8+1,05*2,02-0,8*1,97-0,7*1,97*2-0,6*1,97</t>
  </si>
  <si>
    <t>965042131</t>
  </si>
  <si>
    <t>Bourání podkladů pod dlažby nebo mazanin betonových nebo z litého asfaltu tl do 100 mm pl do 4 m2</t>
  </si>
  <si>
    <t>(3,55+2,41+2,58)*0,08</t>
  </si>
  <si>
    <t>9,3*0,08+(9,31*0,08+6,98*0,08+5,74*0,08)</t>
  </si>
  <si>
    <t>965046111</t>
  </si>
  <si>
    <t>Broušení stávajících betonových podlah úběr do 3 mm</t>
  </si>
  <si>
    <t>3,55+2,41+2,58+9,31+9,3+29,51+6,98+5,74</t>
  </si>
  <si>
    <t>(3,55+2,41+2,58+9,3)*1,15</t>
  </si>
  <si>
    <t>0,6*1,97+0,7*1,97*3+0,6*1,97+0,8*1,973+0,9*1,97</t>
  </si>
  <si>
    <t>3,55+2,41+2,58+9,3+5,74</t>
  </si>
  <si>
    <t>(2,49+3,98+1,7+4,51+4,52+45,84)*2,6</t>
  </si>
  <si>
    <t>36,8</t>
  </si>
  <si>
    <t>27,247*9</t>
  </si>
  <si>
    <t>998012021</t>
  </si>
  <si>
    <t>Přesun hmot pro budovy monolitické v do 6 m</t>
  </si>
  <si>
    <t>Provedení izolace proti zemní vlhkosti hydroizolační stěrkou vodorovné na betonu, 2 vrstvy vč. dodávky"</t>
  </si>
  <si>
    <t>3,98*1,3+1,7*1,3+45,84*0,5*1,3</t>
  </si>
  <si>
    <t>713110811</t>
  </si>
  <si>
    <t>Odstranění tepelné izolace stropů volně kladené z vláknitých materiálů suchých tl do 100 mm</t>
  </si>
  <si>
    <t>70,02*1,02 "Přepočtené koeficientem množství</t>
  </si>
  <si>
    <t>751398821</t>
  </si>
  <si>
    <t>Demontáž větrací mřížky stěnové do průřezu 0,040 m2</t>
  </si>
  <si>
    <t>751398822</t>
  </si>
  <si>
    <t>Demontáž větrací mřížky stěnové do průřezu 0,100 m2</t>
  </si>
  <si>
    <t>763131412.KNF</t>
  </si>
  <si>
    <t>SDK podhled D 112 desky 1xWHITE (A) 12,5 TI 100 mm 30 kg/m3 dvouvrstvá spodní kce profil CD+UD</t>
  </si>
  <si>
    <t>2,49+3,98+1,7+45,84</t>
  </si>
  <si>
    <t>2,49+1,7</t>
  </si>
  <si>
    <t>763131821</t>
  </si>
  <si>
    <t>Demontáž SDK podhledu s dvouvrstvou nosnou kcí z ocelových profilů opláštění jednoduché</t>
  </si>
  <si>
    <t>D+M dveře vnitřní dřevěné hladké plné otočné povrch lamino vč. ocelové zrubně a kování s madlem 900/1970mm s PO 30 min.</t>
  </si>
  <si>
    <t>dtto,avšak 800/1970mm bez PO</t>
  </si>
  <si>
    <t>dtto,avšak 700/1970mm</t>
  </si>
  <si>
    <t>dtto,avšak 700/1970mm z 1/3 zasklené s PO 30 min.</t>
  </si>
  <si>
    <t xml:space="preserve">"schema D04"  1</t>
  </si>
  <si>
    <t>dtto,avšak 900/1970mm s madlem</t>
  </si>
  <si>
    <t xml:space="preserve">"schema D05"   1</t>
  </si>
  <si>
    <t>Nátěr penetrační na podlahu vč.soklíků</t>
  </si>
  <si>
    <t>(2,49+3,98+1,7+45,84*0,5)*1,15</t>
  </si>
  <si>
    <t>0,8+0,7+0,9</t>
  </si>
  <si>
    <t>2,4*1,1 "Přepočtené koeficientem množství</t>
  </si>
  <si>
    <t>35,754*1,1 "Přepočtené koeficientem množství</t>
  </si>
  <si>
    <t>(4,51+4,52+6,98)*1,1+45,84*0,5*1,1</t>
  </si>
  <si>
    <t>(9,31+29,51+6,98+5,74)*1,1</t>
  </si>
  <si>
    <t>42,823*0,7</t>
  </si>
  <si>
    <t>42,823*1,1 "Přepočtené koeficientem množství</t>
  </si>
  <si>
    <t>"místn. č.009"(1,93+2,39)*2*2,0-0,8*1,97</t>
  </si>
  <si>
    <t>"č.010"(1,91+0,93)*2*2,0-0,7*1,97</t>
  </si>
  <si>
    <t>"č.013" (5,66+2,46+0,96+1,03+1,46+0,5)*2,0</t>
  </si>
  <si>
    <t>49,825*1,1 "Přepočtené koeficientem množství</t>
  </si>
  <si>
    <t>783</t>
  </si>
  <si>
    <t>Dokončovací práce - nátěry</t>
  </si>
  <si>
    <t>783301303</t>
  </si>
  <si>
    <t>Bezoplachové odrezivění zámečnických konstrukcí</t>
  </si>
  <si>
    <t>1,2*5</t>
  </si>
  <si>
    <t>783314101</t>
  </si>
  <si>
    <t>Základní jednonásobný syntetický nátěr zámečnických konstrukcí</t>
  </si>
  <si>
    <t>783315101</t>
  </si>
  <si>
    <t>Mezinátěr jednonásobný syntetický standardní zámečnických konstrukcí</t>
  </si>
  <si>
    <t>783317101</t>
  </si>
  <si>
    <t>Krycí jednonásobný syntetický standardní nátěr zámečnických konstrukcí</t>
  </si>
  <si>
    <t>163,904*0,5</t>
  </si>
  <si>
    <t>163,904+41,878+9,03+54,01</t>
  </si>
  <si>
    <t>Hodinová zúčtovací sazba zedník-stavební přípomocné práce pro část ZTI</t>
  </si>
  <si>
    <t>1613604436</t>
  </si>
  <si>
    <t>03.2 - II.etapa - Kanalizace</t>
  </si>
  <si>
    <t>Pol40</t>
  </si>
  <si>
    <t>sifon vanový DN50</t>
  </si>
  <si>
    <t>Pol41</t>
  </si>
  <si>
    <t>sifon umývadlový DN50 chrom</t>
  </si>
  <si>
    <t>Pol42</t>
  </si>
  <si>
    <t>Pol43</t>
  </si>
  <si>
    <t>03.3 - II.etapa - Vodovod</t>
  </si>
  <si>
    <t>Pol44</t>
  </si>
  <si>
    <t>03.4 - II.etapa - Zařizovací předměty</t>
  </si>
  <si>
    <t>03.5 - II.etapa - Elektroinstalace</t>
  </si>
  <si>
    <t>D2 - PŘÍSTROJE SPÍNAČŮ TYP velkoplošný vypínač pro osazení do společných vícerámečků</t>
  </si>
  <si>
    <t xml:space="preserve">D3 - PŘÍSTROJE ZÁSUVEK 230V kompatibilní s designem vypínačů,  pro osazení do společných vícerámečků</t>
  </si>
  <si>
    <t>D4 - KRABICE, TRUBKY, ŽLABY</t>
  </si>
  <si>
    <t>D5 - ROZVADĚČE - zkratová odolnost přístrojů 10kA (rozhodující pro výrobu je výkresová část), pož provede</t>
  </si>
  <si>
    <t xml:space="preserve">    D6 - ROZVADĚČ R0</t>
  </si>
  <si>
    <t xml:space="preserve">    D7 - ÚPRAVY STÁVAJÍCÍCH ROZVODŮ</t>
  </si>
  <si>
    <t>D8 - OSTATNÍ DODÁVKY</t>
  </si>
  <si>
    <t>D9 - PŘIVOLÁNÍ POMOCI</t>
  </si>
  <si>
    <t>D10 - KABELY A VODIČE KABELOVÉ LÁVKY</t>
  </si>
  <si>
    <t xml:space="preserve">D11 - MONTÁŽE JINDE NESPECIFIKOVANÉ </t>
  </si>
  <si>
    <t>D12 - SVÍTIDLA - před objednáním vyvzorkovat investorovi (TD)</t>
  </si>
  <si>
    <t>D13 - DODÁVKA A MONTÁŽ SYSTÉMU LAN + TEL, páteřní rozvody SLB</t>
  </si>
  <si>
    <t>ROZVADĚČ R0</t>
  </si>
  <si>
    <t>Pol189</t>
  </si>
  <si>
    <t>Oceloplechový rozvaděč určený k zazdění pro níže uvedenou přístrojovou náplň 216 Modulů, S požární odolností dle PBŘ</t>
  </si>
  <si>
    <t>Pol190</t>
  </si>
  <si>
    <t>Jistič 2/1/B</t>
  </si>
  <si>
    <t>Pol191</t>
  </si>
  <si>
    <t>Jistič 10/3/B</t>
  </si>
  <si>
    <t>Pol192</t>
  </si>
  <si>
    <t>Jistič 25/3/B</t>
  </si>
  <si>
    <t>Pol193</t>
  </si>
  <si>
    <t>Jistič 40/3/B</t>
  </si>
  <si>
    <t>Pol194</t>
  </si>
  <si>
    <t>Jistič 100/3/B</t>
  </si>
  <si>
    <t>Pol195</t>
  </si>
  <si>
    <t>výkonový jistič 200/3</t>
  </si>
  <si>
    <t>Pol196</t>
  </si>
  <si>
    <t>Pol197</t>
  </si>
  <si>
    <t>Rámeček pro elektroinstalační přístroje, dvojnásobný</t>
  </si>
  <si>
    <t>Pol198</t>
  </si>
  <si>
    <t xml:space="preserve">LED, INTERIEROVÉ PŘISAZENÉ  SVÍTIDLO S DIFUZOREM, TRANSPARENTNÍ PC. 3770 lm,, spektrum 840</t>
  </si>
  <si>
    <t>Pol199</t>
  </si>
  <si>
    <t>svítidlo interiérové přisazené s LED modulem 3770 lm, spektrum 840</t>
  </si>
  <si>
    <t>03.6 - II.etapa - VZT</t>
  </si>
  <si>
    <t>751322012</t>
  </si>
  <si>
    <t>Mtž talířového ventilu D do 200 mm</t>
  </si>
  <si>
    <t>751999011</t>
  </si>
  <si>
    <t>UNIVERZÁLNÍ PLASTOVÝ ANEMOSTAT D160</t>
  </si>
  <si>
    <t>751344112</t>
  </si>
  <si>
    <t>Mtž tlumiče hluku pro kruhové potrubí D do 200 mm</t>
  </si>
  <si>
    <t>42976204</t>
  </si>
  <si>
    <t>tlumič hluku kruhový Pz, D 160mm, l=500mm</t>
  </si>
  <si>
    <t>751611111</t>
  </si>
  <si>
    <t>Montáž vzduchotechnické jednotky s rekuperací tepla nástěnné s výměnou vzduchu do 500 m3/h</t>
  </si>
  <si>
    <t>751999001</t>
  </si>
  <si>
    <t>Rekuperační jednotka - podstropní provedení, deskový výměník, filtr, ventilátory; Q=200m3/hod; elektrický dohřev D160, kryt SDK, regulace+hydrostat</t>
  </si>
  <si>
    <t>751691111</t>
  </si>
  <si>
    <t>Zaregulování systému vzduchotechnického zařízení - 1 koncový (distribuční) prvek</t>
  </si>
  <si>
    <t>7511999001</t>
  </si>
  <si>
    <t>Dopojení vyústek na SDK</t>
  </si>
  <si>
    <t>751999014</t>
  </si>
  <si>
    <t>Zapojení regulace vzduchotechnické jednotky</t>
  </si>
  <si>
    <t>7511999999</t>
  </si>
  <si>
    <t>Instalace hydrostatu, propojení s VZT jednotkou</t>
  </si>
  <si>
    <t>03.7 - II.etapa - VRN</t>
  </si>
  <si>
    <t>386647808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</si>
</sst>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MB83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Druhá domácnost DOZP-PD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Mladá Boleslav,Havlíčkova 447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30. 6. 2021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Středočeský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Energy Benefit Centre Praha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Ing.Pavel Michálek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ROUND(AG95+AG96+AG104,2)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ROUND(AS95+AS96+AS104,2)</f>
        <v>0</v>
      </c>
      <c r="AT94" s="113">
        <f>ROUND(SUM(AV94:AW94),2)</f>
        <v>0</v>
      </c>
      <c r="AU94" s="114">
        <f>ROUND(AU95+AU96+AU104,5)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ROUND(AZ95+AZ96+AZ104,2)</f>
        <v>0</v>
      </c>
      <c r="BA94" s="113">
        <f>ROUND(BA95+BA96+BA104,2)</f>
        <v>0</v>
      </c>
      <c r="BB94" s="113">
        <f>ROUND(BB95+BB96+BB104,2)</f>
        <v>0</v>
      </c>
      <c r="BC94" s="113">
        <f>ROUND(BC95+BC96+BC104,2)</f>
        <v>0</v>
      </c>
      <c r="BD94" s="115">
        <f>ROUND(BD95+BD96+BD104,2)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I.etapa - opěrná zeď...'!J30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I.etapa - opěrná zeď...'!P135</f>
        <v>0</v>
      </c>
      <c r="AV95" s="127">
        <f>'01 - I.etapa - opěrná zeď...'!J33</f>
        <v>0</v>
      </c>
      <c r="AW95" s="127">
        <f>'01 - I.etapa - opěrná zeď...'!J34</f>
        <v>0</v>
      </c>
      <c r="AX95" s="127">
        <f>'01 - I.etapa - opěrná zeď...'!J35</f>
        <v>0</v>
      </c>
      <c r="AY95" s="127">
        <f>'01 - I.etapa - opěrná zeď...'!J36</f>
        <v>0</v>
      </c>
      <c r="AZ95" s="127">
        <f>'01 - I.etapa - opěrná zeď...'!F33</f>
        <v>0</v>
      </c>
      <c r="BA95" s="127">
        <f>'01 - I.etapa - opěrná zeď...'!F34</f>
        <v>0</v>
      </c>
      <c r="BB95" s="127">
        <f>'01 - I.etapa - opěrná zeď...'!F35</f>
        <v>0</v>
      </c>
      <c r="BC95" s="127">
        <f>'01 - I.etapa - opěrná zeď...'!F36</f>
        <v>0</v>
      </c>
      <c r="BD95" s="129">
        <f>'01 - I.etapa - opěrná zeď...'!F37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7"/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31">
        <f>ROUND(SUM(AG97:AG103),2)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f>ROUND(SUM(AS97:AS103),2)</f>
        <v>0</v>
      </c>
      <c r="AT96" s="127">
        <f>ROUND(SUM(AV96:AW96),2)</f>
        <v>0</v>
      </c>
      <c r="AU96" s="128">
        <f>ROUND(SUM(AU97:AU103),5)</f>
        <v>0</v>
      </c>
      <c r="AV96" s="127">
        <f>ROUND(AZ96*L29,2)</f>
        <v>0</v>
      </c>
      <c r="AW96" s="127">
        <f>ROUND(BA96*L30,2)</f>
        <v>0</v>
      </c>
      <c r="AX96" s="127">
        <f>ROUND(BB96*L29,2)</f>
        <v>0</v>
      </c>
      <c r="AY96" s="127">
        <f>ROUND(BC96*L30,2)</f>
        <v>0</v>
      </c>
      <c r="AZ96" s="127">
        <f>ROUND(SUM(AZ97:AZ103),2)</f>
        <v>0</v>
      </c>
      <c r="BA96" s="127">
        <f>ROUND(SUM(BA97:BA103),2)</f>
        <v>0</v>
      </c>
      <c r="BB96" s="127">
        <f>ROUND(SUM(BB97:BB103),2)</f>
        <v>0</v>
      </c>
      <c r="BC96" s="127">
        <f>ROUND(SUM(BC97:BC103),2)</f>
        <v>0</v>
      </c>
      <c r="BD96" s="129">
        <f>ROUND(SUM(BD97:BD103),2)</f>
        <v>0</v>
      </c>
      <c r="BE96" s="7"/>
      <c r="BS96" s="130" t="s">
        <v>75</v>
      </c>
      <c r="BT96" s="130" t="s">
        <v>84</v>
      </c>
      <c r="BU96" s="130" t="s">
        <v>77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4" customFormat="1" ht="16.5" customHeight="1">
      <c r="A97" s="118" t="s">
        <v>80</v>
      </c>
      <c r="B97" s="69"/>
      <c r="C97" s="132"/>
      <c r="D97" s="132"/>
      <c r="E97" s="133" t="s">
        <v>90</v>
      </c>
      <c r="F97" s="133"/>
      <c r="G97" s="133"/>
      <c r="H97" s="133"/>
      <c r="I97" s="133"/>
      <c r="J97" s="132"/>
      <c r="K97" s="133" t="s">
        <v>91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'02.1 - I.etapa - Stavební...'!J32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92</v>
      </c>
      <c r="AR97" s="71"/>
      <c r="AS97" s="136">
        <v>0</v>
      </c>
      <c r="AT97" s="137">
        <f>ROUND(SUM(AV97:AW97),2)</f>
        <v>0</v>
      </c>
      <c r="AU97" s="138">
        <f>'02.1 - I.etapa - Stavební...'!P137</f>
        <v>0</v>
      </c>
      <c r="AV97" s="137">
        <f>'02.1 - I.etapa - Stavební...'!J35</f>
        <v>0</v>
      </c>
      <c r="AW97" s="137">
        <f>'02.1 - I.etapa - Stavební...'!J36</f>
        <v>0</v>
      </c>
      <c r="AX97" s="137">
        <f>'02.1 - I.etapa - Stavební...'!J37</f>
        <v>0</v>
      </c>
      <c r="AY97" s="137">
        <f>'02.1 - I.etapa - Stavební...'!J38</f>
        <v>0</v>
      </c>
      <c r="AZ97" s="137">
        <f>'02.1 - I.etapa - Stavební...'!F35</f>
        <v>0</v>
      </c>
      <c r="BA97" s="137">
        <f>'02.1 - I.etapa - Stavební...'!F36</f>
        <v>0</v>
      </c>
      <c r="BB97" s="137">
        <f>'02.1 - I.etapa - Stavební...'!F37</f>
        <v>0</v>
      </c>
      <c r="BC97" s="137">
        <f>'02.1 - I.etapa - Stavební...'!F38</f>
        <v>0</v>
      </c>
      <c r="BD97" s="139">
        <f>'02.1 - I.etapa - Stavební...'!F39</f>
        <v>0</v>
      </c>
      <c r="BE97" s="4"/>
      <c r="BT97" s="140" t="s">
        <v>86</v>
      </c>
      <c r="BV97" s="140" t="s">
        <v>78</v>
      </c>
      <c r="BW97" s="140" t="s">
        <v>93</v>
      </c>
      <c r="BX97" s="140" t="s">
        <v>89</v>
      </c>
      <c r="CL97" s="140" t="s">
        <v>1</v>
      </c>
    </row>
    <row r="98" s="4" customFormat="1" ht="16.5" customHeight="1">
      <c r="A98" s="118" t="s">
        <v>80</v>
      </c>
      <c r="B98" s="69"/>
      <c r="C98" s="132"/>
      <c r="D98" s="132"/>
      <c r="E98" s="133" t="s">
        <v>94</v>
      </c>
      <c r="F98" s="133"/>
      <c r="G98" s="133"/>
      <c r="H98" s="133"/>
      <c r="I98" s="133"/>
      <c r="J98" s="132"/>
      <c r="K98" s="133" t="s">
        <v>95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'02.2 - I.etapa - Kanalizace'!J32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92</v>
      </c>
      <c r="AR98" s="71"/>
      <c r="AS98" s="136">
        <v>0</v>
      </c>
      <c r="AT98" s="137">
        <f>ROUND(SUM(AV98:AW98),2)</f>
        <v>0</v>
      </c>
      <c r="AU98" s="138">
        <f>'02.2 - I.etapa - Kanalizace'!P121</f>
        <v>0</v>
      </c>
      <c r="AV98" s="137">
        <f>'02.2 - I.etapa - Kanalizace'!J35</f>
        <v>0</v>
      </c>
      <c r="AW98" s="137">
        <f>'02.2 - I.etapa - Kanalizace'!J36</f>
        <v>0</v>
      </c>
      <c r="AX98" s="137">
        <f>'02.2 - I.etapa - Kanalizace'!J37</f>
        <v>0</v>
      </c>
      <c r="AY98" s="137">
        <f>'02.2 - I.etapa - Kanalizace'!J38</f>
        <v>0</v>
      </c>
      <c r="AZ98" s="137">
        <f>'02.2 - I.etapa - Kanalizace'!F35</f>
        <v>0</v>
      </c>
      <c r="BA98" s="137">
        <f>'02.2 - I.etapa - Kanalizace'!F36</f>
        <v>0</v>
      </c>
      <c r="BB98" s="137">
        <f>'02.2 - I.etapa - Kanalizace'!F37</f>
        <v>0</v>
      </c>
      <c r="BC98" s="137">
        <f>'02.2 - I.etapa - Kanalizace'!F38</f>
        <v>0</v>
      </c>
      <c r="BD98" s="139">
        <f>'02.2 - I.etapa - Kanalizace'!F39</f>
        <v>0</v>
      </c>
      <c r="BE98" s="4"/>
      <c r="BT98" s="140" t="s">
        <v>86</v>
      </c>
      <c r="BV98" s="140" t="s">
        <v>78</v>
      </c>
      <c r="BW98" s="140" t="s">
        <v>96</v>
      </c>
      <c r="BX98" s="140" t="s">
        <v>89</v>
      </c>
      <c r="CL98" s="140" t="s">
        <v>1</v>
      </c>
    </row>
    <row r="99" s="4" customFormat="1" ht="16.5" customHeight="1">
      <c r="A99" s="118" t="s">
        <v>80</v>
      </c>
      <c r="B99" s="69"/>
      <c r="C99" s="132"/>
      <c r="D99" s="132"/>
      <c r="E99" s="133" t="s">
        <v>97</v>
      </c>
      <c r="F99" s="133"/>
      <c r="G99" s="133"/>
      <c r="H99" s="133"/>
      <c r="I99" s="133"/>
      <c r="J99" s="132"/>
      <c r="K99" s="133" t="s">
        <v>98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'02.3 - I.etapa - Vodovod'!J32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92</v>
      </c>
      <c r="AR99" s="71"/>
      <c r="AS99" s="136">
        <v>0</v>
      </c>
      <c r="AT99" s="137">
        <f>ROUND(SUM(AV99:AW99),2)</f>
        <v>0</v>
      </c>
      <c r="AU99" s="138">
        <f>'02.3 - I.etapa - Vodovod'!P121</f>
        <v>0</v>
      </c>
      <c r="AV99" s="137">
        <f>'02.3 - I.etapa - Vodovod'!J35</f>
        <v>0</v>
      </c>
      <c r="AW99" s="137">
        <f>'02.3 - I.etapa - Vodovod'!J36</f>
        <v>0</v>
      </c>
      <c r="AX99" s="137">
        <f>'02.3 - I.etapa - Vodovod'!J37</f>
        <v>0</v>
      </c>
      <c r="AY99" s="137">
        <f>'02.3 - I.etapa - Vodovod'!J38</f>
        <v>0</v>
      </c>
      <c r="AZ99" s="137">
        <f>'02.3 - I.etapa - Vodovod'!F35</f>
        <v>0</v>
      </c>
      <c r="BA99" s="137">
        <f>'02.3 - I.etapa - Vodovod'!F36</f>
        <v>0</v>
      </c>
      <c r="BB99" s="137">
        <f>'02.3 - I.etapa - Vodovod'!F37</f>
        <v>0</v>
      </c>
      <c r="BC99" s="137">
        <f>'02.3 - I.etapa - Vodovod'!F38</f>
        <v>0</v>
      </c>
      <c r="BD99" s="139">
        <f>'02.3 - I.etapa - Vodovod'!F39</f>
        <v>0</v>
      </c>
      <c r="BE99" s="4"/>
      <c r="BT99" s="140" t="s">
        <v>86</v>
      </c>
      <c r="BV99" s="140" t="s">
        <v>78</v>
      </c>
      <c r="BW99" s="140" t="s">
        <v>99</v>
      </c>
      <c r="BX99" s="140" t="s">
        <v>89</v>
      </c>
      <c r="CL99" s="140" t="s">
        <v>1</v>
      </c>
    </row>
    <row r="100" s="4" customFormat="1" ht="16.5" customHeight="1">
      <c r="A100" s="118" t="s">
        <v>80</v>
      </c>
      <c r="B100" s="69"/>
      <c r="C100" s="132"/>
      <c r="D100" s="132"/>
      <c r="E100" s="133" t="s">
        <v>100</v>
      </c>
      <c r="F100" s="133"/>
      <c r="G100" s="133"/>
      <c r="H100" s="133"/>
      <c r="I100" s="133"/>
      <c r="J100" s="132"/>
      <c r="K100" s="133" t="s">
        <v>101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'02.4 - I.etapa - Zařizova...'!J32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92</v>
      </c>
      <c r="AR100" s="71"/>
      <c r="AS100" s="136">
        <v>0</v>
      </c>
      <c r="AT100" s="137">
        <f>ROUND(SUM(AV100:AW100),2)</f>
        <v>0</v>
      </c>
      <c r="AU100" s="138">
        <f>'02.4 - I.etapa - Zařizova...'!P121</f>
        <v>0</v>
      </c>
      <c r="AV100" s="137">
        <f>'02.4 - I.etapa - Zařizova...'!J35</f>
        <v>0</v>
      </c>
      <c r="AW100" s="137">
        <f>'02.4 - I.etapa - Zařizova...'!J36</f>
        <v>0</v>
      </c>
      <c r="AX100" s="137">
        <f>'02.4 - I.etapa - Zařizova...'!J37</f>
        <v>0</v>
      </c>
      <c r="AY100" s="137">
        <f>'02.4 - I.etapa - Zařizova...'!J38</f>
        <v>0</v>
      </c>
      <c r="AZ100" s="137">
        <f>'02.4 - I.etapa - Zařizova...'!F35</f>
        <v>0</v>
      </c>
      <c r="BA100" s="137">
        <f>'02.4 - I.etapa - Zařizova...'!F36</f>
        <v>0</v>
      </c>
      <c r="BB100" s="137">
        <f>'02.4 - I.etapa - Zařizova...'!F37</f>
        <v>0</v>
      </c>
      <c r="BC100" s="137">
        <f>'02.4 - I.etapa - Zařizova...'!F38</f>
        <v>0</v>
      </c>
      <c r="BD100" s="139">
        <f>'02.4 - I.etapa - Zařizova...'!F39</f>
        <v>0</v>
      </c>
      <c r="BE100" s="4"/>
      <c r="BT100" s="140" t="s">
        <v>86</v>
      </c>
      <c r="BV100" s="140" t="s">
        <v>78</v>
      </c>
      <c r="BW100" s="140" t="s">
        <v>102</v>
      </c>
      <c r="BX100" s="140" t="s">
        <v>89</v>
      </c>
      <c r="CL100" s="140" t="s">
        <v>1</v>
      </c>
    </row>
    <row r="101" s="4" customFormat="1" ht="16.5" customHeight="1">
      <c r="A101" s="118" t="s">
        <v>80</v>
      </c>
      <c r="B101" s="69"/>
      <c r="C101" s="132"/>
      <c r="D101" s="132"/>
      <c r="E101" s="133" t="s">
        <v>103</v>
      </c>
      <c r="F101" s="133"/>
      <c r="G101" s="133"/>
      <c r="H101" s="133"/>
      <c r="I101" s="133"/>
      <c r="J101" s="132"/>
      <c r="K101" s="133" t="s">
        <v>104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'02.5 - I.etapa - Elektroi...'!J32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92</v>
      </c>
      <c r="AR101" s="71"/>
      <c r="AS101" s="136">
        <v>0</v>
      </c>
      <c r="AT101" s="137">
        <f>ROUND(SUM(AV101:AW101),2)</f>
        <v>0</v>
      </c>
      <c r="AU101" s="138">
        <f>'02.5 - I.etapa - Elektroi...'!P133</f>
        <v>0</v>
      </c>
      <c r="AV101" s="137">
        <f>'02.5 - I.etapa - Elektroi...'!J35</f>
        <v>0</v>
      </c>
      <c r="AW101" s="137">
        <f>'02.5 - I.etapa - Elektroi...'!J36</f>
        <v>0</v>
      </c>
      <c r="AX101" s="137">
        <f>'02.5 - I.etapa - Elektroi...'!J37</f>
        <v>0</v>
      </c>
      <c r="AY101" s="137">
        <f>'02.5 - I.etapa - Elektroi...'!J38</f>
        <v>0</v>
      </c>
      <c r="AZ101" s="137">
        <f>'02.5 - I.etapa - Elektroi...'!F35</f>
        <v>0</v>
      </c>
      <c r="BA101" s="137">
        <f>'02.5 - I.etapa - Elektroi...'!F36</f>
        <v>0</v>
      </c>
      <c r="BB101" s="137">
        <f>'02.5 - I.etapa - Elektroi...'!F37</f>
        <v>0</v>
      </c>
      <c r="BC101" s="137">
        <f>'02.5 - I.etapa - Elektroi...'!F38</f>
        <v>0</v>
      </c>
      <c r="BD101" s="139">
        <f>'02.5 - I.etapa - Elektroi...'!F39</f>
        <v>0</v>
      </c>
      <c r="BE101" s="4"/>
      <c r="BT101" s="140" t="s">
        <v>86</v>
      </c>
      <c r="BV101" s="140" t="s">
        <v>78</v>
      </c>
      <c r="BW101" s="140" t="s">
        <v>105</v>
      </c>
      <c r="BX101" s="140" t="s">
        <v>89</v>
      </c>
      <c r="CL101" s="140" t="s">
        <v>1</v>
      </c>
    </row>
    <row r="102" s="4" customFormat="1" ht="16.5" customHeight="1">
      <c r="A102" s="118" t="s">
        <v>80</v>
      </c>
      <c r="B102" s="69"/>
      <c r="C102" s="132"/>
      <c r="D102" s="132"/>
      <c r="E102" s="133" t="s">
        <v>106</v>
      </c>
      <c r="F102" s="133"/>
      <c r="G102" s="133"/>
      <c r="H102" s="133"/>
      <c r="I102" s="133"/>
      <c r="J102" s="132"/>
      <c r="K102" s="133" t="s">
        <v>107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'02.6 - I.etapa - VZT + kl...'!J32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92</v>
      </c>
      <c r="AR102" s="71"/>
      <c r="AS102" s="136">
        <v>0</v>
      </c>
      <c r="AT102" s="137">
        <f>ROUND(SUM(AV102:AW102),2)</f>
        <v>0</v>
      </c>
      <c r="AU102" s="138">
        <f>'02.6 - I.etapa - VZT + kl...'!P125</f>
        <v>0</v>
      </c>
      <c r="AV102" s="137">
        <f>'02.6 - I.etapa - VZT + kl...'!J35</f>
        <v>0</v>
      </c>
      <c r="AW102" s="137">
        <f>'02.6 - I.etapa - VZT + kl...'!J36</f>
        <v>0</v>
      </c>
      <c r="AX102" s="137">
        <f>'02.6 - I.etapa - VZT + kl...'!J37</f>
        <v>0</v>
      </c>
      <c r="AY102" s="137">
        <f>'02.6 - I.etapa - VZT + kl...'!J38</f>
        <v>0</v>
      </c>
      <c r="AZ102" s="137">
        <f>'02.6 - I.etapa - VZT + kl...'!F35</f>
        <v>0</v>
      </c>
      <c r="BA102" s="137">
        <f>'02.6 - I.etapa - VZT + kl...'!F36</f>
        <v>0</v>
      </c>
      <c r="BB102" s="137">
        <f>'02.6 - I.etapa - VZT + kl...'!F37</f>
        <v>0</v>
      </c>
      <c r="BC102" s="137">
        <f>'02.6 - I.etapa - VZT + kl...'!F38</f>
        <v>0</v>
      </c>
      <c r="BD102" s="139">
        <f>'02.6 - I.etapa - VZT + kl...'!F39</f>
        <v>0</v>
      </c>
      <c r="BE102" s="4"/>
      <c r="BT102" s="140" t="s">
        <v>86</v>
      </c>
      <c r="BV102" s="140" t="s">
        <v>78</v>
      </c>
      <c r="BW102" s="140" t="s">
        <v>108</v>
      </c>
      <c r="BX102" s="140" t="s">
        <v>89</v>
      </c>
      <c r="CL102" s="140" t="s">
        <v>1</v>
      </c>
    </row>
    <row r="103" s="4" customFormat="1" ht="16.5" customHeight="1">
      <c r="A103" s="118" t="s">
        <v>80</v>
      </c>
      <c r="B103" s="69"/>
      <c r="C103" s="132"/>
      <c r="D103" s="132"/>
      <c r="E103" s="133" t="s">
        <v>109</v>
      </c>
      <c r="F103" s="133"/>
      <c r="G103" s="133"/>
      <c r="H103" s="133"/>
      <c r="I103" s="133"/>
      <c r="J103" s="132"/>
      <c r="K103" s="133" t="s">
        <v>110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'02.7 - I.etapa - VRN'!J32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92</v>
      </c>
      <c r="AR103" s="71"/>
      <c r="AS103" s="136">
        <v>0</v>
      </c>
      <c r="AT103" s="137">
        <f>ROUND(SUM(AV103:AW103),2)</f>
        <v>0</v>
      </c>
      <c r="AU103" s="138">
        <f>'02.7 - I.etapa - VRN'!P124</f>
        <v>0</v>
      </c>
      <c r="AV103" s="137">
        <f>'02.7 - I.etapa - VRN'!J35</f>
        <v>0</v>
      </c>
      <c r="AW103" s="137">
        <f>'02.7 - I.etapa - VRN'!J36</f>
        <v>0</v>
      </c>
      <c r="AX103" s="137">
        <f>'02.7 - I.etapa - VRN'!J37</f>
        <v>0</v>
      </c>
      <c r="AY103" s="137">
        <f>'02.7 - I.etapa - VRN'!J38</f>
        <v>0</v>
      </c>
      <c r="AZ103" s="137">
        <f>'02.7 - I.etapa - VRN'!F35</f>
        <v>0</v>
      </c>
      <c r="BA103" s="137">
        <f>'02.7 - I.etapa - VRN'!F36</f>
        <v>0</v>
      </c>
      <c r="BB103" s="137">
        <f>'02.7 - I.etapa - VRN'!F37</f>
        <v>0</v>
      </c>
      <c r="BC103" s="137">
        <f>'02.7 - I.etapa - VRN'!F38</f>
        <v>0</v>
      </c>
      <c r="BD103" s="139">
        <f>'02.7 - I.etapa - VRN'!F39</f>
        <v>0</v>
      </c>
      <c r="BE103" s="4"/>
      <c r="BT103" s="140" t="s">
        <v>86</v>
      </c>
      <c r="BV103" s="140" t="s">
        <v>78</v>
      </c>
      <c r="BW103" s="140" t="s">
        <v>111</v>
      </c>
      <c r="BX103" s="140" t="s">
        <v>89</v>
      </c>
      <c r="CL103" s="140" t="s">
        <v>1</v>
      </c>
    </row>
    <row r="104" s="7" customFormat="1" ht="16.5" customHeight="1">
      <c r="A104" s="7"/>
      <c r="B104" s="119"/>
      <c r="C104" s="120"/>
      <c r="D104" s="121" t="s">
        <v>112</v>
      </c>
      <c r="E104" s="121"/>
      <c r="F104" s="121"/>
      <c r="G104" s="121"/>
      <c r="H104" s="121"/>
      <c r="I104" s="122"/>
      <c r="J104" s="121" t="s">
        <v>113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31">
        <f>ROUND(SUM(AG105:AG111),2)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83</v>
      </c>
      <c r="AR104" s="125"/>
      <c r="AS104" s="126">
        <f>ROUND(SUM(AS105:AS111),2)</f>
        <v>0</v>
      </c>
      <c r="AT104" s="127">
        <f>ROUND(SUM(AV104:AW104),2)</f>
        <v>0</v>
      </c>
      <c r="AU104" s="128">
        <f>ROUND(SUM(AU105:AU111),5)</f>
        <v>0</v>
      </c>
      <c r="AV104" s="127">
        <f>ROUND(AZ104*L29,2)</f>
        <v>0</v>
      </c>
      <c r="AW104" s="127">
        <f>ROUND(BA104*L30,2)</f>
        <v>0</v>
      </c>
      <c r="AX104" s="127">
        <f>ROUND(BB104*L29,2)</f>
        <v>0</v>
      </c>
      <c r="AY104" s="127">
        <f>ROUND(BC104*L30,2)</f>
        <v>0</v>
      </c>
      <c r="AZ104" s="127">
        <f>ROUND(SUM(AZ105:AZ111),2)</f>
        <v>0</v>
      </c>
      <c r="BA104" s="127">
        <f>ROUND(SUM(BA105:BA111),2)</f>
        <v>0</v>
      </c>
      <c r="BB104" s="127">
        <f>ROUND(SUM(BB105:BB111),2)</f>
        <v>0</v>
      </c>
      <c r="BC104" s="127">
        <f>ROUND(SUM(BC105:BC111),2)</f>
        <v>0</v>
      </c>
      <c r="BD104" s="129">
        <f>ROUND(SUM(BD105:BD111),2)</f>
        <v>0</v>
      </c>
      <c r="BE104" s="7"/>
      <c r="BS104" s="130" t="s">
        <v>75</v>
      </c>
      <c r="BT104" s="130" t="s">
        <v>84</v>
      </c>
      <c r="BU104" s="130" t="s">
        <v>77</v>
      </c>
      <c r="BV104" s="130" t="s">
        <v>78</v>
      </c>
      <c r="BW104" s="130" t="s">
        <v>114</v>
      </c>
      <c r="BX104" s="130" t="s">
        <v>5</v>
      </c>
      <c r="CL104" s="130" t="s">
        <v>1</v>
      </c>
      <c r="CM104" s="130" t="s">
        <v>86</v>
      </c>
    </row>
    <row r="105" s="4" customFormat="1" ht="16.5" customHeight="1">
      <c r="A105" s="118" t="s">
        <v>80</v>
      </c>
      <c r="B105" s="69"/>
      <c r="C105" s="132"/>
      <c r="D105" s="132"/>
      <c r="E105" s="133" t="s">
        <v>115</v>
      </c>
      <c r="F105" s="133"/>
      <c r="G105" s="133"/>
      <c r="H105" s="133"/>
      <c r="I105" s="133"/>
      <c r="J105" s="132"/>
      <c r="K105" s="133" t="s">
        <v>116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'03.1 - II.etapa - Stavebn...'!J32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92</v>
      </c>
      <c r="AR105" s="71"/>
      <c r="AS105" s="136">
        <v>0</v>
      </c>
      <c r="AT105" s="137">
        <f>ROUND(SUM(AV105:AW105),2)</f>
        <v>0</v>
      </c>
      <c r="AU105" s="138">
        <f>'03.1 - II.etapa - Stavebn...'!P138</f>
        <v>0</v>
      </c>
      <c r="AV105" s="137">
        <f>'03.1 - II.etapa - Stavebn...'!J35</f>
        <v>0</v>
      </c>
      <c r="AW105" s="137">
        <f>'03.1 - II.etapa - Stavebn...'!J36</f>
        <v>0</v>
      </c>
      <c r="AX105" s="137">
        <f>'03.1 - II.etapa - Stavebn...'!J37</f>
        <v>0</v>
      </c>
      <c r="AY105" s="137">
        <f>'03.1 - II.etapa - Stavebn...'!J38</f>
        <v>0</v>
      </c>
      <c r="AZ105" s="137">
        <f>'03.1 - II.etapa - Stavebn...'!F35</f>
        <v>0</v>
      </c>
      <c r="BA105" s="137">
        <f>'03.1 - II.etapa - Stavebn...'!F36</f>
        <v>0</v>
      </c>
      <c r="BB105" s="137">
        <f>'03.1 - II.etapa - Stavebn...'!F37</f>
        <v>0</v>
      </c>
      <c r="BC105" s="137">
        <f>'03.1 - II.etapa - Stavebn...'!F38</f>
        <v>0</v>
      </c>
      <c r="BD105" s="139">
        <f>'03.1 - II.etapa - Stavebn...'!F39</f>
        <v>0</v>
      </c>
      <c r="BE105" s="4"/>
      <c r="BT105" s="140" t="s">
        <v>86</v>
      </c>
      <c r="BV105" s="140" t="s">
        <v>78</v>
      </c>
      <c r="BW105" s="140" t="s">
        <v>117</v>
      </c>
      <c r="BX105" s="140" t="s">
        <v>114</v>
      </c>
      <c r="CL105" s="140" t="s">
        <v>1</v>
      </c>
    </row>
    <row r="106" s="4" customFormat="1" ht="16.5" customHeight="1">
      <c r="A106" s="118" t="s">
        <v>80</v>
      </c>
      <c r="B106" s="69"/>
      <c r="C106" s="132"/>
      <c r="D106" s="132"/>
      <c r="E106" s="133" t="s">
        <v>118</v>
      </c>
      <c r="F106" s="133"/>
      <c r="G106" s="133"/>
      <c r="H106" s="133"/>
      <c r="I106" s="133"/>
      <c r="J106" s="132"/>
      <c r="K106" s="133" t="s">
        <v>119</v>
      </c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'03.2 - II.etapa - Kanalizace'!J32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92</v>
      </c>
      <c r="AR106" s="71"/>
      <c r="AS106" s="136">
        <v>0</v>
      </c>
      <c r="AT106" s="137">
        <f>ROUND(SUM(AV106:AW106),2)</f>
        <v>0</v>
      </c>
      <c r="AU106" s="138">
        <f>'03.2 - II.etapa - Kanalizace'!P121</f>
        <v>0</v>
      </c>
      <c r="AV106" s="137">
        <f>'03.2 - II.etapa - Kanalizace'!J35</f>
        <v>0</v>
      </c>
      <c r="AW106" s="137">
        <f>'03.2 - II.etapa - Kanalizace'!J36</f>
        <v>0</v>
      </c>
      <c r="AX106" s="137">
        <f>'03.2 - II.etapa - Kanalizace'!J37</f>
        <v>0</v>
      </c>
      <c r="AY106" s="137">
        <f>'03.2 - II.etapa - Kanalizace'!J38</f>
        <v>0</v>
      </c>
      <c r="AZ106" s="137">
        <f>'03.2 - II.etapa - Kanalizace'!F35</f>
        <v>0</v>
      </c>
      <c r="BA106" s="137">
        <f>'03.2 - II.etapa - Kanalizace'!F36</f>
        <v>0</v>
      </c>
      <c r="BB106" s="137">
        <f>'03.2 - II.etapa - Kanalizace'!F37</f>
        <v>0</v>
      </c>
      <c r="BC106" s="137">
        <f>'03.2 - II.etapa - Kanalizace'!F38</f>
        <v>0</v>
      </c>
      <c r="BD106" s="139">
        <f>'03.2 - II.etapa - Kanalizace'!F39</f>
        <v>0</v>
      </c>
      <c r="BE106" s="4"/>
      <c r="BT106" s="140" t="s">
        <v>86</v>
      </c>
      <c r="BV106" s="140" t="s">
        <v>78</v>
      </c>
      <c r="BW106" s="140" t="s">
        <v>120</v>
      </c>
      <c r="BX106" s="140" t="s">
        <v>114</v>
      </c>
      <c r="CL106" s="140" t="s">
        <v>1</v>
      </c>
    </row>
    <row r="107" s="4" customFormat="1" ht="16.5" customHeight="1">
      <c r="A107" s="118" t="s">
        <v>80</v>
      </c>
      <c r="B107" s="69"/>
      <c r="C107" s="132"/>
      <c r="D107" s="132"/>
      <c r="E107" s="133" t="s">
        <v>121</v>
      </c>
      <c r="F107" s="133"/>
      <c r="G107" s="133"/>
      <c r="H107" s="133"/>
      <c r="I107" s="133"/>
      <c r="J107" s="132"/>
      <c r="K107" s="133" t="s">
        <v>122</v>
      </c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4">
        <f>'03.3 - II.etapa - Vodovod'!J32</f>
        <v>0</v>
      </c>
      <c r="AH107" s="132"/>
      <c r="AI107" s="132"/>
      <c r="AJ107" s="132"/>
      <c r="AK107" s="132"/>
      <c r="AL107" s="132"/>
      <c r="AM107" s="132"/>
      <c r="AN107" s="134">
        <f>SUM(AG107,AT107)</f>
        <v>0</v>
      </c>
      <c r="AO107" s="132"/>
      <c r="AP107" s="132"/>
      <c r="AQ107" s="135" t="s">
        <v>92</v>
      </c>
      <c r="AR107" s="71"/>
      <c r="AS107" s="136">
        <v>0</v>
      </c>
      <c r="AT107" s="137">
        <f>ROUND(SUM(AV107:AW107),2)</f>
        <v>0</v>
      </c>
      <c r="AU107" s="138">
        <f>'03.3 - II.etapa - Vodovod'!P121</f>
        <v>0</v>
      </c>
      <c r="AV107" s="137">
        <f>'03.3 - II.etapa - Vodovod'!J35</f>
        <v>0</v>
      </c>
      <c r="AW107" s="137">
        <f>'03.3 - II.etapa - Vodovod'!J36</f>
        <v>0</v>
      </c>
      <c r="AX107" s="137">
        <f>'03.3 - II.etapa - Vodovod'!J37</f>
        <v>0</v>
      </c>
      <c r="AY107" s="137">
        <f>'03.3 - II.etapa - Vodovod'!J38</f>
        <v>0</v>
      </c>
      <c r="AZ107" s="137">
        <f>'03.3 - II.etapa - Vodovod'!F35</f>
        <v>0</v>
      </c>
      <c r="BA107" s="137">
        <f>'03.3 - II.etapa - Vodovod'!F36</f>
        <v>0</v>
      </c>
      <c r="BB107" s="137">
        <f>'03.3 - II.etapa - Vodovod'!F37</f>
        <v>0</v>
      </c>
      <c r="BC107" s="137">
        <f>'03.3 - II.etapa - Vodovod'!F38</f>
        <v>0</v>
      </c>
      <c r="BD107" s="139">
        <f>'03.3 - II.etapa - Vodovod'!F39</f>
        <v>0</v>
      </c>
      <c r="BE107" s="4"/>
      <c r="BT107" s="140" t="s">
        <v>86</v>
      </c>
      <c r="BV107" s="140" t="s">
        <v>78</v>
      </c>
      <c r="BW107" s="140" t="s">
        <v>123</v>
      </c>
      <c r="BX107" s="140" t="s">
        <v>114</v>
      </c>
      <c r="CL107" s="140" t="s">
        <v>1</v>
      </c>
    </row>
    <row r="108" s="4" customFormat="1" ht="16.5" customHeight="1">
      <c r="A108" s="118" t="s">
        <v>80</v>
      </c>
      <c r="B108" s="69"/>
      <c r="C108" s="132"/>
      <c r="D108" s="132"/>
      <c r="E108" s="133" t="s">
        <v>124</v>
      </c>
      <c r="F108" s="133"/>
      <c r="G108" s="133"/>
      <c r="H108" s="133"/>
      <c r="I108" s="133"/>
      <c r="J108" s="132"/>
      <c r="K108" s="133" t="s">
        <v>125</v>
      </c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4">
        <f>'03.4 - II.etapa - Zařizov...'!J32</f>
        <v>0</v>
      </c>
      <c r="AH108" s="132"/>
      <c r="AI108" s="132"/>
      <c r="AJ108" s="132"/>
      <c r="AK108" s="132"/>
      <c r="AL108" s="132"/>
      <c r="AM108" s="132"/>
      <c r="AN108" s="134">
        <f>SUM(AG108,AT108)</f>
        <v>0</v>
      </c>
      <c r="AO108" s="132"/>
      <c r="AP108" s="132"/>
      <c r="AQ108" s="135" t="s">
        <v>92</v>
      </c>
      <c r="AR108" s="71"/>
      <c r="AS108" s="136">
        <v>0</v>
      </c>
      <c r="AT108" s="137">
        <f>ROUND(SUM(AV108:AW108),2)</f>
        <v>0</v>
      </c>
      <c r="AU108" s="138">
        <f>'03.4 - II.etapa - Zařizov...'!P121</f>
        <v>0</v>
      </c>
      <c r="AV108" s="137">
        <f>'03.4 - II.etapa - Zařizov...'!J35</f>
        <v>0</v>
      </c>
      <c r="AW108" s="137">
        <f>'03.4 - II.etapa - Zařizov...'!J36</f>
        <v>0</v>
      </c>
      <c r="AX108" s="137">
        <f>'03.4 - II.etapa - Zařizov...'!J37</f>
        <v>0</v>
      </c>
      <c r="AY108" s="137">
        <f>'03.4 - II.etapa - Zařizov...'!J38</f>
        <v>0</v>
      </c>
      <c r="AZ108" s="137">
        <f>'03.4 - II.etapa - Zařizov...'!F35</f>
        <v>0</v>
      </c>
      <c r="BA108" s="137">
        <f>'03.4 - II.etapa - Zařizov...'!F36</f>
        <v>0</v>
      </c>
      <c r="BB108" s="137">
        <f>'03.4 - II.etapa - Zařizov...'!F37</f>
        <v>0</v>
      </c>
      <c r="BC108" s="137">
        <f>'03.4 - II.etapa - Zařizov...'!F38</f>
        <v>0</v>
      </c>
      <c r="BD108" s="139">
        <f>'03.4 - II.etapa - Zařizov...'!F39</f>
        <v>0</v>
      </c>
      <c r="BE108" s="4"/>
      <c r="BT108" s="140" t="s">
        <v>86</v>
      </c>
      <c r="BV108" s="140" t="s">
        <v>78</v>
      </c>
      <c r="BW108" s="140" t="s">
        <v>126</v>
      </c>
      <c r="BX108" s="140" t="s">
        <v>114</v>
      </c>
      <c r="CL108" s="140" t="s">
        <v>1</v>
      </c>
    </row>
    <row r="109" s="4" customFormat="1" ht="16.5" customHeight="1">
      <c r="A109" s="118" t="s">
        <v>80</v>
      </c>
      <c r="B109" s="69"/>
      <c r="C109" s="132"/>
      <c r="D109" s="132"/>
      <c r="E109" s="133" t="s">
        <v>127</v>
      </c>
      <c r="F109" s="133"/>
      <c r="G109" s="133"/>
      <c r="H109" s="133"/>
      <c r="I109" s="133"/>
      <c r="J109" s="132"/>
      <c r="K109" s="133" t="s">
        <v>128</v>
      </c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4">
        <f>'03.5 - II.etapa - Elektro...'!J32</f>
        <v>0</v>
      </c>
      <c r="AH109" s="132"/>
      <c r="AI109" s="132"/>
      <c r="AJ109" s="132"/>
      <c r="AK109" s="132"/>
      <c r="AL109" s="132"/>
      <c r="AM109" s="132"/>
      <c r="AN109" s="134">
        <f>SUM(AG109,AT109)</f>
        <v>0</v>
      </c>
      <c r="AO109" s="132"/>
      <c r="AP109" s="132"/>
      <c r="AQ109" s="135" t="s">
        <v>92</v>
      </c>
      <c r="AR109" s="71"/>
      <c r="AS109" s="136">
        <v>0</v>
      </c>
      <c r="AT109" s="137">
        <f>ROUND(SUM(AV109:AW109),2)</f>
        <v>0</v>
      </c>
      <c r="AU109" s="138">
        <f>'03.5 - II.etapa - Elektro...'!P133</f>
        <v>0</v>
      </c>
      <c r="AV109" s="137">
        <f>'03.5 - II.etapa - Elektro...'!J35</f>
        <v>0</v>
      </c>
      <c r="AW109" s="137">
        <f>'03.5 - II.etapa - Elektro...'!J36</f>
        <v>0</v>
      </c>
      <c r="AX109" s="137">
        <f>'03.5 - II.etapa - Elektro...'!J37</f>
        <v>0</v>
      </c>
      <c r="AY109" s="137">
        <f>'03.5 - II.etapa - Elektro...'!J38</f>
        <v>0</v>
      </c>
      <c r="AZ109" s="137">
        <f>'03.5 - II.etapa - Elektro...'!F35</f>
        <v>0</v>
      </c>
      <c r="BA109" s="137">
        <f>'03.5 - II.etapa - Elektro...'!F36</f>
        <v>0</v>
      </c>
      <c r="BB109" s="137">
        <f>'03.5 - II.etapa - Elektro...'!F37</f>
        <v>0</v>
      </c>
      <c r="BC109" s="137">
        <f>'03.5 - II.etapa - Elektro...'!F38</f>
        <v>0</v>
      </c>
      <c r="BD109" s="139">
        <f>'03.5 - II.etapa - Elektro...'!F39</f>
        <v>0</v>
      </c>
      <c r="BE109" s="4"/>
      <c r="BT109" s="140" t="s">
        <v>86</v>
      </c>
      <c r="BV109" s="140" t="s">
        <v>78</v>
      </c>
      <c r="BW109" s="140" t="s">
        <v>129</v>
      </c>
      <c r="BX109" s="140" t="s">
        <v>114</v>
      </c>
      <c r="CL109" s="140" t="s">
        <v>1</v>
      </c>
    </row>
    <row r="110" s="4" customFormat="1" ht="16.5" customHeight="1">
      <c r="A110" s="118" t="s">
        <v>80</v>
      </c>
      <c r="B110" s="69"/>
      <c r="C110" s="132"/>
      <c r="D110" s="132"/>
      <c r="E110" s="133" t="s">
        <v>130</v>
      </c>
      <c r="F110" s="133"/>
      <c r="G110" s="133"/>
      <c r="H110" s="133"/>
      <c r="I110" s="133"/>
      <c r="J110" s="132"/>
      <c r="K110" s="133" t="s">
        <v>131</v>
      </c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4">
        <f>'03.6 - II.etapa - VZT'!J32</f>
        <v>0</v>
      </c>
      <c r="AH110" s="132"/>
      <c r="AI110" s="132"/>
      <c r="AJ110" s="132"/>
      <c r="AK110" s="132"/>
      <c r="AL110" s="132"/>
      <c r="AM110" s="132"/>
      <c r="AN110" s="134">
        <f>SUM(AG110,AT110)</f>
        <v>0</v>
      </c>
      <c r="AO110" s="132"/>
      <c r="AP110" s="132"/>
      <c r="AQ110" s="135" t="s">
        <v>92</v>
      </c>
      <c r="AR110" s="71"/>
      <c r="AS110" s="136">
        <v>0</v>
      </c>
      <c r="AT110" s="137">
        <f>ROUND(SUM(AV110:AW110),2)</f>
        <v>0</v>
      </c>
      <c r="AU110" s="138">
        <f>'03.6 - II.etapa - VZT'!P125</f>
        <v>0</v>
      </c>
      <c r="AV110" s="137">
        <f>'03.6 - II.etapa - VZT'!J35</f>
        <v>0</v>
      </c>
      <c r="AW110" s="137">
        <f>'03.6 - II.etapa - VZT'!J36</f>
        <v>0</v>
      </c>
      <c r="AX110" s="137">
        <f>'03.6 - II.etapa - VZT'!J37</f>
        <v>0</v>
      </c>
      <c r="AY110" s="137">
        <f>'03.6 - II.etapa - VZT'!J38</f>
        <v>0</v>
      </c>
      <c r="AZ110" s="137">
        <f>'03.6 - II.etapa - VZT'!F35</f>
        <v>0</v>
      </c>
      <c r="BA110" s="137">
        <f>'03.6 - II.etapa - VZT'!F36</f>
        <v>0</v>
      </c>
      <c r="BB110" s="137">
        <f>'03.6 - II.etapa - VZT'!F37</f>
        <v>0</v>
      </c>
      <c r="BC110" s="137">
        <f>'03.6 - II.etapa - VZT'!F38</f>
        <v>0</v>
      </c>
      <c r="BD110" s="139">
        <f>'03.6 - II.etapa - VZT'!F39</f>
        <v>0</v>
      </c>
      <c r="BE110" s="4"/>
      <c r="BT110" s="140" t="s">
        <v>86</v>
      </c>
      <c r="BV110" s="140" t="s">
        <v>78</v>
      </c>
      <c r="BW110" s="140" t="s">
        <v>132</v>
      </c>
      <c r="BX110" s="140" t="s">
        <v>114</v>
      </c>
      <c r="CL110" s="140" t="s">
        <v>1</v>
      </c>
    </row>
    <row r="111" s="4" customFormat="1" ht="16.5" customHeight="1">
      <c r="A111" s="118" t="s">
        <v>80</v>
      </c>
      <c r="B111" s="69"/>
      <c r="C111" s="132"/>
      <c r="D111" s="132"/>
      <c r="E111" s="133" t="s">
        <v>133</v>
      </c>
      <c r="F111" s="133"/>
      <c r="G111" s="133"/>
      <c r="H111" s="133"/>
      <c r="I111" s="133"/>
      <c r="J111" s="132"/>
      <c r="K111" s="133" t="s">
        <v>134</v>
      </c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4">
        <f>'03.7 - II.etapa - VRN'!J32</f>
        <v>0</v>
      </c>
      <c r="AH111" s="132"/>
      <c r="AI111" s="132"/>
      <c r="AJ111" s="132"/>
      <c r="AK111" s="132"/>
      <c r="AL111" s="132"/>
      <c r="AM111" s="132"/>
      <c r="AN111" s="134">
        <f>SUM(AG111,AT111)</f>
        <v>0</v>
      </c>
      <c r="AO111" s="132"/>
      <c r="AP111" s="132"/>
      <c r="AQ111" s="135" t="s">
        <v>92</v>
      </c>
      <c r="AR111" s="71"/>
      <c r="AS111" s="141">
        <v>0</v>
      </c>
      <c r="AT111" s="142">
        <f>ROUND(SUM(AV111:AW111),2)</f>
        <v>0</v>
      </c>
      <c r="AU111" s="143">
        <f>'03.7 - II.etapa - VRN'!P122</f>
        <v>0</v>
      </c>
      <c r="AV111" s="142">
        <f>'03.7 - II.etapa - VRN'!J35</f>
        <v>0</v>
      </c>
      <c r="AW111" s="142">
        <f>'03.7 - II.etapa - VRN'!J36</f>
        <v>0</v>
      </c>
      <c r="AX111" s="142">
        <f>'03.7 - II.etapa - VRN'!J37</f>
        <v>0</v>
      </c>
      <c r="AY111" s="142">
        <f>'03.7 - II.etapa - VRN'!J38</f>
        <v>0</v>
      </c>
      <c r="AZ111" s="142">
        <f>'03.7 - II.etapa - VRN'!F35</f>
        <v>0</v>
      </c>
      <c r="BA111" s="142">
        <f>'03.7 - II.etapa - VRN'!F36</f>
        <v>0</v>
      </c>
      <c r="BB111" s="142">
        <f>'03.7 - II.etapa - VRN'!F37</f>
        <v>0</v>
      </c>
      <c r="BC111" s="142">
        <f>'03.7 - II.etapa - VRN'!F38</f>
        <v>0</v>
      </c>
      <c r="BD111" s="144">
        <f>'03.7 - II.etapa - VRN'!F39</f>
        <v>0</v>
      </c>
      <c r="BE111" s="4"/>
      <c r="BT111" s="140" t="s">
        <v>86</v>
      </c>
      <c r="BV111" s="140" t="s">
        <v>78</v>
      </c>
      <c r="BW111" s="140" t="s">
        <v>135</v>
      </c>
      <c r="BX111" s="140" t="s">
        <v>114</v>
      </c>
      <c r="CL111" s="140" t="s">
        <v>1</v>
      </c>
    </row>
    <row r="112" s="2" customFormat="1" ht="30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43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43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</row>
  </sheetData>
  <sheetProtection sheet="1" formatColumns="0" formatRows="0" objects="1" scenarios="1" spinCount="100000" saltValue="6TS1jrJ1q2VSf1Rv6eHp/nXj1drqndXIZy+RIfDfMU+yPKSXL7yBIX12jfBRCxrJErr9t/mHjLkOQ+3yG6AHaw==" hashValue="fiNjpAsGs4CM3mib8kLVbp+1tAX3HXg9ziu7pEK+/jUukqE3P4+lgUka/2FiprjDaf3zRpbxL445C7/dLgXKUw==" algorithmName="SHA-512" password="CC35"/>
  <mergeCells count="106">
    <mergeCell ref="C92:G92"/>
    <mergeCell ref="D96:H96"/>
    <mergeCell ref="D95:H95"/>
    <mergeCell ref="D104:H104"/>
    <mergeCell ref="E103:I103"/>
    <mergeCell ref="E101:I101"/>
    <mergeCell ref="E102:I102"/>
    <mergeCell ref="E100:I100"/>
    <mergeCell ref="E97:I97"/>
    <mergeCell ref="E99:I99"/>
    <mergeCell ref="E98:I98"/>
    <mergeCell ref="I92:AF92"/>
    <mergeCell ref="J104:AF104"/>
    <mergeCell ref="J96:AF96"/>
    <mergeCell ref="J95:AF95"/>
    <mergeCell ref="K98:AF98"/>
    <mergeCell ref="K97:AF97"/>
    <mergeCell ref="K99:AF99"/>
    <mergeCell ref="K100:AF100"/>
    <mergeCell ref="K102:AF102"/>
    <mergeCell ref="K103:AF103"/>
    <mergeCell ref="K101:AF101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G100:AM100"/>
    <mergeCell ref="AG104:AM104"/>
    <mergeCell ref="AG97:AM97"/>
    <mergeCell ref="AG92:AM92"/>
    <mergeCell ref="AG99:AM99"/>
    <mergeCell ref="AG98:AM98"/>
    <mergeCell ref="AG103:AM103"/>
    <mergeCell ref="AG96:AM96"/>
    <mergeCell ref="AG95:AM95"/>
    <mergeCell ref="AG102:AM102"/>
    <mergeCell ref="AM90:AP90"/>
    <mergeCell ref="AM89:AP89"/>
    <mergeCell ref="AM87:AN87"/>
    <mergeCell ref="AN103:AP103"/>
    <mergeCell ref="AN98:AP98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AN104:AP10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5" location="'01 - I.etapa - opěrná zeď...'!C2" display="/"/>
    <hyperlink ref="A97" location="'02.1 - I.etapa - Stavební...'!C2" display="/"/>
    <hyperlink ref="A98" location="'02.2 - I.etapa - Kanalizace'!C2" display="/"/>
    <hyperlink ref="A99" location="'02.3 - I.etapa - Vodovod'!C2" display="/"/>
    <hyperlink ref="A100" location="'02.4 - I.etapa - Zařizova...'!C2" display="/"/>
    <hyperlink ref="A101" location="'02.5 - I.etapa - Elektroi...'!C2" display="/"/>
    <hyperlink ref="A102" location="'02.6 - I.etapa - VZT + kl...'!C2" display="/"/>
    <hyperlink ref="A103" location="'02.7 - I.etapa - VRN'!C2" display="/"/>
    <hyperlink ref="A105" location="'03.1 - II.etapa - Stavebn...'!C2" display="/"/>
    <hyperlink ref="A106" location="'03.2 - II.etapa - Kanalizace'!C2" display="/"/>
    <hyperlink ref="A107" location="'03.3 - II.etapa - Vodovod'!C2" display="/"/>
    <hyperlink ref="A108" location="'03.4 - II.etapa - Zařizov...'!C2" display="/"/>
    <hyperlink ref="A109" location="'03.5 - II.etapa - Elektro...'!C2" display="/"/>
    <hyperlink ref="A110" location="'03.6 - II.etapa - VZT'!C2" display="/"/>
    <hyperlink ref="A111" location="'03.7 - II.etapa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137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30. 6. 2021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139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ROUND((SUM(BE135:BE340)),  2)</f>
        <v>0</v>
      </c>
      <c r="G33" s="37"/>
      <c r="H33" s="37"/>
      <c r="I33" s="163">
        <v>0.20999999999999999</v>
      </c>
      <c r="J33" s="162">
        <f>ROUND(((SUM(BE135:BE340))*I33),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ROUND((SUM(BF135:BF340)),  2)</f>
        <v>0</v>
      </c>
      <c r="G34" s="37"/>
      <c r="H34" s="37"/>
      <c r="I34" s="163">
        <v>0.14999999999999999</v>
      </c>
      <c r="J34" s="162">
        <f>ROUND(((SUM(BF135:BF340))*I34),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ROUND((SUM(BG135:BG340)),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ROUND((SUM(BH135:BH340)),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ROUND((SUM(BI135:BI340)),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137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I.etapa - opěrná zeď a nájezd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Mladá Boleslav,Havlíčkova 447</v>
      </c>
      <c r="G89" s="39"/>
      <c r="H89" s="39"/>
      <c r="I89" s="31" t="s">
        <v>22</v>
      </c>
      <c r="J89" s="78" t="str">
        <f>IF(J12="","",J12)</f>
        <v>30. 6. 2021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Středočeský kraj</v>
      </c>
      <c r="G91" s="39"/>
      <c r="H91" s="39"/>
      <c r="I91" s="31" t="s">
        <v>30</v>
      </c>
      <c r="J91" s="35" t="str">
        <f>E21</f>
        <v>Energy Benefit Centre Praha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 Pavel Michálek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141</v>
      </c>
      <c r="D94" s="184"/>
      <c r="E94" s="184"/>
      <c r="F94" s="184"/>
      <c r="G94" s="184"/>
      <c r="H94" s="184"/>
      <c r="I94" s="184"/>
      <c r="J94" s="185" t="s">
        <v>142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143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144</v>
      </c>
    </row>
    <row r="97" s="9" customFormat="1" ht="24.96" customHeight="1">
      <c r="A97" s="9"/>
      <c r="B97" s="187"/>
      <c r="C97" s="188"/>
      <c r="D97" s="189" t="s">
        <v>145</v>
      </c>
      <c r="E97" s="190"/>
      <c r="F97" s="190"/>
      <c r="G97" s="190"/>
      <c r="H97" s="190"/>
      <c r="I97" s="190"/>
      <c r="J97" s="191">
        <f>J136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146</v>
      </c>
      <c r="E98" s="195"/>
      <c r="F98" s="195"/>
      <c r="G98" s="195"/>
      <c r="H98" s="195"/>
      <c r="I98" s="195"/>
      <c r="J98" s="196">
        <f>J137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147</v>
      </c>
      <c r="E99" s="195"/>
      <c r="F99" s="195"/>
      <c r="G99" s="195"/>
      <c r="H99" s="195"/>
      <c r="I99" s="195"/>
      <c r="J99" s="196">
        <f>J152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148</v>
      </c>
      <c r="E100" s="195"/>
      <c r="F100" s="195"/>
      <c r="G100" s="195"/>
      <c r="H100" s="195"/>
      <c r="I100" s="195"/>
      <c r="J100" s="196">
        <f>J156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149</v>
      </c>
      <c r="E101" s="195"/>
      <c r="F101" s="195"/>
      <c r="G101" s="195"/>
      <c r="H101" s="195"/>
      <c r="I101" s="195"/>
      <c r="J101" s="196">
        <f>J172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150</v>
      </c>
      <c r="E102" s="195"/>
      <c r="F102" s="195"/>
      <c r="G102" s="195"/>
      <c r="H102" s="195"/>
      <c r="I102" s="195"/>
      <c r="J102" s="196">
        <f>J206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151</v>
      </c>
      <c r="E103" s="195"/>
      <c r="F103" s="195"/>
      <c r="G103" s="195"/>
      <c r="H103" s="195"/>
      <c r="I103" s="195"/>
      <c r="J103" s="196">
        <f>J215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152</v>
      </c>
      <c r="E104" s="195"/>
      <c r="F104" s="195"/>
      <c r="G104" s="195"/>
      <c r="H104" s="195"/>
      <c r="I104" s="195"/>
      <c r="J104" s="196">
        <f>J257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153</v>
      </c>
      <c r="E105" s="195"/>
      <c r="F105" s="195"/>
      <c r="G105" s="195"/>
      <c r="H105" s="195"/>
      <c r="I105" s="195"/>
      <c r="J105" s="196">
        <f>J264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154</v>
      </c>
      <c r="E106" s="190"/>
      <c r="F106" s="190"/>
      <c r="G106" s="190"/>
      <c r="H106" s="190"/>
      <c r="I106" s="190"/>
      <c r="J106" s="191">
        <f>J266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3"/>
      <c r="C107" s="132"/>
      <c r="D107" s="194" t="s">
        <v>155</v>
      </c>
      <c r="E107" s="195"/>
      <c r="F107" s="195"/>
      <c r="G107" s="195"/>
      <c r="H107" s="195"/>
      <c r="I107" s="195"/>
      <c r="J107" s="196">
        <f>J267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156</v>
      </c>
      <c r="E108" s="195"/>
      <c r="F108" s="195"/>
      <c r="G108" s="195"/>
      <c r="H108" s="195"/>
      <c r="I108" s="195"/>
      <c r="J108" s="196">
        <f>J291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157</v>
      </c>
      <c r="E109" s="195"/>
      <c r="F109" s="195"/>
      <c r="G109" s="195"/>
      <c r="H109" s="195"/>
      <c r="I109" s="195"/>
      <c r="J109" s="196">
        <f>J303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158</v>
      </c>
      <c r="E110" s="195"/>
      <c r="F110" s="195"/>
      <c r="G110" s="195"/>
      <c r="H110" s="195"/>
      <c r="I110" s="195"/>
      <c r="J110" s="196">
        <f>J311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159</v>
      </c>
      <c r="E111" s="195"/>
      <c r="F111" s="195"/>
      <c r="G111" s="195"/>
      <c r="H111" s="195"/>
      <c r="I111" s="195"/>
      <c r="J111" s="196">
        <f>J319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7"/>
      <c r="C112" s="188"/>
      <c r="D112" s="189" t="s">
        <v>160</v>
      </c>
      <c r="E112" s="190"/>
      <c r="F112" s="190"/>
      <c r="G112" s="190"/>
      <c r="H112" s="190"/>
      <c r="I112" s="190"/>
      <c r="J112" s="191">
        <f>J330</f>
        <v>0</v>
      </c>
      <c r="K112" s="188"/>
      <c r="L112" s="192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3"/>
      <c r="C113" s="132"/>
      <c r="D113" s="194" t="s">
        <v>161</v>
      </c>
      <c r="E113" s="195"/>
      <c r="F113" s="195"/>
      <c r="G113" s="195"/>
      <c r="H113" s="195"/>
      <c r="I113" s="195"/>
      <c r="J113" s="196">
        <f>J331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162</v>
      </c>
      <c r="E114" s="195"/>
      <c r="F114" s="195"/>
      <c r="G114" s="195"/>
      <c r="H114" s="195"/>
      <c r="I114" s="195"/>
      <c r="J114" s="196">
        <f>J334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32"/>
      <c r="D115" s="194" t="s">
        <v>163</v>
      </c>
      <c r="E115" s="195"/>
      <c r="F115" s="195"/>
      <c r="G115" s="195"/>
      <c r="H115" s="195"/>
      <c r="I115" s="195"/>
      <c r="J115" s="196">
        <f>J339</f>
        <v>0</v>
      </c>
      <c r="K115" s="132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164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2" t="str">
        <f>E7</f>
        <v>Druhá domácnost DOZP-PD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137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01 - I.etapa - opěrná zeď a nájezd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Mladá Boleslav,Havlíčkova 447</v>
      </c>
      <c r="G129" s="39"/>
      <c r="H129" s="39"/>
      <c r="I129" s="31" t="s">
        <v>22</v>
      </c>
      <c r="J129" s="78" t="str">
        <f>IF(J12="","",J12)</f>
        <v>30. 6. 2021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5.65" customHeight="1">
      <c r="A131" s="37"/>
      <c r="B131" s="38"/>
      <c r="C131" s="31" t="s">
        <v>24</v>
      </c>
      <c r="D131" s="39"/>
      <c r="E131" s="39"/>
      <c r="F131" s="26" t="str">
        <f>E15</f>
        <v>Středočeský kraj</v>
      </c>
      <c r="G131" s="39"/>
      <c r="H131" s="39"/>
      <c r="I131" s="31" t="s">
        <v>30</v>
      </c>
      <c r="J131" s="35" t="str">
        <f>E21</f>
        <v>Energy Benefit Centre Praha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Ing. Pavel Michálek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8"/>
      <c r="B134" s="199"/>
      <c r="C134" s="200" t="s">
        <v>165</v>
      </c>
      <c r="D134" s="201" t="s">
        <v>61</v>
      </c>
      <c r="E134" s="201" t="s">
        <v>57</v>
      </c>
      <c r="F134" s="201" t="s">
        <v>58</v>
      </c>
      <c r="G134" s="201" t="s">
        <v>166</v>
      </c>
      <c r="H134" s="201" t="s">
        <v>167</v>
      </c>
      <c r="I134" s="201" t="s">
        <v>168</v>
      </c>
      <c r="J134" s="201" t="s">
        <v>142</v>
      </c>
      <c r="K134" s="202" t="s">
        <v>169</v>
      </c>
      <c r="L134" s="203"/>
      <c r="M134" s="99" t="s">
        <v>1</v>
      </c>
      <c r="N134" s="100" t="s">
        <v>40</v>
      </c>
      <c r="O134" s="100" t="s">
        <v>170</v>
      </c>
      <c r="P134" s="100" t="s">
        <v>171</v>
      </c>
      <c r="Q134" s="100" t="s">
        <v>172</v>
      </c>
      <c r="R134" s="100" t="s">
        <v>173</v>
      </c>
      <c r="S134" s="100" t="s">
        <v>174</v>
      </c>
      <c r="T134" s="101" t="s">
        <v>175</v>
      </c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</row>
    <row r="135" s="2" customFormat="1" ht="22.8" customHeight="1">
      <c r="A135" s="37"/>
      <c r="B135" s="38"/>
      <c r="C135" s="106" t="s">
        <v>176</v>
      </c>
      <c r="D135" s="39"/>
      <c r="E135" s="39"/>
      <c r="F135" s="39"/>
      <c r="G135" s="39"/>
      <c r="H135" s="39"/>
      <c r="I135" s="39"/>
      <c r="J135" s="204">
        <f>BK135</f>
        <v>0</v>
      </c>
      <c r="K135" s="39"/>
      <c r="L135" s="43"/>
      <c r="M135" s="102"/>
      <c r="N135" s="205"/>
      <c r="O135" s="103"/>
      <c r="P135" s="206">
        <f>P136+P266+P330</f>
        <v>0</v>
      </c>
      <c r="Q135" s="103"/>
      <c r="R135" s="206">
        <f>R136+R266+R330</f>
        <v>0.3969801</v>
      </c>
      <c r="S135" s="103"/>
      <c r="T135" s="207">
        <f>T136+T266+T330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75</v>
      </c>
      <c r="AU135" s="16" t="s">
        <v>144</v>
      </c>
      <c r="BK135" s="208">
        <f>BK136+BK266+BK330</f>
        <v>0</v>
      </c>
    </row>
    <row r="136" s="12" customFormat="1" ht="25.92" customHeight="1">
      <c r="A136" s="12"/>
      <c r="B136" s="209"/>
      <c r="C136" s="210"/>
      <c r="D136" s="211" t="s">
        <v>75</v>
      </c>
      <c r="E136" s="212" t="s">
        <v>177</v>
      </c>
      <c r="F136" s="212" t="s">
        <v>178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P137+P152+P156+P172+P206+P215+P257+P264</f>
        <v>0</v>
      </c>
      <c r="Q136" s="217"/>
      <c r="R136" s="218">
        <f>R137+R152+R156+R172+R206+R215+R257+R264</f>
        <v>0</v>
      </c>
      <c r="S136" s="217"/>
      <c r="T136" s="219">
        <f>T137+T152+T156+T172+T206+T215+T257+T264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0" t="s">
        <v>84</v>
      </c>
      <c r="AT136" s="221" t="s">
        <v>75</v>
      </c>
      <c r="AU136" s="221" t="s">
        <v>76</v>
      </c>
      <c r="AY136" s="220" t="s">
        <v>179</v>
      </c>
      <c r="BK136" s="222">
        <f>BK137+BK152+BK156+BK172+BK206+BK215+BK257+BK264</f>
        <v>0</v>
      </c>
    </row>
    <row r="137" s="12" customFormat="1" ht="22.8" customHeight="1">
      <c r="A137" s="12"/>
      <c r="B137" s="209"/>
      <c r="C137" s="210"/>
      <c r="D137" s="211" t="s">
        <v>75</v>
      </c>
      <c r="E137" s="223" t="s">
        <v>84</v>
      </c>
      <c r="F137" s="223" t="s">
        <v>180</v>
      </c>
      <c r="G137" s="210"/>
      <c r="H137" s="210"/>
      <c r="I137" s="213"/>
      <c r="J137" s="224">
        <f>BK137</f>
        <v>0</v>
      </c>
      <c r="K137" s="210"/>
      <c r="L137" s="215"/>
      <c r="M137" s="216"/>
      <c r="N137" s="217"/>
      <c r="O137" s="217"/>
      <c r="P137" s="218">
        <f>SUM(P138:P151)</f>
        <v>0</v>
      </c>
      <c r="Q137" s="217"/>
      <c r="R137" s="218">
        <f>SUM(R138:R151)</f>
        <v>0</v>
      </c>
      <c r="S137" s="217"/>
      <c r="T137" s="219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84</v>
      </c>
      <c r="AT137" s="221" t="s">
        <v>75</v>
      </c>
      <c r="AU137" s="221" t="s">
        <v>84</v>
      </c>
      <c r="AY137" s="220" t="s">
        <v>179</v>
      </c>
      <c r="BK137" s="222">
        <f>SUM(BK138:BK151)</f>
        <v>0</v>
      </c>
    </row>
    <row r="138" s="2" customFormat="1">
      <c r="A138" s="37"/>
      <c r="B138" s="38"/>
      <c r="C138" s="225" t="s">
        <v>84</v>
      </c>
      <c r="D138" s="225" t="s">
        <v>181</v>
      </c>
      <c r="E138" s="226" t="s">
        <v>182</v>
      </c>
      <c r="F138" s="227" t="s">
        <v>183</v>
      </c>
      <c r="G138" s="228" t="s">
        <v>184</v>
      </c>
      <c r="H138" s="229">
        <v>46.673999999999999</v>
      </c>
      <c r="I138" s="230"/>
      <c r="J138" s="231">
        <f>ROUND(I138*H138,2)</f>
        <v>0</v>
      </c>
      <c r="K138" s="227" t="s">
        <v>185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186</v>
      </c>
      <c r="AT138" s="236" t="s">
        <v>181</v>
      </c>
      <c r="AU138" s="236" t="s">
        <v>86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186</v>
      </c>
      <c r="BM138" s="236" t="s">
        <v>86</v>
      </c>
    </row>
    <row r="139" s="13" customFormat="1">
      <c r="A139" s="13"/>
      <c r="B139" s="238"/>
      <c r="C139" s="239"/>
      <c r="D139" s="240" t="s">
        <v>187</v>
      </c>
      <c r="E139" s="241" t="s">
        <v>1</v>
      </c>
      <c r="F139" s="242" t="s">
        <v>188</v>
      </c>
      <c r="G139" s="239"/>
      <c r="H139" s="243">
        <v>46.673999999999999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187</v>
      </c>
      <c r="AU139" s="249" t="s">
        <v>86</v>
      </c>
      <c r="AV139" s="13" t="s">
        <v>86</v>
      </c>
      <c r="AW139" s="13" t="s">
        <v>32</v>
      </c>
      <c r="AX139" s="13" t="s">
        <v>76</v>
      </c>
      <c r="AY139" s="249" t="s">
        <v>179</v>
      </c>
    </row>
    <row r="140" s="14" customFormat="1">
      <c r="A140" s="14"/>
      <c r="B140" s="250"/>
      <c r="C140" s="251"/>
      <c r="D140" s="240" t="s">
        <v>187</v>
      </c>
      <c r="E140" s="252" t="s">
        <v>1</v>
      </c>
      <c r="F140" s="253" t="s">
        <v>189</v>
      </c>
      <c r="G140" s="251"/>
      <c r="H140" s="254">
        <v>46.673999999999999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187</v>
      </c>
      <c r="AU140" s="260" t="s">
        <v>86</v>
      </c>
      <c r="AV140" s="14" t="s">
        <v>186</v>
      </c>
      <c r="AW140" s="14" t="s">
        <v>32</v>
      </c>
      <c r="AX140" s="14" t="s">
        <v>84</v>
      </c>
      <c r="AY140" s="260" t="s">
        <v>179</v>
      </c>
    </row>
    <row r="141" s="2" customFormat="1" ht="21.75" customHeight="1">
      <c r="A141" s="37"/>
      <c r="B141" s="38"/>
      <c r="C141" s="225" t="s">
        <v>86</v>
      </c>
      <c r="D141" s="225" t="s">
        <v>181</v>
      </c>
      <c r="E141" s="226" t="s">
        <v>190</v>
      </c>
      <c r="F141" s="227" t="s">
        <v>191</v>
      </c>
      <c r="G141" s="228" t="s">
        <v>192</v>
      </c>
      <c r="H141" s="229">
        <v>38.895000000000003</v>
      </c>
      <c r="I141" s="230"/>
      <c r="J141" s="231">
        <f>ROUND(I141*H141,2)</f>
        <v>0</v>
      </c>
      <c r="K141" s="227" t="s">
        <v>185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186</v>
      </c>
      <c r="AT141" s="236" t="s">
        <v>181</v>
      </c>
      <c r="AU141" s="236" t="s">
        <v>86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186</v>
      </c>
      <c r="BM141" s="236" t="s">
        <v>186</v>
      </c>
    </row>
    <row r="142" s="13" customFormat="1">
      <c r="A142" s="13"/>
      <c r="B142" s="238"/>
      <c r="C142" s="239"/>
      <c r="D142" s="240" t="s">
        <v>187</v>
      </c>
      <c r="E142" s="241" t="s">
        <v>1</v>
      </c>
      <c r="F142" s="242" t="s">
        <v>193</v>
      </c>
      <c r="G142" s="239"/>
      <c r="H142" s="243">
        <v>38.895000000000003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187</v>
      </c>
      <c r="AU142" s="249" t="s">
        <v>86</v>
      </c>
      <c r="AV142" s="13" t="s">
        <v>86</v>
      </c>
      <c r="AW142" s="13" t="s">
        <v>32</v>
      </c>
      <c r="AX142" s="13" t="s">
        <v>76</v>
      </c>
      <c r="AY142" s="249" t="s">
        <v>179</v>
      </c>
    </row>
    <row r="143" s="14" customFormat="1">
      <c r="A143" s="14"/>
      <c r="B143" s="250"/>
      <c r="C143" s="251"/>
      <c r="D143" s="240" t="s">
        <v>187</v>
      </c>
      <c r="E143" s="252" t="s">
        <v>1</v>
      </c>
      <c r="F143" s="253" t="s">
        <v>189</v>
      </c>
      <c r="G143" s="251"/>
      <c r="H143" s="254">
        <v>38.895000000000003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187</v>
      </c>
      <c r="AU143" s="260" t="s">
        <v>86</v>
      </c>
      <c r="AV143" s="14" t="s">
        <v>186</v>
      </c>
      <c r="AW143" s="14" t="s">
        <v>32</v>
      </c>
      <c r="AX143" s="14" t="s">
        <v>84</v>
      </c>
      <c r="AY143" s="260" t="s">
        <v>179</v>
      </c>
    </row>
    <row r="144" s="2" customFormat="1">
      <c r="A144" s="37"/>
      <c r="B144" s="38"/>
      <c r="C144" s="225" t="s">
        <v>194</v>
      </c>
      <c r="D144" s="225" t="s">
        <v>181</v>
      </c>
      <c r="E144" s="226" t="s">
        <v>195</v>
      </c>
      <c r="F144" s="227" t="s">
        <v>196</v>
      </c>
      <c r="G144" s="228" t="s">
        <v>192</v>
      </c>
      <c r="H144" s="229">
        <v>38.895000000000003</v>
      </c>
      <c r="I144" s="230"/>
      <c r="J144" s="231">
        <f>ROUND(I144*H144,2)</f>
        <v>0</v>
      </c>
      <c r="K144" s="227" t="s">
        <v>185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186</v>
      </c>
      <c r="AT144" s="236" t="s">
        <v>181</v>
      </c>
      <c r="AU144" s="236" t="s">
        <v>86</v>
      </c>
      <c r="AY144" s="16" t="s">
        <v>179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186</v>
      </c>
      <c r="BM144" s="236" t="s">
        <v>197</v>
      </c>
    </row>
    <row r="145" s="2" customFormat="1">
      <c r="A145" s="37"/>
      <c r="B145" s="38"/>
      <c r="C145" s="225" t="s">
        <v>186</v>
      </c>
      <c r="D145" s="225" t="s">
        <v>181</v>
      </c>
      <c r="E145" s="226" t="s">
        <v>198</v>
      </c>
      <c r="F145" s="227" t="s">
        <v>199</v>
      </c>
      <c r="G145" s="228" t="s">
        <v>184</v>
      </c>
      <c r="H145" s="229">
        <v>46.673999999999999</v>
      </c>
      <c r="I145" s="230"/>
      <c r="J145" s="231">
        <f>ROUND(I145*H145,2)</f>
        <v>0</v>
      </c>
      <c r="K145" s="227" t="s">
        <v>185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186</v>
      </c>
      <c r="AT145" s="236" t="s">
        <v>181</v>
      </c>
      <c r="AU145" s="236" t="s">
        <v>86</v>
      </c>
      <c r="AY145" s="16" t="s">
        <v>179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186</v>
      </c>
      <c r="BM145" s="236" t="s">
        <v>200</v>
      </c>
    </row>
    <row r="146" s="2" customFormat="1" ht="33" customHeight="1">
      <c r="A146" s="37"/>
      <c r="B146" s="38"/>
      <c r="C146" s="225" t="s">
        <v>201</v>
      </c>
      <c r="D146" s="225" t="s">
        <v>181</v>
      </c>
      <c r="E146" s="226" t="s">
        <v>202</v>
      </c>
      <c r="F146" s="227" t="s">
        <v>203</v>
      </c>
      <c r="G146" s="228" t="s">
        <v>184</v>
      </c>
      <c r="H146" s="229">
        <v>46.673999999999999</v>
      </c>
      <c r="I146" s="230"/>
      <c r="J146" s="231">
        <f>ROUND(I146*H146,2)</f>
        <v>0</v>
      </c>
      <c r="K146" s="227" t="s">
        <v>185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186</v>
      </c>
      <c r="AT146" s="236" t="s">
        <v>181</v>
      </c>
      <c r="AU146" s="236" t="s">
        <v>86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186</v>
      </c>
      <c r="BM146" s="236" t="s">
        <v>204</v>
      </c>
    </row>
    <row r="147" s="2" customFormat="1">
      <c r="A147" s="37"/>
      <c r="B147" s="38"/>
      <c r="C147" s="225" t="s">
        <v>197</v>
      </c>
      <c r="D147" s="225" t="s">
        <v>181</v>
      </c>
      <c r="E147" s="226" t="s">
        <v>205</v>
      </c>
      <c r="F147" s="227" t="s">
        <v>206</v>
      </c>
      <c r="G147" s="228" t="s">
        <v>184</v>
      </c>
      <c r="H147" s="229">
        <v>46.673999999999999</v>
      </c>
      <c r="I147" s="230"/>
      <c r="J147" s="231">
        <f>ROUND(I147*H147,2)</f>
        <v>0</v>
      </c>
      <c r="K147" s="227" t="s">
        <v>185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186</v>
      </c>
      <c r="AT147" s="236" t="s">
        <v>181</v>
      </c>
      <c r="AU147" s="236" t="s">
        <v>86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186</v>
      </c>
      <c r="BM147" s="236" t="s">
        <v>207</v>
      </c>
    </row>
    <row r="148" s="2" customFormat="1">
      <c r="A148" s="37"/>
      <c r="B148" s="38"/>
      <c r="C148" s="225" t="s">
        <v>208</v>
      </c>
      <c r="D148" s="225" t="s">
        <v>181</v>
      </c>
      <c r="E148" s="226" t="s">
        <v>209</v>
      </c>
      <c r="F148" s="227" t="s">
        <v>210</v>
      </c>
      <c r="G148" s="228" t="s">
        <v>211</v>
      </c>
      <c r="H148" s="229">
        <v>84.013000000000005</v>
      </c>
      <c r="I148" s="230"/>
      <c r="J148" s="231">
        <f>ROUND(I148*H148,2)</f>
        <v>0</v>
      </c>
      <c r="K148" s="227" t="s">
        <v>185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186</v>
      </c>
      <c r="AT148" s="236" t="s">
        <v>181</v>
      </c>
      <c r="AU148" s="236" t="s">
        <v>86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186</v>
      </c>
      <c r="BM148" s="236" t="s">
        <v>212</v>
      </c>
    </row>
    <row r="149" s="13" customFormat="1">
      <c r="A149" s="13"/>
      <c r="B149" s="238"/>
      <c r="C149" s="239"/>
      <c r="D149" s="240" t="s">
        <v>187</v>
      </c>
      <c r="E149" s="241" t="s">
        <v>1</v>
      </c>
      <c r="F149" s="242" t="s">
        <v>213</v>
      </c>
      <c r="G149" s="239"/>
      <c r="H149" s="243">
        <v>84.013000000000005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187</v>
      </c>
      <c r="AU149" s="249" t="s">
        <v>86</v>
      </c>
      <c r="AV149" s="13" t="s">
        <v>86</v>
      </c>
      <c r="AW149" s="13" t="s">
        <v>32</v>
      </c>
      <c r="AX149" s="13" t="s">
        <v>76</v>
      </c>
      <c r="AY149" s="249" t="s">
        <v>179</v>
      </c>
    </row>
    <row r="150" s="14" customFormat="1">
      <c r="A150" s="14"/>
      <c r="B150" s="250"/>
      <c r="C150" s="251"/>
      <c r="D150" s="240" t="s">
        <v>187</v>
      </c>
      <c r="E150" s="252" t="s">
        <v>1</v>
      </c>
      <c r="F150" s="253" t="s">
        <v>189</v>
      </c>
      <c r="G150" s="251"/>
      <c r="H150" s="254">
        <v>84.013000000000005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187</v>
      </c>
      <c r="AU150" s="260" t="s">
        <v>86</v>
      </c>
      <c r="AV150" s="14" t="s">
        <v>186</v>
      </c>
      <c r="AW150" s="14" t="s">
        <v>32</v>
      </c>
      <c r="AX150" s="14" t="s">
        <v>84</v>
      </c>
      <c r="AY150" s="260" t="s">
        <v>179</v>
      </c>
    </row>
    <row r="151" s="2" customFormat="1" ht="16.5" customHeight="1">
      <c r="A151" s="37"/>
      <c r="B151" s="38"/>
      <c r="C151" s="225" t="s">
        <v>200</v>
      </c>
      <c r="D151" s="225" t="s">
        <v>181</v>
      </c>
      <c r="E151" s="226" t="s">
        <v>214</v>
      </c>
      <c r="F151" s="227" t="s">
        <v>215</v>
      </c>
      <c r="G151" s="228" t="s">
        <v>184</v>
      </c>
      <c r="H151" s="229">
        <v>46.673999999999999</v>
      </c>
      <c r="I151" s="230"/>
      <c r="J151" s="231">
        <f>ROUND(I151*H151,2)</f>
        <v>0</v>
      </c>
      <c r="K151" s="227" t="s">
        <v>185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186</v>
      </c>
      <c r="AT151" s="236" t="s">
        <v>181</v>
      </c>
      <c r="AU151" s="236" t="s">
        <v>86</v>
      </c>
      <c r="AY151" s="16" t="s">
        <v>179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186</v>
      </c>
      <c r="BM151" s="236" t="s">
        <v>216</v>
      </c>
    </row>
    <row r="152" s="12" customFormat="1" ht="22.8" customHeight="1">
      <c r="A152" s="12"/>
      <c r="B152" s="209"/>
      <c r="C152" s="210"/>
      <c r="D152" s="211" t="s">
        <v>75</v>
      </c>
      <c r="E152" s="223" t="s">
        <v>86</v>
      </c>
      <c r="F152" s="223" t="s">
        <v>217</v>
      </c>
      <c r="G152" s="210"/>
      <c r="H152" s="210"/>
      <c r="I152" s="213"/>
      <c r="J152" s="224">
        <f>BK152</f>
        <v>0</v>
      </c>
      <c r="K152" s="210"/>
      <c r="L152" s="215"/>
      <c r="M152" s="216"/>
      <c r="N152" s="217"/>
      <c r="O152" s="217"/>
      <c r="P152" s="218">
        <f>SUM(P153:P155)</f>
        <v>0</v>
      </c>
      <c r="Q152" s="217"/>
      <c r="R152" s="218">
        <f>SUM(R153:R155)</f>
        <v>0</v>
      </c>
      <c r="S152" s="217"/>
      <c r="T152" s="219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0" t="s">
        <v>84</v>
      </c>
      <c r="AT152" s="221" t="s">
        <v>75</v>
      </c>
      <c r="AU152" s="221" t="s">
        <v>84</v>
      </c>
      <c r="AY152" s="220" t="s">
        <v>179</v>
      </c>
      <c r="BK152" s="222">
        <f>SUM(BK153:BK155)</f>
        <v>0</v>
      </c>
    </row>
    <row r="153" s="2" customFormat="1">
      <c r="A153" s="37"/>
      <c r="B153" s="38"/>
      <c r="C153" s="225" t="s">
        <v>218</v>
      </c>
      <c r="D153" s="225" t="s">
        <v>181</v>
      </c>
      <c r="E153" s="226" t="s">
        <v>219</v>
      </c>
      <c r="F153" s="227" t="s">
        <v>220</v>
      </c>
      <c r="G153" s="228" t="s">
        <v>221</v>
      </c>
      <c r="H153" s="229">
        <v>45</v>
      </c>
      <c r="I153" s="230"/>
      <c r="J153" s="231">
        <f>ROUND(I153*H153,2)</f>
        <v>0</v>
      </c>
      <c r="K153" s="227" t="s">
        <v>185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186</v>
      </c>
      <c r="AT153" s="236" t="s">
        <v>181</v>
      </c>
      <c r="AU153" s="236" t="s">
        <v>86</v>
      </c>
      <c r="AY153" s="16" t="s">
        <v>179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186</v>
      </c>
      <c r="BM153" s="236" t="s">
        <v>222</v>
      </c>
    </row>
    <row r="154" s="13" customFormat="1">
      <c r="A154" s="13"/>
      <c r="B154" s="238"/>
      <c r="C154" s="239"/>
      <c r="D154" s="240" t="s">
        <v>187</v>
      </c>
      <c r="E154" s="241" t="s">
        <v>1</v>
      </c>
      <c r="F154" s="242" t="s">
        <v>223</v>
      </c>
      <c r="G154" s="239"/>
      <c r="H154" s="243">
        <v>45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187</v>
      </c>
      <c r="AU154" s="249" t="s">
        <v>86</v>
      </c>
      <c r="AV154" s="13" t="s">
        <v>86</v>
      </c>
      <c r="AW154" s="13" t="s">
        <v>32</v>
      </c>
      <c r="AX154" s="13" t="s">
        <v>76</v>
      </c>
      <c r="AY154" s="249" t="s">
        <v>179</v>
      </c>
    </row>
    <row r="155" s="14" customFormat="1">
      <c r="A155" s="14"/>
      <c r="B155" s="250"/>
      <c r="C155" s="251"/>
      <c r="D155" s="240" t="s">
        <v>187</v>
      </c>
      <c r="E155" s="252" t="s">
        <v>1</v>
      </c>
      <c r="F155" s="253" t="s">
        <v>189</v>
      </c>
      <c r="G155" s="251"/>
      <c r="H155" s="254">
        <v>45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187</v>
      </c>
      <c r="AU155" s="260" t="s">
        <v>86</v>
      </c>
      <c r="AV155" s="14" t="s">
        <v>186</v>
      </c>
      <c r="AW155" s="14" t="s">
        <v>32</v>
      </c>
      <c r="AX155" s="14" t="s">
        <v>84</v>
      </c>
      <c r="AY155" s="260" t="s">
        <v>179</v>
      </c>
    </row>
    <row r="156" s="12" customFormat="1" ht="22.8" customHeight="1">
      <c r="A156" s="12"/>
      <c r="B156" s="209"/>
      <c r="C156" s="210"/>
      <c r="D156" s="211" t="s">
        <v>75</v>
      </c>
      <c r="E156" s="223" t="s">
        <v>194</v>
      </c>
      <c r="F156" s="223" t="s">
        <v>224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SUM(P157:P171)</f>
        <v>0</v>
      </c>
      <c r="Q156" s="217"/>
      <c r="R156" s="218">
        <f>SUM(R157:R171)</f>
        <v>0</v>
      </c>
      <c r="S156" s="217"/>
      <c r="T156" s="219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84</v>
      </c>
      <c r="AT156" s="221" t="s">
        <v>75</v>
      </c>
      <c r="AU156" s="221" t="s">
        <v>84</v>
      </c>
      <c r="AY156" s="220" t="s">
        <v>179</v>
      </c>
      <c r="BK156" s="222">
        <f>SUM(BK157:BK171)</f>
        <v>0</v>
      </c>
    </row>
    <row r="157" s="2" customFormat="1" ht="21.75" customHeight="1">
      <c r="A157" s="37"/>
      <c r="B157" s="38"/>
      <c r="C157" s="225" t="s">
        <v>204</v>
      </c>
      <c r="D157" s="225" t="s">
        <v>181</v>
      </c>
      <c r="E157" s="226" t="s">
        <v>225</v>
      </c>
      <c r="F157" s="227" t="s">
        <v>226</v>
      </c>
      <c r="G157" s="228" t="s">
        <v>184</v>
      </c>
      <c r="H157" s="229">
        <v>16.597999999999999</v>
      </c>
      <c r="I157" s="230"/>
      <c r="J157" s="231">
        <f>ROUND(I157*H157,2)</f>
        <v>0</v>
      </c>
      <c r="K157" s="227" t="s">
        <v>185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186</v>
      </c>
      <c r="AT157" s="236" t="s">
        <v>181</v>
      </c>
      <c r="AU157" s="236" t="s">
        <v>86</v>
      </c>
      <c r="AY157" s="16" t="s">
        <v>179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186</v>
      </c>
      <c r="BM157" s="236" t="s">
        <v>227</v>
      </c>
    </row>
    <row r="158" s="13" customFormat="1">
      <c r="A158" s="13"/>
      <c r="B158" s="238"/>
      <c r="C158" s="239"/>
      <c r="D158" s="240" t="s">
        <v>187</v>
      </c>
      <c r="E158" s="241" t="s">
        <v>1</v>
      </c>
      <c r="F158" s="242" t="s">
        <v>228</v>
      </c>
      <c r="G158" s="239"/>
      <c r="H158" s="243">
        <v>16.597999999999999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187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179</v>
      </c>
    </row>
    <row r="159" s="14" customFormat="1">
      <c r="A159" s="14"/>
      <c r="B159" s="250"/>
      <c r="C159" s="251"/>
      <c r="D159" s="240" t="s">
        <v>187</v>
      </c>
      <c r="E159" s="252" t="s">
        <v>1</v>
      </c>
      <c r="F159" s="253" t="s">
        <v>189</v>
      </c>
      <c r="G159" s="251"/>
      <c r="H159" s="254">
        <v>16.597999999999999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187</v>
      </c>
      <c r="AU159" s="260" t="s">
        <v>86</v>
      </c>
      <c r="AV159" s="14" t="s">
        <v>186</v>
      </c>
      <c r="AW159" s="14" t="s">
        <v>32</v>
      </c>
      <c r="AX159" s="14" t="s">
        <v>84</v>
      </c>
      <c r="AY159" s="260" t="s">
        <v>179</v>
      </c>
    </row>
    <row r="160" s="2" customFormat="1">
      <c r="A160" s="37"/>
      <c r="B160" s="38"/>
      <c r="C160" s="225" t="s">
        <v>229</v>
      </c>
      <c r="D160" s="225" t="s">
        <v>181</v>
      </c>
      <c r="E160" s="226" t="s">
        <v>230</v>
      </c>
      <c r="F160" s="227" t="s">
        <v>231</v>
      </c>
      <c r="G160" s="228" t="s">
        <v>211</v>
      </c>
      <c r="H160" s="229">
        <v>0.029999999999999999</v>
      </c>
      <c r="I160" s="230"/>
      <c r="J160" s="231">
        <f>ROUND(I160*H160,2)</f>
        <v>0</v>
      </c>
      <c r="K160" s="227" t="s">
        <v>185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186</v>
      </c>
      <c r="AT160" s="236" t="s">
        <v>181</v>
      </c>
      <c r="AU160" s="236" t="s">
        <v>86</v>
      </c>
      <c r="AY160" s="16" t="s">
        <v>179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186</v>
      </c>
      <c r="BM160" s="236" t="s">
        <v>232</v>
      </c>
    </row>
    <row r="161" s="13" customFormat="1">
      <c r="A161" s="13"/>
      <c r="B161" s="238"/>
      <c r="C161" s="239"/>
      <c r="D161" s="240" t="s">
        <v>187</v>
      </c>
      <c r="E161" s="241" t="s">
        <v>1</v>
      </c>
      <c r="F161" s="242" t="s">
        <v>233</v>
      </c>
      <c r="G161" s="239"/>
      <c r="H161" s="243">
        <v>0.029999999999999999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187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179</v>
      </c>
    </row>
    <row r="162" s="14" customFormat="1">
      <c r="A162" s="14"/>
      <c r="B162" s="250"/>
      <c r="C162" s="251"/>
      <c r="D162" s="240" t="s">
        <v>187</v>
      </c>
      <c r="E162" s="252" t="s">
        <v>1</v>
      </c>
      <c r="F162" s="253" t="s">
        <v>189</v>
      </c>
      <c r="G162" s="251"/>
      <c r="H162" s="254">
        <v>0.029999999999999999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187</v>
      </c>
      <c r="AU162" s="260" t="s">
        <v>86</v>
      </c>
      <c r="AV162" s="14" t="s">
        <v>186</v>
      </c>
      <c r="AW162" s="14" t="s">
        <v>32</v>
      </c>
      <c r="AX162" s="14" t="s">
        <v>84</v>
      </c>
      <c r="AY162" s="260" t="s">
        <v>179</v>
      </c>
    </row>
    <row r="163" s="2" customFormat="1" ht="16.5" customHeight="1">
      <c r="A163" s="37"/>
      <c r="B163" s="38"/>
      <c r="C163" s="261" t="s">
        <v>207</v>
      </c>
      <c r="D163" s="261" t="s">
        <v>234</v>
      </c>
      <c r="E163" s="262" t="s">
        <v>235</v>
      </c>
      <c r="F163" s="263" t="s">
        <v>236</v>
      </c>
      <c r="G163" s="264" t="s">
        <v>211</v>
      </c>
      <c r="H163" s="265">
        <v>0.032000000000000001</v>
      </c>
      <c r="I163" s="266"/>
      <c r="J163" s="267">
        <f>ROUND(I163*H163,2)</f>
        <v>0</v>
      </c>
      <c r="K163" s="263" t="s">
        <v>185</v>
      </c>
      <c r="L163" s="268"/>
      <c r="M163" s="269" t="s">
        <v>1</v>
      </c>
      <c r="N163" s="270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200</v>
      </c>
      <c r="AT163" s="236" t="s">
        <v>234</v>
      </c>
      <c r="AU163" s="236" t="s">
        <v>86</v>
      </c>
      <c r="AY163" s="16" t="s">
        <v>179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84</v>
      </c>
      <c r="BK163" s="237">
        <f>ROUND(I163*H163,2)</f>
        <v>0</v>
      </c>
      <c r="BL163" s="16" t="s">
        <v>186</v>
      </c>
      <c r="BM163" s="236" t="s">
        <v>237</v>
      </c>
    </row>
    <row r="164" s="13" customFormat="1">
      <c r="A164" s="13"/>
      <c r="B164" s="238"/>
      <c r="C164" s="239"/>
      <c r="D164" s="240" t="s">
        <v>187</v>
      </c>
      <c r="E164" s="241" t="s">
        <v>1</v>
      </c>
      <c r="F164" s="242" t="s">
        <v>238</v>
      </c>
      <c r="G164" s="239"/>
      <c r="H164" s="243">
        <v>0.032000000000000001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187</v>
      </c>
      <c r="AU164" s="249" t="s">
        <v>86</v>
      </c>
      <c r="AV164" s="13" t="s">
        <v>86</v>
      </c>
      <c r="AW164" s="13" t="s">
        <v>32</v>
      </c>
      <c r="AX164" s="13" t="s">
        <v>76</v>
      </c>
      <c r="AY164" s="249" t="s">
        <v>179</v>
      </c>
    </row>
    <row r="165" s="14" customFormat="1">
      <c r="A165" s="14"/>
      <c r="B165" s="250"/>
      <c r="C165" s="251"/>
      <c r="D165" s="240" t="s">
        <v>187</v>
      </c>
      <c r="E165" s="252" t="s">
        <v>1</v>
      </c>
      <c r="F165" s="253" t="s">
        <v>189</v>
      </c>
      <c r="G165" s="251"/>
      <c r="H165" s="254">
        <v>0.032000000000000001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0" t="s">
        <v>187</v>
      </c>
      <c r="AU165" s="260" t="s">
        <v>86</v>
      </c>
      <c r="AV165" s="14" t="s">
        <v>186</v>
      </c>
      <c r="AW165" s="14" t="s">
        <v>32</v>
      </c>
      <c r="AX165" s="14" t="s">
        <v>84</v>
      </c>
      <c r="AY165" s="260" t="s">
        <v>179</v>
      </c>
    </row>
    <row r="166" s="2" customFormat="1">
      <c r="A166" s="37"/>
      <c r="B166" s="38"/>
      <c r="C166" s="225" t="s">
        <v>239</v>
      </c>
      <c r="D166" s="225" t="s">
        <v>181</v>
      </c>
      <c r="E166" s="226" t="s">
        <v>240</v>
      </c>
      <c r="F166" s="227" t="s">
        <v>241</v>
      </c>
      <c r="G166" s="228" t="s">
        <v>192</v>
      </c>
      <c r="H166" s="229">
        <v>1.6799999999999999</v>
      </c>
      <c r="I166" s="230"/>
      <c r="J166" s="231">
        <f>ROUND(I166*H166,2)</f>
        <v>0</v>
      </c>
      <c r="K166" s="227" t="s">
        <v>185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186</v>
      </c>
      <c r="AT166" s="236" t="s">
        <v>181</v>
      </c>
      <c r="AU166" s="236" t="s">
        <v>86</v>
      </c>
      <c r="AY166" s="16" t="s">
        <v>179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186</v>
      </c>
      <c r="BM166" s="236" t="s">
        <v>242</v>
      </c>
    </row>
    <row r="167" s="13" customFormat="1">
      <c r="A167" s="13"/>
      <c r="B167" s="238"/>
      <c r="C167" s="239"/>
      <c r="D167" s="240" t="s">
        <v>187</v>
      </c>
      <c r="E167" s="241" t="s">
        <v>1</v>
      </c>
      <c r="F167" s="242" t="s">
        <v>243</v>
      </c>
      <c r="G167" s="239"/>
      <c r="H167" s="243">
        <v>1.6799999999999999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187</v>
      </c>
      <c r="AU167" s="249" t="s">
        <v>86</v>
      </c>
      <c r="AV167" s="13" t="s">
        <v>86</v>
      </c>
      <c r="AW167" s="13" t="s">
        <v>32</v>
      </c>
      <c r="AX167" s="13" t="s">
        <v>76</v>
      </c>
      <c r="AY167" s="249" t="s">
        <v>179</v>
      </c>
    </row>
    <row r="168" s="14" customFormat="1">
      <c r="A168" s="14"/>
      <c r="B168" s="250"/>
      <c r="C168" s="251"/>
      <c r="D168" s="240" t="s">
        <v>187</v>
      </c>
      <c r="E168" s="252" t="s">
        <v>1</v>
      </c>
      <c r="F168" s="253" t="s">
        <v>189</v>
      </c>
      <c r="G168" s="251"/>
      <c r="H168" s="254">
        <v>1.6799999999999999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187</v>
      </c>
      <c r="AU168" s="260" t="s">
        <v>86</v>
      </c>
      <c r="AV168" s="14" t="s">
        <v>186</v>
      </c>
      <c r="AW168" s="14" t="s">
        <v>32</v>
      </c>
      <c r="AX168" s="14" t="s">
        <v>84</v>
      </c>
      <c r="AY168" s="260" t="s">
        <v>179</v>
      </c>
    </row>
    <row r="169" s="2" customFormat="1">
      <c r="A169" s="37"/>
      <c r="B169" s="38"/>
      <c r="C169" s="225" t="s">
        <v>212</v>
      </c>
      <c r="D169" s="225" t="s">
        <v>181</v>
      </c>
      <c r="E169" s="226" t="s">
        <v>244</v>
      </c>
      <c r="F169" s="227" t="s">
        <v>245</v>
      </c>
      <c r="G169" s="228" t="s">
        <v>221</v>
      </c>
      <c r="H169" s="229">
        <v>22.824999999999999</v>
      </c>
      <c r="I169" s="230"/>
      <c r="J169" s="231">
        <f>ROUND(I169*H169,2)</f>
        <v>0</v>
      </c>
      <c r="K169" s="227" t="s">
        <v>185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186</v>
      </c>
      <c r="AT169" s="236" t="s">
        <v>181</v>
      </c>
      <c r="AU169" s="236" t="s">
        <v>86</v>
      </c>
      <c r="AY169" s="16" t="s">
        <v>179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186</v>
      </c>
      <c r="BM169" s="236" t="s">
        <v>246</v>
      </c>
    </row>
    <row r="170" s="13" customFormat="1">
      <c r="A170" s="13"/>
      <c r="B170" s="238"/>
      <c r="C170" s="239"/>
      <c r="D170" s="240" t="s">
        <v>187</v>
      </c>
      <c r="E170" s="241" t="s">
        <v>1</v>
      </c>
      <c r="F170" s="242" t="s">
        <v>247</v>
      </c>
      <c r="G170" s="239"/>
      <c r="H170" s="243">
        <v>22.824999999999999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187</v>
      </c>
      <c r="AU170" s="249" t="s">
        <v>86</v>
      </c>
      <c r="AV170" s="13" t="s">
        <v>86</v>
      </c>
      <c r="AW170" s="13" t="s">
        <v>32</v>
      </c>
      <c r="AX170" s="13" t="s">
        <v>76</v>
      </c>
      <c r="AY170" s="249" t="s">
        <v>179</v>
      </c>
    </row>
    <row r="171" s="14" customFormat="1">
      <c r="A171" s="14"/>
      <c r="B171" s="250"/>
      <c r="C171" s="251"/>
      <c r="D171" s="240" t="s">
        <v>187</v>
      </c>
      <c r="E171" s="252" t="s">
        <v>1</v>
      </c>
      <c r="F171" s="253" t="s">
        <v>189</v>
      </c>
      <c r="G171" s="251"/>
      <c r="H171" s="254">
        <v>22.824999999999999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0" t="s">
        <v>187</v>
      </c>
      <c r="AU171" s="260" t="s">
        <v>86</v>
      </c>
      <c r="AV171" s="14" t="s">
        <v>186</v>
      </c>
      <c r="AW171" s="14" t="s">
        <v>32</v>
      </c>
      <c r="AX171" s="14" t="s">
        <v>84</v>
      </c>
      <c r="AY171" s="260" t="s">
        <v>179</v>
      </c>
    </row>
    <row r="172" s="12" customFormat="1" ht="22.8" customHeight="1">
      <c r="A172" s="12"/>
      <c r="B172" s="209"/>
      <c r="C172" s="210"/>
      <c r="D172" s="211" t="s">
        <v>75</v>
      </c>
      <c r="E172" s="223" t="s">
        <v>186</v>
      </c>
      <c r="F172" s="223" t="s">
        <v>248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SUM(P173:P205)</f>
        <v>0</v>
      </c>
      <c r="Q172" s="217"/>
      <c r="R172" s="218">
        <f>SUM(R173:R205)</f>
        <v>0</v>
      </c>
      <c r="S172" s="217"/>
      <c r="T172" s="219">
        <f>SUM(T173:T205)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84</v>
      </c>
      <c r="AT172" s="221" t="s">
        <v>75</v>
      </c>
      <c r="AU172" s="221" t="s">
        <v>84</v>
      </c>
      <c r="AY172" s="220" t="s">
        <v>179</v>
      </c>
      <c r="BK172" s="222">
        <f>SUM(BK173:BK205)</f>
        <v>0</v>
      </c>
    </row>
    <row r="173" s="2" customFormat="1" ht="16.5" customHeight="1">
      <c r="A173" s="37"/>
      <c r="B173" s="38"/>
      <c r="C173" s="225" t="s">
        <v>8</v>
      </c>
      <c r="D173" s="225" t="s">
        <v>181</v>
      </c>
      <c r="E173" s="226" t="s">
        <v>249</v>
      </c>
      <c r="F173" s="227" t="s">
        <v>250</v>
      </c>
      <c r="G173" s="228" t="s">
        <v>184</v>
      </c>
      <c r="H173" s="229">
        <v>4.2779999999999996</v>
      </c>
      <c r="I173" s="230"/>
      <c r="J173" s="231">
        <f>ROUND(I173*H173,2)</f>
        <v>0</v>
      </c>
      <c r="K173" s="227" t="s">
        <v>185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186</v>
      </c>
      <c r="AT173" s="236" t="s">
        <v>181</v>
      </c>
      <c r="AU173" s="236" t="s">
        <v>86</v>
      </c>
      <c r="AY173" s="16" t="s">
        <v>179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186</v>
      </c>
      <c r="BM173" s="236" t="s">
        <v>251</v>
      </c>
    </row>
    <row r="174" s="13" customFormat="1">
      <c r="A174" s="13"/>
      <c r="B174" s="238"/>
      <c r="C174" s="239"/>
      <c r="D174" s="240" t="s">
        <v>187</v>
      </c>
      <c r="E174" s="241" t="s">
        <v>1</v>
      </c>
      <c r="F174" s="242" t="s">
        <v>252</v>
      </c>
      <c r="G174" s="239"/>
      <c r="H174" s="243">
        <v>1.03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187</v>
      </c>
      <c r="AU174" s="249" t="s">
        <v>86</v>
      </c>
      <c r="AV174" s="13" t="s">
        <v>86</v>
      </c>
      <c r="AW174" s="13" t="s">
        <v>32</v>
      </c>
      <c r="AX174" s="13" t="s">
        <v>76</v>
      </c>
      <c r="AY174" s="249" t="s">
        <v>179</v>
      </c>
    </row>
    <row r="175" s="13" customFormat="1">
      <c r="A175" s="13"/>
      <c r="B175" s="238"/>
      <c r="C175" s="239"/>
      <c r="D175" s="240" t="s">
        <v>187</v>
      </c>
      <c r="E175" s="241" t="s">
        <v>1</v>
      </c>
      <c r="F175" s="242" t="s">
        <v>253</v>
      </c>
      <c r="G175" s="239"/>
      <c r="H175" s="243">
        <v>0.48799999999999999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187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179</v>
      </c>
    </row>
    <row r="176" s="13" customFormat="1">
      <c r="A176" s="13"/>
      <c r="B176" s="238"/>
      <c r="C176" s="239"/>
      <c r="D176" s="240" t="s">
        <v>187</v>
      </c>
      <c r="E176" s="241" t="s">
        <v>1</v>
      </c>
      <c r="F176" s="242" t="s">
        <v>254</v>
      </c>
      <c r="G176" s="239"/>
      <c r="H176" s="243">
        <v>0.69599999999999995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187</v>
      </c>
      <c r="AU176" s="249" t="s">
        <v>86</v>
      </c>
      <c r="AV176" s="13" t="s">
        <v>86</v>
      </c>
      <c r="AW176" s="13" t="s">
        <v>32</v>
      </c>
      <c r="AX176" s="13" t="s">
        <v>76</v>
      </c>
      <c r="AY176" s="249" t="s">
        <v>179</v>
      </c>
    </row>
    <row r="177" s="13" customFormat="1">
      <c r="A177" s="13"/>
      <c r="B177" s="238"/>
      <c r="C177" s="239"/>
      <c r="D177" s="240" t="s">
        <v>187</v>
      </c>
      <c r="E177" s="241" t="s">
        <v>1</v>
      </c>
      <c r="F177" s="242" t="s">
        <v>255</v>
      </c>
      <c r="G177" s="239"/>
      <c r="H177" s="243">
        <v>2.0640000000000001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187</v>
      </c>
      <c r="AU177" s="249" t="s">
        <v>86</v>
      </c>
      <c r="AV177" s="13" t="s">
        <v>86</v>
      </c>
      <c r="AW177" s="13" t="s">
        <v>32</v>
      </c>
      <c r="AX177" s="13" t="s">
        <v>76</v>
      </c>
      <c r="AY177" s="249" t="s">
        <v>179</v>
      </c>
    </row>
    <row r="178" s="14" customFormat="1">
      <c r="A178" s="14"/>
      <c r="B178" s="250"/>
      <c r="C178" s="251"/>
      <c r="D178" s="240" t="s">
        <v>187</v>
      </c>
      <c r="E178" s="252" t="s">
        <v>1</v>
      </c>
      <c r="F178" s="253" t="s">
        <v>189</v>
      </c>
      <c r="G178" s="251"/>
      <c r="H178" s="254">
        <v>4.2780000000000005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187</v>
      </c>
      <c r="AU178" s="260" t="s">
        <v>86</v>
      </c>
      <c r="AV178" s="14" t="s">
        <v>186</v>
      </c>
      <c r="AW178" s="14" t="s">
        <v>32</v>
      </c>
      <c r="AX178" s="14" t="s">
        <v>84</v>
      </c>
      <c r="AY178" s="260" t="s">
        <v>179</v>
      </c>
    </row>
    <row r="179" s="2" customFormat="1">
      <c r="A179" s="37"/>
      <c r="B179" s="38"/>
      <c r="C179" s="225" t="s">
        <v>216</v>
      </c>
      <c r="D179" s="225" t="s">
        <v>181</v>
      </c>
      <c r="E179" s="226" t="s">
        <v>256</v>
      </c>
      <c r="F179" s="227" t="s">
        <v>257</v>
      </c>
      <c r="G179" s="228" t="s">
        <v>192</v>
      </c>
      <c r="H179" s="229">
        <v>22.02</v>
      </c>
      <c r="I179" s="230"/>
      <c r="J179" s="231">
        <f>ROUND(I179*H179,2)</f>
        <v>0</v>
      </c>
      <c r="K179" s="227" t="s">
        <v>185</v>
      </c>
      <c r="L179" s="43"/>
      <c r="M179" s="232" t="s">
        <v>1</v>
      </c>
      <c r="N179" s="233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186</v>
      </c>
      <c r="AT179" s="236" t="s">
        <v>181</v>
      </c>
      <c r="AU179" s="236" t="s">
        <v>86</v>
      </c>
      <c r="AY179" s="16" t="s">
        <v>179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186</v>
      </c>
      <c r="BM179" s="236" t="s">
        <v>258</v>
      </c>
    </row>
    <row r="180" s="13" customFormat="1">
      <c r="A180" s="13"/>
      <c r="B180" s="238"/>
      <c r="C180" s="239"/>
      <c r="D180" s="240" t="s">
        <v>187</v>
      </c>
      <c r="E180" s="241" t="s">
        <v>1</v>
      </c>
      <c r="F180" s="242" t="s">
        <v>259</v>
      </c>
      <c r="G180" s="239"/>
      <c r="H180" s="243">
        <v>22.02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187</v>
      </c>
      <c r="AU180" s="249" t="s">
        <v>86</v>
      </c>
      <c r="AV180" s="13" t="s">
        <v>86</v>
      </c>
      <c r="AW180" s="13" t="s">
        <v>32</v>
      </c>
      <c r="AX180" s="13" t="s">
        <v>76</v>
      </c>
      <c r="AY180" s="249" t="s">
        <v>179</v>
      </c>
    </row>
    <row r="181" s="14" customFormat="1">
      <c r="A181" s="14"/>
      <c r="B181" s="250"/>
      <c r="C181" s="251"/>
      <c r="D181" s="240" t="s">
        <v>187</v>
      </c>
      <c r="E181" s="252" t="s">
        <v>1</v>
      </c>
      <c r="F181" s="253" t="s">
        <v>189</v>
      </c>
      <c r="G181" s="251"/>
      <c r="H181" s="254">
        <v>22.02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187</v>
      </c>
      <c r="AU181" s="260" t="s">
        <v>86</v>
      </c>
      <c r="AV181" s="14" t="s">
        <v>186</v>
      </c>
      <c r="AW181" s="14" t="s">
        <v>32</v>
      </c>
      <c r="AX181" s="14" t="s">
        <v>84</v>
      </c>
      <c r="AY181" s="260" t="s">
        <v>179</v>
      </c>
    </row>
    <row r="182" s="2" customFormat="1">
      <c r="A182" s="37"/>
      <c r="B182" s="38"/>
      <c r="C182" s="225" t="s">
        <v>260</v>
      </c>
      <c r="D182" s="225" t="s">
        <v>181</v>
      </c>
      <c r="E182" s="226" t="s">
        <v>261</v>
      </c>
      <c r="F182" s="227" t="s">
        <v>262</v>
      </c>
      <c r="G182" s="228" t="s">
        <v>192</v>
      </c>
      <c r="H182" s="229">
        <v>22.02</v>
      </c>
      <c r="I182" s="230"/>
      <c r="J182" s="231">
        <f>ROUND(I182*H182,2)</f>
        <v>0</v>
      </c>
      <c r="K182" s="227" t="s">
        <v>185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186</v>
      </c>
      <c r="AT182" s="236" t="s">
        <v>181</v>
      </c>
      <c r="AU182" s="236" t="s">
        <v>86</v>
      </c>
      <c r="AY182" s="16" t="s">
        <v>179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186</v>
      </c>
      <c r="BM182" s="236" t="s">
        <v>263</v>
      </c>
    </row>
    <row r="183" s="2" customFormat="1" ht="16.5" customHeight="1">
      <c r="A183" s="37"/>
      <c r="B183" s="38"/>
      <c r="C183" s="225" t="s">
        <v>222</v>
      </c>
      <c r="D183" s="225" t="s">
        <v>181</v>
      </c>
      <c r="E183" s="226" t="s">
        <v>264</v>
      </c>
      <c r="F183" s="227" t="s">
        <v>265</v>
      </c>
      <c r="G183" s="228" t="s">
        <v>211</v>
      </c>
      <c r="H183" s="229">
        <v>0.47499999999999998</v>
      </c>
      <c r="I183" s="230"/>
      <c r="J183" s="231">
        <f>ROUND(I183*H183,2)</f>
        <v>0</v>
      </c>
      <c r="K183" s="227" t="s">
        <v>185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186</v>
      </c>
      <c r="AT183" s="236" t="s">
        <v>181</v>
      </c>
      <c r="AU183" s="236" t="s">
        <v>86</v>
      </c>
      <c r="AY183" s="16" t="s">
        <v>179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186</v>
      </c>
      <c r="BM183" s="236" t="s">
        <v>266</v>
      </c>
    </row>
    <row r="184" s="13" customFormat="1">
      <c r="A184" s="13"/>
      <c r="B184" s="238"/>
      <c r="C184" s="239"/>
      <c r="D184" s="240" t="s">
        <v>187</v>
      </c>
      <c r="E184" s="241" t="s">
        <v>1</v>
      </c>
      <c r="F184" s="242" t="s">
        <v>267</v>
      </c>
      <c r="G184" s="239"/>
      <c r="H184" s="243">
        <v>0.47499999999999998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187</v>
      </c>
      <c r="AU184" s="249" t="s">
        <v>86</v>
      </c>
      <c r="AV184" s="13" t="s">
        <v>86</v>
      </c>
      <c r="AW184" s="13" t="s">
        <v>32</v>
      </c>
      <c r="AX184" s="13" t="s">
        <v>76</v>
      </c>
      <c r="AY184" s="249" t="s">
        <v>179</v>
      </c>
    </row>
    <row r="185" s="14" customFormat="1">
      <c r="A185" s="14"/>
      <c r="B185" s="250"/>
      <c r="C185" s="251"/>
      <c r="D185" s="240" t="s">
        <v>187</v>
      </c>
      <c r="E185" s="252" t="s">
        <v>1</v>
      </c>
      <c r="F185" s="253" t="s">
        <v>189</v>
      </c>
      <c r="G185" s="251"/>
      <c r="H185" s="254">
        <v>0.47499999999999998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187</v>
      </c>
      <c r="AU185" s="260" t="s">
        <v>86</v>
      </c>
      <c r="AV185" s="14" t="s">
        <v>186</v>
      </c>
      <c r="AW185" s="14" t="s">
        <v>32</v>
      </c>
      <c r="AX185" s="14" t="s">
        <v>84</v>
      </c>
      <c r="AY185" s="260" t="s">
        <v>179</v>
      </c>
    </row>
    <row r="186" s="2" customFormat="1" ht="16.5" customHeight="1">
      <c r="A186" s="37"/>
      <c r="B186" s="38"/>
      <c r="C186" s="225" t="s">
        <v>268</v>
      </c>
      <c r="D186" s="225" t="s">
        <v>181</v>
      </c>
      <c r="E186" s="226" t="s">
        <v>269</v>
      </c>
      <c r="F186" s="227" t="s">
        <v>270</v>
      </c>
      <c r="G186" s="228" t="s">
        <v>192</v>
      </c>
      <c r="H186" s="229">
        <v>6.6390000000000002</v>
      </c>
      <c r="I186" s="230"/>
      <c r="J186" s="231">
        <f>ROUND(I186*H186,2)</f>
        <v>0</v>
      </c>
      <c r="K186" s="227" t="s">
        <v>185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186</v>
      </c>
      <c r="AT186" s="236" t="s">
        <v>181</v>
      </c>
      <c r="AU186" s="236" t="s">
        <v>86</v>
      </c>
      <c r="AY186" s="16" t="s">
        <v>179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186</v>
      </c>
      <c r="BM186" s="236" t="s">
        <v>271</v>
      </c>
    </row>
    <row r="187" s="13" customFormat="1">
      <c r="A187" s="13"/>
      <c r="B187" s="238"/>
      <c r="C187" s="239"/>
      <c r="D187" s="240" t="s">
        <v>187</v>
      </c>
      <c r="E187" s="241" t="s">
        <v>1</v>
      </c>
      <c r="F187" s="242" t="s">
        <v>272</v>
      </c>
      <c r="G187" s="239"/>
      <c r="H187" s="243">
        <v>6.6390000000000002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187</v>
      </c>
      <c r="AU187" s="249" t="s">
        <v>86</v>
      </c>
      <c r="AV187" s="13" t="s">
        <v>86</v>
      </c>
      <c r="AW187" s="13" t="s">
        <v>32</v>
      </c>
      <c r="AX187" s="13" t="s">
        <v>76</v>
      </c>
      <c r="AY187" s="249" t="s">
        <v>179</v>
      </c>
    </row>
    <row r="188" s="14" customFormat="1">
      <c r="A188" s="14"/>
      <c r="B188" s="250"/>
      <c r="C188" s="251"/>
      <c r="D188" s="240" t="s">
        <v>187</v>
      </c>
      <c r="E188" s="252" t="s">
        <v>1</v>
      </c>
      <c r="F188" s="253" t="s">
        <v>189</v>
      </c>
      <c r="G188" s="251"/>
      <c r="H188" s="254">
        <v>6.6390000000000002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187</v>
      </c>
      <c r="AU188" s="260" t="s">
        <v>86</v>
      </c>
      <c r="AV188" s="14" t="s">
        <v>186</v>
      </c>
      <c r="AW188" s="14" t="s">
        <v>32</v>
      </c>
      <c r="AX188" s="14" t="s">
        <v>84</v>
      </c>
      <c r="AY188" s="260" t="s">
        <v>179</v>
      </c>
    </row>
    <row r="189" s="2" customFormat="1" ht="16.5" customHeight="1">
      <c r="A189" s="37"/>
      <c r="B189" s="38"/>
      <c r="C189" s="225" t="s">
        <v>227</v>
      </c>
      <c r="D189" s="225" t="s">
        <v>181</v>
      </c>
      <c r="E189" s="226" t="s">
        <v>273</v>
      </c>
      <c r="F189" s="227" t="s">
        <v>274</v>
      </c>
      <c r="G189" s="228" t="s">
        <v>192</v>
      </c>
      <c r="H189" s="229">
        <v>6.6289999999999996</v>
      </c>
      <c r="I189" s="230"/>
      <c r="J189" s="231">
        <f>ROUND(I189*H189,2)</f>
        <v>0</v>
      </c>
      <c r="K189" s="227" t="s">
        <v>185</v>
      </c>
      <c r="L189" s="43"/>
      <c r="M189" s="232" t="s">
        <v>1</v>
      </c>
      <c r="N189" s="233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186</v>
      </c>
      <c r="AT189" s="236" t="s">
        <v>181</v>
      </c>
      <c r="AU189" s="236" t="s">
        <v>86</v>
      </c>
      <c r="AY189" s="16" t="s">
        <v>179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186</v>
      </c>
      <c r="BM189" s="236" t="s">
        <v>275</v>
      </c>
    </row>
    <row r="190" s="2" customFormat="1">
      <c r="A190" s="37"/>
      <c r="B190" s="38"/>
      <c r="C190" s="225" t="s">
        <v>7</v>
      </c>
      <c r="D190" s="225" t="s">
        <v>181</v>
      </c>
      <c r="E190" s="226" t="s">
        <v>276</v>
      </c>
      <c r="F190" s="227" t="s">
        <v>277</v>
      </c>
      <c r="G190" s="228" t="s">
        <v>221</v>
      </c>
      <c r="H190" s="229">
        <v>22.129999999999999</v>
      </c>
      <c r="I190" s="230"/>
      <c r="J190" s="231">
        <f>ROUND(I190*H190,2)</f>
        <v>0</v>
      </c>
      <c r="K190" s="227" t="s">
        <v>185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186</v>
      </c>
      <c r="AT190" s="236" t="s">
        <v>181</v>
      </c>
      <c r="AU190" s="236" t="s">
        <v>86</v>
      </c>
      <c r="AY190" s="16" t="s">
        <v>179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186</v>
      </c>
      <c r="BM190" s="236" t="s">
        <v>278</v>
      </c>
    </row>
    <row r="191" s="13" customFormat="1">
      <c r="A191" s="13"/>
      <c r="B191" s="238"/>
      <c r="C191" s="239"/>
      <c r="D191" s="240" t="s">
        <v>187</v>
      </c>
      <c r="E191" s="241" t="s">
        <v>1</v>
      </c>
      <c r="F191" s="242" t="s">
        <v>279</v>
      </c>
      <c r="G191" s="239"/>
      <c r="H191" s="243">
        <v>22.129999999999999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187</v>
      </c>
      <c r="AU191" s="249" t="s">
        <v>86</v>
      </c>
      <c r="AV191" s="13" t="s">
        <v>86</v>
      </c>
      <c r="AW191" s="13" t="s">
        <v>32</v>
      </c>
      <c r="AX191" s="13" t="s">
        <v>76</v>
      </c>
      <c r="AY191" s="249" t="s">
        <v>179</v>
      </c>
    </row>
    <row r="192" s="14" customFormat="1">
      <c r="A192" s="14"/>
      <c r="B192" s="250"/>
      <c r="C192" s="251"/>
      <c r="D192" s="240" t="s">
        <v>187</v>
      </c>
      <c r="E192" s="252" t="s">
        <v>1</v>
      </c>
      <c r="F192" s="253" t="s">
        <v>189</v>
      </c>
      <c r="G192" s="251"/>
      <c r="H192" s="254">
        <v>22.129999999999999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187</v>
      </c>
      <c r="AU192" s="260" t="s">
        <v>86</v>
      </c>
      <c r="AV192" s="14" t="s">
        <v>186</v>
      </c>
      <c r="AW192" s="14" t="s">
        <v>32</v>
      </c>
      <c r="AX192" s="14" t="s">
        <v>84</v>
      </c>
      <c r="AY192" s="260" t="s">
        <v>179</v>
      </c>
    </row>
    <row r="193" s="2" customFormat="1" ht="21.75" customHeight="1">
      <c r="A193" s="37"/>
      <c r="B193" s="38"/>
      <c r="C193" s="225" t="s">
        <v>232</v>
      </c>
      <c r="D193" s="225" t="s">
        <v>181</v>
      </c>
      <c r="E193" s="226" t="s">
        <v>280</v>
      </c>
      <c r="F193" s="227" t="s">
        <v>281</v>
      </c>
      <c r="G193" s="228" t="s">
        <v>184</v>
      </c>
      <c r="H193" s="229">
        <v>0.85499999999999998</v>
      </c>
      <c r="I193" s="230"/>
      <c r="J193" s="231">
        <f>ROUND(I193*H193,2)</f>
        <v>0</v>
      </c>
      <c r="K193" s="227" t="s">
        <v>185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186</v>
      </c>
      <c r="AT193" s="236" t="s">
        <v>181</v>
      </c>
      <c r="AU193" s="236" t="s">
        <v>86</v>
      </c>
      <c r="AY193" s="16" t="s">
        <v>179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84</v>
      </c>
      <c r="BK193" s="237">
        <f>ROUND(I193*H193,2)</f>
        <v>0</v>
      </c>
      <c r="BL193" s="16" t="s">
        <v>186</v>
      </c>
      <c r="BM193" s="236" t="s">
        <v>282</v>
      </c>
    </row>
    <row r="194" s="13" customFormat="1">
      <c r="A194" s="13"/>
      <c r="B194" s="238"/>
      <c r="C194" s="239"/>
      <c r="D194" s="240" t="s">
        <v>187</v>
      </c>
      <c r="E194" s="241" t="s">
        <v>1</v>
      </c>
      <c r="F194" s="242" t="s">
        <v>283</v>
      </c>
      <c r="G194" s="239"/>
      <c r="H194" s="243">
        <v>0.85499999999999998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187</v>
      </c>
      <c r="AU194" s="249" t="s">
        <v>86</v>
      </c>
      <c r="AV194" s="13" t="s">
        <v>86</v>
      </c>
      <c r="AW194" s="13" t="s">
        <v>32</v>
      </c>
      <c r="AX194" s="13" t="s">
        <v>76</v>
      </c>
      <c r="AY194" s="249" t="s">
        <v>179</v>
      </c>
    </row>
    <row r="195" s="14" customFormat="1">
      <c r="A195" s="14"/>
      <c r="B195" s="250"/>
      <c r="C195" s="251"/>
      <c r="D195" s="240" t="s">
        <v>187</v>
      </c>
      <c r="E195" s="252" t="s">
        <v>1</v>
      </c>
      <c r="F195" s="253" t="s">
        <v>189</v>
      </c>
      <c r="G195" s="251"/>
      <c r="H195" s="254">
        <v>0.85499999999999998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187</v>
      </c>
      <c r="AU195" s="260" t="s">
        <v>86</v>
      </c>
      <c r="AV195" s="14" t="s">
        <v>186</v>
      </c>
      <c r="AW195" s="14" t="s">
        <v>32</v>
      </c>
      <c r="AX195" s="14" t="s">
        <v>84</v>
      </c>
      <c r="AY195" s="260" t="s">
        <v>179</v>
      </c>
    </row>
    <row r="196" s="2" customFormat="1">
      <c r="A196" s="37"/>
      <c r="B196" s="38"/>
      <c r="C196" s="225" t="s">
        <v>284</v>
      </c>
      <c r="D196" s="225" t="s">
        <v>181</v>
      </c>
      <c r="E196" s="226" t="s">
        <v>285</v>
      </c>
      <c r="F196" s="227" t="s">
        <v>286</v>
      </c>
      <c r="G196" s="228" t="s">
        <v>211</v>
      </c>
      <c r="H196" s="229">
        <v>0.128</v>
      </c>
      <c r="I196" s="230"/>
      <c r="J196" s="231">
        <f>ROUND(I196*H196,2)</f>
        <v>0</v>
      </c>
      <c r="K196" s="227" t="s">
        <v>185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186</v>
      </c>
      <c r="AT196" s="236" t="s">
        <v>181</v>
      </c>
      <c r="AU196" s="236" t="s">
        <v>86</v>
      </c>
      <c r="AY196" s="16" t="s">
        <v>179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84</v>
      </c>
      <c r="BK196" s="237">
        <f>ROUND(I196*H196,2)</f>
        <v>0</v>
      </c>
      <c r="BL196" s="16" t="s">
        <v>186</v>
      </c>
      <c r="BM196" s="236" t="s">
        <v>287</v>
      </c>
    </row>
    <row r="197" s="13" customFormat="1">
      <c r="A197" s="13"/>
      <c r="B197" s="238"/>
      <c r="C197" s="239"/>
      <c r="D197" s="240" t="s">
        <v>187</v>
      </c>
      <c r="E197" s="241" t="s">
        <v>1</v>
      </c>
      <c r="F197" s="242" t="s">
        <v>288</v>
      </c>
      <c r="G197" s="239"/>
      <c r="H197" s="243">
        <v>0.128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187</v>
      </c>
      <c r="AU197" s="249" t="s">
        <v>86</v>
      </c>
      <c r="AV197" s="13" t="s">
        <v>86</v>
      </c>
      <c r="AW197" s="13" t="s">
        <v>32</v>
      </c>
      <c r="AX197" s="13" t="s">
        <v>76</v>
      </c>
      <c r="AY197" s="249" t="s">
        <v>179</v>
      </c>
    </row>
    <row r="198" s="14" customFormat="1">
      <c r="A198" s="14"/>
      <c r="B198" s="250"/>
      <c r="C198" s="251"/>
      <c r="D198" s="240" t="s">
        <v>187</v>
      </c>
      <c r="E198" s="252" t="s">
        <v>1</v>
      </c>
      <c r="F198" s="253" t="s">
        <v>189</v>
      </c>
      <c r="G198" s="251"/>
      <c r="H198" s="254">
        <v>0.128</v>
      </c>
      <c r="I198" s="255"/>
      <c r="J198" s="251"/>
      <c r="K198" s="251"/>
      <c r="L198" s="256"/>
      <c r="M198" s="257"/>
      <c r="N198" s="258"/>
      <c r="O198" s="258"/>
      <c r="P198" s="258"/>
      <c r="Q198" s="258"/>
      <c r="R198" s="258"/>
      <c r="S198" s="258"/>
      <c r="T198" s="25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0" t="s">
        <v>187</v>
      </c>
      <c r="AU198" s="260" t="s">
        <v>86</v>
      </c>
      <c r="AV198" s="14" t="s">
        <v>186</v>
      </c>
      <c r="AW198" s="14" t="s">
        <v>32</v>
      </c>
      <c r="AX198" s="14" t="s">
        <v>84</v>
      </c>
      <c r="AY198" s="260" t="s">
        <v>179</v>
      </c>
    </row>
    <row r="199" s="2" customFormat="1">
      <c r="A199" s="37"/>
      <c r="B199" s="38"/>
      <c r="C199" s="225" t="s">
        <v>237</v>
      </c>
      <c r="D199" s="225" t="s">
        <v>181</v>
      </c>
      <c r="E199" s="226" t="s">
        <v>289</v>
      </c>
      <c r="F199" s="227" t="s">
        <v>290</v>
      </c>
      <c r="G199" s="228" t="s">
        <v>221</v>
      </c>
      <c r="H199" s="229">
        <v>16.5</v>
      </c>
      <c r="I199" s="230"/>
      <c r="J199" s="231">
        <f>ROUND(I199*H199,2)</f>
        <v>0</v>
      </c>
      <c r="K199" s="227" t="s">
        <v>185</v>
      </c>
      <c r="L199" s="43"/>
      <c r="M199" s="232" t="s">
        <v>1</v>
      </c>
      <c r="N199" s="233" t="s">
        <v>41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186</v>
      </c>
      <c r="AT199" s="236" t="s">
        <v>181</v>
      </c>
      <c r="AU199" s="236" t="s">
        <v>86</v>
      </c>
      <c r="AY199" s="16" t="s">
        <v>179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84</v>
      </c>
      <c r="BK199" s="237">
        <f>ROUND(I199*H199,2)</f>
        <v>0</v>
      </c>
      <c r="BL199" s="16" t="s">
        <v>186</v>
      </c>
      <c r="BM199" s="236" t="s">
        <v>291</v>
      </c>
    </row>
    <row r="200" s="13" customFormat="1">
      <c r="A200" s="13"/>
      <c r="B200" s="238"/>
      <c r="C200" s="239"/>
      <c r="D200" s="240" t="s">
        <v>187</v>
      </c>
      <c r="E200" s="241" t="s">
        <v>1</v>
      </c>
      <c r="F200" s="242" t="s">
        <v>292</v>
      </c>
      <c r="G200" s="239"/>
      <c r="H200" s="243">
        <v>16.5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187</v>
      </c>
      <c r="AU200" s="249" t="s">
        <v>86</v>
      </c>
      <c r="AV200" s="13" t="s">
        <v>86</v>
      </c>
      <c r="AW200" s="13" t="s">
        <v>32</v>
      </c>
      <c r="AX200" s="13" t="s">
        <v>76</v>
      </c>
      <c r="AY200" s="249" t="s">
        <v>179</v>
      </c>
    </row>
    <row r="201" s="14" customFormat="1">
      <c r="A201" s="14"/>
      <c r="B201" s="250"/>
      <c r="C201" s="251"/>
      <c r="D201" s="240" t="s">
        <v>187</v>
      </c>
      <c r="E201" s="252" t="s">
        <v>1</v>
      </c>
      <c r="F201" s="253" t="s">
        <v>189</v>
      </c>
      <c r="G201" s="251"/>
      <c r="H201" s="254">
        <v>16.5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0" t="s">
        <v>187</v>
      </c>
      <c r="AU201" s="260" t="s">
        <v>86</v>
      </c>
      <c r="AV201" s="14" t="s">
        <v>186</v>
      </c>
      <c r="AW201" s="14" t="s">
        <v>32</v>
      </c>
      <c r="AX201" s="14" t="s">
        <v>84</v>
      </c>
      <c r="AY201" s="260" t="s">
        <v>179</v>
      </c>
    </row>
    <row r="202" s="2" customFormat="1" ht="16.5" customHeight="1">
      <c r="A202" s="37"/>
      <c r="B202" s="38"/>
      <c r="C202" s="225" t="s">
        <v>293</v>
      </c>
      <c r="D202" s="225" t="s">
        <v>181</v>
      </c>
      <c r="E202" s="226" t="s">
        <v>294</v>
      </c>
      <c r="F202" s="227" t="s">
        <v>295</v>
      </c>
      <c r="G202" s="228" t="s">
        <v>192</v>
      </c>
      <c r="H202" s="229">
        <v>7.7549999999999999</v>
      </c>
      <c r="I202" s="230"/>
      <c r="J202" s="231">
        <f>ROUND(I202*H202,2)</f>
        <v>0</v>
      </c>
      <c r="K202" s="227" t="s">
        <v>185</v>
      </c>
      <c r="L202" s="43"/>
      <c r="M202" s="232" t="s">
        <v>1</v>
      </c>
      <c r="N202" s="233" t="s">
        <v>41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186</v>
      </c>
      <c r="AT202" s="236" t="s">
        <v>181</v>
      </c>
      <c r="AU202" s="236" t="s">
        <v>86</v>
      </c>
      <c r="AY202" s="16" t="s">
        <v>179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186</v>
      </c>
      <c r="BM202" s="236" t="s">
        <v>296</v>
      </c>
    </row>
    <row r="203" s="13" customFormat="1">
      <c r="A203" s="13"/>
      <c r="B203" s="238"/>
      <c r="C203" s="239"/>
      <c r="D203" s="240" t="s">
        <v>187</v>
      </c>
      <c r="E203" s="241" t="s">
        <v>1</v>
      </c>
      <c r="F203" s="242" t="s">
        <v>297</v>
      </c>
      <c r="G203" s="239"/>
      <c r="H203" s="243">
        <v>7.7549999999999999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187</v>
      </c>
      <c r="AU203" s="249" t="s">
        <v>86</v>
      </c>
      <c r="AV203" s="13" t="s">
        <v>86</v>
      </c>
      <c r="AW203" s="13" t="s">
        <v>32</v>
      </c>
      <c r="AX203" s="13" t="s">
        <v>76</v>
      </c>
      <c r="AY203" s="249" t="s">
        <v>179</v>
      </c>
    </row>
    <row r="204" s="14" customFormat="1">
      <c r="A204" s="14"/>
      <c r="B204" s="250"/>
      <c r="C204" s="251"/>
      <c r="D204" s="240" t="s">
        <v>187</v>
      </c>
      <c r="E204" s="252" t="s">
        <v>1</v>
      </c>
      <c r="F204" s="253" t="s">
        <v>189</v>
      </c>
      <c r="G204" s="251"/>
      <c r="H204" s="254">
        <v>7.7549999999999999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0" t="s">
        <v>187</v>
      </c>
      <c r="AU204" s="260" t="s">
        <v>86</v>
      </c>
      <c r="AV204" s="14" t="s">
        <v>186</v>
      </c>
      <c r="AW204" s="14" t="s">
        <v>32</v>
      </c>
      <c r="AX204" s="14" t="s">
        <v>84</v>
      </c>
      <c r="AY204" s="260" t="s">
        <v>179</v>
      </c>
    </row>
    <row r="205" s="2" customFormat="1" ht="16.5" customHeight="1">
      <c r="A205" s="37"/>
      <c r="B205" s="38"/>
      <c r="C205" s="225" t="s">
        <v>242</v>
      </c>
      <c r="D205" s="225" t="s">
        <v>181</v>
      </c>
      <c r="E205" s="226" t="s">
        <v>298</v>
      </c>
      <c r="F205" s="227" t="s">
        <v>299</v>
      </c>
      <c r="G205" s="228" t="s">
        <v>192</v>
      </c>
      <c r="H205" s="229">
        <v>7.7549999999999999</v>
      </c>
      <c r="I205" s="230"/>
      <c r="J205" s="231">
        <f>ROUND(I205*H205,2)</f>
        <v>0</v>
      </c>
      <c r="K205" s="227" t="s">
        <v>185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186</v>
      </c>
      <c r="AT205" s="236" t="s">
        <v>181</v>
      </c>
      <c r="AU205" s="236" t="s">
        <v>86</v>
      </c>
      <c r="AY205" s="16" t="s">
        <v>179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186</v>
      </c>
      <c r="BM205" s="236" t="s">
        <v>300</v>
      </c>
    </row>
    <row r="206" s="12" customFormat="1" ht="22.8" customHeight="1">
      <c r="A206" s="12"/>
      <c r="B206" s="209"/>
      <c r="C206" s="210"/>
      <c r="D206" s="211" t="s">
        <v>75</v>
      </c>
      <c r="E206" s="223" t="s">
        <v>197</v>
      </c>
      <c r="F206" s="223" t="s">
        <v>301</v>
      </c>
      <c r="G206" s="210"/>
      <c r="H206" s="210"/>
      <c r="I206" s="213"/>
      <c r="J206" s="224">
        <f>BK206</f>
        <v>0</v>
      </c>
      <c r="K206" s="210"/>
      <c r="L206" s="215"/>
      <c r="M206" s="216"/>
      <c r="N206" s="217"/>
      <c r="O206" s="217"/>
      <c r="P206" s="218">
        <f>SUM(P207:P214)</f>
        <v>0</v>
      </c>
      <c r="Q206" s="217"/>
      <c r="R206" s="218">
        <f>SUM(R207:R214)</f>
        <v>0</v>
      </c>
      <c r="S206" s="217"/>
      <c r="T206" s="219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0" t="s">
        <v>84</v>
      </c>
      <c r="AT206" s="221" t="s">
        <v>75</v>
      </c>
      <c r="AU206" s="221" t="s">
        <v>84</v>
      </c>
      <c r="AY206" s="220" t="s">
        <v>179</v>
      </c>
      <c r="BK206" s="222">
        <f>SUM(BK207:BK214)</f>
        <v>0</v>
      </c>
    </row>
    <row r="207" s="2" customFormat="1">
      <c r="A207" s="37"/>
      <c r="B207" s="38"/>
      <c r="C207" s="225" t="s">
        <v>302</v>
      </c>
      <c r="D207" s="225" t="s">
        <v>181</v>
      </c>
      <c r="E207" s="226" t="s">
        <v>303</v>
      </c>
      <c r="F207" s="227" t="s">
        <v>304</v>
      </c>
      <c r="G207" s="228" t="s">
        <v>192</v>
      </c>
      <c r="H207" s="229">
        <v>22.050000000000001</v>
      </c>
      <c r="I207" s="230"/>
      <c r="J207" s="231">
        <f>ROUND(I207*H207,2)</f>
        <v>0</v>
      </c>
      <c r="K207" s="227" t="s">
        <v>185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186</v>
      </c>
      <c r="AT207" s="236" t="s">
        <v>181</v>
      </c>
      <c r="AU207" s="236" t="s">
        <v>86</v>
      </c>
      <c r="AY207" s="16" t="s">
        <v>179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84</v>
      </c>
      <c r="BK207" s="237">
        <f>ROUND(I207*H207,2)</f>
        <v>0</v>
      </c>
      <c r="BL207" s="16" t="s">
        <v>186</v>
      </c>
      <c r="BM207" s="236" t="s">
        <v>305</v>
      </c>
    </row>
    <row r="208" s="2" customFormat="1">
      <c r="A208" s="37"/>
      <c r="B208" s="38"/>
      <c r="C208" s="225" t="s">
        <v>246</v>
      </c>
      <c r="D208" s="225" t="s">
        <v>181</v>
      </c>
      <c r="E208" s="226" t="s">
        <v>306</v>
      </c>
      <c r="F208" s="227" t="s">
        <v>307</v>
      </c>
      <c r="G208" s="228" t="s">
        <v>184</v>
      </c>
      <c r="H208" s="229">
        <v>1.101</v>
      </c>
      <c r="I208" s="230"/>
      <c r="J208" s="231">
        <f>ROUND(I208*H208,2)</f>
        <v>0</v>
      </c>
      <c r="K208" s="227" t="s">
        <v>185</v>
      </c>
      <c r="L208" s="43"/>
      <c r="M208" s="232" t="s">
        <v>1</v>
      </c>
      <c r="N208" s="233" t="s">
        <v>41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186</v>
      </c>
      <c r="AT208" s="236" t="s">
        <v>181</v>
      </c>
      <c r="AU208" s="236" t="s">
        <v>86</v>
      </c>
      <c r="AY208" s="16" t="s">
        <v>179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186</v>
      </c>
      <c r="BM208" s="236" t="s">
        <v>308</v>
      </c>
    </row>
    <row r="209" s="13" customFormat="1">
      <c r="A209" s="13"/>
      <c r="B209" s="238"/>
      <c r="C209" s="239"/>
      <c r="D209" s="240" t="s">
        <v>187</v>
      </c>
      <c r="E209" s="241" t="s">
        <v>1</v>
      </c>
      <c r="F209" s="242" t="s">
        <v>309</v>
      </c>
      <c r="G209" s="239"/>
      <c r="H209" s="243">
        <v>1.101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187</v>
      </c>
      <c r="AU209" s="249" t="s">
        <v>86</v>
      </c>
      <c r="AV209" s="13" t="s">
        <v>86</v>
      </c>
      <c r="AW209" s="13" t="s">
        <v>32</v>
      </c>
      <c r="AX209" s="13" t="s">
        <v>76</v>
      </c>
      <c r="AY209" s="249" t="s">
        <v>179</v>
      </c>
    </row>
    <row r="210" s="14" customFormat="1">
      <c r="A210" s="14"/>
      <c r="B210" s="250"/>
      <c r="C210" s="251"/>
      <c r="D210" s="240" t="s">
        <v>187</v>
      </c>
      <c r="E210" s="252" t="s">
        <v>1</v>
      </c>
      <c r="F210" s="253" t="s">
        <v>189</v>
      </c>
      <c r="G210" s="251"/>
      <c r="H210" s="254">
        <v>1.101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187</v>
      </c>
      <c r="AU210" s="260" t="s">
        <v>86</v>
      </c>
      <c r="AV210" s="14" t="s">
        <v>186</v>
      </c>
      <c r="AW210" s="14" t="s">
        <v>32</v>
      </c>
      <c r="AX210" s="14" t="s">
        <v>84</v>
      </c>
      <c r="AY210" s="260" t="s">
        <v>179</v>
      </c>
    </row>
    <row r="211" s="2" customFormat="1">
      <c r="A211" s="37"/>
      <c r="B211" s="38"/>
      <c r="C211" s="225" t="s">
        <v>310</v>
      </c>
      <c r="D211" s="225" t="s">
        <v>181</v>
      </c>
      <c r="E211" s="226" t="s">
        <v>311</v>
      </c>
      <c r="F211" s="227" t="s">
        <v>312</v>
      </c>
      <c r="G211" s="228" t="s">
        <v>184</v>
      </c>
      <c r="H211" s="229">
        <v>1.101</v>
      </c>
      <c r="I211" s="230"/>
      <c r="J211" s="231">
        <f>ROUND(I211*H211,2)</f>
        <v>0</v>
      </c>
      <c r="K211" s="227" t="s">
        <v>185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186</v>
      </c>
      <c r="AT211" s="236" t="s">
        <v>181</v>
      </c>
      <c r="AU211" s="236" t="s">
        <v>86</v>
      </c>
      <c r="AY211" s="16" t="s">
        <v>179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186</v>
      </c>
      <c r="BM211" s="236" t="s">
        <v>313</v>
      </c>
    </row>
    <row r="212" s="13" customFormat="1">
      <c r="A212" s="13"/>
      <c r="B212" s="238"/>
      <c r="C212" s="239"/>
      <c r="D212" s="240" t="s">
        <v>187</v>
      </c>
      <c r="E212" s="241" t="s">
        <v>1</v>
      </c>
      <c r="F212" s="242" t="s">
        <v>309</v>
      </c>
      <c r="G212" s="239"/>
      <c r="H212" s="243">
        <v>1.101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187</v>
      </c>
      <c r="AU212" s="249" t="s">
        <v>86</v>
      </c>
      <c r="AV212" s="13" t="s">
        <v>86</v>
      </c>
      <c r="AW212" s="13" t="s">
        <v>32</v>
      </c>
      <c r="AX212" s="13" t="s">
        <v>76</v>
      </c>
      <c r="AY212" s="249" t="s">
        <v>179</v>
      </c>
    </row>
    <row r="213" s="14" customFormat="1">
      <c r="A213" s="14"/>
      <c r="B213" s="250"/>
      <c r="C213" s="251"/>
      <c r="D213" s="240" t="s">
        <v>187</v>
      </c>
      <c r="E213" s="252" t="s">
        <v>1</v>
      </c>
      <c r="F213" s="253" t="s">
        <v>189</v>
      </c>
      <c r="G213" s="251"/>
      <c r="H213" s="254">
        <v>1.101</v>
      </c>
      <c r="I213" s="255"/>
      <c r="J213" s="251"/>
      <c r="K213" s="251"/>
      <c r="L213" s="256"/>
      <c r="M213" s="257"/>
      <c r="N213" s="258"/>
      <c r="O213" s="258"/>
      <c r="P213" s="258"/>
      <c r="Q213" s="258"/>
      <c r="R213" s="258"/>
      <c r="S213" s="258"/>
      <c r="T213" s="25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0" t="s">
        <v>187</v>
      </c>
      <c r="AU213" s="260" t="s">
        <v>86</v>
      </c>
      <c r="AV213" s="14" t="s">
        <v>186</v>
      </c>
      <c r="AW213" s="14" t="s">
        <v>32</v>
      </c>
      <c r="AX213" s="14" t="s">
        <v>84</v>
      </c>
      <c r="AY213" s="260" t="s">
        <v>179</v>
      </c>
    </row>
    <row r="214" s="2" customFormat="1" ht="16.5" customHeight="1">
      <c r="A214" s="37"/>
      <c r="B214" s="38"/>
      <c r="C214" s="225" t="s">
        <v>251</v>
      </c>
      <c r="D214" s="225" t="s">
        <v>181</v>
      </c>
      <c r="E214" s="226" t="s">
        <v>314</v>
      </c>
      <c r="F214" s="227" t="s">
        <v>315</v>
      </c>
      <c r="G214" s="228" t="s">
        <v>184</v>
      </c>
      <c r="H214" s="229">
        <v>43.073999999999998</v>
      </c>
      <c r="I214" s="230"/>
      <c r="J214" s="231">
        <f>ROUND(I214*H214,2)</f>
        <v>0</v>
      </c>
      <c r="K214" s="227" t="s">
        <v>185</v>
      </c>
      <c r="L214" s="43"/>
      <c r="M214" s="232" t="s">
        <v>1</v>
      </c>
      <c r="N214" s="233" t="s">
        <v>41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186</v>
      </c>
      <c r="AT214" s="236" t="s">
        <v>181</v>
      </c>
      <c r="AU214" s="236" t="s">
        <v>86</v>
      </c>
      <c r="AY214" s="16" t="s">
        <v>179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84</v>
      </c>
      <c r="BK214" s="237">
        <f>ROUND(I214*H214,2)</f>
        <v>0</v>
      </c>
      <c r="BL214" s="16" t="s">
        <v>186</v>
      </c>
      <c r="BM214" s="236" t="s">
        <v>316</v>
      </c>
    </row>
    <row r="215" s="12" customFormat="1" ht="22.8" customHeight="1">
      <c r="A215" s="12"/>
      <c r="B215" s="209"/>
      <c r="C215" s="210"/>
      <c r="D215" s="211" t="s">
        <v>75</v>
      </c>
      <c r="E215" s="223" t="s">
        <v>218</v>
      </c>
      <c r="F215" s="223" t="s">
        <v>317</v>
      </c>
      <c r="G215" s="210"/>
      <c r="H215" s="210"/>
      <c r="I215" s="213"/>
      <c r="J215" s="224">
        <f>BK215</f>
        <v>0</v>
      </c>
      <c r="K215" s="210"/>
      <c r="L215" s="215"/>
      <c r="M215" s="216"/>
      <c r="N215" s="217"/>
      <c r="O215" s="217"/>
      <c r="P215" s="218">
        <f>SUM(P216:P256)</f>
        <v>0</v>
      </c>
      <c r="Q215" s="217"/>
      <c r="R215" s="218">
        <f>SUM(R216:R256)</f>
        <v>0</v>
      </c>
      <c r="S215" s="217"/>
      <c r="T215" s="219">
        <f>SUM(T216:T256)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84</v>
      </c>
      <c r="AT215" s="221" t="s">
        <v>75</v>
      </c>
      <c r="AU215" s="221" t="s">
        <v>84</v>
      </c>
      <c r="AY215" s="220" t="s">
        <v>179</v>
      </c>
      <c r="BK215" s="222">
        <f>SUM(BK216:BK256)</f>
        <v>0</v>
      </c>
    </row>
    <row r="216" s="2" customFormat="1" ht="33" customHeight="1">
      <c r="A216" s="37"/>
      <c r="B216" s="38"/>
      <c r="C216" s="225" t="s">
        <v>318</v>
      </c>
      <c r="D216" s="225" t="s">
        <v>181</v>
      </c>
      <c r="E216" s="226" t="s">
        <v>319</v>
      </c>
      <c r="F216" s="227" t="s">
        <v>320</v>
      </c>
      <c r="G216" s="228" t="s">
        <v>221</v>
      </c>
      <c r="H216" s="229">
        <v>26.41</v>
      </c>
      <c r="I216" s="230"/>
      <c r="J216" s="231">
        <f>ROUND(I216*H216,2)</f>
        <v>0</v>
      </c>
      <c r="K216" s="227" t="s">
        <v>185</v>
      </c>
      <c r="L216" s="43"/>
      <c r="M216" s="232" t="s">
        <v>1</v>
      </c>
      <c r="N216" s="233" t="s">
        <v>41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186</v>
      </c>
      <c r="AT216" s="236" t="s">
        <v>181</v>
      </c>
      <c r="AU216" s="236" t="s">
        <v>86</v>
      </c>
      <c r="AY216" s="16" t="s">
        <v>179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84</v>
      </c>
      <c r="BK216" s="237">
        <f>ROUND(I216*H216,2)</f>
        <v>0</v>
      </c>
      <c r="BL216" s="16" t="s">
        <v>186</v>
      </c>
      <c r="BM216" s="236" t="s">
        <v>321</v>
      </c>
    </row>
    <row r="217" s="13" customFormat="1">
      <c r="A217" s="13"/>
      <c r="B217" s="238"/>
      <c r="C217" s="239"/>
      <c r="D217" s="240" t="s">
        <v>187</v>
      </c>
      <c r="E217" s="241" t="s">
        <v>1</v>
      </c>
      <c r="F217" s="242" t="s">
        <v>322</v>
      </c>
      <c r="G217" s="239"/>
      <c r="H217" s="243">
        <v>26.41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187</v>
      </c>
      <c r="AU217" s="249" t="s">
        <v>86</v>
      </c>
      <c r="AV217" s="13" t="s">
        <v>86</v>
      </c>
      <c r="AW217" s="13" t="s">
        <v>32</v>
      </c>
      <c r="AX217" s="13" t="s">
        <v>76</v>
      </c>
      <c r="AY217" s="249" t="s">
        <v>179</v>
      </c>
    </row>
    <row r="218" s="14" customFormat="1">
      <c r="A218" s="14"/>
      <c r="B218" s="250"/>
      <c r="C218" s="251"/>
      <c r="D218" s="240" t="s">
        <v>187</v>
      </c>
      <c r="E218" s="252" t="s">
        <v>1</v>
      </c>
      <c r="F218" s="253" t="s">
        <v>189</v>
      </c>
      <c r="G218" s="251"/>
      <c r="H218" s="254">
        <v>26.41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187</v>
      </c>
      <c r="AU218" s="260" t="s">
        <v>86</v>
      </c>
      <c r="AV218" s="14" t="s">
        <v>186</v>
      </c>
      <c r="AW218" s="14" t="s">
        <v>32</v>
      </c>
      <c r="AX218" s="14" t="s">
        <v>84</v>
      </c>
      <c r="AY218" s="260" t="s">
        <v>179</v>
      </c>
    </row>
    <row r="219" s="2" customFormat="1">
      <c r="A219" s="37"/>
      <c r="B219" s="38"/>
      <c r="C219" s="225" t="s">
        <v>258</v>
      </c>
      <c r="D219" s="225" t="s">
        <v>181</v>
      </c>
      <c r="E219" s="226" t="s">
        <v>323</v>
      </c>
      <c r="F219" s="227" t="s">
        <v>324</v>
      </c>
      <c r="G219" s="228" t="s">
        <v>192</v>
      </c>
      <c r="H219" s="229">
        <v>27</v>
      </c>
      <c r="I219" s="230"/>
      <c r="J219" s="231">
        <f>ROUND(I219*H219,2)</f>
        <v>0</v>
      </c>
      <c r="K219" s="227" t="s">
        <v>185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186</v>
      </c>
      <c r="AT219" s="236" t="s">
        <v>181</v>
      </c>
      <c r="AU219" s="236" t="s">
        <v>86</v>
      </c>
      <c r="AY219" s="16" t="s">
        <v>179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84</v>
      </c>
      <c r="BK219" s="237">
        <f>ROUND(I219*H219,2)</f>
        <v>0</v>
      </c>
      <c r="BL219" s="16" t="s">
        <v>186</v>
      </c>
      <c r="BM219" s="236" t="s">
        <v>325</v>
      </c>
    </row>
    <row r="220" s="13" customFormat="1">
      <c r="A220" s="13"/>
      <c r="B220" s="238"/>
      <c r="C220" s="239"/>
      <c r="D220" s="240" t="s">
        <v>187</v>
      </c>
      <c r="E220" s="241" t="s">
        <v>1</v>
      </c>
      <c r="F220" s="242" t="s">
        <v>326</v>
      </c>
      <c r="G220" s="239"/>
      <c r="H220" s="243">
        <v>27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187</v>
      </c>
      <c r="AU220" s="249" t="s">
        <v>86</v>
      </c>
      <c r="AV220" s="13" t="s">
        <v>86</v>
      </c>
      <c r="AW220" s="13" t="s">
        <v>32</v>
      </c>
      <c r="AX220" s="13" t="s">
        <v>76</v>
      </c>
      <c r="AY220" s="249" t="s">
        <v>179</v>
      </c>
    </row>
    <row r="221" s="14" customFormat="1">
      <c r="A221" s="14"/>
      <c r="B221" s="250"/>
      <c r="C221" s="251"/>
      <c r="D221" s="240" t="s">
        <v>187</v>
      </c>
      <c r="E221" s="252" t="s">
        <v>1</v>
      </c>
      <c r="F221" s="253" t="s">
        <v>189</v>
      </c>
      <c r="G221" s="251"/>
      <c r="H221" s="254">
        <v>27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187</v>
      </c>
      <c r="AU221" s="260" t="s">
        <v>86</v>
      </c>
      <c r="AV221" s="14" t="s">
        <v>186</v>
      </c>
      <c r="AW221" s="14" t="s">
        <v>32</v>
      </c>
      <c r="AX221" s="14" t="s">
        <v>84</v>
      </c>
      <c r="AY221" s="260" t="s">
        <v>179</v>
      </c>
    </row>
    <row r="222" s="2" customFormat="1" ht="33" customHeight="1">
      <c r="A222" s="37"/>
      <c r="B222" s="38"/>
      <c r="C222" s="225" t="s">
        <v>327</v>
      </c>
      <c r="D222" s="225" t="s">
        <v>181</v>
      </c>
      <c r="E222" s="226" t="s">
        <v>328</v>
      </c>
      <c r="F222" s="227" t="s">
        <v>329</v>
      </c>
      <c r="G222" s="228" t="s">
        <v>192</v>
      </c>
      <c r="H222" s="229">
        <v>85</v>
      </c>
      <c r="I222" s="230"/>
      <c r="J222" s="231">
        <f>ROUND(I222*H222,2)</f>
        <v>0</v>
      </c>
      <c r="K222" s="227" t="s">
        <v>185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186</v>
      </c>
      <c r="AT222" s="236" t="s">
        <v>181</v>
      </c>
      <c r="AU222" s="236" t="s">
        <v>86</v>
      </c>
      <c r="AY222" s="16" t="s">
        <v>179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186</v>
      </c>
      <c r="BM222" s="236" t="s">
        <v>330</v>
      </c>
    </row>
    <row r="223" s="2" customFormat="1">
      <c r="A223" s="37"/>
      <c r="B223" s="38"/>
      <c r="C223" s="225" t="s">
        <v>263</v>
      </c>
      <c r="D223" s="225" t="s">
        <v>181</v>
      </c>
      <c r="E223" s="226" t="s">
        <v>331</v>
      </c>
      <c r="F223" s="227" t="s">
        <v>332</v>
      </c>
      <c r="G223" s="228" t="s">
        <v>221</v>
      </c>
      <c r="H223" s="229">
        <v>3.8399999999999999</v>
      </c>
      <c r="I223" s="230"/>
      <c r="J223" s="231">
        <f>ROUND(I223*H223,2)</f>
        <v>0</v>
      </c>
      <c r="K223" s="227" t="s">
        <v>185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186</v>
      </c>
      <c r="AT223" s="236" t="s">
        <v>181</v>
      </c>
      <c r="AU223" s="236" t="s">
        <v>86</v>
      </c>
      <c r="AY223" s="16" t="s">
        <v>179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84</v>
      </c>
      <c r="BK223" s="237">
        <f>ROUND(I223*H223,2)</f>
        <v>0</v>
      </c>
      <c r="BL223" s="16" t="s">
        <v>186</v>
      </c>
      <c r="BM223" s="236" t="s">
        <v>333</v>
      </c>
    </row>
    <row r="224" s="13" customFormat="1">
      <c r="A224" s="13"/>
      <c r="B224" s="238"/>
      <c r="C224" s="239"/>
      <c r="D224" s="240" t="s">
        <v>187</v>
      </c>
      <c r="E224" s="241" t="s">
        <v>1</v>
      </c>
      <c r="F224" s="242" t="s">
        <v>334</v>
      </c>
      <c r="G224" s="239"/>
      <c r="H224" s="243">
        <v>3.8399999999999999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187</v>
      </c>
      <c r="AU224" s="249" t="s">
        <v>86</v>
      </c>
      <c r="AV224" s="13" t="s">
        <v>86</v>
      </c>
      <c r="AW224" s="13" t="s">
        <v>32</v>
      </c>
      <c r="AX224" s="13" t="s">
        <v>76</v>
      </c>
      <c r="AY224" s="249" t="s">
        <v>179</v>
      </c>
    </row>
    <row r="225" s="14" customFormat="1">
      <c r="A225" s="14"/>
      <c r="B225" s="250"/>
      <c r="C225" s="251"/>
      <c r="D225" s="240" t="s">
        <v>187</v>
      </c>
      <c r="E225" s="252" t="s">
        <v>1</v>
      </c>
      <c r="F225" s="253" t="s">
        <v>189</v>
      </c>
      <c r="G225" s="251"/>
      <c r="H225" s="254">
        <v>3.8399999999999999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187</v>
      </c>
      <c r="AU225" s="260" t="s">
        <v>86</v>
      </c>
      <c r="AV225" s="14" t="s">
        <v>186</v>
      </c>
      <c r="AW225" s="14" t="s">
        <v>32</v>
      </c>
      <c r="AX225" s="14" t="s">
        <v>84</v>
      </c>
      <c r="AY225" s="260" t="s">
        <v>179</v>
      </c>
    </row>
    <row r="226" s="2" customFormat="1">
      <c r="A226" s="37"/>
      <c r="B226" s="38"/>
      <c r="C226" s="225" t="s">
        <v>335</v>
      </c>
      <c r="D226" s="225" t="s">
        <v>181</v>
      </c>
      <c r="E226" s="226" t="s">
        <v>336</v>
      </c>
      <c r="F226" s="227" t="s">
        <v>337</v>
      </c>
      <c r="G226" s="228" t="s">
        <v>221</v>
      </c>
      <c r="H226" s="229">
        <v>28.41</v>
      </c>
      <c r="I226" s="230"/>
      <c r="J226" s="231">
        <f>ROUND(I226*H226,2)</f>
        <v>0</v>
      </c>
      <c r="K226" s="227" t="s">
        <v>185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186</v>
      </c>
      <c r="AT226" s="236" t="s">
        <v>181</v>
      </c>
      <c r="AU226" s="236" t="s">
        <v>86</v>
      </c>
      <c r="AY226" s="16" t="s">
        <v>179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84</v>
      </c>
      <c r="BK226" s="237">
        <f>ROUND(I226*H226,2)</f>
        <v>0</v>
      </c>
      <c r="BL226" s="16" t="s">
        <v>186</v>
      </c>
      <c r="BM226" s="236" t="s">
        <v>338</v>
      </c>
    </row>
    <row r="227" s="13" customFormat="1">
      <c r="A227" s="13"/>
      <c r="B227" s="238"/>
      <c r="C227" s="239"/>
      <c r="D227" s="240" t="s">
        <v>187</v>
      </c>
      <c r="E227" s="241" t="s">
        <v>1</v>
      </c>
      <c r="F227" s="242" t="s">
        <v>339</v>
      </c>
      <c r="G227" s="239"/>
      <c r="H227" s="243">
        <v>28.41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187</v>
      </c>
      <c r="AU227" s="249" t="s">
        <v>86</v>
      </c>
      <c r="AV227" s="13" t="s">
        <v>86</v>
      </c>
      <c r="AW227" s="13" t="s">
        <v>32</v>
      </c>
      <c r="AX227" s="13" t="s">
        <v>76</v>
      </c>
      <c r="AY227" s="249" t="s">
        <v>179</v>
      </c>
    </row>
    <row r="228" s="14" customFormat="1">
      <c r="A228" s="14"/>
      <c r="B228" s="250"/>
      <c r="C228" s="251"/>
      <c r="D228" s="240" t="s">
        <v>187</v>
      </c>
      <c r="E228" s="252" t="s">
        <v>1</v>
      </c>
      <c r="F228" s="253" t="s">
        <v>189</v>
      </c>
      <c r="G228" s="251"/>
      <c r="H228" s="254">
        <v>28.41</v>
      </c>
      <c r="I228" s="255"/>
      <c r="J228" s="251"/>
      <c r="K228" s="251"/>
      <c r="L228" s="256"/>
      <c r="M228" s="257"/>
      <c r="N228" s="258"/>
      <c r="O228" s="258"/>
      <c r="P228" s="258"/>
      <c r="Q228" s="258"/>
      <c r="R228" s="258"/>
      <c r="S228" s="258"/>
      <c r="T228" s="25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0" t="s">
        <v>187</v>
      </c>
      <c r="AU228" s="260" t="s">
        <v>86</v>
      </c>
      <c r="AV228" s="14" t="s">
        <v>186</v>
      </c>
      <c r="AW228" s="14" t="s">
        <v>32</v>
      </c>
      <c r="AX228" s="14" t="s">
        <v>84</v>
      </c>
      <c r="AY228" s="260" t="s">
        <v>179</v>
      </c>
    </row>
    <row r="229" s="2" customFormat="1">
      <c r="A229" s="37"/>
      <c r="B229" s="38"/>
      <c r="C229" s="225" t="s">
        <v>266</v>
      </c>
      <c r="D229" s="225" t="s">
        <v>181</v>
      </c>
      <c r="E229" s="226" t="s">
        <v>340</v>
      </c>
      <c r="F229" s="227" t="s">
        <v>341</v>
      </c>
      <c r="G229" s="228" t="s">
        <v>342</v>
      </c>
      <c r="H229" s="229">
        <v>58</v>
      </c>
      <c r="I229" s="230"/>
      <c r="J229" s="231">
        <f>ROUND(I229*H229,2)</f>
        <v>0</v>
      </c>
      <c r="K229" s="227" t="s">
        <v>185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186</v>
      </c>
      <c r="AT229" s="236" t="s">
        <v>181</v>
      </c>
      <c r="AU229" s="236" t="s">
        <v>86</v>
      </c>
      <c r="AY229" s="16" t="s">
        <v>179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84</v>
      </c>
      <c r="BK229" s="237">
        <f>ROUND(I229*H229,2)</f>
        <v>0</v>
      </c>
      <c r="BL229" s="16" t="s">
        <v>186</v>
      </c>
      <c r="BM229" s="236" t="s">
        <v>343</v>
      </c>
    </row>
    <row r="230" s="2" customFormat="1">
      <c r="A230" s="37"/>
      <c r="B230" s="38"/>
      <c r="C230" s="225" t="s">
        <v>344</v>
      </c>
      <c r="D230" s="225" t="s">
        <v>181</v>
      </c>
      <c r="E230" s="226" t="s">
        <v>345</v>
      </c>
      <c r="F230" s="227" t="s">
        <v>346</v>
      </c>
      <c r="G230" s="228" t="s">
        <v>184</v>
      </c>
      <c r="H230" s="229">
        <v>7.0129999999999999</v>
      </c>
      <c r="I230" s="230"/>
      <c r="J230" s="231">
        <f>ROUND(I230*H230,2)</f>
        <v>0</v>
      </c>
      <c r="K230" s="227" t="s">
        <v>185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186</v>
      </c>
      <c r="AT230" s="236" t="s">
        <v>181</v>
      </c>
      <c r="AU230" s="236" t="s">
        <v>86</v>
      </c>
      <c r="AY230" s="16" t="s">
        <v>179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186</v>
      </c>
      <c r="BM230" s="236" t="s">
        <v>347</v>
      </c>
    </row>
    <row r="231" s="13" customFormat="1">
      <c r="A231" s="13"/>
      <c r="B231" s="238"/>
      <c r="C231" s="239"/>
      <c r="D231" s="240" t="s">
        <v>187</v>
      </c>
      <c r="E231" s="241" t="s">
        <v>1</v>
      </c>
      <c r="F231" s="242" t="s">
        <v>348</v>
      </c>
      <c r="G231" s="239"/>
      <c r="H231" s="243">
        <v>7.0129999999999999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187</v>
      </c>
      <c r="AU231" s="249" t="s">
        <v>86</v>
      </c>
      <c r="AV231" s="13" t="s">
        <v>86</v>
      </c>
      <c r="AW231" s="13" t="s">
        <v>32</v>
      </c>
      <c r="AX231" s="13" t="s">
        <v>76</v>
      </c>
      <c r="AY231" s="249" t="s">
        <v>179</v>
      </c>
    </row>
    <row r="232" s="14" customFormat="1">
      <c r="A232" s="14"/>
      <c r="B232" s="250"/>
      <c r="C232" s="251"/>
      <c r="D232" s="240" t="s">
        <v>187</v>
      </c>
      <c r="E232" s="252" t="s">
        <v>1</v>
      </c>
      <c r="F232" s="253" t="s">
        <v>189</v>
      </c>
      <c r="G232" s="251"/>
      <c r="H232" s="254">
        <v>7.0129999999999999</v>
      </c>
      <c r="I232" s="255"/>
      <c r="J232" s="251"/>
      <c r="K232" s="251"/>
      <c r="L232" s="256"/>
      <c r="M232" s="257"/>
      <c r="N232" s="258"/>
      <c r="O232" s="258"/>
      <c r="P232" s="258"/>
      <c r="Q232" s="258"/>
      <c r="R232" s="258"/>
      <c r="S232" s="258"/>
      <c r="T232" s="25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0" t="s">
        <v>187</v>
      </c>
      <c r="AU232" s="260" t="s">
        <v>86</v>
      </c>
      <c r="AV232" s="14" t="s">
        <v>186</v>
      </c>
      <c r="AW232" s="14" t="s">
        <v>32</v>
      </c>
      <c r="AX232" s="14" t="s">
        <v>84</v>
      </c>
      <c r="AY232" s="260" t="s">
        <v>179</v>
      </c>
    </row>
    <row r="233" s="2" customFormat="1">
      <c r="A233" s="37"/>
      <c r="B233" s="38"/>
      <c r="C233" s="225" t="s">
        <v>271</v>
      </c>
      <c r="D233" s="225" t="s">
        <v>181</v>
      </c>
      <c r="E233" s="226" t="s">
        <v>349</v>
      </c>
      <c r="F233" s="227" t="s">
        <v>350</v>
      </c>
      <c r="G233" s="228" t="s">
        <v>221</v>
      </c>
      <c r="H233" s="229">
        <v>16.5</v>
      </c>
      <c r="I233" s="230"/>
      <c r="J233" s="231">
        <f>ROUND(I233*H233,2)</f>
        <v>0</v>
      </c>
      <c r="K233" s="227" t="s">
        <v>185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186</v>
      </c>
      <c r="AT233" s="236" t="s">
        <v>181</v>
      </c>
      <c r="AU233" s="236" t="s">
        <v>86</v>
      </c>
      <c r="AY233" s="16" t="s">
        <v>179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84</v>
      </c>
      <c r="BK233" s="237">
        <f>ROUND(I233*H233,2)</f>
        <v>0</v>
      </c>
      <c r="BL233" s="16" t="s">
        <v>186</v>
      </c>
      <c r="BM233" s="236" t="s">
        <v>351</v>
      </c>
    </row>
    <row r="234" s="13" customFormat="1">
      <c r="A234" s="13"/>
      <c r="B234" s="238"/>
      <c r="C234" s="239"/>
      <c r="D234" s="240" t="s">
        <v>187</v>
      </c>
      <c r="E234" s="241" t="s">
        <v>1</v>
      </c>
      <c r="F234" s="242" t="s">
        <v>292</v>
      </c>
      <c r="G234" s="239"/>
      <c r="H234" s="243">
        <v>16.5</v>
      </c>
      <c r="I234" s="244"/>
      <c r="J234" s="239"/>
      <c r="K234" s="239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187</v>
      </c>
      <c r="AU234" s="249" t="s">
        <v>86</v>
      </c>
      <c r="AV234" s="13" t="s">
        <v>86</v>
      </c>
      <c r="AW234" s="13" t="s">
        <v>32</v>
      </c>
      <c r="AX234" s="13" t="s">
        <v>76</v>
      </c>
      <c r="AY234" s="249" t="s">
        <v>179</v>
      </c>
    </row>
    <row r="235" s="14" customFormat="1">
      <c r="A235" s="14"/>
      <c r="B235" s="250"/>
      <c r="C235" s="251"/>
      <c r="D235" s="240" t="s">
        <v>187</v>
      </c>
      <c r="E235" s="252" t="s">
        <v>1</v>
      </c>
      <c r="F235" s="253" t="s">
        <v>189</v>
      </c>
      <c r="G235" s="251"/>
      <c r="H235" s="254">
        <v>16.5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0" t="s">
        <v>187</v>
      </c>
      <c r="AU235" s="260" t="s">
        <v>86</v>
      </c>
      <c r="AV235" s="14" t="s">
        <v>186</v>
      </c>
      <c r="AW235" s="14" t="s">
        <v>32</v>
      </c>
      <c r="AX235" s="14" t="s">
        <v>84</v>
      </c>
      <c r="AY235" s="260" t="s">
        <v>179</v>
      </c>
    </row>
    <row r="236" s="2" customFormat="1" ht="16.5" customHeight="1">
      <c r="A236" s="37"/>
      <c r="B236" s="38"/>
      <c r="C236" s="225" t="s">
        <v>352</v>
      </c>
      <c r="D236" s="225" t="s">
        <v>181</v>
      </c>
      <c r="E236" s="226" t="s">
        <v>353</v>
      </c>
      <c r="F236" s="227" t="s">
        <v>354</v>
      </c>
      <c r="G236" s="228" t="s">
        <v>184</v>
      </c>
      <c r="H236" s="229">
        <v>1.2470000000000001</v>
      </c>
      <c r="I236" s="230"/>
      <c r="J236" s="231">
        <f>ROUND(I236*H236,2)</f>
        <v>0</v>
      </c>
      <c r="K236" s="227" t="s">
        <v>185</v>
      </c>
      <c r="L236" s="43"/>
      <c r="M236" s="232" t="s">
        <v>1</v>
      </c>
      <c r="N236" s="233" t="s">
        <v>41</v>
      </c>
      <c r="O236" s="90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186</v>
      </c>
      <c r="AT236" s="236" t="s">
        <v>181</v>
      </c>
      <c r="AU236" s="236" t="s">
        <v>86</v>
      </c>
      <c r="AY236" s="16" t="s">
        <v>179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84</v>
      </c>
      <c r="BK236" s="237">
        <f>ROUND(I236*H236,2)</f>
        <v>0</v>
      </c>
      <c r="BL236" s="16" t="s">
        <v>186</v>
      </c>
      <c r="BM236" s="236" t="s">
        <v>355</v>
      </c>
    </row>
    <row r="237" s="13" customFormat="1">
      <c r="A237" s="13"/>
      <c r="B237" s="238"/>
      <c r="C237" s="239"/>
      <c r="D237" s="240" t="s">
        <v>187</v>
      </c>
      <c r="E237" s="241" t="s">
        <v>1</v>
      </c>
      <c r="F237" s="242" t="s">
        <v>356</v>
      </c>
      <c r="G237" s="239"/>
      <c r="H237" s="243">
        <v>1.2470000000000001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187</v>
      </c>
      <c r="AU237" s="249" t="s">
        <v>86</v>
      </c>
      <c r="AV237" s="13" t="s">
        <v>86</v>
      </c>
      <c r="AW237" s="13" t="s">
        <v>32</v>
      </c>
      <c r="AX237" s="13" t="s">
        <v>76</v>
      </c>
      <c r="AY237" s="249" t="s">
        <v>179</v>
      </c>
    </row>
    <row r="238" s="14" customFormat="1">
      <c r="A238" s="14"/>
      <c r="B238" s="250"/>
      <c r="C238" s="251"/>
      <c r="D238" s="240" t="s">
        <v>187</v>
      </c>
      <c r="E238" s="252" t="s">
        <v>1</v>
      </c>
      <c r="F238" s="253" t="s">
        <v>189</v>
      </c>
      <c r="G238" s="251"/>
      <c r="H238" s="254">
        <v>1.2470000000000001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187</v>
      </c>
      <c r="AU238" s="260" t="s">
        <v>86</v>
      </c>
      <c r="AV238" s="14" t="s">
        <v>186</v>
      </c>
      <c r="AW238" s="14" t="s">
        <v>32</v>
      </c>
      <c r="AX238" s="14" t="s">
        <v>84</v>
      </c>
      <c r="AY238" s="260" t="s">
        <v>179</v>
      </c>
    </row>
    <row r="239" s="2" customFormat="1" ht="33" customHeight="1">
      <c r="A239" s="37"/>
      <c r="B239" s="38"/>
      <c r="C239" s="225" t="s">
        <v>275</v>
      </c>
      <c r="D239" s="225" t="s">
        <v>181</v>
      </c>
      <c r="E239" s="226" t="s">
        <v>357</v>
      </c>
      <c r="F239" s="227" t="s">
        <v>358</v>
      </c>
      <c r="G239" s="228" t="s">
        <v>192</v>
      </c>
      <c r="H239" s="229">
        <v>6.718</v>
      </c>
      <c r="I239" s="230"/>
      <c r="J239" s="231">
        <f>ROUND(I239*H239,2)</f>
        <v>0</v>
      </c>
      <c r="K239" s="227" t="s">
        <v>185</v>
      </c>
      <c r="L239" s="43"/>
      <c r="M239" s="232" t="s">
        <v>1</v>
      </c>
      <c r="N239" s="233" t="s">
        <v>41</v>
      </c>
      <c r="O239" s="90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186</v>
      </c>
      <c r="AT239" s="236" t="s">
        <v>181</v>
      </c>
      <c r="AU239" s="236" t="s">
        <v>86</v>
      </c>
      <c r="AY239" s="16" t="s">
        <v>179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84</v>
      </c>
      <c r="BK239" s="237">
        <f>ROUND(I239*H239,2)</f>
        <v>0</v>
      </c>
      <c r="BL239" s="16" t="s">
        <v>186</v>
      </c>
      <c r="BM239" s="236" t="s">
        <v>359</v>
      </c>
    </row>
    <row r="240" s="13" customFormat="1">
      <c r="A240" s="13"/>
      <c r="B240" s="238"/>
      <c r="C240" s="239"/>
      <c r="D240" s="240" t="s">
        <v>187</v>
      </c>
      <c r="E240" s="241" t="s">
        <v>1</v>
      </c>
      <c r="F240" s="242" t="s">
        <v>360</v>
      </c>
      <c r="G240" s="239"/>
      <c r="H240" s="243">
        <v>6.718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187</v>
      </c>
      <c r="AU240" s="249" t="s">
        <v>86</v>
      </c>
      <c r="AV240" s="13" t="s">
        <v>86</v>
      </c>
      <c r="AW240" s="13" t="s">
        <v>32</v>
      </c>
      <c r="AX240" s="13" t="s">
        <v>76</v>
      </c>
      <c r="AY240" s="249" t="s">
        <v>179</v>
      </c>
    </row>
    <row r="241" s="14" customFormat="1">
      <c r="A241" s="14"/>
      <c r="B241" s="250"/>
      <c r="C241" s="251"/>
      <c r="D241" s="240" t="s">
        <v>187</v>
      </c>
      <c r="E241" s="252" t="s">
        <v>1</v>
      </c>
      <c r="F241" s="253" t="s">
        <v>189</v>
      </c>
      <c r="G241" s="251"/>
      <c r="H241" s="254">
        <v>6.718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0" t="s">
        <v>187</v>
      </c>
      <c r="AU241" s="260" t="s">
        <v>86</v>
      </c>
      <c r="AV241" s="14" t="s">
        <v>186</v>
      </c>
      <c r="AW241" s="14" t="s">
        <v>32</v>
      </c>
      <c r="AX241" s="14" t="s">
        <v>84</v>
      </c>
      <c r="AY241" s="260" t="s">
        <v>179</v>
      </c>
    </row>
    <row r="242" s="2" customFormat="1">
      <c r="A242" s="37"/>
      <c r="B242" s="38"/>
      <c r="C242" s="225" t="s">
        <v>361</v>
      </c>
      <c r="D242" s="225" t="s">
        <v>181</v>
      </c>
      <c r="E242" s="226" t="s">
        <v>362</v>
      </c>
      <c r="F242" s="227" t="s">
        <v>363</v>
      </c>
      <c r="G242" s="228" t="s">
        <v>184</v>
      </c>
      <c r="H242" s="229">
        <v>6.718</v>
      </c>
      <c r="I242" s="230"/>
      <c r="J242" s="231">
        <f>ROUND(I242*H242,2)</f>
        <v>0</v>
      </c>
      <c r="K242" s="227" t="s">
        <v>185</v>
      </c>
      <c r="L242" s="43"/>
      <c r="M242" s="232" t="s">
        <v>1</v>
      </c>
      <c r="N242" s="233" t="s">
        <v>41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186</v>
      </c>
      <c r="AT242" s="236" t="s">
        <v>181</v>
      </c>
      <c r="AU242" s="236" t="s">
        <v>86</v>
      </c>
      <c r="AY242" s="16" t="s">
        <v>179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84</v>
      </c>
      <c r="BK242" s="237">
        <f>ROUND(I242*H242,2)</f>
        <v>0</v>
      </c>
      <c r="BL242" s="16" t="s">
        <v>186</v>
      </c>
      <c r="BM242" s="236" t="s">
        <v>364</v>
      </c>
    </row>
    <row r="243" s="2" customFormat="1">
      <c r="A243" s="37"/>
      <c r="B243" s="38"/>
      <c r="C243" s="225" t="s">
        <v>278</v>
      </c>
      <c r="D243" s="225" t="s">
        <v>181</v>
      </c>
      <c r="E243" s="226" t="s">
        <v>365</v>
      </c>
      <c r="F243" s="227" t="s">
        <v>366</v>
      </c>
      <c r="G243" s="228" t="s">
        <v>192</v>
      </c>
      <c r="H243" s="229">
        <v>0.38400000000000001</v>
      </c>
      <c r="I243" s="230"/>
      <c r="J243" s="231">
        <f>ROUND(I243*H243,2)</f>
        <v>0</v>
      </c>
      <c r="K243" s="227" t="s">
        <v>185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186</v>
      </c>
      <c r="AT243" s="236" t="s">
        <v>181</v>
      </c>
      <c r="AU243" s="236" t="s">
        <v>86</v>
      </c>
      <c r="AY243" s="16" t="s">
        <v>179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84</v>
      </c>
      <c r="BK243" s="237">
        <f>ROUND(I243*H243,2)</f>
        <v>0</v>
      </c>
      <c r="BL243" s="16" t="s">
        <v>186</v>
      </c>
      <c r="BM243" s="236" t="s">
        <v>367</v>
      </c>
    </row>
    <row r="244" s="13" customFormat="1">
      <c r="A244" s="13"/>
      <c r="B244" s="238"/>
      <c r="C244" s="239"/>
      <c r="D244" s="240" t="s">
        <v>187</v>
      </c>
      <c r="E244" s="241" t="s">
        <v>1</v>
      </c>
      <c r="F244" s="242" t="s">
        <v>368</v>
      </c>
      <c r="G244" s="239"/>
      <c r="H244" s="243">
        <v>0.38400000000000001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187</v>
      </c>
      <c r="AU244" s="249" t="s">
        <v>86</v>
      </c>
      <c r="AV244" s="13" t="s">
        <v>86</v>
      </c>
      <c r="AW244" s="13" t="s">
        <v>32</v>
      </c>
      <c r="AX244" s="13" t="s">
        <v>76</v>
      </c>
      <c r="AY244" s="249" t="s">
        <v>179</v>
      </c>
    </row>
    <row r="245" s="14" customFormat="1">
      <c r="A245" s="14"/>
      <c r="B245" s="250"/>
      <c r="C245" s="251"/>
      <c r="D245" s="240" t="s">
        <v>187</v>
      </c>
      <c r="E245" s="252" t="s">
        <v>1</v>
      </c>
      <c r="F245" s="253" t="s">
        <v>189</v>
      </c>
      <c r="G245" s="251"/>
      <c r="H245" s="254">
        <v>0.38400000000000001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187</v>
      </c>
      <c r="AU245" s="260" t="s">
        <v>86</v>
      </c>
      <c r="AV245" s="14" t="s">
        <v>186</v>
      </c>
      <c r="AW245" s="14" t="s">
        <v>32</v>
      </c>
      <c r="AX245" s="14" t="s">
        <v>84</v>
      </c>
      <c r="AY245" s="260" t="s">
        <v>179</v>
      </c>
    </row>
    <row r="246" s="2" customFormat="1" ht="21.75" customHeight="1">
      <c r="A246" s="37"/>
      <c r="B246" s="38"/>
      <c r="C246" s="225" t="s">
        <v>369</v>
      </c>
      <c r="D246" s="225" t="s">
        <v>181</v>
      </c>
      <c r="E246" s="226" t="s">
        <v>370</v>
      </c>
      <c r="F246" s="227" t="s">
        <v>371</v>
      </c>
      <c r="G246" s="228" t="s">
        <v>192</v>
      </c>
      <c r="H246" s="229">
        <v>1.379</v>
      </c>
      <c r="I246" s="230"/>
      <c r="J246" s="231">
        <f>ROUND(I246*H246,2)</f>
        <v>0</v>
      </c>
      <c r="K246" s="227" t="s">
        <v>185</v>
      </c>
      <c r="L246" s="43"/>
      <c r="M246" s="232" t="s">
        <v>1</v>
      </c>
      <c r="N246" s="233" t="s">
        <v>41</v>
      </c>
      <c r="O246" s="90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186</v>
      </c>
      <c r="AT246" s="236" t="s">
        <v>181</v>
      </c>
      <c r="AU246" s="236" t="s">
        <v>86</v>
      </c>
      <c r="AY246" s="16" t="s">
        <v>179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84</v>
      </c>
      <c r="BK246" s="237">
        <f>ROUND(I246*H246,2)</f>
        <v>0</v>
      </c>
      <c r="BL246" s="16" t="s">
        <v>186</v>
      </c>
      <c r="BM246" s="236" t="s">
        <v>372</v>
      </c>
    </row>
    <row r="247" s="13" customFormat="1">
      <c r="A247" s="13"/>
      <c r="B247" s="238"/>
      <c r="C247" s="239"/>
      <c r="D247" s="240" t="s">
        <v>187</v>
      </c>
      <c r="E247" s="241" t="s">
        <v>1</v>
      </c>
      <c r="F247" s="242" t="s">
        <v>373</v>
      </c>
      <c r="G247" s="239"/>
      <c r="H247" s="243">
        <v>1.379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187</v>
      </c>
      <c r="AU247" s="249" t="s">
        <v>86</v>
      </c>
      <c r="AV247" s="13" t="s">
        <v>86</v>
      </c>
      <c r="AW247" s="13" t="s">
        <v>32</v>
      </c>
      <c r="AX247" s="13" t="s">
        <v>76</v>
      </c>
      <c r="AY247" s="249" t="s">
        <v>179</v>
      </c>
    </row>
    <row r="248" s="14" customFormat="1">
      <c r="A248" s="14"/>
      <c r="B248" s="250"/>
      <c r="C248" s="251"/>
      <c r="D248" s="240" t="s">
        <v>187</v>
      </c>
      <c r="E248" s="252" t="s">
        <v>1</v>
      </c>
      <c r="F248" s="253" t="s">
        <v>189</v>
      </c>
      <c r="G248" s="251"/>
      <c r="H248" s="254">
        <v>1.379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187</v>
      </c>
      <c r="AU248" s="260" t="s">
        <v>86</v>
      </c>
      <c r="AV248" s="14" t="s">
        <v>186</v>
      </c>
      <c r="AW248" s="14" t="s">
        <v>32</v>
      </c>
      <c r="AX248" s="14" t="s">
        <v>84</v>
      </c>
      <c r="AY248" s="260" t="s">
        <v>179</v>
      </c>
    </row>
    <row r="249" s="2" customFormat="1" ht="16.5" customHeight="1">
      <c r="A249" s="37"/>
      <c r="B249" s="38"/>
      <c r="C249" s="225" t="s">
        <v>282</v>
      </c>
      <c r="D249" s="225" t="s">
        <v>181</v>
      </c>
      <c r="E249" s="226" t="s">
        <v>374</v>
      </c>
      <c r="F249" s="227" t="s">
        <v>375</v>
      </c>
      <c r="G249" s="228" t="s">
        <v>192</v>
      </c>
      <c r="H249" s="229">
        <v>55.325000000000003</v>
      </c>
      <c r="I249" s="230"/>
      <c r="J249" s="231">
        <f>ROUND(I249*H249,2)</f>
        <v>0</v>
      </c>
      <c r="K249" s="227" t="s">
        <v>185</v>
      </c>
      <c r="L249" s="43"/>
      <c r="M249" s="232" t="s">
        <v>1</v>
      </c>
      <c r="N249" s="233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186</v>
      </c>
      <c r="AT249" s="236" t="s">
        <v>181</v>
      </c>
      <c r="AU249" s="236" t="s">
        <v>86</v>
      </c>
      <c r="AY249" s="16" t="s">
        <v>179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84</v>
      </c>
      <c r="BK249" s="237">
        <f>ROUND(I249*H249,2)</f>
        <v>0</v>
      </c>
      <c r="BL249" s="16" t="s">
        <v>186</v>
      </c>
      <c r="BM249" s="236" t="s">
        <v>376</v>
      </c>
    </row>
    <row r="250" s="2" customFormat="1" ht="21.75" customHeight="1">
      <c r="A250" s="37"/>
      <c r="B250" s="38"/>
      <c r="C250" s="225" t="s">
        <v>377</v>
      </c>
      <c r="D250" s="225" t="s">
        <v>181</v>
      </c>
      <c r="E250" s="226" t="s">
        <v>378</v>
      </c>
      <c r="F250" s="227" t="s">
        <v>379</v>
      </c>
      <c r="G250" s="228" t="s">
        <v>192</v>
      </c>
      <c r="H250" s="229">
        <v>22.050000000000001</v>
      </c>
      <c r="I250" s="230"/>
      <c r="J250" s="231">
        <f>ROUND(I250*H250,2)</f>
        <v>0</v>
      </c>
      <c r="K250" s="227" t="s">
        <v>185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186</v>
      </c>
      <c r="AT250" s="236" t="s">
        <v>181</v>
      </c>
      <c r="AU250" s="236" t="s">
        <v>86</v>
      </c>
      <c r="AY250" s="16" t="s">
        <v>179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84</v>
      </c>
      <c r="BK250" s="237">
        <f>ROUND(I250*H250,2)</f>
        <v>0</v>
      </c>
      <c r="BL250" s="16" t="s">
        <v>186</v>
      </c>
      <c r="BM250" s="236" t="s">
        <v>380</v>
      </c>
    </row>
    <row r="251" s="2" customFormat="1">
      <c r="A251" s="37"/>
      <c r="B251" s="38"/>
      <c r="C251" s="225" t="s">
        <v>287</v>
      </c>
      <c r="D251" s="225" t="s">
        <v>181</v>
      </c>
      <c r="E251" s="226" t="s">
        <v>381</v>
      </c>
      <c r="F251" s="227" t="s">
        <v>382</v>
      </c>
      <c r="G251" s="228" t="s">
        <v>192</v>
      </c>
      <c r="H251" s="229">
        <v>102.72499999999999</v>
      </c>
      <c r="I251" s="230"/>
      <c r="J251" s="231">
        <f>ROUND(I251*H251,2)</f>
        <v>0</v>
      </c>
      <c r="K251" s="227" t="s">
        <v>185</v>
      </c>
      <c r="L251" s="43"/>
      <c r="M251" s="232" t="s">
        <v>1</v>
      </c>
      <c r="N251" s="233" t="s">
        <v>41</v>
      </c>
      <c r="O251" s="90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186</v>
      </c>
      <c r="AT251" s="236" t="s">
        <v>181</v>
      </c>
      <c r="AU251" s="236" t="s">
        <v>86</v>
      </c>
      <c r="AY251" s="16" t="s">
        <v>179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84</v>
      </c>
      <c r="BK251" s="237">
        <f>ROUND(I251*H251,2)</f>
        <v>0</v>
      </c>
      <c r="BL251" s="16" t="s">
        <v>186</v>
      </c>
      <c r="BM251" s="236" t="s">
        <v>383</v>
      </c>
    </row>
    <row r="252" s="13" customFormat="1">
      <c r="A252" s="13"/>
      <c r="B252" s="238"/>
      <c r="C252" s="239"/>
      <c r="D252" s="240" t="s">
        <v>187</v>
      </c>
      <c r="E252" s="241" t="s">
        <v>1</v>
      </c>
      <c r="F252" s="242" t="s">
        <v>384</v>
      </c>
      <c r="G252" s="239"/>
      <c r="H252" s="243">
        <v>102.72499999999999</v>
      </c>
      <c r="I252" s="244"/>
      <c r="J252" s="239"/>
      <c r="K252" s="239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187</v>
      </c>
      <c r="AU252" s="249" t="s">
        <v>86</v>
      </c>
      <c r="AV252" s="13" t="s">
        <v>86</v>
      </c>
      <c r="AW252" s="13" t="s">
        <v>32</v>
      </c>
      <c r="AX252" s="13" t="s">
        <v>76</v>
      </c>
      <c r="AY252" s="249" t="s">
        <v>179</v>
      </c>
    </row>
    <row r="253" s="14" customFormat="1">
      <c r="A253" s="14"/>
      <c r="B253" s="250"/>
      <c r="C253" s="251"/>
      <c r="D253" s="240" t="s">
        <v>187</v>
      </c>
      <c r="E253" s="252" t="s">
        <v>1</v>
      </c>
      <c r="F253" s="253" t="s">
        <v>189</v>
      </c>
      <c r="G253" s="251"/>
      <c r="H253" s="254">
        <v>102.72499999999999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0" t="s">
        <v>187</v>
      </c>
      <c r="AU253" s="260" t="s">
        <v>86</v>
      </c>
      <c r="AV253" s="14" t="s">
        <v>186</v>
      </c>
      <c r="AW253" s="14" t="s">
        <v>32</v>
      </c>
      <c r="AX253" s="14" t="s">
        <v>84</v>
      </c>
      <c r="AY253" s="260" t="s">
        <v>179</v>
      </c>
    </row>
    <row r="254" s="2" customFormat="1">
      <c r="A254" s="37"/>
      <c r="B254" s="38"/>
      <c r="C254" s="225" t="s">
        <v>385</v>
      </c>
      <c r="D254" s="225" t="s">
        <v>181</v>
      </c>
      <c r="E254" s="226" t="s">
        <v>386</v>
      </c>
      <c r="F254" s="227" t="s">
        <v>387</v>
      </c>
      <c r="G254" s="228" t="s">
        <v>192</v>
      </c>
      <c r="H254" s="229">
        <v>102.72499999999999</v>
      </c>
      <c r="I254" s="230"/>
      <c r="J254" s="231">
        <f>ROUND(I254*H254,2)</f>
        <v>0</v>
      </c>
      <c r="K254" s="227" t="s">
        <v>185</v>
      </c>
      <c r="L254" s="43"/>
      <c r="M254" s="232" t="s">
        <v>1</v>
      </c>
      <c r="N254" s="233" t="s">
        <v>41</v>
      </c>
      <c r="O254" s="90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186</v>
      </c>
      <c r="AT254" s="236" t="s">
        <v>181</v>
      </c>
      <c r="AU254" s="236" t="s">
        <v>86</v>
      </c>
      <c r="AY254" s="16" t="s">
        <v>179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84</v>
      </c>
      <c r="BK254" s="237">
        <f>ROUND(I254*H254,2)</f>
        <v>0</v>
      </c>
      <c r="BL254" s="16" t="s">
        <v>186</v>
      </c>
      <c r="BM254" s="236" t="s">
        <v>388</v>
      </c>
    </row>
    <row r="255" s="2" customFormat="1" ht="21.75" customHeight="1">
      <c r="A255" s="37"/>
      <c r="B255" s="38"/>
      <c r="C255" s="225" t="s">
        <v>291</v>
      </c>
      <c r="D255" s="225" t="s">
        <v>181</v>
      </c>
      <c r="E255" s="226" t="s">
        <v>389</v>
      </c>
      <c r="F255" s="227" t="s">
        <v>390</v>
      </c>
      <c r="G255" s="228" t="s">
        <v>192</v>
      </c>
      <c r="H255" s="229">
        <v>22.02</v>
      </c>
      <c r="I255" s="230"/>
      <c r="J255" s="231">
        <f>ROUND(I255*H255,2)</f>
        <v>0</v>
      </c>
      <c r="K255" s="227" t="s">
        <v>185</v>
      </c>
      <c r="L255" s="43"/>
      <c r="M255" s="232" t="s">
        <v>1</v>
      </c>
      <c r="N255" s="233" t="s">
        <v>41</v>
      </c>
      <c r="O255" s="90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186</v>
      </c>
      <c r="AT255" s="236" t="s">
        <v>181</v>
      </c>
      <c r="AU255" s="236" t="s">
        <v>86</v>
      </c>
      <c r="AY255" s="16" t="s">
        <v>179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84</v>
      </c>
      <c r="BK255" s="237">
        <f>ROUND(I255*H255,2)</f>
        <v>0</v>
      </c>
      <c r="BL255" s="16" t="s">
        <v>186</v>
      </c>
      <c r="BM255" s="236" t="s">
        <v>391</v>
      </c>
    </row>
    <row r="256" s="2" customFormat="1">
      <c r="A256" s="37"/>
      <c r="B256" s="38"/>
      <c r="C256" s="225" t="s">
        <v>392</v>
      </c>
      <c r="D256" s="225" t="s">
        <v>181</v>
      </c>
      <c r="E256" s="226" t="s">
        <v>393</v>
      </c>
      <c r="F256" s="227" t="s">
        <v>394</v>
      </c>
      <c r="G256" s="228" t="s">
        <v>192</v>
      </c>
      <c r="H256" s="229">
        <v>22.02</v>
      </c>
      <c r="I256" s="230"/>
      <c r="J256" s="231">
        <f>ROUND(I256*H256,2)</f>
        <v>0</v>
      </c>
      <c r="K256" s="227" t="s">
        <v>185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186</v>
      </c>
      <c r="AT256" s="236" t="s">
        <v>181</v>
      </c>
      <c r="AU256" s="236" t="s">
        <v>86</v>
      </c>
      <c r="AY256" s="16" t="s">
        <v>179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84</v>
      </c>
      <c r="BK256" s="237">
        <f>ROUND(I256*H256,2)</f>
        <v>0</v>
      </c>
      <c r="BL256" s="16" t="s">
        <v>186</v>
      </c>
      <c r="BM256" s="236" t="s">
        <v>395</v>
      </c>
    </row>
    <row r="257" s="12" customFormat="1" ht="22.8" customHeight="1">
      <c r="A257" s="12"/>
      <c r="B257" s="209"/>
      <c r="C257" s="210"/>
      <c r="D257" s="211" t="s">
        <v>75</v>
      </c>
      <c r="E257" s="223" t="s">
        <v>396</v>
      </c>
      <c r="F257" s="223" t="s">
        <v>397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SUM(P258:P263)</f>
        <v>0</v>
      </c>
      <c r="Q257" s="217"/>
      <c r="R257" s="218">
        <f>SUM(R258:R263)</f>
        <v>0</v>
      </c>
      <c r="S257" s="217"/>
      <c r="T257" s="219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84</v>
      </c>
      <c r="AT257" s="221" t="s">
        <v>75</v>
      </c>
      <c r="AU257" s="221" t="s">
        <v>84</v>
      </c>
      <c r="AY257" s="220" t="s">
        <v>179</v>
      </c>
      <c r="BK257" s="222">
        <f>SUM(BK258:BK263)</f>
        <v>0</v>
      </c>
    </row>
    <row r="258" s="2" customFormat="1">
      <c r="A258" s="37"/>
      <c r="B258" s="38"/>
      <c r="C258" s="225" t="s">
        <v>296</v>
      </c>
      <c r="D258" s="225" t="s">
        <v>181</v>
      </c>
      <c r="E258" s="226" t="s">
        <v>398</v>
      </c>
      <c r="F258" s="227" t="s">
        <v>399</v>
      </c>
      <c r="G258" s="228" t="s">
        <v>211</v>
      </c>
      <c r="H258" s="229">
        <v>32.595999999999997</v>
      </c>
      <c r="I258" s="230"/>
      <c r="J258" s="231">
        <f>ROUND(I258*H258,2)</f>
        <v>0</v>
      </c>
      <c r="K258" s="227" t="s">
        <v>185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186</v>
      </c>
      <c r="AT258" s="236" t="s">
        <v>181</v>
      </c>
      <c r="AU258" s="236" t="s">
        <v>86</v>
      </c>
      <c r="AY258" s="16" t="s">
        <v>179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84</v>
      </c>
      <c r="BK258" s="237">
        <f>ROUND(I258*H258,2)</f>
        <v>0</v>
      </c>
      <c r="BL258" s="16" t="s">
        <v>186</v>
      </c>
      <c r="BM258" s="236" t="s">
        <v>400</v>
      </c>
    </row>
    <row r="259" s="2" customFormat="1">
      <c r="A259" s="37"/>
      <c r="B259" s="38"/>
      <c r="C259" s="225" t="s">
        <v>401</v>
      </c>
      <c r="D259" s="225" t="s">
        <v>181</v>
      </c>
      <c r="E259" s="226" t="s">
        <v>402</v>
      </c>
      <c r="F259" s="227" t="s">
        <v>403</v>
      </c>
      <c r="G259" s="228" t="s">
        <v>211</v>
      </c>
      <c r="H259" s="229">
        <v>32.595999999999997</v>
      </c>
      <c r="I259" s="230"/>
      <c r="J259" s="231">
        <f>ROUND(I259*H259,2)</f>
        <v>0</v>
      </c>
      <c r="K259" s="227" t="s">
        <v>185</v>
      </c>
      <c r="L259" s="43"/>
      <c r="M259" s="232" t="s">
        <v>1</v>
      </c>
      <c r="N259" s="233" t="s">
        <v>41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186</v>
      </c>
      <c r="AT259" s="236" t="s">
        <v>181</v>
      </c>
      <c r="AU259" s="236" t="s">
        <v>86</v>
      </c>
      <c r="AY259" s="16" t="s">
        <v>179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186</v>
      </c>
      <c r="BM259" s="236" t="s">
        <v>404</v>
      </c>
    </row>
    <row r="260" s="2" customFormat="1">
      <c r="A260" s="37"/>
      <c r="B260" s="38"/>
      <c r="C260" s="225" t="s">
        <v>300</v>
      </c>
      <c r="D260" s="225" t="s">
        <v>181</v>
      </c>
      <c r="E260" s="226" t="s">
        <v>405</v>
      </c>
      <c r="F260" s="227" t="s">
        <v>406</v>
      </c>
      <c r="G260" s="228" t="s">
        <v>211</v>
      </c>
      <c r="H260" s="229">
        <v>391.35599999999999</v>
      </c>
      <c r="I260" s="230"/>
      <c r="J260" s="231">
        <f>ROUND(I260*H260,2)</f>
        <v>0</v>
      </c>
      <c r="K260" s="227" t="s">
        <v>185</v>
      </c>
      <c r="L260" s="43"/>
      <c r="M260" s="232" t="s">
        <v>1</v>
      </c>
      <c r="N260" s="233" t="s">
        <v>41</v>
      </c>
      <c r="O260" s="90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6" t="s">
        <v>186</v>
      </c>
      <c r="AT260" s="236" t="s">
        <v>181</v>
      </c>
      <c r="AU260" s="236" t="s">
        <v>86</v>
      </c>
      <c r="AY260" s="16" t="s">
        <v>179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6" t="s">
        <v>84</v>
      </c>
      <c r="BK260" s="237">
        <f>ROUND(I260*H260,2)</f>
        <v>0</v>
      </c>
      <c r="BL260" s="16" t="s">
        <v>186</v>
      </c>
      <c r="BM260" s="236" t="s">
        <v>407</v>
      </c>
    </row>
    <row r="261" s="13" customFormat="1">
      <c r="A261" s="13"/>
      <c r="B261" s="238"/>
      <c r="C261" s="239"/>
      <c r="D261" s="240" t="s">
        <v>187</v>
      </c>
      <c r="E261" s="241" t="s">
        <v>1</v>
      </c>
      <c r="F261" s="242" t="s">
        <v>408</v>
      </c>
      <c r="G261" s="239"/>
      <c r="H261" s="243">
        <v>391.35599999999999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187</v>
      </c>
      <c r="AU261" s="249" t="s">
        <v>86</v>
      </c>
      <c r="AV261" s="13" t="s">
        <v>86</v>
      </c>
      <c r="AW261" s="13" t="s">
        <v>32</v>
      </c>
      <c r="AX261" s="13" t="s">
        <v>76</v>
      </c>
      <c r="AY261" s="249" t="s">
        <v>179</v>
      </c>
    </row>
    <row r="262" s="14" customFormat="1">
      <c r="A262" s="14"/>
      <c r="B262" s="250"/>
      <c r="C262" s="251"/>
      <c r="D262" s="240" t="s">
        <v>187</v>
      </c>
      <c r="E262" s="252" t="s">
        <v>1</v>
      </c>
      <c r="F262" s="253" t="s">
        <v>189</v>
      </c>
      <c r="G262" s="251"/>
      <c r="H262" s="254">
        <v>391.35599999999999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187</v>
      </c>
      <c r="AU262" s="260" t="s">
        <v>86</v>
      </c>
      <c r="AV262" s="14" t="s">
        <v>186</v>
      </c>
      <c r="AW262" s="14" t="s">
        <v>32</v>
      </c>
      <c r="AX262" s="14" t="s">
        <v>84</v>
      </c>
      <c r="AY262" s="260" t="s">
        <v>179</v>
      </c>
    </row>
    <row r="263" s="2" customFormat="1" ht="33" customHeight="1">
      <c r="A263" s="37"/>
      <c r="B263" s="38"/>
      <c r="C263" s="225" t="s">
        <v>409</v>
      </c>
      <c r="D263" s="225" t="s">
        <v>181</v>
      </c>
      <c r="E263" s="226" t="s">
        <v>410</v>
      </c>
      <c r="F263" s="227" t="s">
        <v>411</v>
      </c>
      <c r="G263" s="228" t="s">
        <v>211</v>
      </c>
      <c r="H263" s="229">
        <v>29.277000000000001</v>
      </c>
      <c r="I263" s="230"/>
      <c r="J263" s="231">
        <f>ROUND(I263*H263,2)</f>
        <v>0</v>
      </c>
      <c r="K263" s="227" t="s">
        <v>185</v>
      </c>
      <c r="L263" s="43"/>
      <c r="M263" s="232" t="s">
        <v>1</v>
      </c>
      <c r="N263" s="233" t="s">
        <v>41</v>
      </c>
      <c r="O263" s="90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186</v>
      </c>
      <c r="AT263" s="236" t="s">
        <v>181</v>
      </c>
      <c r="AU263" s="236" t="s">
        <v>86</v>
      </c>
      <c r="AY263" s="16" t="s">
        <v>179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84</v>
      </c>
      <c r="BK263" s="237">
        <f>ROUND(I263*H263,2)</f>
        <v>0</v>
      </c>
      <c r="BL263" s="16" t="s">
        <v>186</v>
      </c>
      <c r="BM263" s="236" t="s">
        <v>412</v>
      </c>
    </row>
    <row r="264" s="12" customFormat="1" ht="22.8" customHeight="1">
      <c r="A264" s="12"/>
      <c r="B264" s="209"/>
      <c r="C264" s="210"/>
      <c r="D264" s="211" t="s">
        <v>75</v>
      </c>
      <c r="E264" s="223" t="s">
        <v>413</v>
      </c>
      <c r="F264" s="223" t="s">
        <v>414</v>
      </c>
      <c r="G264" s="210"/>
      <c r="H264" s="210"/>
      <c r="I264" s="213"/>
      <c r="J264" s="224">
        <f>BK264</f>
        <v>0</v>
      </c>
      <c r="K264" s="210"/>
      <c r="L264" s="215"/>
      <c r="M264" s="216"/>
      <c r="N264" s="217"/>
      <c r="O264" s="217"/>
      <c r="P264" s="218">
        <f>P265</f>
        <v>0</v>
      </c>
      <c r="Q264" s="217"/>
      <c r="R264" s="218">
        <f>R265</f>
        <v>0</v>
      </c>
      <c r="S264" s="217"/>
      <c r="T264" s="219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0" t="s">
        <v>84</v>
      </c>
      <c r="AT264" s="221" t="s">
        <v>75</v>
      </c>
      <c r="AU264" s="221" t="s">
        <v>84</v>
      </c>
      <c r="AY264" s="220" t="s">
        <v>179</v>
      </c>
      <c r="BK264" s="222">
        <f>BK265</f>
        <v>0</v>
      </c>
    </row>
    <row r="265" s="2" customFormat="1" ht="16.5" customHeight="1">
      <c r="A265" s="37"/>
      <c r="B265" s="38"/>
      <c r="C265" s="225" t="s">
        <v>305</v>
      </c>
      <c r="D265" s="225" t="s">
        <v>181</v>
      </c>
      <c r="E265" s="226" t="s">
        <v>415</v>
      </c>
      <c r="F265" s="227" t="s">
        <v>416</v>
      </c>
      <c r="G265" s="228" t="s">
        <v>211</v>
      </c>
      <c r="H265" s="229">
        <v>152.68600000000001</v>
      </c>
      <c r="I265" s="230"/>
      <c r="J265" s="231">
        <f>ROUND(I265*H265,2)</f>
        <v>0</v>
      </c>
      <c r="K265" s="227" t="s">
        <v>185</v>
      </c>
      <c r="L265" s="43"/>
      <c r="M265" s="232" t="s">
        <v>1</v>
      </c>
      <c r="N265" s="233" t="s">
        <v>41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186</v>
      </c>
      <c r="AT265" s="236" t="s">
        <v>181</v>
      </c>
      <c r="AU265" s="236" t="s">
        <v>86</v>
      </c>
      <c r="AY265" s="16" t="s">
        <v>179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84</v>
      </c>
      <c r="BK265" s="237">
        <f>ROUND(I265*H265,2)</f>
        <v>0</v>
      </c>
      <c r="BL265" s="16" t="s">
        <v>186</v>
      </c>
      <c r="BM265" s="236" t="s">
        <v>417</v>
      </c>
    </row>
    <row r="266" s="12" customFormat="1" ht="25.92" customHeight="1">
      <c r="A266" s="12"/>
      <c r="B266" s="209"/>
      <c r="C266" s="210"/>
      <c r="D266" s="211" t="s">
        <v>75</v>
      </c>
      <c r="E266" s="212" t="s">
        <v>418</v>
      </c>
      <c r="F266" s="212" t="s">
        <v>419</v>
      </c>
      <c r="G266" s="210"/>
      <c r="H266" s="210"/>
      <c r="I266" s="213"/>
      <c r="J266" s="214">
        <f>BK266</f>
        <v>0</v>
      </c>
      <c r="K266" s="210"/>
      <c r="L266" s="215"/>
      <c r="M266" s="216"/>
      <c r="N266" s="217"/>
      <c r="O266" s="217"/>
      <c r="P266" s="218">
        <f>P267+P291+P303+P311+P319</f>
        <v>0</v>
      </c>
      <c r="Q266" s="217"/>
      <c r="R266" s="218">
        <f>R267+R291+R303+R311+R319</f>
        <v>0.3969801</v>
      </c>
      <c r="S266" s="217"/>
      <c r="T266" s="219">
        <f>T267+T291+T303+T311+T319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0" t="s">
        <v>86</v>
      </c>
      <c r="AT266" s="221" t="s">
        <v>75</v>
      </c>
      <c r="AU266" s="221" t="s">
        <v>76</v>
      </c>
      <c r="AY266" s="220" t="s">
        <v>179</v>
      </c>
      <c r="BK266" s="222">
        <f>BK267+BK291+BK303+BK311+BK319</f>
        <v>0</v>
      </c>
    </row>
    <row r="267" s="12" customFormat="1" ht="22.8" customHeight="1">
      <c r="A267" s="12"/>
      <c r="B267" s="209"/>
      <c r="C267" s="210"/>
      <c r="D267" s="211" t="s">
        <v>75</v>
      </c>
      <c r="E267" s="223" t="s">
        <v>420</v>
      </c>
      <c r="F267" s="223" t="s">
        <v>421</v>
      </c>
      <c r="G267" s="210"/>
      <c r="H267" s="210"/>
      <c r="I267" s="213"/>
      <c r="J267" s="224">
        <f>BK267</f>
        <v>0</v>
      </c>
      <c r="K267" s="210"/>
      <c r="L267" s="215"/>
      <c r="M267" s="216"/>
      <c r="N267" s="217"/>
      <c r="O267" s="217"/>
      <c r="P267" s="218">
        <f>SUM(P268:P290)</f>
        <v>0</v>
      </c>
      <c r="Q267" s="217"/>
      <c r="R267" s="218">
        <f>SUM(R268:R290)</f>
        <v>0.3969801</v>
      </c>
      <c r="S267" s="217"/>
      <c r="T267" s="219">
        <f>SUM(T268:T290)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0" t="s">
        <v>86</v>
      </c>
      <c r="AT267" s="221" t="s">
        <v>75</v>
      </c>
      <c r="AU267" s="221" t="s">
        <v>84</v>
      </c>
      <c r="AY267" s="220" t="s">
        <v>179</v>
      </c>
      <c r="BK267" s="222">
        <f>SUM(BK268:BK290)</f>
        <v>0</v>
      </c>
    </row>
    <row r="268" s="2" customFormat="1">
      <c r="A268" s="37"/>
      <c r="B268" s="38"/>
      <c r="C268" s="225" t="s">
        <v>422</v>
      </c>
      <c r="D268" s="225" t="s">
        <v>181</v>
      </c>
      <c r="E268" s="226" t="s">
        <v>423</v>
      </c>
      <c r="F268" s="227" t="s">
        <v>424</v>
      </c>
      <c r="G268" s="228" t="s">
        <v>192</v>
      </c>
      <c r="H268" s="229">
        <v>16.02</v>
      </c>
      <c r="I268" s="230"/>
      <c r="J268" s="231">
        <f>ROUND(I268*H268,2)</f>
        <v>0</v>
      </c>
      <c r="K268" s="227" t="s">
        <v>185</v>
      </c>
      <c r="L268" s="43"/>
      <c r="M268" s="232" t="s">
        <v>1</v>
      </c>
      <c r="N268" s="233" t="s">
        <v>41</v>
      </c>
      <c r="O268" s="90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216</v>
      </c>
      <c r="AT268" s="236" t="s">
        <v>181</v>
      </c>
      <c r="AU268" s="236" t="s">
        <v>86</v>
      </c>
      <c r="AY268" s="16" t="s">
        <v>179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84</v>
      </c>
      <c r="BK268" s="237">
        <f>ROUND(I268*H268,2)</f>
        <v>0</v>
      </c>
      <c r="BL268" s="16" t="s">
        <v>216</v>
      </c>
      <c r="BM268" s="236" t="s">
        <v>425</v>
      </c>
    </row>
    <row r="269" s="13" customFormat="1">
      <c r="A269" s="13"/>
      <c r="B269" s="238"/>
      <c r="C269" s="239"/>
      <c r="D269" s="240" t="s">
        <v>187</v>
      </c>
      <c r="E269" s="241" t="s">
        <v>1</v>
      </c>
      <c r="F269" s="242" t="s">
        <v>426</v>
      </c>
      <c r="G269" s="239"/>
      <c r="H269" s="243">
        <v>16.02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187</v>
      </c>
      <c r="AU269" s="249" t="s">
        <v>86</v>
      </c>
      <c r="AV269" s="13" t="s">
        <v>86</v>
      </c>
      <c r="AW269" s="13" t="s">
        <v>32</v>
      </c>
      <c r="AX269" s="13" t="s">
        <v>76</v>
      </c>
      <c r="AY269" s="249" t="s">
        <v>179</v>
      </c>
    </row>
    <row r="270" s="14" customFormat="1">
      <c r="A270" s="14"/>
      <c r="B270" s="250"/>
      <c r="C270" s="251"/>
      <c r="D270" s="240" t="s">
        <v>187</v>
      </c>
      <c r="E270" s="252" t="s">
        <v>1</v>
      </c>
      <c r="F270" s="253" t="s">
        <v>189</v>
      </c>
      <c r="G270" s="251"/>
      <c r="H270" s="254">
        <v>16.02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187</v>
      </c>
      <c r="AU270" s="260" t="s">
        <v>86</v>
      </c>
      <c r="AV270" s="14" t="s">
        <v>186</v>
      </c>
      <c r="AW270" s="14" t="s">
        <v>32</v>
      </c>
      <c r="AX270" s="14" t="s">
        <v>84</v>
      </c>
      <c r="AY270" s="260" t="s">
        <v>179</v>
      </c>
    </row>
    <row r="271" s="2" customFormat="1" ht="16.5" customHeight="1">
      <c r="A271" s="37"/>
      <c r="B271" s="38"/>
      <c r="C271" s="261" t="s">
        <v>308</v>
      </c>
      <c r="D271" s="261" t="s">
        <v>234</v>
      </c>
      <c r="E271" s="262" t="s">
        <v>427</v>
      </c>
      <c r="F271" s="263" t="s">
        <v>428</v>
      </c>
      <c r="G271" s="264" t="s">
        <v>211</v>
      </c>
      <c r="H271" s="265">
        <v>0.0050000000000000001</v>
      </c>
      <c r="I271" s="266"/>
      <c r="J271" s="267">
        <f>ROUND(I271*H271,2)</f>
        <v>0</v>
      </c>
      <c r="K271" s="263" t="s">
        <v>185</v>
      </c>
      <c r="L271" s="268"/>
      <c r="M271" s="269" t="s">
        <v>1</v>
      </c>
      <c r="N271" s="270" t="s">
        <v>41</v>
      </c>
      <c r="O271" s="90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6" t="s">
        <v>258</v>
      </c>
      <c r="AT271" s="236" t="s">
        <v>234</v>
      </c>
      <c r="AU271" s="236" t="s">
        <v>86</v>
      </c>
      <c r="AY271" s="16" t="s">
        <v>179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6" t="s">
        <v>84</v>
      </c>
      <c r="BK271" s="237">
        <f>ROUND(I271*H271,2)</f>
        <v>0</v>
      </c>
      <c r="BL271" s="16" t="s">
        <v>216</v>
      </c>
      <c r="BM271" s="236" t="s">
        <v>429</v>
      </c>
    </row>
    <row r="272" s="13" customFormat="1">
      <c r="A272" s="13"/>
      <c r="B272" s="238"/>
      <c r="C272" s="239"/>
      <c r="D272" s="240" t="s">
        <v>187</v>
      </c>
      <c r="E272" s="241" t="s">
        <v>1</v>
      </c>
      <c r="F272" s="242" t="s">
        <v>430</v>
      </c>
      <c r="G272" s="239"/>
      <c r="H272" s="243">
        <v>0.0050000000000000001</v>
      </c>
      <c r="I272" s="244"/>
      <c r="J272" s="239"/>
      <c r="K272" s="239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187</v>
      </c>
      <c r="AU272" s="249" t="s">
        <v>86</v>
      </c>
      <c r="AV272" s="13" t="s">
        <v>86</v>
      </c>
      <c r="AW272" s="13" t="s">
        <v>32</v>
      </c>
      <c r="AX272" s="13" t="s">
        <v>76</v>
      </c>
      <c r="AY272" s="249" t="s">
        <v>179</v>
      </c>
    </row>
    <row r="273" s="14" customFormat="1">
      <c r="A273" s="14"/>
      <c r="B273" s="250"/>
      <c r="C273" s="251"/>
      <c r="D273" s="240" t="s">
        <v>187</v>
      </c>
      <c r="E273" s="252" t="s">
        <v>1</v>
      </c>
      <c r="F273" s="253" t="s">
        <v>189</v>
      </c>
      <c r="G273" s="251"/>
      <c r="H273" s="254">
        <v>0.0050000000000000001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0" t="s">
        <v>187</v>
      </c>
      <c r="AU273" s="260" t="s">
        <v>86</v>
      </c>
      <c r="AV273" s="14" t="s">
        <v>186</v>
      </c>
      <c r="AW273" s="14" t="s">
        <v>32</v>
      </c>
      <c r="AX273" s="14" t="s">
        <v>84</v>
      </c>
      <c r="AY273" s="260" t="s">
        <v>179</v>
      </c>
    </row>
    <row r="274" s="2" customFormat="1">
      <c r="A274" s="37"/>
      <c r="B274" s="38"/>
      <c r="C274" s="225" t="s">
        <v>431</v>
      </c>
      <c r="D274" s="225" t="s">
        <v>181</v>
      </c>
      <c r="E274" s="226" t="s">
        <v>432</v>
      </c>
      <c r="F274" s="227" t="s">
        <v>433</v>
      </c>
      <c r="G274" s="228" t="s">
        <v>192</v>
      </c>
      <c r="H274" s="229">
        <v>47.899999999999999</v>
      </c>
      <c r="I274" s="230"/>
      <c r="J274" s="231">
        <f>ROUND(I274*H274,2)</f>
        <v>0</v>
      </c>
      <c r="K274" s="227" t="s">
        <v>185</v>
      </c>
      <c r="L274" s="43"/>
      <c r="M274" s="232" t="s">
        <v>1</v>
      </c>
      <c r="N274" s="233" t="s">
        <v>41</v>
      </c>
      <c r="O274" s="90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6" t="s">
        <v>216</v>
      </c>
      <c r="AT274" s="236" t="s">
        <v>181</v>
      </c>
      <c r="AU274" s="236" t="s">
        <v>86</v>
      </c>
      <c r="AY274" s="16" t="s">
        <v>179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6" t="s">
        <v>84</v>
      </c>
      <c r="BK274" s="237">
        <f>ROUND(I274*H274,2)</f>
        <v>0</v>
      </c>
      <c r="BL274" s="16" t="s">
        <v>216</v>
      </c>
      <c r="BM274" s="236" t="s">
        <v>434</v>
      </c>
    </row>
    <row r="275" s="13" customFormat="1">
      <c r="A275" s="13"/>
      <c r="B275" s="238"/>
      <c r="C275" s="239"/>
      <c r="D275" s="240" t="s">
        <v>187</v>
      </c>
      <c r="E275" s="241" t="s">
        <v>1</v>
      </c>
      <c r="F275" s="242" t="s">
        <v>435</v>
      </c>
      <c r="G275" s="239"/>
      <c r="H275" s="243">
        <v>16.975000000000001</v>
      </c>
      <c r="I275" s="244"/>
      <c r="J275" s="239"/>
      <c r="K275" s="239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187</v>
      </c>
      <c r="AU275" s="249" t="s">
        <v>86</v>
      </c>
      <c r="AV275" s="13" t="s">
        <v>86</v>
      </c>
      <c r="AW275" s="13" t="s">
        <v>32</v>
      </c>
      <c r="AX275" s="13" t="s">
        <v>76</v>
      </c>
      <c r="AY275" s="249" t="s">
        <v>179</v>
      </c>
    </row>
    <row r="276" s="13" customFormat="1">
      <c r="A276" s="13"/>
      <c r="B276" s="238"/>
      <c r="C276" s="239"/>
      <c r="D276" s="240" t="s">
        <v>187</v>
      </c>
      <c r="E276" s="241" t="s">
        <v>1</v>
      </c>
      <c r="F276" s="242" t="s">
        <v>436</v>
      </c>
      <c r="G276" s="239"/>
      <c r="H276" s="243">
        <v>30.925000000000001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187</v>
      </c>
      <c r="AU276" s="249" t="s">
        <v>86</v>
      </c>
      <c r="AV276" s="13" t="s">
        <v>86</v>
      </c>
      <c r="AW276" s="13" t="s">
        <v>32</v>
      </c>
      <c r="AX276" s="13" t="s">
        <v>76</v>
      </c>
      <c r="AY276" s="249" t="s">
        <v>179</v>
      </c>
    </row>
    <row r="277" s="14" customFormat="1">
      <c r="A277" s="14"/>
      <c r="B277" s="250"/>
      <c r="C277" s="251"/>
      <c r="D277" s="240" t="s">
        <v>187</v>
      </c>
      <c r="E277" s="252" t="s">
        <v>1</v>
      </c>
      <c r="F277" s="253" t="s">
        <v>189</v>
      </c>
      <c r="G277" s="251"/>
      <c r="H277" s="254">
        <v>47.900000000000006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187</v>
      </c>
      <c r="AU277" s="260" t="s">
        <v>86</v>
      </c>
      <c r="AV277" s="14" t="s">
        <v>186</v>
      </c>
      <c r="AW277" s="14" t="s">
        <v>32</v>
      </c>
      <c r="AX277" s="14" t="s">
        <v>84</v>
      </c>
      <c r="AY277" s="260" t="s">
        <v>179</v>
      </c>
    </row>
    <row r="278" s="2" customFormat="1" ht="16.5" customHeight="1">
      <c r="A278" s="37"/>
      <c r="B278" s="38"/>
      <c r="C278" s="261" t="s">
        <v>313</v>
      </c>
      <c r="D278" s="261" t="s">
        <v>234</v>
      </c>
      <c r="E278" s="262" t="s">
        <v>427</v>
      </c>
      <c r="F278" s="263" t="s">
        <v>428</v>
      </c>
      <c r="G278" s="264" t="s">
        <v>211</v>
      </c>
      <c r="H278" s="265">
        <v>0.017000000000000001</v>
      </c>
      <c r="I278" s="266"/>
      <c r="J278" s="267">
        <f>ROUND(I278*H278,2)</f>
        <v>0</v>
      </c>
      <c r="K278" s="263" t="s">
        <v>185</v>
      </c>
      <c r="L278" s="268"/>
      <c r="M278" s="269" t="s">
        <v>1</v>
      </c>
      <c r="N278" s="270" t="s">
        <v>41</v>
      </c>
      <c r="O278" s="90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6" t="s">
        <v>258</v>
      </c>
      <c r="AT278" s="236" t="s">
        <v>234</v>
      </c>
      <c r="AU278" s="236" t="s">
        <v>86</v>
      </c>
      <c r="AY278" s="16" t="s">
        <v>179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6" t="s">
        <v>84</v>
      </c>
      <c r="BK278" s="237">
        <f>ROUND(I278*H278,2)</f>
        <v>0</v>
      </c>
      <c r="BL278" s="16" t="s">
        <v>216</v>
      </c>
      <c r="BM278" s="236" t="s">
        <v>437</v>
      </c>
    </row>
    <row r="279" s="13" customFormat="1">
      <c r="A279" s="13"/>
      <c r="B279" s="238"/>
      <c r="C279" s="239"/>
      <c r="D279" s="240" t="s">
        <v>187</v>
      </c>
      <c r="E279" s="241" t="s">
        <v>1</v>
      </c>
      <c r="F279" s="242" t="s">
        <v>438</v>
      </c>
      <c r="G279" s="239"/>
      <c r="H279" s="243">
        <v>0.017000000000000001</v>
      </c>
      <c r="I279" s="244"/>
      <c r="J279" s="239"/>
      <c r="K279" s="239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187</v>
      </c>
      <c r="AU279" s="249" t="s">
        <v>86</v>
      </c>
      <c r="AV279" s="13" t="s">
        <v>86</v>
      </c>
      <c r="AW279" s="13" t="s">
        <v>32</v>
      </c>
      <c r="AX279" s="13" t="s">
        <v>76</v>
      </c>
      <c r="AY279" s="249" t="s">
        <v>179</v>
      </c>
    </row>
    <row r="280" s="14" customFormat="1">
      <c r="A280" s="14"/>
      <c r="B280" s="250"/>
      <c r="C280" s="251"/>
      <c r="D280" s="240" t="s">
        <v>187</v>
      </c>
      <c r="E280" s="252" t="s">
        <v>1</v>
      </c>
      <c r="F280" s="253" t="s">
        <v>189</v>
      </c>
      <c r="G280" s="251"/>
      <c r="H280" s="254">
        <v>0.017000000000000001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187</v>
      </c>
      <c r="AU280" s="260" t="s">
        <v>86</v>
      </c>
      <c r="AV280" s="14" t="s">
        <v>186</v>
      </c>
      <c r="AW280" s="14" t="s">
        <v>32</v>
      </c>
      <c r="AX280" s="14" t="s">
        <v>84</v>
      </c>
      <c r="AY280" s="260" t="s">
        <v>179</v>
      </c>
    </row>
    <row r="281" s="2" customFormat="1">
      <c r="A281" s="37"/>
      <c r="B281" s="38"/>
      <c r="C281" s="225" t="s">
        <v>439</v>
      </c>
      <c r="D281" s="225" t="s">
        <v>181</v>
      </c>
      <c r="E281" s="226" t="s">
        <v>440</v>
      </c>
      <c r="F281" s="227" t="s">
        <v>441</v>
      </c>
      <c r="G281" s="228" t="s">
        <v>192</v>
      </c>
      <c r="H281" s="229">
        <v>16.02</v>
      </c>
      <c r="I281" s="230"/>
      <c r="J281" s="231">
        <f>ROUND(I281*H281,2)</f>
        <v>0</v>
      </c>
      <c r="K281" s="227" t="s">
        <v>185</v>
      </c>
      <c r="L281" s="43"/>
      <c r="M281" s="232" t="s">
        <v>1</v>
      </c>
      <c r="N281" s="233" t="s">
        <v>41</v>
      </c>
      <c r="O281" s="90"/>
      <c r="P281" s="234">
        <f>O281*H281</f>
        <v>0</v>
      </c>
      <c r="Q281" s="234">
        <v>0</v>
      </c>
      <c r="R281" s="234">
        <f>Q281*H281</f>
        <v>0</v>
      </c>
      <c r="S281" s="234">
        <v>0</v>
      </c>
      <c r="T281" s="23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6" t="s">
        <v>216</v>
      </c>
      <c r="AT281" s="236" t="s">
        <v>181</v>
      </c>
      <c r="AU281" s="236" t="s">
        <v>86</v>
      </c>
      <c r="AY281" s="16" t="s">
        <v>179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6" t="s">
        <v>84</v>
      </c>
      <c r="BK281" s="237">
        <f>ROUND(I281*H281,2)</f>
        <v>0</v>
      </c>
      <c r="BL281" s="16" t="s">
        <v>216</v>
      </c>
      <c r="BM281" s="236" t="s">
        <v>442</v>
      </c>
    </row>
    <row r="282" s="2" customFormat="1" ht="55.5" customHeight="1">
      <c r="A282" s="37"/>
      <c r="B282" s="38"/>
      <c r="C282" s="261" t="s">
        <v>316</v>
      </c>
      <c r="D282" s="261" t="s">
        <v>234</v>
      </c>
      <c r="E282" s="262" t="s">
        <v>443</v>
      </c>
      <c r="F282" s="263" t="s">
        <v>444</v>
      </c>
      <c r="G282" s="264" t="s">
        <v>192</v>
      </c>
      <c r="H282" s="265">
        <v>18.422999999999998</v>
      </c>
      <c r="I282" s="266"/>
      <c r="J282" s="267">
        <f>ROUND(I282*H282,2)</f>
        <v>0</v>
      </c>
      <c r="K282" s="263" t="s">
        <v>185</v>
      </c>
      <c r="L282" s="268"/>
      <c r="M282" s="269" t="s">
        <v>1</v>
      </c>
      <c r="N282" s="270" t="s">
        <v>41</v>
      </c>
      <c r="O282" s="90"/>
      <c r="P282" s="234">
        <f>O282*H282</f>
        <v>0</v>
      </c>
      <c r="Q282" s="234">
        <v>0.0047000000000000002</v>
      </c>
      <c r="R282" s="234">
        <f>Q282*H282</f>
        <v>0.086588100000000001</v>
      </c>
      <c r="S282" s="234">
        <v>0</v>
      </c>
      <c r="T282" s="23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6" t="s">
        <v>258</v>
      </c>
      <c r="AT282" s="236" t="s">
        <v>234</v>
      </c>
      <c r="AU282" s="236" t="s">
        <v>86</v>
      </c>
      <c r="AY282" s="16" t="s">
        <v>179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6" t="s">
        <v>84</v>
      </c>
      <c r="BK282" s="237">
        <f>ROUND(I282*H282,2)</f>
        <v>0</v>
      </c>
      <c r="BL282" s="16" t="s">
        <v>216</v>
      </c>
      <c r="BM282" s="236" t="s">
        <v>445</v>
      </c>
    </row>
    <row r="283" s="13" customFormat="1">
      <c r="A283" s="13"/>
      <c r="B283" s="238"/>
      <c r="C283" s="239"/>
      <c r="D283" s="240" t="s">
        <v>187</v>
      </c>
      <c r="E283" s="241" t="s">
        <v>1</v>
      </c>
      <c r="F283" s="242" t="s">
        <v>446</v>
      </c>
      <c r="G283" s="239"/>
      <c r="H283" s="243">
        <v>18.422999999999998</v>
      </c>
      <c r="I283" s="244"/>
      <c r="J283" s="239"/>
      <c r="K283" s="239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187</v>
      </c>
      <c r="AU283" s="249" t="s">
        <v>86</v>
      </c>
      <c r="AV283" s="13" t="s">
        <v>86</v>
      </c>
      <c r="AW283" s="13" t="s">
        <v>32</v>
      </c>
      <c r="AX283" s="13" t="s">
        <v>76</v>
      </c>
      <c r="AY283" s="249" t="s">
        <v>179</v>
      </c>
    </row>
    <row r="284" s="14" customFormat="1">
      <c r="A284" s="14"/>
      <c r="B284" s="250"/>
      <c r="C284" s="251"/>
      <c r="D284" s="240" t="s">
        <v>187</v>
      </c>
      <c r="E284" s="252" t="s">
        <v>1</v>
      </c>
      <c r="F284" s="253" t="s">
        <v>189</v>
      </c>
      <c r="G284" s="251"/>
      <c r="H284" s="254">
        <v>18.422999999999998</v>
      </c>
      <c r="I284" s="255"/>
      <c r="J284" s="251"/>
      <c r="K284" s="251"/>
      <c r="L284" s="256"/>
      <c r="M284" s="257"/>
      <c r="N284" s="258"/>
      <c r="O284" s="258"/>
      <c r="P284" s="258"/>
      <c r="Q284" s="258"/>
      <c r="R284" s="258"/>
      <c r="S284" s="258"/>
      <c r="T284" s="25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0" t="s">
        <v>187</v>
      </c>
      <c r="AU284" s="260" t="s">
        <v>86</v>
      </c>
      <c r="AV284" s="14" t="s">
        <v>186</v>
      </c>
      <c r="AW284" s="14" t="s">
        <v>32</v>
      </c>
      <c r="AX284" s="14" t="s">
        <v>84</v>
      </c>
      <c r="AY284" s="260" t="s">
        <v>179</v>
      </c>
    </row>
    <row r="285" s="2" customFormat="1">
      <c r="A285" s="37"/>
      <c r="B285" s="38"/>
      <c r="C285" s="225" t="s">
        <v>447</v>
      </c>
      <c r="D285" s="225" t="s">
        <v>181</v>
      </c>
      <c r="E285" s="226" t="s">
        <v>448</v>
      </c>
      <c r="F285" s="227" t="s">
        <v>449</v>
      </c>
      <c r="G285" s="228" t="s">
        <v>192</v>
      </c>
      <c r="H285" s="229">
        <v>47.899999999999999</v>
      </c>
      <c r="I285" s="230"/>
      <c r="J285" s="231">
        <f>ROUND(I285*H285,2)</f>
        <v>0</v>
      </c>
      <c r="K285" s="227" t="s">
        <v>185</v>
      </c>
      <c r="L285" s="43"/>
      <c r="M285" s="232" t="s">
        <v>1</v>
      </c>
      <c r="N285" s="233" t="s">
        <v>41</v>
      </c>
      <c r="O285" s="90"/>
      <c r="P285" s="234">
        <f>O285*H285</f>
        <v>0</v>
      </c>
      <c r="Q285" s="234">
        <v>0</v>
      </c>
      <c r="R285" s="234">
        <f>Q285*H285</f>
        <v>0</v>
      </c>
      <c r="S285" s="234">
        <v>0</v>
      </c>
      <c r="T285" s="23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6" t="s">
        <v>216</v>
      </c>
      <c r="AT285" s="236" t="s">
        <v>181</v>
      </c>
      <c r="AU285" s="236" t="s">
        <v>86</v>
      </c>
      <c r="AY285" s="16" t="s">
        <v>179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6" t="s">
        <v>84</v>
      </c>
      <c r="BK285" s="237">
        <f>ROUND(I285*H285,2)</f>
        <v>0</v>
      </c>
      <c r="BL285" s="16" t="s">
        <v>216</v>
      </c>
      <c r="BM285" s="236" t="s">
        <v>450</v>
      </c>
    </row>
    <row r="286" s="2" customFormat="1" ht="44.25" customHeight="1">
      <c r="A286" s="37"/>
      <c r="B286" s="38"/>
      <c r="C286" s="261" t="s">
        <v>321</v>
      </c>
      <c r="D286" s="261" t="s">
        <v>234</v>
      </c>
      <c r="E286" s="262" t="s">
        <v>451</v>
      </c>
      <c r="F286" s="263" t="s">
        <v>452</v>
      </c>
      <c r="G286" s="264" t="s">
        <v>192</v>
      </c>
      <c r="H286" s="265">
        <v>57.479999999999997</v>
      </c>
      <c r="I286" s="266"/>
      <c r="J286" s="267">
        <f>ROUND(I286*H286,2)</f>
        <v>0</v>
      </c>
      <c r="K286" s="263" t="s">
        <v>185</v>
      </c>
      <c r="L286" s="268"/>
      <c r="M286" s="269" t="s">
        <v>1</v>
      </c>
      <c r="N286" s="270" t="s">
        <v>41</v>
      </c>
      <c r="O286" s="90"/>
      <c r="P286" s="234">
        <f>O286*H286</f>
        <v>0</v>
      </c>
      <c r="Q286" s="234">
        <v>0.0054000000000000003</v>
      </c>
      <c r="R286" s="234">
        <f>Q286*H286</f>
        <v>0.310392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258</v>
      </c>
      <c r="AT286" s="236" t="s">
        <v>234</v>
      </c>
      <c r="AU286" s="236" t="s">
        <v>86</v>
      </c>
      <c r="AY286" s="16" t="s">
        <v>179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84</v>
      </c>
      <c r="BK286" s="237">
        <f>ROUND(I286*H286,2)</f>
        <v>0</v>
      </c>
      <c r="BL286" s="16" t="s">
        <v>216</v>
      </c>
      <c r="BM286" s="236" t="s">
        <v>453</v>
      </c>
    </row>
    <row r="287" s="13" customFormat="1">
      <c r="A287" s="13"/>
      <c r="B287" s="238"/>
      <c r="C287" s="239"/>
      <c r="D287" s="240" t="s">
        <v>187</v>
      </c>
      <c r="E287" s="241" t="s">
        <v>1</v>
      </c>
      <c r="F287" s="242" t="s">
        <v>454</v>
      </c>
      <c r="G287" s="239"/>
      <c r="H287" s="243">
        <v>57.479999999999997</v>
      </c>
      <c r="I287" s="244"/>
      <c r="J287" s="239"/>
      <c r="K287" s="239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187</v>
      </c>
      <c r="AU287" s="249" t="s">
        <v>86</v>
      </c>
      <c r="AV287" s="13" t="s">
        <v>86</v>
      </c>
      <c r="AW287" s="13" t="s">
        <v>32</v>
      </c>
      <c r="AX287" s="13" t="s">
        <v>76</v>
      </c>
      <c r="AY287" s="249" t="s">
        <v>179</v>
      </c>
    </row>
    <row r="288" s="14" customFormat="1">
      <c r="A288" s="14"/>
      <c r="B288" s="250"/>
      <c r="C288" s="251"/>
      <c r="D288" s="240" t="s">
        <v>187</v>
      </c>
      <c r="E288" s="252" t="s">
        <v>1</v>
      </c>
      <c r="F288" s="253" t="s">
        <v>189</v>
      </c>
      <c r="G288" s="251"/>
      <c r="H288" s="254">
        <v>57.479999999999997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187</v>
      </c>
      <c r="AU288" s="260" t="s">
        <v>86</v>
      </c>
      <c r="AV288" s="14" t="s">
        <v>186</v>
      </c>
      <c r="AW288" s="14" t="s">
        <v>32</v>
      </c>
      <c r="AX288" s="14" t="s">
        <v>84</v>
      </c>
      <c r="AY288" s="260" t="s">
        <v>179</v>
      </c>
    </row>
    <row r="289" s="2" customFormat="1">
      <c r="A289" s="37"/>
      <c r="B289" s="38"/>
      <c r="C289" s="225" t="s">
        <v>455</v>
      </c>
      <c r="D289" s="225" t="s">
        <v>181</v>
      </c>
      <c r="E289" s="226" t="s">
        <v>456</v>
      </c>
      <c r="F289" s="227" t="s">
        <v>457</v>
      </c>
      <c r="G289" s="228" t="s">
        <v>192</v>
      </c>
      <c r="H289" s="229">
        <v>47.899999999999999</v>
      </c>
      <c r="I289" s="230"/>
      <c r="J289" s="231">
        <f>ROUND(I289*H289,2)</f>
        <v>0</v>
      </c>
      <c r="K289" s="227" t="s">
        <v>185</v>
      </c>
      <c r="L289" s="43"/>
      <c r="M289" s="232" t="s">
        <v>1</v>
      </c>
      <c r="N289" s="233" t="s">
        <v>41</v>
      </c>
      <c r="O289" s="90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6" t="s">
        <v>216</v>
      </c>
      <c r="AT289" s="236" t="s">
        <v>181</v>
      </c>
      <c r="AU289" s="236" t="s">
        <v>86</v>
      </c>
      <c r="AY289" s="16" t="s">
        <v>179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6" t="s">
        <v>84</v>
      </c>
      <c r="BK289" s="237">
        <f>ROUND(I289*H289,2)</f>
        <v>0</v>
      </c>
      <c r="BL289" s="16" t="s">
        <v>216</v>
      </c>
      <c r="BM289" s="236" t="s">
        <v>458</v>
      </c>
    </row>
    <row r="290" s="2" customFormat="1">
      <c r="A290" s="37"/>
      <c r="B290" s="38"/>
      <c r="C290" s="225" t="s">
        <v>325</v>
      </c>
      <c r="D290" s="225" t="s">
        <v>181</v>
      </c>
      <c r="E290" s="226" t="s">
        <v>459</v>
      </c>
      <c r="F290" s="227" t="s">
        <v>460</v>
      </c>
      <c r="G290" s="228" t="s">
        <v>461</v>
      </c>
      <c r="H290" s="271"/>
      <c r="I290" s="230"/>
      <c r="J290" s="231">
        <f>ROUND(I290*H290,2)</f>
        <v>0</v>
      </c>
      <c r="K290" s="227" t="s">
        <v>185</v>
      </c>
      <c r="L290" s="43"/>
      <c r="M290" s="232" t="s">
        <v>1</v>
      </c>
      <c r="N290" s="233" t="s">
        <v>41</v>
      </c>
      <c r="O290" s="90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216</v>
      </c>
      <c r="AT290" s="236" t="s">
        <v>181</v>
      </c>
      <c r="AU290" s="236" t="s">
        <v>86</v>
      </c>
      <c r="AY290" s="16" t="s">
        <v>179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84</v>
      </c>
      <c r="BK290" s="237">
        <f>ROUND(I290*H290,2)</f>
        <v>0</v>
      </c>
      <c r="BL290" s="16" t="s">
        <v>216</v>
      </c>
      <c r="BM290" s="236" t="s">
        <v>462</v>
      </c>
    </row>
    <row r="291" s="12" customFormat="1" ht="22.8" customHeight="1">
      <c r="A291" s="12"/>
      <c r="B291" s="209"/>
      <c r="C291" s="210"/>
      <c r="D291" s="211" t="s">
        <v>75</v>
      </c>
      <c r="E291" s="223" t="s">
        <v>463</v>
      </c>
      <c r="F291" s="223" t="s">
        <v>464</v>
      </c>
      <c r="G291" s="210"/>
      <c r="H291" s="210"/>
      <c r="I291" s="213"/>
      <c r="J291" s="224">
        <f>BK291</f>
        <v>0</v>
      </c>
      <c r="K291" s="210"/>
      <c r="L291" s="215"/>
      <c r="M291" s="216"/>
      <c r="N291" s="217"/>
      <c r="O291" s="217"/>
      <c r="P291" s="218">
        <f>SUM(P292:P302)</f>
        <v>0</v>
      </c>
      <c r="Q291" s="217"/>
      <c r="R291" s="218">
        <f>SUM(R292:R302)</f>
        <v>0</v>
      </c>
      <c r="S291" s="217"/>
      <c r="T291" s="219">
        <f>SUM(T292:T302)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0" t="s">
        <v>86</v>
      </c>
      <c r="AT291" s="221" t="s">
        <v>75</v>
      </c>
      <c r="AU291" s="221" t="s">
        <v>84</v>
      </c>
      <c r="AY291" s="220" t="s">
        <v>179</v>
      </c>
      <c r="BK291" s="222">
        <f>SUM(BK292:BK302)</f>
        <v>0</v>
      </c>
    </row>
    <row r="292" s="2" customFormat="1">
      <c r="A292" s="37"/>
      <c r="B292" s="38"/>
      <c r="C292" s="225" t="s">
        <v>465</v>
      </c>
      <c r="D292" s="225" t="s">
        <v>181</v>
      </c>
      <c r="E292" s="226" t="s">
        <v>466</v>
      </c>
      <c r="F292" s="227" t="s">
        <v>467</v>
      </c>
      <c r="G292" s="228" t="s">
        <v>192</v>
      </c>
      <c r="H292" s="229">
        <v>1.2</v>
      </c>
      <c r="I292" s="230"/>
      <c r="J292" s="231">
        <f>ROUND(I292*H292,2)</f>
        <v>0</v>
      </c>
      <c r="K292" s="227" t="s">
        <v>185</v>
      </c>
      <c r="L292" s="43"/>
      <c r="M292" s="232" t="s">
        <v>1</v>
      </c>
      <c r="N292" s="233" t="s">
        <v>41</v>
      </c>
      <c r="O292" s="90"/>
      <c r="P292" s="234">
        <f>O292*H292</f>
        <v>0</v>
      </c>
      <c r="Q292" s="234">
        <v>0</v>
      </c>
      <c r="R292" s="234">
        <f>Q292*H292</f>
        <v>0</v>
      </c>
      <c r="S292" s="234">
        <v>0</v>
      </c>
      <c r="T292" s="23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6" t="s">
        <v>216</v>
      </c>
      <c r="AT292" s="236" t="s">
        <v>181</v>
      </c>
      <c r="AU292" s="236" t="s">
        <v>86</v>
      </c>
      <c r="AY292" s="16" t="s">
        <v>179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6" t="s">
        <v>84</v>
      </c>
      <c r="BK292" s="237">
        <f>ROUND(I292*H292,2)</f>
        <v>0</v>
      </c>
      <c r="BL292" s="16" t="s">
        <v>216</v>
      </c>
      <c r="BM292" s="236" t="s">
        <v>468</v>
      </c>
    </row>
    <row r="293" s="2" customFormat="1">
      <c r="A293" s="37"/>
      <c r="B293" s="38"/>
      <c r="C293" s="261" t="s">
        <v>330</v>
      </c>
      <c r="D293" s="261" t="s">
        <v>234</v>
      </c>
      <c r="E293" s="262" t="s">
        <v>469</v>
      </c>
      <c r="F293" s="263" t="s">
        <v>470</v>
      </c>
      <c r="G293" s="264" t="s">
        <v>192</v>
      </c>
      <c r="H293" s="265">
        <v>1.224</v>
      </c>
      <c r="I293" s="266"/>
      <c r="J293" s="267">
        <f>ROUND(I293*H293,2)</f>
        <v>0</v>
      </c>
      <c r="K293" s="263" t="s">
        <v>185</v>
      </c>
      <c r="L293" s="268"/>
      <c r="M293" s="269" t="s">
        <v>1</v>
      </c>
      <c r="N293" s="270" t="s">
        <v>41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258</v>
      </c>
      <c r="AT293" s="236" t="s">
        <v>234</v>
      </c>
      <c r="AU293" s="236" t="s">
        <v>86</v>
      </c>
      <c r="AY293" s="16" t="s">
        <v>179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84</v>
      </c>
      <c r="BK293" s="237">
        <f>ROUND(I293*H293,2)</f>
        <v>0</v>
      </c>
      <c r="BL293" s="16" t="s">
        <v>216</v>
      </c>
      <c r="BM293" s="236" t="s">
        <v>471</v>
      </c>
    </row>
    <row r="294" s="13" customFormat="1">
      <c r="A294" s="13"/>
      <c r="B294" s="238"/>
      <c r="C294" s="239"/>
      <c r="D294" s="240" t="s">
        <v>187</v>
      </c>
      <c r="E294" s="241" t="s">
        <v>1</v>
      </c>
      <c r="F294" s="242" t="s">
        <v>472</v>
      </c>
      <c r="G294" s="239"/>
      <c r="H294" s="243">
        <v>1.224</v>
      </c>
      <c r="I294" s="244"/>
      <c r="J294" s="239"/>
      <c r="K294" s="239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187</v>
      </c>
      <c r="AU294" s="249" t="s">
        <v>86</v>
      </c>
      <c r="AV294" s="13" t="s">
        <v>86</v>
      </c>
      <c r="AW294" s="13" t="s">
        <v>32</v>
      </c>
      <c r="AX294" s="13" t="s">
        <v>76</v>
      </c>
      <c r="AY294" s="249" t="s">
        <v>179</v>
      </c>
    </row>
    <row r="295" s="14" customFormat="1">
      <c r="A295" s="14"/>
      <c r="B295" s="250"/>
      <c r="C295" s="251"/>
      <c r="D295" s="240" t="s">
        <v>187</v>
      </c>
      <c r="E295" s="252" t="s">
        <v>1</v>
      </c>
      <c r="F295" s="253" t="s">
        <v>189</v>
      </c>
      <c r="G295" s="251"/>
      <c r="H295" s="254">
        <v>1.224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187</v>
      </c>
      <c r="AU295" s="260" t="s">
        <v>86</v>
      </c>
      <c r="AV295" s="14" t="s">
        <v>186</v>
      </c>
      <c r="AW295" s="14" t="s">
        <v>32</v>
      </c>
      <c r="AX295" s="14" t="s">
        <v>84</v>
      </c>
      <c r="AY295" s="260" t="s">
        <v>179</v>
      </c>
    </row>
    <row r="296" s="2" customFormat="1">
      <c r="A296" s="37"/>
      <c r="B296" s="38"/>
      <c r="C296" s="225" t="s">
        <v>473</v>
      </c>
      <c r="D296" s="225" t="s">
        <v>181</v>
      </c>
      <c r="E296" s="226" t="s">
        <v>474</v>
      </c>
      <c r="F296" s="227" t="s">
        <v>475</v>
      </c>
      <c r="G296" s="228" t="s">
        <v>192</v>
      </c>
      <c r="H296" s="229">
        <v>12.449999999999999</v>
      </c>
      <c r="I296" s="230"/>
      <c r="J296" s="231">
        <f>ROUND(I296*H296,2)</f>
        <v>0</v>
      </c>
      <c r="K296" s="227" t="s">
        <v>185</v>
      </c>
      <c r="L296" s="43"/>
      <c r="M296" s="232" t="s">
        <v>1</v>
      </c>
      <c r="N296" s="233" t="s">
        <v>41</v>
      </c>
      <c r="O296" s="90"/>
      <c r="P296" s="234">
        <f>O296*H296</f>
        <v>0</v>
      </c>
      <c r="Q296" s="234">
        <v>0</v>
      </c>
      <c r="R296" s="234">
        <f>Q296*H296</f>
        <v>0</v>
      </c>
      <c r="S296" s="234">
        <v>0</v>
      </c>
      <c r="T296" s="23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6" t="s">
        <v>216</v>
      </c>
      <c r="AT296" s="236" t="s">
        <v>181</v>
      </c>
      <c r="AU296" s="236" t="s">
        <v>86</v>
      </c>
      <c r="AY296" s="16" t="s">
        <v>179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6" t="s">
        <v>84</v>
      </c>
      <c r="BK296" s="237">
        <f>ROUND(I296*H296,2)</f>
        <v>0</v>
      </c>
      <c r="BL296" s="16" t="s">
        <v>216</v>
      </c>
      <c r="BM296" s="236" t="s">
        <v>476</v>
      </c>
    </row>
    <row r="297" s="13" customFormat="1">
      <c r="A297" s="13"/>
      <c r="B297" s="238"/>
      <c r="C297" s="239"/>
      <c r="D297" s="240" t="s">
        <v>187</v>
      </c>
      <c r="E297" s="241" t="s">
        <v>1</v>
      </c>
      <c r="F297" s="242" t="s">
        <v>477</v>
      </c>
      <c r="G297" s="239"/>
      <c r="H297" s="243">
        <v>12.449999999999999</v>
      </c>
      <c r="I297" s="244"/>
      <c r="J297" s="239"/>
      <c r="K297" s="239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187</v>
      </c>
      <c r="AU297" s="249" t="s">
        <v>86</v>
      </c>
      <c r="AV297" s="13" t="s">
        <v>86</v>
      </c>
      <c r="AW297" s="13" t="s">
        <v>32</v>
      </c>
      <c r="AX297" s="13" t="s">
        <v>76</v>
      </c>
      <c r="AY297" s="249" t="s">
        <v>179</v>
      </c>
    </row>
    <row r="298" s="14" customFormat="1">
      <c r="A298" s="14"/>
      <c r="B298" s="250"/>
      <c r="C298" s="251"/>
      <c r="D298" s="240" t="s">
        <v>187</v>
      </c>
      <c r="E298" s="252" t="s">
        <v>1</v>
      </c>
      <c r="F298" s="253" t="s">
        <v>189</v>
      </c>
      <c r="G298" s="251"/>
      <c r="H298" s="254">
        <v>12.449999999999999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187</v>
      </c>
      <c r="AU298" s="260" t="s">
        <v>86</v>
      </c>
      <c r="AV298" s="14" t="s">
        <v>186</v>
      </c>
      <c r="AW298" s="14" t="s">
        <v>32</v>
      </c>
      <c r="AX298" s="14" t="s">
        <v>84</v>
      </c>
      <c r="AY298" s="260" t="s">
        <v>179</v>
      </c>
    </row>
    <row r="299" s="2" customFormat="1">
      <c r="A299" s="37"/>
      <c r="B299" s="38"/>
      <c r="C299" s="261" t="s">
        <v>333</v>
      </c>
      <c r="D299" s="261" t="s">
        <v>234</v>
      </c>
      <c r="E299" s="262" t="s">
        <v>469</v>
      </c>
      <c r="F299" s="263" t="s">
        <v>470</v>
      </c>
      <c r="G299" s="264" t="s">
        <v>192</v>
      </c>
      <c r="H299" s="265">
        <v>12.699</v>
      </c>
      <c r="I299" s="266"/>
      <c r="J299" s="267">
        <f>ROUND(I299*H299,2)</f>
        <v>0</v>
      </c>
      <c r="K299" s="263" t="s">
        <v>185</v>
      </c>
      <c r="L299" s="268"/>
      <c r="M299" s="269" t="s">
        <v>1</v>
      </c>
      <c r="N299" s="270" t="s">
        <v>41</v>
      </c>
      <c r="O299" s="90"/>
      <c r="P299" s="234">
        <f>O299*H299</f>
        <v>0</v>
      </c>
      <c r="Q299" s="234">
        <v>0</v>
      </c>
      <c r="R299" s="234">
        <f>Q299*H299</f>
        <v>0</v>
      </c>
      <c r="S299" s="234">
        <v>0</v>
      </c>
      <c r="T299" s="23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6" t="s">
        <v>258</v>
      </c>
      <c r="AT299" s="236" t="s">
        <v>234</v>
      </c>
      <c r="AU299" s="236" t="s">
        <v>86</v>
      </c>
      <c r="AY299" s="16" t="s">
        <v>179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6" t="s">
        <v>84</v>
      </c>
      <c r="BK299" s="237">
        <f>ROUND(I299*H299,2)</f>
        <v>0</v>
      </c>
      <c r="BL299" s="16" t="s">
        <v>216</v>
      </c>
      <c r="BM299" s="236" t="s">
        <v>478</v>
      </c>
    </row>
    <row r="300" s="13" customFormat="1">
      <c r="A300" s="13"/>
      <c r="B300" s="238"/>
      <c r="C300" s="239"/>
      <c r="D300" s="240" t="s">
        <v>187</v>
      </c>
      <c r="E300" s="241" t="s">
        <v>1</v>
      </c>
      <c r="F300" s="242" t="s">
        <v>479</v>
      </c>
      <c r="G300" s="239"/>
      <c r="H300" s="243">
        <v>12.699</v>
      </c>
      <c r="I300" s="244"/>
      <c r="J300" s="239"/>
      <c r="K300" s="239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187</v>
      </c>
      <c r="AU300" s="249" t="s">
        <v>86</v>
      </c>
      <c r="AV300" s="13" t="s">
        <v>86</v>
      </c>
      <c r="AW300" s="13" t="s">
        <v>32</v>
      </c>
      <c r="AX300" s="13" t="s">
        <v>76</v>
      </c>
      <c r="AY300" s="249" t="s">
        <v>179</v>
      </c>
    </row>
    <row r="301" s="14" customFormat="1">
      <c r="A301" s="14"/>
      <c r="B301" s="250"/>
      <c r="C301" s="251"/>
      <c r="D301" s="240" t="s">
        <v>187</v>
      </c>
      <c r="E301" s="252" t="s">
        <v>1</v>
      </c>
      <c r="F301" s="253" t="s">
        <v>189</v>
      </c>
      <c r="G301" s="251"/>
      <c r="H301" s="254">
        <v>12.699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187</v>
      </c>
      <c r="AU301" s="260" t="s">
        <v>86</v>
      </c>
      <c r="AV301" s="14" t="s">
        <v>186</v>
      </c>
      <c r="AW301" s="14" t="s">
        <v>32</v>
      </c>
      <c r="AX301" s="14" t="s">
        <v>84</v>
      </c>
      <c r="AY301" s="260" t="s">
        <v>179</v>
      </c>
    </row>
    <row r="302" s="2" customFormat="1">
      <c r="A302" s="37"/>
      <c r="B302" s="38"/>
      <c r="C302" s="225" t="s">
        <v>480</v>
      </c>
      <c r="D302" s="225" t="s">
        <v>181</v>
      </c>
      <c r="E302" s="226" t="s">
        <v>481</v>
      </c>
      <c r="F302" s="227" t="s">
        <v>482</v>
      </c>
      <c r="G302" s="228" t="s">
        <v>461</v>
      </c>
      <c r="H302" s="271"/>
      <c r="I302" s="230"/>
      <c r="J302" s="231">
        <f>ROUND(I302*H302,2)</f>
        <v>0</v>
      </c>
      <c r="K302" s="227" t="s">
        <v>185</v>
      </c>
      <c r="L302" s="43"/>
      <c r="M302" s="232" t="s">
        <v>1</v>
      </c>
      <c r="N302" s="233" t="s">
        <v>41</v>
      </c>
      <c r="O302" s="90"/>
      <c r="P302" s="234">
        <f>O302*H302</f>
        <v>0</v>
      </c>
      <c r="Q302" s="234">
        <v>0</v>
      </c>
      <c r="R302" s="234">
        <f>Q302*H302</f>
        <v>0</v>
      </c>
      <c r="S302" s="234">
        <v>0</v>
      </c>
      <c r="T302" s="23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6" t="s">
        <v>216</v>
      </c>
      <c r="AT302" s="236" t="s">
        <v>181</v>
      </c>
      <c r="AU302" s="236" t="s">
        <v>86</v>
      </c>
      <c r="AY302" s="16" t="s">
        <v>179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6" t="s">
        <v>84</v>
      </c>
      <c r="BK302" s="237">
        <f>ROUND(I302*H302,2)</f>
        <v>0</v>
      </c>
      <c r="BL302" s="16" t="s">
        <v>216</v>
      </c>
      <c r="BM302" s="236" t="s">
        <v>483</v>
      </c>
    </row>
    <row r="303" s="12" customFormat="1" ht="22.8" customHeight="1">
      <c r="A303" s="12"/>
      <c r="B303" s="209"/>
      <c r="C303" s="210"/>
      <c r="D303" s="211" t="s">
        <v>75</v>
      </c>
      <c r="E303" s="223" t="s">
        <v>484</v>
      </c>
      <c r="F303" s="223" t="s">
        <v>485</v>
      </c>
      <c r="G303" s="210"/>
      <c r="H303" s="210"/>
      <c r="I303" s="213"/>
      <c r="J303" s="224">
        <f>BK303</f>
        <v>0</v>
      </c>
      <c r="K303" s="210"/>
      <c r="L303" s="215"/>
      <c r="M303" s="216"/>
      <c r="N303" s="217"/>
      <c r="O303" s="217"/>
      <c r="P303" s="218">
        <f>SUM(P304:P310)</f>
        <v>0</v>
      </c>
      <c r="Q303" s="217"/>
      <c r="R303" s="218">
        <f>SUM(R304:R310)</f>
        <v>0</v>
      </c>
      <c r="S303" s="217"/>
      <c r="T303" s="219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0" t="s">
        <v>86</v>
      </c>
      <c r="AT303" s="221" t="s">
        <v>75</v>
      </c>
      <c r="AU303" s="221" t="s">
        <v>84</v>
      </c>
      <c r="AY303" s="220" t="s">
        <v>179</v>
      </c>
      <c r="BK303" s="222">
        <f>SUM(BK304:BK310)</f>
        <v>0</v>
      </c>
    </row>
    <row r="304" s="2" customFormat="1">
      <c r="A304" s="37"/>
      <c r="B304" s="38"/>
      <c r="C304" s="225" t="s">
        <v>338</v>
      </c>
      <c r="D304" s="225" t="s">
        <v>181</v>
      </c>
      <c r="E304" s="226" t="s">
        <v>486</v>
      </c>
      <c r="F304" s="227" t="s">
        <v>487</v>
      </c>
      <c r="G304" s="228" t="s">
        <v>221</v>
      </c>
      <c r="H304" s="229">
        <v>3.9500000000000002</v>
      </c>
      <c r="I304" s="230"/>
      <c r="J304" s="231">
        <f>ROUND(I304*H304,2)</f>
        <v>0</v>
      </c>
      <c r="K304" s="227" t="s">
        <v>185</v>
      </c>
      <c r="L304" s="43"/>
      <c r="M304" s="232" t="s">
        <v>1</v>
      </c>
      <c r="N304" s="233" t="s">
        <v>41</v>
      </c>
      <c r="O304" s="90"/>
      <c r="P304" s="234">
        <f>O304*H304</f>
        <v>0</v>
      </c>
      <c r="Q304" s="234">
        <v>0</v>
      </c>
      <c r="R304" s="234">
        <f>Q304*H304</f>
        <v>0</v>
      </c>
      <c r="S304" s="234">
        <v>0</v>
      </c>
      <c r="T304" s="23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6" t="s">
        <v>216</v>
      </c>
      <c r="AT304" s="236" t="s">
        <v>181</v>
      </c>
      <c r="AU304" s="236" t="s">
        <v>86</v>
      </c>
      <c r="AY304" s="16" t="s">
        <v>179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6" t="s">
        <v>84</v>
      </c>
      <c r="BK304" s="237">
        <f>ROUND(I304*H304,2)</f>
        <v>0</v>
      </c>
      <c r="BL304" s="16" t="s">
        <v>216</v>
      </c>
      <c r="BM304" s="236" t="s">
        <v>488</v>
      </c>
    </row>
    <row r="305" s="13" customFormat="1">
      <c r="A305" s="13"/>
      <c r="B305" s="238"/>
      <c r="C305" s="239"/>
      <c r="D305" s="240" t="s">
        <v>187</v>
      </c>
      <c r="E305" s="241" t="s">
        <v>1</v>
      </c>
      <c r="F305" s="242" t="s">
        <v>489</v>
      </c>
      <c r="G305" s="239"/>
      <c r="H305" s="243">
        <v>3.9500000000000002</v>
      </c>
      <c r="I305" s="244"/>
      <c r="J305" s="239"/>
      <c r="K305" s="239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187</v>
      </c>
      <c r="AU305" s="249" t="s">
        <v>86</v>
      </c>
      <c r="AV305" s="13" t="s">
        <v>86</v>
      </c>
      <c r="AW305" s="13" t="s">
        <v>32</v>
      </c>
      <c r="AX305" s="13" t="s">
        <v>76</v>
      </c>
      <c r="AY305" s="249" t="s">
        <v>179</v>
      </c>
    </row>
    <row r="306" s="14" customFormat="1">
      <c r="A306" s="14"/>
      <c r="B306" s="250"/>
      <c r="C306" s="251"/>
      <c r="D306" s="240" t="s">
        <v>187</v>
      </c>
      <c r="E306" s="252" t="s">
        <v>1</v>
      </c>
      <c r="F306" s="253" t="s">
        <v>189</v>
      </c>
      <c r="G306" s="251"/>
      <c r="H306" s="254">
        <v>3.9500000000000002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187</v>
      </c>
      <c r="AU306" s="260" t="s">
        <v>86</v>
      </c>
      <c r="AV306" s="14" t="s">
        <v>186</v>
      </c>
      <c r="AW306" s="14" t="s">
        <v>32</v>
      </c>
      <c r="AX306" s="14" t="s">
        <v>84</v>
      </c>
      <c r="AY306" s="260" t="s">
        <v>179</v>
      </c>
    </row>
    <row r="307" s="2" customFormat="1" ht="33" customHeight="1">
      <c r="A307" s="37"/>
      <c r="B307" s="38"/>
      <c r="C307" s="225" t="s">
        <v>490</v>
      </c>
      <c r="D307" s="225" t="s">
        <v>181</v>
      </c>
      <c r="E307" s="226" t="s">
        <v>491</v>
      </c>
      <c r="F307" s="227" t="s">
        <v>492</v>
      </c>
      <c r="G307" s="228" t="s">
        <v>342</v>
      </c>
      <c r="H307" s="229">
        <v>5.9000000000000004</v>
      </c>
      <c r="I307" s="230"/>
      <c r="J307" s="231">
        <f>ROUND(I307*H307,2)</f>
        <v>0</v>
      </c>
      <c r="K307" s="227" t="s">
        <v>185</v>
      </c>
      <c r="L307" s="43"/>
      <c r="M307" s="232" t="s">
        <v>1</v>
      </c>
      <c r="N307" s="233" t="s">
        <v>41</v>
      </c>
      <c r="O307" s="90"/>
      <c r="P307" s="234">
        <f>O307*H307</f>
        <v>0</v>
      </c>
      <c r="Q307" s="234">
        <v>0</v>
      </c>
      <c r="R307" s="234">
        <f>Q307*H307</f>
        <v>0</v>
      </c>
      <c r="S307" s="234">
        <v>0</v>
      </c>
      <c r="T307" s="23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6" t="s">
        <v>216</v>
      </c>
      <c r="AT307" s="236" t="s">
        <v>181</v>
      </c>
      <c r="AU307" s="236" t="s">
        <v>86</v>
      </c>
      <c r="AY307" s="16" t="s">
        <v>179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6" t="s">
        <v>84</v>
      </c>
      <c r="BK307" s="237">
        <f>ROUND(I307*H307,2)</f>
        <v>0</v>
      </c>
      <c r="BL307" s="16" t="s">
        <v>216</v>
      </c>
      <c r="BM307" s="236" t="s">
        <v>493</v>
      </c>
    </row>
    <row r="308" s="13" customFormat="1">
      <c r="A308" s="13"/>
      <c r="B308" s="238"/>
      <c r="C308" s="239"/>
      <c r="D308" s="240" t="s">
        <v>187</v>
      </c>
      <c r="E308" s="241" t="s">
        <v>1</v>
      </c>
      <c r="F308" s="242" t="s">
        <v>494</v>
      </c>
      <c r="G308" s="239"/>
      <c r="H308" s="243">
        <v>5.9000000000000004</v>
      </c>
      <c r="I308" s="244"/>
      <c r="J308" s="239"/>
      <c r="K308" s="239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187</v>
      </c>
      <c r="AU308" s="249" t="s">
        <v>86</v>
      </c>
      <c r="AV308" s="13" t="s">
        <v>86</v>
      </c>
      <c r="AW308" s="13" t="s">
        <v>32</v>
      </c>
      <c r="AX308" s="13" t="s">
        <v>76</v>
      </c>
      <c r="AY308" s="249" t="s">
        <v>179</v>
      </c>
    </row>
    <row r="309" s="14" customFormat="1">
      <c r="A309" s="14"/>
      <c r="B309" s="250"/>
      <c r="C309" s="251"/>
      <c r="D309" s="240" t="s">
        <v>187</v>
      </c>
      <c r="E309" s="252" t="s">
        <v>1</v>
      </c>
      <c r="F309" s="253" t="s">
        <v>189</v>
      </c>
      <c r="G309" s="251"/>
      <c r="H309" s="254">
        <v>5.9000000000000004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0" t="s">
        <v>187</v>
      </c>
      <c r="AU309" s="260" t="s">
        <v>86</v>
      </c>
      <c r="AV309" s="14" t="s">
        <v>186</v>
      </c>
      <c r="AW309" s="14" t="s">
        <v>32</v>
      </c>
      <c r="AX309" s="14" t="s">
        <v>84</v>
      </c>
      <c r="AY309" s="260" t="s">
        <v>179</v>
      </c>
    </row>
    <row r="310" s="2" customFormat="1">
      <c r="A310" s="37"/>
      <c r="B310" s="38"/>
      <c r="C310" s="225" t="s">
        <v>343</v>
      </c>
      <c r="D310" s="225" t="s">
        <v>181</v>
      </c>
      <c r="E310" s="226" t="s">
        <v>495</v>
      </c>
      <c r="F310" s="227" t="s">
        <v>496</v>
      </c>
      <c r="G310" s="228" t="s">
        <v>461</v>
      </c>
      <c r="H310" s="271"/>
      <c r="I310" s="230"/>
      <c r="J310" s="231">
        <f>ROUND(I310*H310,2)</f>
        <v>0</v>
      </c>
      <c r="K310" s="227" t="s">
        <v>185</v>
      </c>
      <c r="L310" s="43"/>
      <c r="M310" s="232" t="s">
        <v>1</v>
      </c>
      <c r="N310" s="233" t="s">
        <v>41</v>
      </c>
      <c r="O310" s="90"/>
      <c r="P310" s="234">
        <f>O310*H310</f>
        <v>0</v>
      </c>
      <c r="Q310" s="234">
        <v>0</v>
      </c>
      <c r="R310" s="234">
        <f>Q310*H310</f>
        <v>0</v>
      </c>
      <c r="S310" s="234">
        <v>0</v>
      </c>
      <c r="T310" s="23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6" t="s">
        <v>216</v>
      </c>
      <c r="AT310" s="236" t="s">
        <v>181</v>
      </c>
      <c r="AU310" s="236" t="s">
        <v>86</v>
      </c>
      <c r="AY310" s="16" t="s">
        <v>179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6" t="s">
        <v>84</v>
      </c>
      <c r="BK310" s="237">
        <f>ROUND(I310*H310,2)</f>
        <v>0</v>
      </c>
      <c r="BL310" s="16" t="s">
        <v>216</v>
      </c>
      <c r="BM310" s="236" t="s">
        <v>497</v>
      </c>
    </row>
    <row r="311" s="12" customFormat="1" ht="22.8" customHeight="1">
      <c r="A311" s="12"/>
      <c r="B311" s="209"/>
      <c r="C311" s="210"/>
      <c r="D311" s="211" t="s">
        <v>75</v>
      </c>
      <c r="E311" s="223" t="s">
        <v>498</v>
      </c>
      <c r="F311" s="223" t="s">
        <v>499</v>
      </c>
      <c r="G311" s="210"/>
      <c r="H311" s="210"/>
      <c r="I311" s="213"/>
      <c r="J311" s="224">
        <f>BK311</f>
        <v>0</v>
      </c>
      <c r="K311" s="210"/>
      <c r="L311" s="215"/>
      <c r="M311" s="216"/>
      <c r="N311" s="217"/>
      <c r="O311" s="217"/>
      <c r="P311" s="218">
        <f>SUM(P312:P318)</f>
        <v>0</v>
      </c>
      <c r="Q311" s="217"/>
      <c r="R311" s="218">
        <f>SUM(R312:R318)</f>
        <v>0</v>
      </c>
      <c r="S311" s="217"/>
      <c r="T311" s="219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0" t="s">
        <v>86</v>
      </c>
      <c r="AT311" s="221" t="s">
        <v>75</v>
      </c>
      <c r="AU311" s="221" t="s">
        <v>84</v>
      </c>
      <c r="AY311" s="220" t="s">
        <v>179</v>
      </c>
      <c r="BK311" s="222">
        <f>SUM(BK312:BK318)</f>
        <v>0</v>
      </c>
    </row>
    <row r="312" s="2" customFormat="1">
      <c r="A312" s="37"/>
      <c r="B312" s="38"/>
      <c r="C312" s="225" t="s">
        <v>500</v>
      </c>
      <c r="D312" s="225" t="s">
        <v>181</v>
      </c>
      <c r="E312" s="226" t="s">
        <v>501</v>
      </c>
      <c r="F312" s="227" t="s">
        <v>502</v>
      </c>
      <c r="G312" s="228" t="s">
        <v>503</v>
      </c>
      <c r="H312" s="229">
        <v>1</v>
      </c>
      <c r="I312" s="230"/>
      <c r="J312" s="231">
        <f>ROUND(I312*H312,2)</f>
        <v>0</v>
      </c>
      <c r="K312" s="227" t="s">
        <v>1</v>
      </c>
      <c r="L312" s="43"/>
      <c r="M312" s="232" t="s">
        <v>1</v>
      </c>
      <c r="N312" s="233" t="s">
        <v>41</v>
      </c>
      <c r="O312" s="90"/>
      <c r="P312" s="234">
        <f>O312*H312</f>
        <v>0</v>
      </c>
      <c r="Q312" s="234">
        <v>0</v>
      </c>
      <c r="R312" s="234">
        <f>Q312*H312</f>
        <v>0</v>
      </c>
      <c r="S312" s="234">
        <v>0</v>
      </c>
      <c r="T312" s="23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6" t="s">
        <v>216</v>
      </c>
      <c r="AT312" s="236" t="s">
        <v>181</v>
      </c>
      <c r="AU312" s="236" t="s">
        <v>86</v>
      </c>
      <c r="AY312" s="16" t="s">
        <v>179</v>
      </c>
      <c r="BE312" s="237">
        <f>IF(N312="základní",J312,0)</f>
        <v>0</v>
      </c>
      <c r="BF312" s="237">
        <f>IF(N312="snížená",J312,0)</f>
        <v>0</v>
      </c>
      <c r="BG312" s="237">
        <f>IF(N312="zákl. přenesená",J312,0)</f>
        <v>0</v>
      </c>
      <c r="BH312" s="237">
        <f>IF(N312="sníž. přenesená",J312,0)</f>
        <v>0</v>
      </c>
      <c r="BI312" s="237">
        <f>IF(N312="nulová",J312,0)</f>
        <v>0</v>
      </c>
      <c r="BJ312" s="16" t="s">
        <v>84</v>
      </c>
      <c r="BK312" s="237">
        <f>ROUND(I312*H312,2)</f>
        <v>0</v>
      </c>
      <c r="BL312" s="16" t="s">
        <v>216</v>
      </c>
      <c r="BM312" s="236" t="s">
        <v>504</v>
      </c>
    </row>
    <row r="313" s="13" customFormat="1">
      <c r="A313" s="13"/>
      <c r="B313" s="238"/>
      <c r="C313" s="239"/>
      <c r="D313" s="240" t="s">
        <v>187</v>
      </c>
      <c r="E313" s="241" t="s">
        <v>1</v>
      </c>
      <c r="F313" s="242" t="s">
        <v>505</v>
      </c>
      <c r="G313" s="239"/>
      <c r="H313" s="243">
        <v>1</v>
      </c>
      <c r="I313" s="244"/>
      <c r="J313" s="239"/>
      <c r="K313" s="239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187</v>
      </c>
      <c r="AU313" s="249" t="s">
        <v>86</v>
      </c>
      <c r="AV313" s="13" t="s">
        <v>86</v>
      </c>
      <c r="AW313" s="13" t="s">
        <v>32</v>
      </c>
      <c r="AX313" s="13" t="s">
        <v>76</v>
      </c>
      <c r="AY313" s="249" t="s">
        <v>179</v>
      </c>
    </row>
    <row r="314" s="14" customFormat="1">
      <c r="A314" s="14"/>
      <c r="B314" s="250"/>
      <c r="C314" s="251"/>
      <c r="D314" s="240" t="s">
        <v>187</v>
      </c>
      <c r="E314" s="252" t="s">
        <v>1</v>
      </c>
      <c r="F314" s="253" t="s">
        <v>189</v>
      </c>
      <c r="G314" s="251"/>
      <c r="H314" s="254">
        <v>1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0" t="s">
        <v>187</v>
      </c>
      <c r="AU314" s="260" t="s">
        <v>86</v>
      </c>
      <c r="AV314" s="14" t="s">
        <v>186</v>
      </c>
      <c r="AW314" s="14" t="s">
        <v>32</v>
      </c>
      <c r="AX314" s="14" t="s">
        <v>84</v>
      </c>
      <c r="AY314" s="260" t="s">
        <v>179</v>
      </c>
    </row>
    <row r="315" s="2" customFormat="1" ht="33" customHeight="1">
      <c r="A315" s="37"/>
      <c r="B315" s="38"/>
      <c r="C315" s="225" t="s">
        <v>347</v>
      </c>
      <c r="D315" s="225" t="s">
        <v>181</v>
      </c>
      <c r="E315" s="226" t="s">
        <v>506</v>
      </c>
      <c r="F315" s="227" t="s">
        <v>507</v>
      </c>
      <c r="G315" s="228" t="s">
        <v>503</v>
      </c>
      <c r="H315" s="229">
        <v>1</v>
      </c>
      <c r="I315" s="230"/>
      <c r="J315" s="231">
        <f>ROUND(I315*H315,2)</f>
        <v>0</v>
      </c>
      <c r="K315" s="227" t="s">
        <v>1</v>
      </c>
      <c r="L315" s="43"/>
      <c r="M315" s="232" t="s">
        <v>1</v>
      </c>
      <c r="N315" s="233" t="s">
        <v>41</v>
      </c>
      <c r="O315" s="90"/>
      <c r="P315" s="234">
        <f>O315*H315</f>
        <v>0</v>
      </c>
      <c r="Q315" s="234">
        <v>0</v>
      </c>
      <c r="R315" s="234">
        <f>Q315*H315</f>
        <v>0</v>
      </c>
      <c r="S315" s="234">
        <v>0</v>
      </c>
      <c r="T315" s="235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6" t="s">
        <v>216</v>
      </c>
      <c r="AT315" s="236" t="s">
        <v>181</v>
      </c>
      <c r="AU315" s="236" t="s">
        <v>86</v>
      </c>
      <c r="AY315" s="16" t="s">
        <v>179</v>
      </c>
      <c r="BE315" s="237">
        <f>IF(N315="základní",J315,0)</f>
        <v>0</v>
      </c>
      <c r="BF315" s="237">
        <f>IF(N315="snížená",J315,0)</f>
        <v>0</v>
      </c>
      <c r="BG315" s="237">
        <f>IF(N315="zákl. přenesená",J315,0)</f>
        <v>0</v>
      </c>
      <c r="BH315" s="237">
        <f>IF(N315="sníž. přenesená",J315,0)</f>
        <v>0</v>
      </c>
      <c r="BI315" s="237">
        <f>IF(N315="nulová",J315,0)</f>
        <v>0</v>
      </c>
      <c r="BJ315" s="16" t="s">
        <v>84</v>
      </c>
      <c r="BK315" s="237">
        <f>ROUND(I315*H315,2)</f>
        <v>0</v>
      </c>
      <c r="BL315" s="16" t="s">
        <v>216</v>
      </c>
      <c r="BM315" s="236" t="s">
        <v>508</v>
      </c>
    </row>
    <row r="316" s="13" customFormat="1">
      <c r="A316" s="13"/>
      <c r="B316" s="238"/>
      <c r="C316" s="239"/>
      <c r="D316" s="240" t="s">
        <v>187</v>
      </c>
      <c r="E316" s="241" t="s">
        <v>1</v>
      </c>
      <c r="F316" s="242" t="s">
        <v>509</v>
      </c>
      <c r="G316" s="239"/>
      <c r="H316" s="243">
        <v>1</v>
      </c>
      <c r="I316" s="244"/>
      <c r="J316" s="239"/>
      <c r="K316" s="239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187</v>
      </c>
      <c r="AU316" s="249" t="s">
        <v>86</v>
      </c>
      <c r="AV316" s="13" t="s">
        <v>86</v>
      </c>
      <c r="AW316" s="13" t="s">
        <v>32</v>
      </c>
      <c r="AX316" s="13" t="s">
        <v>76</v>
      </c>
      <c r="AY316" s="249" t="s">
        <v>179</v>
      </c>
    </row>
    <row r="317" s="14" customFormat="1">
      <c r="A317" s="14"/>
      <c r="B317" s="250"/>
      <c r="C317" s="251"/>
      <c r="D317" s="240" t="s">
        <v>187</v>
      </c>
      <c r="E317" s="252" t="s">
        <v>1</v>
      </c>
      <c r="F317" s="253" t="s">
        <v>189</v>
      </c>
      <c r="G317" s="251"/>
      <c r="H317" s="254">
        <v>1</v>
      </c>
      <c r="I317" s="255"/>
      <c r="J317" s="251"/>
      <c r="K317" s="251"/>
      <c r="L317" s="256"/>
      <c r="M317" s="257"/>
      <c r="N317" s="258"/>
      <c r="O317" s="258"/>
      <c r="P317" s="258"/>
      <c r="Q317" s="258"/>
      <c r="R317" s="258"/>
      <c r="S317" s="258"/>
      <c r="T317" s="25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0" t="s">
        <v>187</v>
      </c>
      <c r="AU317" s="260" t="s">
        <v>86</v>
      </c>
      <c r="AV317" s="14" t="s">
        <v>186</v>
      </c>
      <c r="AW317" s="14" t="s">
        <v>32</v>
      </c>
      <c r="AX317" s="14" t="s">
        <v>84</v>
      </c>
      <c r="AY317" s="260" t="s">
        <v>179</v>
      </c>
    </row>
    <row r="318" s="2" customFormat="1">
      <c r="A318" s="37"/>
      <c r="B318" s="38"/>
      <c r="C318" s="225" t="s">
        <v>510</v>
      </c>
      <c r="D318" s="225" t="s">
        <v>181</v>
      </c>
      <c r="E318" s="226" t="s">
        <v>511</v>
      </c>
      <c r="F318" s="227" t="s">
        <v>512</v>
      </c>
      <c r="G318" s="228" t="s">
        <v>461</v>
      </c>
      <c r="H318" s="271"/>
      <c r="I318" s="230"/>
      <c r="J318" s="231">
        <f>ROUND(I318*H318,2)</f>
        <v>0</v>
      </c>
      <c r="K318" s="227" t="s">
        <v>185</v>
      </c>
      <c r="L318" s="43"/>
      <c r="M318" s="232" t="s">
        <v>1</v>
      </c>
      <c r="N318" s="233" t="s">
        <v>41</v>
      </c>
      <c r="O318" s="90"/>
      <c r="P318" s="234">
        <f>O318*H318</f>
        <v>0</v>
      </c>
      <c r="Q318" s="234">
        <v>0</v>
      </c>
      <c r="R318" s="234">
        <f>Q318*H318</f>
        <v>0</v>
      </c>
      <c r="S318" s="234">
        <v>0</v>
      </c>
      <c r="T318" s="235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6" t="s">
        <v>216</v>
      </c>
      <c r="AT318" s="236" t="s">
        <v>181</v>
      </c>
      <c r="AU318" s="236" t="s">
        <v>86</v>
      </c>
      <c r="AY318" s="16" t="s">
        <v>179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6" t="s">
        <v>84</v>
      </c>
      <c r="BK318" s="237">
        <f>ROUND(I318*H318,2)</f>
        <v>0</v>
      </c>
      <c r="BL318" s="16" t="s">
        <v>216</v>
      </c>
      <c r="BM318" s="236" t="s">
        <v>513</v>
      </c>
    </row>
    <row r="319" s="12" customFormat="1" ht="22.8" customHeight="1">
      <c r="A319" s="12"/>
      <c r="B319" s="209"/>
      <c r="C319" s="210"/>
      <c r="D319" s="211" t="s">
        <v>75</v>
      </c>
      <c r="E319" s="223" t="s">
        <v>514</v>
      </c>
      <c r="F319" s="223" t="s">
        <v>515</v>
      </c>
      <c r="G319" s="210"/>
      <c r="H319" s="210"/>
      <c r="I319" s="213"/>
      <c r="J319" s="224">
        <f>BK319</f>
        <v>0</v>
      </c>
      <c r="K319" s="210"/>
      <c r="L319" s="215"/>
      <c r="M319" s="216"/>
      <c r="N319" s="217"/>
      <c r="O319" s="217"/>
      <c r="P319" s="218">
        <f>SUM(P320:P329)</f>
        <v>0</v>
      </c>
      <c r="Q319" s="217"/>
      <c r="R319" s="218">
        <f>SUM(R320:R329)</f>
        <v>0</v>
      </c>
      <c r="S319" s="217"/>
      <c r="T319" s="219">
        <f>SUM(T320:T329)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0" t="s">
        <v>86</v>
      </c>
      <c r="AT319" s="221" t="s">
        <v>75</v>
      </c>
      <c r="AU319" s="221" t="s">
        <v>84</v>
      </c>
      <c r="AY319" s="220" t="s">
        <v>179</v>
      </c>
      <c r="BK319" s="222">
        <f>SUM(BK320:BK329)</f>
        <v>0</v>
      </c>
    </row>
    <row r="320" s="2" customFormat="1">
      <c r="A320" s="37"/>
      <c r="B320" s="38"/>
      <c r="C320" s="225" t="s">
        <v>351</v>
      </c>
      <c r="D320" s="225" t="s">
        <v>181</v>
      </c>
      <c r="E320" s="226" t="s">
        <v>516</v>
      </c>
      <c r="F320" s="227" t="s">
        <v>517</v>
      </c>
      <c r="G320" s="228" t="s">
        <v>518</v>
      </c>
      <c r="H320" s="229">
        <v>32.174999999999997</v>
      </c>
      <c r="I320" s="230"/>
      <c r="J320" s="231">
        <f>ROUND(I320*H320,2)</f>
        <v>0</v>
      </c>
      <c r="K320" s="227" t="s">
        <v>1</v>
      </c>
      <c r="L320" s="43"/>
      <c r="M320" s="232" t="s">
        <v>1</v>
      </c>
      <c r="N320" s="233" t="s">
        <v>41</v>
      </c>
      <c r="O320" s="90"/>
      <c r="P320" s="234">
        <f>O320*H320</f>
        <v>0</v>
      </c>
      <c r="Q320" s="234">
        <v>0</v>
      </c>
      <c r="R320" s="234">
        <f>Q320*H320</f>
        <v>0</v>
      </c>
      <c r="S320" s="234">
        <v>0</v>
      </c>
      <c r="T320" s="23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6" t="s">
        <v>216</v>
      </c>
      <c r="AT320" s="236" t="s">
        <v>181</v>
      </c>
      <c r="AU320" s="236" t="s">
        <v>86</v>
      </c>
      <c r="AY320" s="16" t="s">
        <v>179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6" t="s">
        <v>84</v>
      </c>
      <c r="BK320" s="237">
        <f>ROUND(I320*H320,2)</f>
        <v>0</v>
      </c>
      <c r="BL320" s="16" t="s">
        <v>216</v>
      </c>
      <c r="BM320" s="236" t="s">
        <v>519</v>
      </c>
    </row>
    <row r="321" s="13" customFormat="1">
      <c r="A321" s="13"/>
      <c r="B321" s="238"/>
      <c r="C321" s="239"/>
      <c r="D321" s="240" t="s">
        <v>187</v>
      </c>
      <c r="E321" s="241" t="s">
        <v>1</v>
      </c>
      <c r="F321" s="242" t="s">
        <v>520</v>
      </c>
      <c r="G321" s="239"/>
      <c r="H321" s="243">
        <v>32.174999999999997</v>
      </c>
      <c r="I321" s="244"/>
      <c r="J321" s="239"/>
      <c r="K321" s="239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187</v>
      </c>
      <c r="AU321" s="249" t="s">
        <v>86</v>
      </c>
      <c r="AV321" s="13" t="s">
        <v>86</v>
      </c>
      <c r="AW321" s="13" t="s">
        <v>32</v>
      </c>
      <c r="AX321" s="13" t="s">
        <v>76</v>
      </c>
      <c r="AY321" s="249" t="s">
        <v>179</v>
      </c>
    </row>
    <row r="322" s="14" customFormat="1">
      <c r="A322" s="14"/>
      <c r="B322" s="250"/>
      <c r="C322" s="251"/>
      <c r="D322" s="240" t="s">
        <v>187</v>
      </c>
      <c r="E322" s="252" t="s">
        <v>1</v>
      </c>
      <c r="F322" s="253" t="s">
        <v>189</v>
      </c>
      <c r="G322" s="251"/>
      <c r="H322" s="254">
        <v>32.174999999999997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187</v>
      </c>
      <c r="AU322" s="260" t="s">
        <v>86</v>
      </c>
      <c r="AV322" s="14" t="s">
        <v>186</v>
      </c>
      <c r="AW322" s="14" t="s">
        <v>32</v>
      </c>
      <c r="AX322" s="14" t="s">
        <v>84</v>
      </c>
      <c r="AY322" s="260" t="s">
        <v>179</v>
      </c>
    </row>
    <row r="323" s="2" customFormat="1" ht="16.5" customHeight="1">
      <c r="A323" s="37"/>
      <c r="B323" s="38"/>
      <c r="C323" s="225" t="s">
        <v>521</v>
      </c>
      <c r="D323" s="225" t="s">
        <v>181</v>
      </c>
      <c r="E323" s="226" t="s">
        <v>522</v>
      </c>
      <c r="F323" s="227" t="s">
        <v>523</v>
      </c>
      <c r="G323" s="228" t="s">
        <v>518</v>
      </c>
      <c r="H323" s="229">
        <v>0.40999999999999998</v>
      </c>
      <c r="I323" s="230"/>
      <c r="J323" s="231">
        <f>ROUND(I323*H323,2)</f>
        <v>0</v>
      </c>
      <c r="K323" s="227" t="s">
        <v>1</v>
      </c>
      <c r="L323" s="43"/>
      <c r="M323" s="232" t="s">
        <v>1</v>
      </c>
      <c r="N323" s="233" t="s">
        <v>41</v>
      </c>
      <c r="O323" s="90"/>
      <c r="P323" s="234">
        <f>O323*H323</f>
        <v>0</v>
      </c>
      <c r="Q323" s="234">
        <v>0</v>
      </c>
      <c r="R323" s="234">
        <f>Q323*H323</f>
        <v>0</v>
      </c>
      <c r="S323" s="234">
        <v>0</v>
      </c>
      <c r="T323" s="23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6" t="s">
        <v>216</v>
      </c>
      <c r="AT323" s="236" t="s">
        <v>181</v>
      </c>
      <c r="AU323" s="236" t="s">
        <v>86</v>
      </c>
      <c r="AY323" s="16" t="s">
        <v>179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6" t="s">
        <v>84</v>
      </c>
      <c r="BK323" s="237">
        <f>ROUND(I323*H323,2)</f>
        <v>0</v>
      </c>
      <c r="BL323" s="16" t="s">
        <v>216</v>
      </c>
      <c r="BM323" s="236" t="s">
        <v>524</v>
      </c>
    </row>
    <row r="324" s="13" customFormat="1">
      <c r="A324" s="13"/>
      <c r="B324" s="238"/>
      <c r="C324" s="239"/>
      <c r="D324" s="240" t="s">
        <v>187</v>
      </c>
      <c r="E324" s="241" t="s">
        <v>1</v>
      </c>
      <c r="F324" s="242" t="s">
        <v>525</v>
      </c>
      <c r="G324" s="239"/>
      <c r="H324" s="243">
        <v>0.40999999999999998</v>
      </c>
      <c r="I324" s="244"/>
      <c r="J324" s="239"/>
      <c r="K324" s="239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187</v>
      </c>
      <c r="AU324" s="249" t="s">
        <v>86</v>
      </c>
      <c r="AV324" s="13" t="s">
        <v>86</v>
      </c>
      <c r="AW324" s="13" t="s">
        <v>32</v>
      </c>
      <c r="AX324" s="13" t="s">
        <v>76</v>
      </c>
      <c r="AY324" s="249" t="s">
        <v>179</v>
      </c>
    </row>
    <row r="325" s="14" customFormat="1">
      <c r="A325" s="14"/>
      <c r="B325" s="250"/>
      <c r="C325" s="251"/>
      <c r="D325" s="240" t="s">
        <v>187</v>
      </c>
      <c r="E325" s="252" t="s">
        <v>1</v>
      </c>
      <c r="F325" s="253" t="s">
        <v>189</v>
      </c>
      <c r="G325" s="251"/>
      <c r="H325" s="254">
        <v>0.40999999999999998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187</v>
      </c>
      <c r="AU325" s="260" t="s">
        <v>86</v>
      </c>
      <c r="AV325" s="14" t="s">
        <v>186</v>
      </c>
      <c r="AW325" s="14" t="s">
        <v>32</v>
      </c>
      <c r="AX325" s="14" t="s">
        <v>84</v>
      </c>
      <c r="AY325" s="260" t="s">
        <v>179</v>
      </c>
    </row>
    <row r="326" s="2" customFormat="1">
      <c r="A326" s="37"/>
      <c r="B326" s="38"/>
      <c r="C326" s="225" t="s">
        <v>355</v>
      </c>
      <c r="D326" s="225" t="s">
        <v>181</v>
      </c>
      <c r="E326" s="226" t="s">
        <v>526</v>
      </c>
      <c r="F326" s="227" t="s">
        <v>527</v>
      </c>
      <c r="G326" s="228" t="s">
        <v>221</v>
      </c>
      <c r="H326" s="229">
        <v>23.605</v>
      </c>
      <c r="I326" s="230"/>
      <c r="J326" s="231">
        <f>ROUND(I326*H326,2)</f>
        <v>0</v>
      </c>
      <c r="K326" s="227" t="s">
        <v>185</v>
      </c>
      <c r="L326" s="43"/>
      <c r="M326" s="232" t="s">
        <v>1</v>
      </c>
      <c r="N326" s="233" t="s">
        <v>41</v>
      </c>
      <c r="O326" s="90"/>
      <c r="P326" s="234">
        <f>O326*H326</f>
        <v>0</v>
      </c>
      <c r="Q326" s="234">
        <v>0</v>
      </c>
      <c r="R326" s="234">
        <f>Q326*H326</f>
        <v>0</v>
      </c>
      <c r="S326" s="234">
        <v>0</v>
      </c>
      <c r="T326" s="235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6" t="s">
        <v>216</v>
      </c>
      <c r="AT326" s="236" t="s">
        <v>181</v>
      </c>
      <c r="AU326" s="236" t="s">
        <v>86</v>
      </c>
      <c r="AY326" s="16" t="s">
        <v>179</v>
      </c>
      <c r="BE326" s="237">
        <f>IF(N326="základní",J326,0)</f>
        <v>0</v>
      </c>
      <c r="BF326" s="237">
        <f>IF(N326="snížená",J326,0)</f>
        <v>0</v>
      </c>
      <c r="BG326" s="237">
        <f>IF(N326="zákl. přenesená",J326,0)</f>
        <v>0</v>
      </c>
      <c r="BH326" s="237">
        <f>IF(N326="sníž. přenesená",J326,0)</f>
        <v>0</v>
      </c>
      <c r="BI326" s="237">
        <f>IF(N326="nulová",J326,0)</f>
        <v>0</v>
      </c>
      <c r="BJ326" s="16" t="s">
        <v>84</v>
      </c>
      <c r="BK326" s="237">
        <f>ROUND(I326*H326,2)</f>
        <v>0</v>
      </c>
      <c r="BL326" s="16" t="s">
        <v>216</v>
      </c>
      <c r="BM326" s="236" t="s">
        <v>528</v>
      </c>
    </row>
    <row r="327" s="13" customFormat="1">
      <c r="A327" s="13"/>
      <c r="B327" s="238"/>
      <c r="C327" s="239"/>
      <c r="D327" s="240" t="s">
        <v>187</v>
      </c>
      <c r="E327" s="241" t="s">
        <v>1</v>
      </c>
      <c r="F327" s="242" t="s">
        <v>529</v>
      </c>
      <c r="G327" s="239"/>
      <c r="H327" s="243">
        <v>23.605</v>
      </c>
      <c r="I327" s="244"/>
      <c r="J327" s="239"/>
      <c r="K327" s="239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187</v>
      </c>
      <c r="AU327" s="249" t="s">
        <v>86</v>
      </c>
      <c r="AV327" s="13" t="s">
        <v>86</v>
      </c>
      <c r="AW327" s="13" t="s">
        <v>32</v>
      </c>
      <c r="AX327" s="13" t="s">
        <v>76</v>
      </c>
      <c r="AY327" s="249" t="s">
        <v>179</v>
      </c>
    </row>
    <row r="328" s="14" customFormat="1">
      <c r="A328" s="14"/>
      <c r="B328" s="250"/>
      <c r="C328" s="251"/>
      <c r="D328" s="240" t="s">
        <v>187</v>
      </c>
      <c r="E328" s="252" t="s">
        <v>1</v>
      </c>
      <c r="F328" s="253" t="s">
        <v>189</v>
      </c>
      <c r="G328" s="251"/>
      <c r="H328" s="254">
        <v>23.605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187</v>
      </c>
      <c r="AU328" s="260" t="s">
        <v>86</v>
      </c>
      <c r="AV328" s="14" t="s">
        <v>186</v>
      </c>
      <c r="AW328" s="14" t="s">
        <v>32</v>
      </c>
      <c r="AX328" s="14" t="s">
        <v>84</v>
      </c>
      <c r="AY328" s="260" t="s">
        <v>179</v>
      </c>
    </row>
    <row r="329" s="2" customFormat="1">
      <c r="A329" s="37"/>
      <c r="B329" s="38"/>
      <c r="C329" s="225" t="s">
        <v>530</v>
      </c>
      <c r="D329" s="225" t="s">
        <v>181</v>
      </c>
      <c r="E329" s="226" t="s">
        <v>531</v>
      </c>
      <c r="F329" s="227" t="s">
        <v>532</v>
      </c>
      <c r="G329" s="228" t="s">
        <v>461</v>
      </c>
      <c r="H329" s="271"/>
      <c r="I329" s="230"/>
      <c r="J329" s="231">
        <f>ROUND(I329*H329,2)</f>
        <v>0</v>
      </c>
      <c r="K329" s="227" t="s">
        <v>185</v>
      </c>
      <c r="L329" s="43"/>
      <c r="M329" s="232" t="s">
        <v>1</v>
      </c>
      <c r="N329" s="233" t="s">
        <v>41</v>
      </c>
      <c r="O329" s="90"/>
      <c r="P329" s="234">
        <f>O329*H329</f>
        <v>0</v>
      </c>
      <c r="Q329" s="234">
        <v>0</v>
      </c>
      <c r="R329" s="234">
        <f>Q329*H329</f>
        <v>0</v>
      </c>
      <c r="S329" s="234">
        <v>0</v>
      </c>
      <c r="T329" s="23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6" t="s">
        <v>216</v>
      </c>
      <c r="AT329" s="236" t="s">
        <v>181</v>
      </c>
      <c r="AU329" s="236" t="s">
        <v>86</v>
      </c>
      <c r="AY329" s="16" t="s">
        <v>179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6" t="s">
        <v>84</v>
      </c>
      <c r="BK329" s="237">
        <f>ROUND(I329*H329,2)</f>
        <v>0</v>
      </c>
      <c r="BL329" s="16" t="s">
        <v>216</v>
      </c>
      <c r="BM329" s="236" t="s">
        <v>533</v>
      </c>
    </row>
    <row r="330" s="12" customFormat="1" ht="25.92" customHeight="1">
      <c r="A330" s="12"/>
      <c r="B330" s="209"/>
      <c r="C330" s="210"/>
      <c r="D330" s="211" t="s">
        <v>75</v>
      </c>
      <c r="E330" s="212" t="s">
        <v>534</v>
      </c>
      <c r="F330" s="212" t="s">
        <v>535</v>
      </c>
      <c r="G330" s="210"/>
      <c r="H330" s="210"/>
      <c r="I330" s="213"/>
      <c r="J330" s="214">
        <f>BK330</f>
        <v>0</v>
      </c>
      <c r="K330" s="210"/>
      <c r="L330" s="215"/>
      <c r="M330" s="216"/>
      <c r="N330" s="217"/>
      <c r="O330" s="217"/>
      <c r="P330" s="218">
        <f>P331+P334+P339</f>
        <v>0</v>
      </c>
      <c r="Q330" s="217"/>
      <c r="R330" s="218">
        <f>R331+R334+R339</f>
        <v>0</v>
      </c>
      <c r="S330" s="217"/>
      <c r="T330" s="219">
        <f>T331+T334+T339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0" t="s">
        <v>201</v>
      </c>
      <c r="AT330" s="221" t="s">
        <v>75</v>
      </c>
      <c r="AU330" s="221" t="s">
        <v>76</v>
      </c>
      <c r="AY330" s="220" t="s">
        <v>179</v>
      </c>
      <c r="BK330" s="222">
        <f>BK331+BK334+BK339</f>
        <v>0</v>
      </c>
    </row>
    <row r="331" s="12" customFormat="1" ht="22.8" customHeight="1">
      <c r="A331" s="12"/>
      <c r="B331" s="209"/>
      <c r="C331" s="210"/>
      <c r="D331" s="211" t="s">
        <v>75</v>
      </c>
      <c r="E331" s="223" t="s">
        <v>536</v>
      </c>
      <c r="F331" s="223" t="s">
        <v>537</v>
      </c>
      <c r="G331" s="210"/>
      <c r="H331" s="210"/>
      <c r="I331" s="213"/>
      <c r="J331" s="224">
        <f>BK331</f>
        <v>0</v>
      </c>
      <c r="K331" s="210"/>
      <c r="L331" s="215"/>
      <c r="M331" s="216"/>
      <c r="N331" s="217"/>
      <c r="O331" s="217"/>
      <c r="P331" s="218">
        <f>SUM(P332:P333)</f>
        <v>0</v>
      </c>
      <c r="Q331" s="217"/>
      <c r="R331" s="218">
        <f>SUM(R332:R333)</f>
        <v>0</v>
      </c>
      <c r="S331" s="217"/>
      <c r="T331" s="219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0" t="s">
        <v>201</v>
      </c>
      <c r="AT331" s="221" t="s">
        <v>75</v>
      </c>
      <c r="AU331" s="221" t="s">
        <v>84</v>
      </c>
      <c r="AY331" s="220" t="s">
        <v>179</v>
      </c>
      <c r="BK331" s="222">
        <f>SUM(BK332:BK333)</f>
        <v>0</v>
      </c>
    </row>
    <row r="332" s="2" customFormat="1" ht="16.5" customHeight="1">
      <c r="A332" s="37"/>
      <c r="B332" s="38"/>
      <c r="C332" s="225" t="s">
        <v>359</v>
      </c>
      <c r="D332" s="225" t="s">
        <v>181</v>
      </c>
      <c r="E332" s="226" t="s">
        <v>538</v>
      </c>
      <c r="F332" s="227" t="s">
        <v>539</v>
      </c>
      <c r="G332" s="228" t="s">
        <v>540</v>
      </c>
      <c r="H332" s="229">
        <v>1</v>
      </c>
      <c r="I332" s="230"/>
      <c r="J332" s="231">
        <f>ROUND(I332*H332,2)</f>
        <v>0</v>
      </c>
      <c r="K332" s="227" t="s">
        <v>185</v>
      </c>
      <c r="L332" s="43"/>
      <c r="M332" s="232" t="s">
        <v>1</v>
      </c>
      <c r="N332" s="233" t="s">
        <v>41</v>
      </c>
      <c r="O332" s="90"/>
      <c r="P332" s="234">
        <f>O332*H332</f>
        <v>0</v>
      </c>
      <c r="Q332" s="234">
        <v>0</v>
      </c>
      <c r="R332" s="234">
        <f>Q332*H332</f>
        <v>0</v>
      </c>
      <c r="S332" s="234">
        <v>0</v>
      </c>
      <c r="T332" s="23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6" t="s">
        <v>186</v>
      </c>
      <c r="AT332" s="236" t="s">
        <v>181</v>
      </c>
      <c r="AU332" s="236" t="s">
        <v>86</v>
      </c>
      <c r="AY332" s="16" t="s">
        <v>179</v>
      </c>
      <c r="BE332" s="237">
        <f>IF(N332="základní",J332,0)</f>
        <v>0</v>
      </c>
      <c r="BF332" s="237">
        <f>IF(N332="snížená",J332,0)</f>
        <v>0</v>
      </c>
      <c r="BG332" s="237">
        <f>IF(N332="zákl. přenesená",J332,0)</f>
        <v>0</v>
      </c>
      <c r="BH332" s="237">
        <f>IF(N332="sníž. přenesená",J332,0)</f>
        <v>0</v>
      </c>
      <c r="BI332" s="237">
        <f>IF(N332="nulová",J332,0)</f>
        <v>0</v>
      </c>
      <c r="BJ332" s="16" t="s">
        <v>84</v>
      </c>
      <c r="BK332" s="237">
        <f>ROUND(I332*H332,2)</f>
        <v>0</v>
      </c>
      <c r="BL332" s="16" t="s">
        <v>186</v>
      </c>
      <c r="BM332" s="236" t="s">
        <v>541</v>
      </c>
    </row>
    <row r="333" s="2" customFormat="1" ht="21.75" customHeight="1">
      <c r="A333" s="37"/>
      <c r="B333" s="38"/>
      <c r="C333" s="225" t="s">
        <v>542</v>
      </c>
      <c r="D333" s="225" t="s">
        <v>181</v>
      </c>
      <c r="E333" s="226" t="s">
        <v>543</v>
      </c>
      <c r="F333" s="227" t="s">
        <v>544</v>
      </c>
      <c r="G333" s="228" t="s">
        <v>540</v>
      </c>
      <c r="H333" s="229">
        <v>1</v>
      </c>
      <c r="I333" s="230"/>
      <c r="J333" s="231">
        <f>ROUND(I333*H333,2)</f>
        <v>0</v>
      </c>
      <c r="K333" s="227" t="s">
        <v>185</v>
      </c>
      <c r="L333" s="43"/>
      <c r="M333" s="232" t="s">
        <v>1</v>
      </c>
      <c r="N333" s="233" t="s">
        <v>41</v>
      </c>
      <c r="O333" s="90"/>
      <c r="P333" s="234">
        <f>O333*H333</f>
        <v>0</v>
      </c>
      <c r="Q333" s="234">
        <v>0</v>
      </c>
      <c r="R333" s="234">
        <f>Q333*H333</f>
        <v>0</v>
      </c>
      <c r="S333" s="234">
        <v>0</v>
      </c>
      <c r="T333" s="235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6" t="s">
        <v>186</v>
      </c>
      <c r="AT333" s="236" t="s">
        <v>181</v>
      </c>
      <c r="AU333" s="236" t="s">
        <v>86</v>
      </c>
      <c r="AY333" s="16" t="s">
        <v>179</v>
      </c>
      <c r="BE333" s="237">
        <f>IF(N333="základní",J333,0)</f>
        <v>0</v>
      </c>
      <c r="BF333" s="237">
        <f>IF(N333="snížená",J333,0)</f>
        <v>0</v>
      </c>
      <c r="BG333" s="237">
        <f>IF(N333="zákl. přenesená",J333,0)</f>
        <v>0</v>
      </c>
      <c r="BH333" s="237">
        <f>IF(N333="sníž. přenesená",J333,0)</f>
        <v>0</v>
      </c>
      <c r="BI333" s="237">
        <f>IF(N333="nulová",J333,0)</f>
        <v>0</v>
      </c>
      <c r="BJ333" s="16" t="s">
        <v>84</v>
      </c>
      <c r="BK333" s="237">
        <f>ROUND(I333*H333,2)</f>
        <v>0</v>
      </c>
      <c r="BL333" s="16" t="s">
        <v>186</v>
      </c>
      <c r="BM333" s="236" t="s">
        <v>545</v>
      </c>
    </row>
    <row r="334" s="12" customFormat="1" ht="22.8" customHeight="1">
      <c r="A334" s="12"/>
      <c r="B334" s="209"/>
      <c r="C334" s="210"/>
      <c r="D334" s="211" t="s">
        <v>75</v>
      </c>
      <c r="E334" s="223" t="s">
        <v>546</v>
      </c>
      <c r="F334" s="223" t="s">
        <v>547</v>
      </c>
      <c r="G334" s="210"/>
      <c r="H334" s="210"/>
      <c r="I334" s="213"/>
      <c r="J334" s="224">
        <f>BK334</f>
        <v>0</v>
      </c>
      <c r="K334" s="210"/>
      <c r="L334" s="215"/>
      <c r="M334" s="216"/>
      <c r="N334" s="217"/>
      <c r="O334" s="217"/>
      <c r="P334" s="218">
        <f>SUM(P335:P338)</f>
        <v>0</v>
      </c>
      <c r="Q334" s="217"/>
      <c r="R334" s="218">
        <f>SUM(R335:R338)</f>
        <v>0</v>
      </c>
      <c r="S334" s="217"/>
      <c r="T334" s="219">
        <f>SUM(T335:T338)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0" t="s">
        <v>201</v>
      </c>
      <c r="AT334" s="221" t="s">
        <v>75</v>
      </c>
      <c r="AU334" s="221" t="s">
        <v>84</v>
      </c>
      <c r="AY334" s="220" t="s">
        <v>179</v>
      </c>
      <c r="BK334" s="222">
        <f>SUM(BK335:BK338)</f>
        <v>0</v>
      </c>
    </row>
    <row r="335" s="2" customFormat="1" ht="16.5" customHeight="1">
      <c r="A335" s="37"/>
      <c r="B335" s="38"/>
      <c r="C335" s="225" t="s">
        <v>364</v>
      </c>
      <c r="D335" s="225" t="s">
        <v>181</v>
      </c>
      <c r="E335" s="226" t="s">
        <v>548</v>
      </c>
      <c r="F335" s="227" t="s">
        <v>549</v>
      </c>
      <c r="G335" s="228" t="s">
        <v>540</v>
      </c>
      <c r="H335" s="229">
        <v>1</v>
      </c>
      <c r="I335" s="230"/>
      <c r="J335" s="231">
        <f>ROUND(I335*H335,2)</f>
        <v>0</v>
      </c>
      <c r="K335" s="227" t="s">
        <v>185</v>
      </c>
      <c r="L335" s="43"/>
      <c r="M335" s="232" t="s">
        <v>1</v>
      </c>
      <c r="N335" s="233" t="s">
        <v>41</v>
      </c>
      <c r="O335" s="90"/>
      <c r="P335" s="234">
        <f>O335*H335</f>
        <v>0</v>
      </c>
      <c r="Q335" s="234">
        <v>0</v>
      </c>
      <c r="R335" s="234">
        <f>Q335*H335</f>
        <v>0</v>
      </c>
      <c r="S335" s="234">
        <v>0</v>
      </c>
      <c r="T335" s="23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6" t="s">
        <v>186</v>
      </c>
      <c r="AT335" s="236" t="s">
        <v>181</v>
      </c>
      <c r="AU335" s="236" t="s">
        <v>86</v>
      </c>
      <c r="AY335" s="16" t="s">
        <v>179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6" t="s">
        <v>84</v>
      </c>
      <c r="BK335" s="237">
        <f>ROUND(I335*H335,2)</f>
        <v>0</v>
      </c>
      <c r="BL335" s="16" t="s">
        <v>186</v>
      </c>
      <c r="BM335" s="236" t="s">
        <v>550</v>
      </c>
    </row>
    <row r="336" s="2" customFormat="1" ht="16.5" customHeight="1">
      <c r="A336" s="37"/>
      <c r="B336" s="38"/>
      <c r="C336" s="225" t="s">
        <v>551</v>
      </c>
      <c r="D336" s="225" t="s">
        <v>181</v>
      </c>
      <c r="E336" s="226" t="s">
        <v>552</v>
      </c>
      <c r="F336" s="227" t="s">
        <v>553</v>
      </c>
      <c r="G336" s="228" t="s">
        <v>540</v>
      </c>
      <c r="H336" s="229">
        <v>1</v>
      </c>
      <c r="I336" s="230"/>
      <c r="J336" s="231">
        <f>ROUND(I336*H336,2)</f>
        <v>0</v>
      </c>
      <c r="K336" s="227" t="s">
        <v>185</v>
      </c>
      <c r="L336" s="43"/>
      <c r="M336" s="232" t="s">
        <v>1</v>
      </c>
      <c r="N336" s="233" t="s">
        <v>41</v>
      </c>
      <c r="O336" s="90"/>
      <c r="P336" s="234">
        <f>O336*H336</f>
        <v>0</v>
      </c>
      <c r="Q336" s="234">
        <v>0</v>
      </c>
      <c r="R336" s="234">
        <f>Q336*H336</f>
        <v>0</v>
      </c>
      <c r="S336" s="234">
        <v>0</v>
      </c>
      <c r="T336" s="23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6" t="s">
        <v>186</v>
      </c>
      <c r="AT336" s="236" t="s">
        <v>181</v>
      </c>
      <c r="AU336" s="236" t="s">
        <v>86</v>
      </c>
      <c r="AY336" s="16" t="s">
        <v>179</v>
      </c>
      <c r="BE336" s="237">
        <f>IF(N336="základní",J336,0)</f>
        <v>0</v>
      </c>
      <c r="BF336" s="237">
        <f>IF(N336="snížená",J336,0)</f>
        <v>0</v>
      </c>
      <c r="BG336" s="237">
        <f>IF(N336="zákl. přenesená",J336,0)</f>
        <v>0</v>
      </c>
      <c r="BH336" s="237">
        <f>IF(N336="sníž. přenesená",J336,0)</f>
        <v>0</v>
      </c>
      <c r="BI336" s="237">
        <f>IF(N336="nulová",J336,0)</f>
        <v>0</v>
      </c>
      <c r="BJ336" s="16" t="s">
        <v>84</v>
      </c>
      <c r="BK336" s="237">
        <f>ROUND(I336*H336,2)</f>
        <v>0</v>
      </c>
      <c r="BL336" s="16" t="s">
        <v>186</v>
      </c>
      <c r="BM336" s="236" t="s">
        <v>554</v>
      </c>
    </row>
    <row r="337" s="2" customFormat="1">
      <c r="A337" s="37"/>
      <c r="B337" s="38"/>
      <c r="C337" s="225" t="s">
        <v>367</v>
      </c>
      <c r="D337" s="225" t="s">
        <v>181</v>
      </c>
      <c r="E337" s="226" t="s">
        <v>555</v>
      </c>
      <c r="F337" s="227" t="s">
        <v>556</v>
      </c>
      <c r="G337" s="228" t="s">
        <v>540</v>
      </c>
      <c r="H337" s="229">
        <v>1</v>
      </c>
      <c r="I337" s="230"/>
      <c r="J337" s="231">
        <f>ROUND(I337*H337,2)</f>
        <v>0</v>
      </c>
      <c r="K337" s="227" t="s">
        <v>185</v>
      </c>
      <c r="L337" s="43"/>
      <c r="M337" s="232" t="s">
        <v>1</v>
      </c>
      <c r="N337" s="233" t="s">
        <v>41</v>
      </c>
      <c r="O337" s="90"/>
      <c r="P337" s="234">
        <f>O337*H337</f>
        <v>0</v>
      </c>
      <c r="Q337" s="234">
        <v>0</v>
      </c>
      <c r="R337" s="234">
        <f>Q337*H337</f>
        <v>0</v>
      </c>
      <c r="S337" s="234">
        <v>0</v>
      </c>
      <c r="T337" s="23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6" t="s">
        <v>186</v>
      </c>
      <c r="AT337" s="236" t="s">
        <v>181</v>
      </c>
      <c r="AU337" s="236" t="s">
        <v>86</v>
      </c>
      <c r="AY337" s="16" t="s">
        <v>179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6" t="s">
        <v>84</v>
      </c>
      <c r="BK337" s="237">
        <f>ROUND(I337*H337,2)</f>
        <v>0</v>
      </c>
      <c r="BL337" s="16" t="s">
        <v>186</v>
      </c>
      <c r="BM337" s="236" t="s">
        <v>557</v>
      </c>
    </row>
    <row r="338" s="2" customFormat="1" ht="16.5" customHeight="1">
      <c r="A338" s="37"/>
      <c r="B338" s="38"/>
      <c r="C338" s="225" t="s">
        <v>558</v>
      </c>
      <c r="D338" s="225" t="s">
        <v>181</v>
      </c>
      <c r="E338" s="226" t="s">
        <v>559</v>
      </c>
      <c r="F338" s="227" t="s">
        <v>560</v>
      </c>
      <c r="G338" s="228" t="s">
        <v>540</v>
      </c>
      <c r="H338" s="229">
        <v>1</v>
      </c>
      <c r="I338" s="230"/>
      <c r="J338" s="231">
        <f>ROUND(I338*H338,2)</f>
        <v>0</v>
      </c>
      <c r="K338" s="227" t="s">
        <v>185</v>
      </c>
      <c r="L338" s="43"/>
      <c r="M338" s="232" t="s">
        <v>1</v>
      </c>
      <c r="N338" s="233" t="s">
        <v>41</v>
      </c>
      <c r="O338" s="90"/>
      <c r="P338" s="234">
        <f>O338*H338</f>
        <v>0</v>
      </c>
      <c r="Q338" s="234">
        <v>0</v>
      </c>
      <c r="R338" s="234">
        <f>Q338*H338</f>
        <v>0</v>
      </c>
      <c r="S338" s="234">
        <v>0</v>
      </c>
      <c r="T338" s="235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6" t="s">
        <v>186</v>
      </c>
      <c r="AT338" s="236" t="s">
        <v>181</v>
      </c>
      <c r="AU338" s="236" t="s">
        <v>86</v>
      </c>
      <c r="AY338" s="16" t="s">
        <v>179</v>
      </c>
      <c r="BE338" s="237">
        <f>IF(N338="základní",J338,0)</f>
        <v>0</v>
      </c>
      <c r="BF338" s="237">
        <f>IF(N338="snížená",J338,0)</f>
        <v>0</v>
      </c>
      <c r="BG338" s="237">
        <f>IF(N338="zákl. přenesená",J338,0)</f>
        <v>0</v>
      </c>
      <c r="BH338" s="237">
        <f>IF(N338="sníž. přenesená",J338,0)</f>
        <v>0</v>
      </c>
      <c r="BI338" s="237">
        <f>IF(N338="nulová",J338,0)</f>
        <v>0</v>
      </c>
      <c r="BJ338" s="16" t="s">
        <v>84</v>
      </c>
      <c r="BK338" s="237">
        <f>ROUND(I338*H338,2)</f>
        <v>0</v>
      </c>
      <c r="BL338" s="16" t="s">
        <v>186</v>
      </c>
      <c r="BM338" s="236" t="s">
        <v>561</v>
      </c>
    </row>
    <row r="339" s="12" customFormat="1" ht="22.8" customHeight="1">
      <c r="A339" s="12"/>
      <c r="B339" s="209"/>
      <c r="C339" s="210"/>
      <c r="D339" s="211" t="s">
        <v>75</v>
      </c>
      <c r="E339" s="223" t="s">
        <v>562</v>
      </c>
      <c r="F339" s="223" t="s">
        <v>563</v>
      </c>
      <c r="G339" s="210"/>
      <c r="H339" s="210"/>
      <c r="I339" s="213"/>
      <c r="J339" s="224">
        <f>BK339</f>
        <v>0</v>
      </c>
      <c r="K339" s="210"/>
      <c r="L339" s="215"/>
      <c r="M339" s="216"/>
      <c r="N339" s="217"/>
      <c r="O339" s="217"/>
      <c r="P339" s="218">
        <f>P340</f>
        <v>0</v>
      </c>
      <c r="Q339" s="217"/>
      <c r="R339" s="218">
        <f>R340</f>
        <v>0</v>
      </c>
      <c r="S339" s="217"/>
      <c r="T339" s="219">
        <f>T340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0" t="s">
        <v>201</v>
      </c>
      <c r="AT339" s="221" t="s">
        <v>75</v>
      </c>
      <c r="AU339" s="221" t="s">
        <v>84</v>
      </c>
      <c r="AY339" s="220" t="s">
        <v>179</v>
      </c>
      <c r="BK339" s="222">
        <f>BK340</f>
        <v>0</v>
      </c>
    </row>
    <row r="340" s="2" customFormat="1" ht="16.5" customHeight="1">
      <c r="A340" s="37"/>
      <c r="B340" s="38"/>
      <c r="C340" s="225" t="s">
        <v>372</v>
      </c>
      <c r="D340" s="225" t="s">
        <v>181</v>
      </c>
      <c r="E340" s="226" t="s">
        <v>564</v>
      </c>
      <c r="F340" s="227" t="s">
        <v>565</v>
      </c>
      <c r="G340" s="228" t="s">
        <v>540</v>
      </c>
      <c r="H340" s="229">
        <v>1</v>
      </c>
      <c r="I340" s="230"/>
      <c r="J340" s="231">
        <f>ROUND(I340*H340,2)</f>
        <v>0</v>
      </c>
      <c r="K340" s="227" t="s">
        <v>185</v>
      </c>
      <c r="L340" s="43"/>
      <c r="M340" s="272" t="s">
        <v>1</v>
      </c>
      <c r="N340" s="273" t="s">
        <v>41</v>
      </c>
      <c r="O340" s="274"/>
      <c r="P340" s="275">
        <f>O340*H340</f>
        <v>0</v>
      </c>
      <c r="Q340" s="275">
        <v>0</v>
      </c>
      <c r="R340" s="275">
        <f>Q340*H340</f>
        <v>0</v>
      </c>
      <c r="S340" s="275">
        <v>0</v>
      </c>
      <c r="T340" s="27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6" t="s">
        <v>186</v>
      </c>
      <c r="AT340" s="236" t="s">
        <v>181</v>
      </c>
      <c r="AU340" s="236" t="s">
        <v>86</v>
      </c>
      <c r="AY340" s="16" t="s">
        <v>179</v>
      </c>
      <c r="BE340" s="237">
        <f>IF(N340="základní",J340,0)</f>
        <v>0</v>
      </c>
      <c r="BF340" s="237">
        <f>IF(N340="snížená",J340,0)</f>
        <v>0</v>
      </c>
      <c r="BG340" s="237">
        <f>IF(N340="zákl. přenesená",J340,0)</f>
        <v>0</v>
      </c>
      <c r="BH340" s="237">
        <f>IF(N340="sníž. přenesená",J340,0)</f>
        <v>0</v>
      </c>
      <c r="BI340" s="237">
        <f>IF(N340="nulová",J340,0)</f>
        <v>0</v>
      </c>
      <c r="BJ340" s="16" t="s">
        <v>84</v>
      </c>
      <c r="BK340" s="237">
        <f>ROUND(I340*H340,2)</f>
        <v>0</v>
      </c>
      <c r="BL340" s="16" t="s">
        <v>186</v>
      </c>
      <c r="BM340" s="236" t="s">
        <v>566</v>
      </c>
    </row>
    <row r="341" s="2" customFormat="1" ht="6.96" customHeight="1">
      <c r="A341" s="37"/>
      <c r="B341" s="65"/>
      <c r="C341" s="66"/>
      <c r="D341" s="66"/>
      <c r="E341" s="66"/>
      <c r="F341" s="66"/>
      <c r="G341" s="66"/>
      <c r="H341" s="66"/>
      <c r="I341" s="66"/>
      <c r="J341" s="66"/>
      <c r="K341" s="66"/>
      <c r="L341" s="43"/>
      <c r="M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</sheetData>
  <sheetProtection sheet="1" autoFilter="0" formatColumns="0" formatRows="0" objects="1" scenarios="1" spinCount="100000" saltValue="Lz10J2BKsJx0w6NbxytRfDZUPYigN/MKTTTEWZVkjt0XWvnqlSr2zyia+/W3Yoio2D0M1/BjREMwkx6o5697eQ==" hashValue="KnCpxXuyq3J4FXH5DUbOYYE3jpNKKiHuDX4eC3J256w7GSedw1eyI9qWSuYNwU4EphZx6fDlMmhAv79AW3l6Zw==" algorithmName="SHA-512" password="CC35"/>
  <autoFilter ref="C134:K34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569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139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ROUND((SUM(BE137:BE352)),  2)</f>
        <v>0</v>
      </c>
      <c r="G35" s="37"/>
      <c r="H35" s="37"/>
      <c r="I35" s="163">
        <v>0.20999999999999999</v>
      </c>
      <c r="J35" s="162">
        <f>ROUND(((SUM(BE137:BE352))*I35),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ROUND((SUM(BF137:BF352)),  2)</f>
        <v>0</v>
      </c>
      <c r="G36" s="37"/>
      <c r="H36" s="37"/>
      <c r="I36" s="163">
        <v>0.14999999999999999</v>
      </c>
      <c r="J36" s="162">
        <f>ROUND(((SUM(BF137:BF352))*I36),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ROUND((SUM(BG137:BG352)),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ROUND((SUM(BH137:BH352)),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ROUND((SUM(BI137:BI352)),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02.1 - I.etapa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 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145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148</v>
      </c>
      <c r="E100" s="195"/>
      <c r="F100" s="195"/>
      <c r="G100" s="195"/>
      <c r="H100" s="195"/>
      <c r="I100" s="195"/>
      <c r="J100" s="196">
        <f>J139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150</v>
      </c>
      <c r="E101" s="195"/>
      <c r="F101" s="195"/>
      <c r="G101" s="195"/>
      <c r="H101" s="195"/>
      <c r="I101" s="195"/>
      <c r="J101" s="196">
        <f>J163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151</v>
      </c>
      <c r="E102" s="195"/>
      <c r="F102" s="195"/>
      <c r="G102" s="195"/>
      <c r="H102" s="195"/>
      <c r="I102" s="195"/>
      <c r="J102" s="196">
        <f>J181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152</v>
      </c>
      <c r="E103" s="195"/>
      <c r="F103" s="195"/>
      <c r="G103" s="195"/>
      <c r="H103" s="195"/>
      <c r="I103" s="195"/>
      <c r="J103" s="196">
        <f>J232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153</v>
      </c>
      <c r="E104" s="195"/>
      <c r="F104" s="195"/>
      <c r="G104" s="195"/>
      <c r="H104" s="195"/>
      <c r="I104" s="195"/>
      <c r="J104" s="196">
        <f>J239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154</v>
      </c>
      <c r="E105" s="190"/>
      <c r="F105" s="190"/>
      <c r="G105" s="190"/>
      <c r="H105" s="190"/>
      <c r="I105" s="190"/>
      <c r="J105" s="191">
        <f>J241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155</v>
      </c>
      <c r="E106" s="195"/>
      <c r="F106" s="195"/>
      <c r="G106" s="195"/>
      <c r="H106" s="195"/>
      <c r="I106" s="195"/>
      <c r="J106" s="196">
        <f>J242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156</v>
      </c>
      <c r="E107" s="195"/>
      <c r="F107" s="195"/>
      <c r="G107" s="195"/>
      <c r="H107" s="195"/>
      <c r="I107" s="195"/>
      <c r="J107" s="196">
        <f>J248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570</v>
      </c>
      <c r="E108" s="195"/>
      <c r="F108" s="195"/>
      <c r="G108" s="195"/>
      <c r="H108" s="195"/>
      <c r="I108" s="195"/>
      <c r="J108" s="196">
        <f>J256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571</v>
      </c>
      <c r="E109" s="195"/>
      <c r="F109" s="195"/>
      <c r="G109" s="195"/>
      <c r="H109" s="195"/>
      <c r="I109" s="195"/>
      <c r="J109" s="196">
        <f>J260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158</v>
      </c>
      <c r="E110" s="195"/>
      <c r="F110" s="195"/>
      <c r="G110" s="195"/>
      <c r="H110" s="195"/>
      <c r="I110" s="195"/>
      <c r="J110" s="196">
        <f>J274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572</v>
      </c>
      <c r="E111" s="195"/>
      <c r="F111" s="195"/>
      <c r="G111" s="195"/>
      <c r="H111" s="195"/>
      <c r="I111" s="195"/>
      <c r="J111" s="196">
        <f>J296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573</v>
      </c>
      <c r="E112" s="195"/>
      <c r="F112" s="195"/>
      <c r="G112" s="195"/>
      <c r="H112" s="195"/>
      <c r="I112" s="195"/>
      <c r="J112" s="196">
        <f>J312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574</v>
      </c>
      <c r="E113" s="195"/>
      <c r="F113" s="195"/>
      <c r="G113" s="195"/>
      <c r="H113" s="195"/>
      <c r="I113" s="195"/>
      <c r="J113" s="196">
        <f>J328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575</v>
      </c>
      <c r="E114" s="195"/>
      <c r="F114" s="195"/>
      <c r="G114" s="195"/>
      <c r="H114" s="195"/>
      <c r="I114" s="195"/>
      <c r="J114" s="196">
        <f>J343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7"/>
      <c r="C115" s="188"/>
      <c r="D115" s="189" t="s">
        <v>576</v>
      </c>
      <c r="E115" s="190"/>
      <c r="F115" s="190"/>
      <c r="G115" s="190"/>
      <c r="H115" s="190"/>
      <c r="I115" s="190"/>
      <c r="J115" s="191">
        <f>J351</f>
        <v>0</v>
      </c>
      <c r="K115" s="188"/>
      <c r="L115" s="19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164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2" t="str">
        <f>E7</f>
        <v>Druhá domácnost DOZP-PD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137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2" t="s">
        <v>567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568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02.1 - I.etapa - Stavební část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F14</f>
        <v>Mladá Boleslav,Havlíčkova 447</v>
      </c>
      <c r="G131" s="39"/>
      <c r="H131" s="39"/>
      <c r="I131" s="31" t="s">
        <v>22</v>
      </c>
      <c r="J131" s="78" t="str">
        <f>IF(J14="","",J14)</f>
        <v>30. 6. 2021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5.65" customHeight="1">
      <c r="A133" s="37"/>
      <c r="B133" s="38"/>
      <c r="C133" s="31" t="s">
        <v>24</v>
      </c>
      <c r="D133" s="39"/>
      <c r="E133" s="39"/>
      <c r="F133" s="26" t="str">
        <f>E17</f>
        <v>Středočeský kraj</v>
      </c>
      <c r="G133" s="39"/>
      <c r="H133" s="39"/>
      <c r="I133" s="31" t="s">
        <v>30</v>
      </c>
      <c r="J133" s="35" t="str">
        <f>E23</f>
        <v>Energy Benefit Centre Praha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28</v>
      </c>
      <c r="D134" s="39"/>
      <c r="E134" s="39"/>
      <c r="F134" s="26" t="str">
        <f>IF(E20="","",E20)</f>
        <v>Vyplň údaj</v>
      </c>
      <c r="G134" s="39"/>
      <c r="H134" s="39"/>
      <c r="I134" s="31" t="s">
        <v>33</v>
      </c>
      <c r="J134" s="35" t="str">
        <f>E26</f>
        <v>Ing. Pavel Michálek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8"/>
      <c r="B136" s="199"/>
      <c r="C136" s="200" t="s">
        <v>165</v>
      </c>
      <c r="D136" s="201" t="s">
        <v>61</v>
      </c>
      <c r="E136" s="201" t="s">
        <v>57</v>
      </c>
      <c r="F136" s="201" t="s">
        <v>58</v>
      </c>
      <c r="G136" s="201" t="s">
        <v>166</v>
      </c>
      <c r="H136" s="201" t="s">
        <v>167</v>
      </c>
      <c r="I136" s="201" t="s">
        <v>168</v>
      </c>
      <c r="J136" s="201" t="s">
        <v>142</v>
      </c>
      <c r="K136" s="202" t="s">
        <v>169</v>
      </c>
      <c r="L136" s="203"/>
      <c r="M136" s="99" t="s">
        <v>1</v>
      </c>
      <c r="N136" s="100" t="s">
        <v>40</v>
      </c>
      <c r="O136" s="100" t="s">
        <v>170</v>
      </c>
      <c r="P136" s="100" t="s">
        <v>171</v>
      </c>
      <c r="Q136" s="100" t="s">
        <v>172</v>
      </c>
      <c r="R136" s="100" t="s">
        <v>173</v>
      </c>
      <c r="S136" s="100" t="s">
        <v>174</v>
      </c>
      <c r="T136" s="101" t="s">
        <v>175</v>
      </c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</row>
    <row r="137" s="2" customFormat="1" ht="22.8" customHeight="1">
      <c r="A137" s="37"/>
      <c r="B137" s="38"/>
      <c r="C137" s="106" t="s">
        <v>176</v>
      </c>
      <c r="D137" s="39"/>
      <c r="E137" s="39"/>
      <c r="F137" s="39"/>
      <c r="G137" s="39"/>
      <c r="H137" s="39"/>
      <c r="I137" s="39"/>
      <c r="J137" s="204">
        <f>BK137</f>
        <v>0</v>
      </c>
      <c r="K137" s="39"/>
      <c r="L137" s="43"/>
      <c r="M137" s="102"/>
      <c r="N137" s="205"/>
      <c r="O137" s="103"/>
      <c r="P137" s="206">
        <f>P138+P241+P351</f>
        <v>0</v>
      </c>
      <c r="Q137" s="103"/>
      <c r="R137" s="206">
        <f>R138+R241+R351</f>
        <v>0.6971292</v>
      </c>
      <c r="S137" s="103"/>
      <c r="T137" s="207">
        <f>T138+T241+T351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75</v>
      </c>
      <c r="AU137" s="16" t="s">
        <v>144</v>
      </c>
      <c r="BK137" s="208">
        <f>BK138+BK241+BK351</f>
        <v>0</v>
      </c>
    </row>
    <row r="138" s="12" customFormat="1" ht="25.92" customHeight="1">
      <c r="A138" s="12"/>
      <c r="B138" s="209"/>
      <c r="C138" s="210"/>
      <c r="D138" s="211" t="s">
        <v>75</v>
      </c>
      <c r="E138" s="212" t="s">
        <v>177</v>
      </c>
      <c r="F138" s="212" t="s">
        <v>178</v>
      </c>
      <c r="G138" s="210"/>
      <c r="H138" s="210"/>
      <c r="I138" s="213"/>
      <c r="J138" s="214">
        <f>BK138</f>
        <v>0</v>
      </c>
      <c r="K138" s="210"/>
      <c r="L138" s="215"/>
      <c r="M138" s="216"/>
      <c r="N138" s="217"/>
      <c r="O138" s="217"/>
      <c r="P138" s="218">
        <f>P139+P163+P181+P232+P239</f>
        <v>0</v>
      </c>
      <c r="Q138" s="217"/>
      <c r="R138" s="218">
        <f>R139+R163+R181+R232+R239</f>
        <v>0</v>
      </c>
      <c r="S138" s="217"/>
      <c r="T138" s="219">
        <f>T139+T163+T181+T232+T239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84</v>
      </c>
      <c r="AT138" s="221" t="s">
        <v>75</v>
      </c>
      <c r="AU138" s="221" t="s">
        <v>76</v>
      </c>
      <c r="AY138" s="220" t="s">
        <v>179</v>
      </c>
      <c r="BK138" s="222">
        <f>BK139+BK163+BK181+BK232+BK239</f>
        <v>0</v>
      </c>
    </row>
    <row r="139" s="12" customFormat="1" ht="22.8" customHeight="1">
      <c r="A139" s="12"/>
      <c r="B139" s="209"/>
      <c r="C139" s="210"/>
      <c r="D139" s="211" t="s">
        <v>75</v>
      </c>
      <c r="E139" s="223" t="s">
        <v>194</v>
      </c>
      <c r="F139" s="223" t="s">
        <v>224</v>
      </c>
      <c r="G139" s="210"/>
      <c r="H139" s="210"/>
      <c r="I139" s="213"/>
      <c r="J139" s="224">
        <f>BK139</f>
        <v>0</v>
      </c>
      <c r="K139" s="210"/>
      <c r="L139" s="215"/>
      <c r="M139" s="216"/>
      <c r="N139" s="217"/>
      <c r="O139" s="217"/>
      <c r="P139" s="218">
        <f>SUM(P140:P162)</f>
        <v>0</v>
      </c>
      <c r="Q139" s="217"/>
      <c r="R139" s="218">
        <f>SUM(R140:R162)</f>
        <v>0</v>
      </c>
      <c r="S139" s="217"/>
      <c r="T139" s="219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84</v>
      </c>
      <c r="AT139" s="221" t="s">
        <v>75</v>
      </c>
      <c r="AU139" s="221" t="s">
        <v>84</v>
      </c>
      <c r="AY139" s="220" t="s">
        <v>179</v>
      </c>
      <c r="BK139" s="222">
        <f>SUM(BK140:BK162)</f>
        <v>0</v>
      </c>
    </row>
    <row r="140" s="2" customFormat="1">
      <c r="A140" s="37"/>
      <c r="B140" s="38"/>
      <c r="C140" s="225" t="s">
        <v>84</v>
      </c>
      <c r="D140" s="225" t="s">
        <v>181</v>
      </c>
      <c r="E140" s="226" t="s">
        <v>577</v>
      </c>
      <c r="F140" s="227" t="s">
        <v>578</v>
      </c>
      <c r="G140" s="228" t="s">
        <v>192</v>
      </c>
      <c r="H140" s="229">
        <v>12.566000000000001</v>
      </c>
      <c r="I140" s="230"/>
      <c r="J140" s="231">
        <f>ROUND(I140*H140,2)</f>
        <v>0</v>
      </c>
      <c r="K140" s="227" t="s">
        <v>185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186</v>
      </c>
      <c r="AT140" s="236" t="s">
        <v>181</v>
      </c>
      <c r="AU140" s="236" t="s">
        <v>86</v>
      </c>
      <c r="AY140" s="16" t="s">
        <v>179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186</v>
      </c>
      <c r="BM140" s="236" t="s">
        <v>86</v>
      </c>
    </row>
    <row r="141" s="13" customFormat="1">
      <c r="A141" s="13"/>
      <c r="B141" s="238"/>
      <c r="C141" s="239"/>
      <c r="D141" s="240" t="s">
        <v>187</v>
      </c>
      <c r="E141" s="241" t="s">
        <v>1</v>
      </c>
      <c r="F141" s="242" t="s">
        <v>579</v>
      </c>
      <c r="G141" s="239"/>
      <c r="H141" s="243">
        <v>12.566000000000001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187</v>
      </c>
      <c r="AU141" s="249" t="s">
        <v>86</v>
      </c>
      <c r="AV141" s="13" t="s">
        <v>86</v>
      </c>
      <c r="AW141" s="13" t="s">
        <v>32</v>
      </c>
      <c r="AX141" s="13" t="s">
        <v>76</v>
      </c>
      <c r="AY141" s="249" t="s">
        <v>179</v>
      </c>
    </row>
    <row r="142" s="14" customFormat="1">
      <c r="A142" s="14"/>
      <c r="B142" s="250"/>
      <c r="C142" s="251"/>
      <c r="D142" s="240" t="s">
        <v>187</v>
      </c>
      <c r="E142" s="252" t="s">
        <v>1</v>
      </c>
      <c r="F142" s="253" t="s">
        <v>189</v>
      </c>
      <c r="G142" s="251"/>
      <c r="H142" s="254">
        <v>12.566000000000001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0" t="s">
        <v>187</v>
      </c>
      <c r="AU142" s="260" t="s">
        <v>86</v>
      </c>
      <c r="AV142" s="14" t="s">
        <v>186</v>
      </c>
      <c r="AW142" s="14" t="s">
        <v>32</v>
      </c>
      <c r="AX142" s="14" t="s">
        <v>84</v>
      </c>
      <c r="AY142" s="260" t="s">
        <v>179</v>
      </c>
    </row>
    <row r="143" s="2" customFormat="1" ht="33" customHeight="1">
      <c r="A143" s="37"/>
      <c r="B143" s="38"/>
      <c r="C143" s="225" t="s">
        <v>86</v>
      </c>
      <c r="D143" s="225" t="s">
        <v>181</v>
      </c>
      <c r="E143" s="226" t="s">
        <v>580</v>
      </c>
      <c r="F143" s="227" t="s">
        <v>581</v>
      </c>
      <c r="G143" s="228" t="s">
        <v>192</v>
      </c>
      <c r="H143" s="229">
        <v>13.702</v>
      </c>
      <c r="I143" s="230"/>
      <c r="J143" s="231">
        <f>ROUND(I143*H143,2)</f>
        <v>0</v>
      </c>
      <c r="K143" s="227" t="s">
        <v>185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186</v>
      </c>
      <c r="AT143" s="236" t="s">
        <v>181</v>
      </c>
      <c r="AU143" s="236" t="s">
        <v>86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186</v>
      </c>
      <c r="BM143" s="236" t="s">
        <v>186</v>
      </c>
    </row>
    <row r="144" s="13" customFormat="1">
      <c r="A144" s="13"/>
      <c r="B144" s="238"/>
      <c r="C144" s="239"/>
      <c r="D144" s="240" t="s">
        <v>187</v>
      </c>
      <c r="E144" s="241" t="s">
        <v>1</v>
      </c>
      <c r="F144" s="242" t="s">
        <v>582</v>
      </c>
      <c r="G144" s="239"/>
      <c r="H144" s="243">
        <v>13.702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187</v>
      </c>
      <c r="AU144" s="249" t="s">
        <v>86</v>
      </c>
      <c r="AV144" s="13" t="s">
        <v>86</v>
      </c>
      <c r="AW144" s="13" t="s">
        <v>32</v>
      </c>
      <c r="AX144" s="13" t="s">
        <v>76</v>
      </c>
      <c r="AY144" s="249" t="s">
        <v>179</v>
      </c>
    </row>
    <row r="145" s="14" customFormat="1">
      <c r="A145" s="14"/>
      <c r="B145" s="250"/>
      <c r="C145" s="251"/>
      <c r="D145" s="240" t="s">
        <v>187</v>
      </c>
      <c r="E145" s="252" t="s">
        <v>1</v>
      </c>
      <c r="F145" s="253" t="s">
        <v>189</v>
      </c>
      <c r="G145" s="251"/>
      <c r="H145" s="254">
        <v>13.702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187</v>
      </c>
      <c r="AU145" s="260" t="s">
        <v>86</v>
      </c>
      <c r="AV145" s="14" t="s">
        <v>186</v>
      </c>
      <c r="AW145" s="14" t="s">
        <v>32</v>
      </c>
      <c r="AX145" s="14" t="s">
        <v>84</v>
      </c>
      <c r="AY145" s="260" t="s">
        <v>179</v>
      </c>
    </row>
    <row r="146" s="2" customFormat="1" ht="33" customHeight="1">
      <c r="A146" s="37"/>
      <c r="B146" s="38"/>
      <c r="C146" s="225" t="s">
        <v>194</v>
      </c>
      <c r="D146" s="225" t="s">
        <v>181</v>
      </c>
      <c r="E146" s="226" t="s">
        <v>583</v>
      </c>
      <c r="F146" s="227" t="s">
        <v>584</v>
      </c>
      <c r="G146" s="228" t="s">
        <v>342</v>
      </c>
      <c r="H146" s="229">
        <v>1</v>
      </c>
      <c r="I146" s="230"/>
      <c r="J146" s="231">
        <f>ROUND(I146*H146,2)</f>
        <v>0</v>
      </c>
      <c r="K146" s="227" t="s">
        <v>585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186</v>
      </c>
      <c r="AT146" s="236" t="s">
        <v>181</v>
      </c>
      <c r="AU146" s="236" t="s">
        <v>86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186</v>
      </c>
      <c r="BM146" s="236" t="s">
        <v>197</v>
      </c>
    </row>
    <row r="147" s="2" customFormat="1" ht="33" customHeight="1">
      <c r="A147" s="37"/>
      <c r="B147" s="38"/>
      <c r="C147" s="225" t="s">
        <v>186</v>
      </c>
      <c r="D147" s="225" t="s">
        <v>181</v>
      </c>
      <c r="E147" s="226" t="s">
        <v>586</v>
      </c>
      <c r="F147" s="227" t="s">
        <v>587</v>
      </c>
      <c r="G147" s="228" t="s">
        <v>342</v>
      </c>
      <c r="H147" s="229">
        <v>5</v>
      </c>
      <c r="I147" s="230"/>
      <c r="J147" s="231">
        <f>ROUND(I147*H147,2)</f>
        <v>0</v>
      </c>
      <c r="K147" s="227" t="s">
        <v>585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186</v>
      </c>
      <c r="AT147" s="236" t="s">
        <v>181</v>
      </c>
      <c r="AU147" s="236" t="s">
        <v>86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186</v>
      </c>
      <c r="BM147" s="236" t="s">
        <v>200</v>
      </c>
    </row>
    <row r="148" s="2" customFormat="1" ht="33" customHeight="1">
      <c r="A148" s="37"/>
      <c r="B148" s="38"/>
      <c r="C148" s="225" t="s">
        <v>201</v>
      </c>
      <c r="D148" s="225" t="s">
        <v>181</v>
      </c>
      <c r="E148" s="226" t="s">
        <v>588</v>
      </c>
      <c r="F148" s="227" t="s">
        <v>589</v>
      </c>
      <c r="G148" s="228" t="s">
        <v>342</v>
      </c>
      <c r="H148" s="229">
        <v>4</v>
      </c>
      <c r="I148" s="230"/>
      <c r="J148" s="231">
        <f>ROUND(I148*H148,2)</f>
        <v>0</v>
      </c>
      <c r="K148" s="227" t="s">
        <v>585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186</v>
      </c>
      <c r="AT148" s="236" t="s">
        <v>181</v>
      </c>
      <c r="AU148" s="236" t="s">
        <v>86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186</v>
      </c>
      <c r="BM148" s="236" t="s">
        <v>204</v>
      </c>
    </row>
    <row r="149" s="2" customFormat="1" ht="16.5" customHeight="1">
      <c r="A149" s="37"/>
      <c r="B149" s="38"/>
      <c r="C149" s="225" t="s">
        <v>197</v>
      </c>
      <c r="D149" s="225" t="s">
        <v>181</v>
      </c>
      <c r="E149" s="226" t="s">
        <v>590</v>
      </c>
      <c r="F149" s="227" t="s">
        <v>591</v>
      </c>
      <c r="G149" s="228" t="s">
        <v>184</v>
      </c>
      <c r="H149" s="229">
        <v>0.67400000000000004</v>
      </c>
      <c r="I149" s="230"/>
      <c r="J149" s="231">
        <f>ROUND(I149*H149,2)</f>
        <v>0</v>
      </c>
      <c r="K149" s="227" t="s">
        <v>585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186</v>
      </c>
      <c r="AT149" s="236" t="s">
        <v>181</v>
      </c>
      <c r="AU149" s="236" t="s">
        <v>86</v>
      </c>
      <c r="AY149" s="16" t="s">
        <v>179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186</v>
      </c>
      <c r="BM149" s="236" t="s">
        <v>207</v>
      </c>
    </row>
    <row r="150" s="13" customFormat="1">
      <c r="A150" s="13"/>
      <c r="B150" s="238"/>
      <c r="C150" s="239"/>
      <c r="D150" s="240" t="s">
        <v>187</v>
      </c>
      <c r="E150" s="241" t="s">
        <v>1</v>
      </c>
      <c r="F150" s="242" t="s">
        <v>592</v>
      </c>
      <c r="G150" s="239"/>
      <c r="H150" s="243">
        <v>0.67400000000000004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187</v>
      </c>
      <c r="AU150" s="249" t="s">
        <v>86</v>
      </c>
      <c r="AV150" s="13" t="s">
        <v>86</v>
      </c>
      <c r="AW150" s="13" t="s">
        <v>32</v>
      </c>
      <c r="AX150" s="13" t="s">
        <v>76</v>
      </c>
      <c r="AY150" s="249" t="s">
        <v>179</v>
      </c>
    </row>
    <row r="151" s="14" customFormat="1">
      <c r="A151" s="14"/>
      <c r="B151" s="250"/>
      <c r="C151" s="251"/>
      <c r="D151" s="240" t="s">
        <v>187</v>
      </c>
      <c r="E151" s="252" t="s">
        <v>1</v>
      </c>
      <c r="F151" s="253" t="s">
        <v>189</v>
      </c>
      <c r="G151" s="251"/>
      <c r="H151" s="254">
        <v>0.67400000000000004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0" t="s">
        <v>187</v>
      </c>
      <c r="AU151" s="260" t="s">
        <v>86</v>
      </c>
      <c r="AV151" s="14" t="s">
        <v>186</v>
      </c>
      <c r="AW151" s="14" t="s">
        <v>32</v>
      </c>
      <c r="AX151" s="14" t="s">
        <v>84</v>
      </c>
      <c r="AY151" s="260" t="s">
        <v>179</v>
      </c>
    </row>
    <row r="152" s="2" customFormat="1">
      <c r="A152" s="37"/>
      <c r="B152" s="38"/>
      <c r="C152" s="225" t="s">
        <v>208</v>
      </c>
      <c r="D152" s="225" t="s">
        <v>181</v>
      </c>
      <c r="E152" s="226" t="s">
        <v>593</v>
      </c>
      <c r="F152" s="227" t="s">
        <v>594</v>
      </c>
      <c r="G152" s="228" t="s">
        <v>211</v>
      </c>
      <c r="H152" s="229">
        <v>0.40899999999999997</v>
      </c>
      <c r="I152" s="230"/>
      <c r="J152" s="231">
        <f>ROUND(I152*H152,2)</f>
        <v>0</v>
      </c>
      <c r="K152" s="227" t="s">
        <v>585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186</v>
      </c>
      <c r="AT152" s="236" t="s">
        <v>181</v>
      </c>
      <c r="AU152" s="236" t="s">
        <v>86</v>
      </c>
      <c r="AY152" s="16" t="s">
        <v>179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186</v>
      </c>
      <c r="BM152" s="236" t="s">
        <v>212</v>
      </c>
    </row>
    <row r="153" s="13" customFormat="1">
      <c r="A153" s="13"/>
      <c r="B153" s="238"/>
      <c r="C153" s="239"/>
      <c r="D153" s="240" t="s">
        <v>187</v>
      </c>
      <c r="E153" s="241" t="s">
        <v>1</v>
      </c>
      <c r="F153" s="242" t="s">
        <v>595</v>
      </c>
      <c r="G153" s="239"/>
      <c r="H153" s="243">
        <v>0.082000000000000003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187</v>
      </c>
      <c r="AU153" s="249" t="s">
        <v>86</v>
      </c>
      <c r="AV153" s="13" t="s">
        <v>86</v>
      </c>
      <c r="AW153" s="13" t="s">
        <v>32</v>
      </c>
      <c r="AX153" s="13" t="s">
        <v>76</v>
      </c>
      <c r="AY153" s="249" t="s">
        <v>179</v>
      </c>
    </row>
    <row r="154" s="13" customFormat="1">
      <c r="A154" s="13"/>
      <c r="B154" s="238"/>
      <c r="C154" s="239"/>
      <c r="D154" s="240" t="s">
        <v>187</v>
      </c>
      <c r="E154" s="241" t="s">
        <v>1</v>
      </c>
      <c r="F154" s="242" t="s">
        <v>596</v>
      </c>
      <c r="G154" s="239"/>
      <c r="H154" s="243">
        <v>0.32700000000000001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187</v>
      </c>
      <c r="AU154" s="249" t="s">
        <v>86</v>
      </c>
      <c r="AV154" s="13" t="s">
        <v>86</v>
      </c>
      <c r="AW154" s="13" t="s">
        <v>32</v>
      </c>
      <c r="AX154" s="13" t="s">
        <v>76</v>
      </c>
      <c r="AY154" s="249" t="s">
        <v>179</v>
      </c>
    </row>
    <row r="155" s="14" customFormat="1">
      <c r="A155" s="14"/>
      <c r="B155" s="250"/>
      <c r="C155" s="251"/>
      <c r="D155" s="240" t="s">
        <v>187</v>
      </c>
      <c r="E155" s="252" t="s">
        <v>1</v>
      </c>
      <c r="F155" s="253" t="s">
        <v>189</v>
      </c>
      <c r="G155" s="251"/>
      <c r="H155" s="254">
        <v>0.40899999999999997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0" t="s">
        <v>187</v>
      </c>
      <c r="AU155" s="260" t="s">
        <v>86</v>
      </c>
      <c r="AV155" s="14" t="s">
        <v>186</v>
      </c>
      <c r="AW155" s="14" t="s">
        <v>32</v>
      </c>
      <c r="AX155" s="14" t="s">
        <v>84</v>
      </c>
      <c r="AY155" s="260" t="s">
        <v>179</v>
      </c>
    </row>
    <row r="156" s="2" customFormat="1">
      <c r="A156" s="37"/>
      <c r="B156" s="38"/>
      <c r="C156" s="225" t="s">
        <v>200</v>
      </c>
      <c r="D156" s="225" t="s">
        <v>181</v>
      </c>
      <c r="E156" s="226" t="s">
        <v>597</v>
      </c>
      <c r="F156" s="227" t="s">
        <v>598</v>
      </c>
      <c r="G156" s="228" t="s">
        <v>192</v>
      </c>
      <c r="H156" s="229">
        <v>59.128999999999998</v>
      </c>
      <c r="I156" s="230"/>
      <c r="J156" s="231">
        <f>ROUND(I156*H156,2)</f>
        <v>0</v>
      </c>
      <c r="K156" s="227" t="s">
        <v>185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186</v>
      </c>
      <c r="AT156" s="236" t="s">
        <v>181</v>
      </c>
      <c r="AU156" s="236" t="s">
        <v>86</v>
      </c>
      <c r="AY156" s="16" t="s">
        <v>179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186</v>
      </c>
      <c r="BM156" s="236" t="s">
        <v>216</v>
      </c>
    </row>
    <row r="157" s="13" customFormat="1">
      <c r="A157" s="13"/>
      <c r="B157" s="238"/>
      <c r="C157" s="239"/>
      <c r="D157" s="240" t="s">
        <v>187</v>
      </c>
      <c r="E157" s="241" t="s">
        <v>1</v>
      </c>
      <c r="F157" s="242" t="s">
        <v>599</v>
      </c>
      <c r="G157" s="239"/>
      <c r="H157" s="243">
        <v>62.084000000000003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187</v>
      </c>
      <c r="AU157" s="249" t="s">
        <v>86</v>
      </c>
      <c r="AV157" s="13" t="s">
        <v>86</v>
      </c>
      <c r="AW157" s="13" t="s">
        <v>32</v>
      </c>
      <c r="AX157" s="13" t="s">
        <v>76</v>
      </c>
      <c r="AY157" s="249" t="s">
        <v>179</v>
      </c>
    </row>
    <row r="158" s="13" customFormat="1">
      <c r="A158" s="13"/>
      <c r="B158" s="238"/>
      <c r="C158" s="239"/>
      <c r="D158" s="240" t="s">
        <v>187</v>
      </c>
      <c r="E158" s="241" t="s">
        <v>1</v>
      </c>
      <c r="F158" s="242" t="s">
        <v>600</v>
      </c>
      <c r="G158" s="239"/>
      <c r="H158" s="243">
        <v>-2.9550000000000001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187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179</v>
      </c>
    </row>
    <row r="159" s="14" customFormat="1">
      <c r="A159" s="14"/>
      <c r="B159" s="250"/>
      <c r="C159" s="251"/>
      <c r="D159" s="240" t="s">
        <v>187</v>
      </c>
      <c r="E159" s="252" t="s">
        <v>1</v>
      </c>
      <c r="F159" s="253" t="s">
        <v>189</v>
      </c>
      <c r="G159" s="251"/>
      <c r="H159" s="254">
        <v>59.128999999999998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187</v>
      </c>
      <c r="AU159" s="260" t="s">
        <v>86</v>
      </c>
      <c r="AV159" s="14" t="s">
        <v>186</v>
      </c>
      <c r="AW159" s="14" t="s">
        <v>32</v>
      </c>
      <c r="AX159" s="14" t="s">
        <v>84</v>
      </c>
      <c r="AY159" s="260" t="s">
        <v>179</v>
      </c>
    </row>
    <row r="160" s="2" customFormat="1">
      <c r="A160" s="37"/>
      <c r="B160" s="38"/>
      <c r="C160" s="225" t="s">
        <v>218</v>
      </c>
      <c r="D160" s="225" t="s">
        <v>181</v>
      </c>
      <c r="E160" s="226" t="s">
        <v>601</v>
      </c>
      <c r="F160" s="227" t="s">
        <v>602</v>
      </c>
      <c r="G160" s="228" t="s">
        <v>192</v>
      </c>
      <c r="H160" s="229">
        <v>64.168000000000006</v>
      </c>
      <c r="I160" s="230"/>
      <c r="J160" s="231">
        <f>ROUND(I160*H160,2)</f>
        <v>0</v>
      </c>
      <c r="K160" s="227" t="s">
        <v>185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186</v>
      </c>
      <c r="AT160" s="236" t="s">
        <v>181</v>
      </c>
      <c r="AU160" s="236" t="s">
        <v>86</v>
      </c>
      <c r="AY160" s="16" t="s">
        <v>179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186</v>
      </c>
      <c r="BM160" s="236" t="s">
        <v>222</v>
      </c>
    </row>
    <row r="161" s="13" customFormat="1">
      <c r="A161" s="13"/>
      <c r="B161" s="238"/>
      <c r="C161" s="239"/>
      <c r="D161" s="240" t="s">
        <v>187</v>
      </c>
      <c r="E161" s="241" t="s">
        <v>1</v>
      </c>
      <c r="F161" s="242" t="s">
        <v>603</v>
      </c>
      <c r="G161" s="239"/>
      <c r="H161" s="243">
        <v>64.168000000000006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187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179</v>
      </c>
    </row>
    <row r="162" s="14" customFormat="1">
      <c r="A162" s="14"/>
      <c r="B162" s="250"/>
      <c r="C162" s="251"/>
      <c r="D162" s="240" t="s">
        <v>187</v>
      </c>
      <c r="E162" s="252" t="s">
        <v>1</v>
      </c>
      <c r="F162" s="253" t="s">
        <v>189</v>
      </c>
      <c r="G162" s="251"/>
      <c r="H162" s="254">
        <v>64.168000000000006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187</v>
      </c>
      <c r="AU162" s="260" t="s">
        <v>86</v>
      </c>
      <c r="AV162" s="14" t="s">
        <v>186</v>
      </c>
      <c r="AW162" s="14" t="s">
        <v>32</v>
      </c>
      <c r="AX162" s="14" t="s">
        <v>84</v>
      </c>
      <c r="AY162" s="260" t="s">
        <v>179</v>
      </c>
    </row>
    <row r="163" s="12" customFormat="1" ht="22.8" customHeight="1">
      <c r="A163" s="12"/>
      <c r="B163" s="209"/>
      <c r="C163" s="210"/>
      <c r="D163" s="211" t="s">
        <v>75</v>
      </c>
      <c r="E163" s="223" t="s">
        <v>197</v>
      </c>
      <c r="F163" s="223" t="s">
        <v>301</v>
      </c>
      <c r="G163" s="210"/>
      <c r="H163" s="210"/>
      <c r="I163" s="213"/>
      <c r="J163" s="224">
        <f>BK163</f>
        <v>0</v>
      </c>
      <c r="K163" s="210"/>
      <c r="L163" s="215"/>
      <c r="M163" s="216"/>
      <c r="N163" s="217"/>
      <c r="O163" s="217"/>
      <c r="P163" s="218">
        <f>SUM(P164:P180)</f>
        <v>0</v>
      </c>
      <c r="Q163" s="217"/>
      <c r="R163" s="218">
        <f>SUM(R164:R180)</f>
        <v>0</v>
      </c>
      <c r="S163" s="217"/>
      <c r="T163" s="219">
        <f>SUM(T164:T180)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0" t="s">
        <v>84</v>
      </c>
      <c r="AT163" s="221" t="s">
        <v>75</v>
      </c>
      <c r="AU163" s="221" t="s">
        <v>84</v>
      </c>
      <c r="AY163" s="220" t="s">
        <v>179</v>
      </c>
      <c r="BK163" s="222">
        <f>SUM(BK164:BK180)</f>
        <v>0</v>
      </c>
    </row>
    <row r="164" s="2" customFormat="1">
      <c r="A164" s="37"/>
      <c r="B164" s="38"/>
      <c r="C164" s="225" t="s">
        <v>204</v>
      </c>
      <c r="D164" s="225" t="s">
        <v>181</v>
      </c>
      <c r="E164" s="226" t="s">
        <v>604</v>
      </c>
      <c r="F164" s="227" t="s">
        <v>605</v>
      </c>
      <c r="G164" s="228" t="s">
        <v>192</v>
      </c>
      <c r="H164" s="229">
        <v>299.13</v>
      </c>
      <c r="I164" s="230"/>
      <c r="J164" s="231">
        <f>ROUND(I164*H164,2)</f>
        <v>0</v>
      </c>
      <c r="K164" s="227" t="s">
        <v>185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186</v>
      </c>
      <c r="AT164" s="236" t="s">
        <v>181</v>
      </c>
      <c r="AU164" s="236" t="s">
        <v>86</v>
      </c>
      <c r="AY164" s="16" t="s">
        <v>179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84</v>
      </c>
      <c r="BK164" s="237">
        <f>ROUND(I164*H164,2)</f>
        <v>0</v>
      </c>
      <c r="BL164" s="16" t="s">
        <v>186</v>
      </c>
      <c r="BM164" s="236" t="s">
        <v>227</v>
      </c>
    </row>
    <row r="165" s="13" customFormat="1">
      <c r="A165" s="13"/>
      <c r="B165" s="238"/>
      <c r="C165" s="239"/>
      <c r="D165" s="240" t="s">
        <v>187</v>
      </c>
      <c r="E165" s="241" t="s">
        <v>1</v>
      </c>
      <c r="F165" s="242" t="s">
        <v>606</v>
      </c>
      <c r="G165" s="239"/>
      <c r="H165" s="243">
        <v>299.13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187</v>
      </c>
      <c r="AU165" s="249" t="s">
        <v>86</v>
      </c>
      <c r="AV165" s="13" t="s">
        <v>86</v>
      </c>
      <c r="AW165" s="13" t="s">
        <v>32</v>
      </c>
      <c r="AX165" s="13" t="s">
        <v>76</v>
      </c>
      <c r="AY165" s="249" t="s">
        <v>179</v>
      </c>
    </row>
    <row r="166" s="14" customFormat="1">
      <c r="A166" s="14"/>
      <c r="B166" s="250"/>
      <c r="C166" s="251"/>
      <c r="D166" s="240" t="s">
        <v>187</v>
      </c>
      <c r="E166" s="252" t="s">
        <v>1</v>
      </c>
      <c r="F166" s="253" t="s">
        <v>189</v>
      </c>
      <c r="G166" s="251"/>
      <c r="H166" s="254">
        <v>299.13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0" t="s">
        <v>187</v>
      </c>
      <c r="AU166" s="260" t="s">
        <v>86</v>
      </c>
      <c r="AV166" s="14" t="s">
        <v>186</v>
      </c>
      <c r="AW166" s="14" t="s">
        <v>32</v>
      </c>
      <c r="AX166" s="14" t="s">
        <v>84</v>
      </c>
      <c r="AY166" s="260" t="s">
        <v>179</v>
      </c>
    </row>
    <row r="167" s="2" customFormat="1">
      <c r="A167" s="37"/>
      <c r="B167" s="38"/>
      <c r="C167" s="225" t="s">
        <v>229</v>
      </c>
      <c r="D167" s="225" t="s">
        <v>181</v>
      </c>
      <c r="E167" s="226" t="s">
        <v>607</v>
      </c>
      <c r="F167" s="227" t="s">
        <v>608</v>
      </c>
      <c r="G167" s="228" t="s">
        <v>192</v>
      </c>
      <c r="H167" s="229">
        <v>572.59799999999996</v>
      </c>
      <c r="I167" s="230"/>
      <c r="J167" s="231">
        <f>ROUND(I167*H167,2)</f>
        <v>0</v>
      </c>
      <c r="K167" s="227" t="s">
        <v>185</v>
      </c>
      <c r="L167" s="43"/>
      <c r="M167" s="232" t="s">
        <v>1</v>
      </c>
      <c r="N167" s="233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186</v>
      </c>
      <c r="AT167" s="236" t="s">
        <v>181</v>
      </c>
      <c r="AU167" s="236" t="s">
        <v>86</v>
      </c>
      <c r="AY167" s="16" t="s">
        <v>179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186</v>
      </c>
      <c r="BM167" s="236" t="s">
        <v>232</v>
      </c>
    </row>
    <row r="168" s="2" customFormat="1">
      <c r="A168" s="37"/>
      <c r="B168" s="38"/>
      <c r="C168" s="225" t="s">
        <v>207</v>
      </c>
      <c r="D168" s="225" t="s">
        <v>181</v>
      </c>
      <c r="E168" s="226" t="s">
        <v>607</v>
      </c>
      <c r="F168" s="227" t="s">
        <v>608</v>
      </c>
      <c r="G168" s="228" t="s">
        <v>192</v>
      </c>
      <c r="H168" s="229">
        <v>274.88600000000002</v>
      </c>
      <c r="I168" s="230"/>
      <c r="J168" s="231">
        <f>ROUND(I168*H168,2)</f>
        <v>0</v>
      </c>
      <c r="K168" s="227" t="s">
        <v>185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186</v>
      </c>
      <c r="AT168" s="236" t="s">
        <v>181</v>
      </c>
      <c r="AU168" s="236" t="s">
        <v>86</v>
      </c>
      <c r="AY168" s="16" t="s">
        <v>179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186</v>
      </c>
      <c r="BM168" s="236" t="s">
        <v>237</v>
      </c>
    </row>
    <row r="169" s="2" customFormat="1">
      <c r="A169" s="37"/>
      <c r="B169" s="38"/>
      <c r="C169" s="225" t="s">
        <v>239</v>
      </c>
      <c r="D169" s="225" t="s">
        <v>181</v>
      </c>
      <c r="E169" s="226" t="s">
        <v>609</v>
      </c>
      <c r="F169" s="227" t="s">
        <v>610</v>
      </c>
      <c r="G169" s="228" t="s">
        <v>192</v>
      </c>
      <c r="H169" s="229">
        <v>572.59799999999996</v>
      </c>
      <c r="I169" s="230"/>
      <c r="J169" s="231">
        <f>ROUND(I169*H169,2)</f>
        <v>0</v>
      </c>
      <c r="K169" s="227" t="s">
        <v>185</v>
      </c>
      <c r="L169" s="43"/>
      <c r="M169" s="232" t="s">
        <v>1</v>
      </c>
      <c r="N169" s="233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186</v>
      </c>
      <c r="AT169" s="236" t="s">
        <v>181</v>
      </c>
      <c r="AU169" s="236" t="s">
        <v>86</v>
      </c>
      <c r="AY169" s="16" t="s">
        <v>179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186</v>
      </c>
      <c r="BM169" s="236" t="s">
        <v>242</v>
      </c>
    </row>
    <row r="170" s="2" customFormat="1">
      <c r="A170" s="37"/>
      <c r="B170" s="38"/>
      <c r="C170" s="225" t="s">
        <v>212</v>
      </c>
      <c r="D170" s="225" t="s">
        <v>181</v>
      </c>
      <c r="E170" s="226" t="s">
        <v>306</v>
      </c>
      <c r="F170" s="227" t="s">
        <v>307</v>
      </c>
      <c r="G170" s="228" t="s">
        <v>184</v>
      </c>
      <c r="H170" s="229">
        <v>4.694</v>
      </c>
      <c r="I170" s="230"/>
      <c r="J170" s="231">
        <f>ROUND(I170*H170,2)</f>
        <v>0</v>
      </c>
      <c r="K170" s="227" t="s">
        <v>185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186</v>
      </c>
      <c r="AT170" s="236" t="s">
        <v>181</v>
      </c>
      <c r="AU170" s="236" t="s">
        <v>86</v>
      </c>
      <c r="AY170" s="16" t="s">
        <v>179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84</v>
      </c>
      <c r="BK170" s="237">
        <f>ROUND(I170*H170,2)</f>
        <v>0</v>
      </c>
      <c r="BL170" s="16" t="s">
        <v>186</v>
      </c>
      <c r="BM170" s="236" t="s">
        <v>246</v>
      </c>
    </row>
    <row r="171" s="13" customFormat="1">
      <c r="A171" s="13"/>
      <c r="B171" s="238"/>
      <c r="C171" s="239"/>
      <c r="D171" s="240" t="s">
        <v>187</v>
      </c>
      <c r="E171" s="241" t="s">
        <v>1</v>
      </c>
      <c r="F171" s="242" t="s">
        <v>611</v>
      </c>
      <c r="G171" s="239"/>
      <c r="H171" s="243">
        <v>4.694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187</v>
      </c>
      <c r="AU171" s="249" t="s">
        <v>86</v>
      </c>
      <c r="AV171" s="13" t="s">
        <v>86</v>
      </c>
      <c r="AW171" s="13" t="s">
        <v>32</v>
      </c>
      <c r="AX171" s="13" t="s">
        <v>76</v>
      </c>
      <c r="AY171" s="249" t="s">
        <v>179</v>
      </c>
    </row>
    <row r="172" s="14" customFormat="1">
      <c r="A172" s="14"/>
      <c r="B172" s="250"/>
      <c r="C172" s="251"/>
      <c r="D172" s="240" t="s">
        <v>187</v>
      </c>
      <c r="E172" s="252" t="s">
        <v>1</v>
      </c>
      <c r="F172" s="253" t="s">
        <v>189</v>
      </c>
      <c r="G172" s="251"/>
      <c r="H172" s="254">
        <v>4.694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187</v>
      </c>
      <c r="AU172" s="260" t="s">
        <v>86</v>
      </c>
      <c r="AV172" s="14" t="s">
        <v>186</v>
      </c>
      <c r="AW172" s="14" t="s">
        <v>32</v>
      </c>
      <c r="AX172" s="14" t="s">
        <v>84</v>
      </c>
      <c r="AY172" s="260" t="s">
        <v>179</v>
      </c>
    </row>
    <row r="173" s="2" customFormat="1" ht="21.75" customHeight="1">
      <c r="A173" s="37"/>
      <c r="B173" s="38"/>
      <c r="C173" s="225" t="s">
        <v>8</v>
      </c>
      <c r="D173" s="225" t="s">
        <v>181</v>
      </c>
      <c r="E173" s="226" t="s">
        <v>612</v>
      </c>
      <c r="F173" s="227" t="s">
        <v>613</v>
      </c>
      <c r="G173" s="228" t="s">
        <v>192</v>
      </c>
      <c r="H173" s="229">
        <v>122.79000000000001</v>
      </c>
      <c r="I173" s="230"/>
      <c r="J173" s="231">
        <f>ROUND(I173*H173,2)</f>
        <v>0</v>
      </c>
      <c r="K173" s="227" t="s">
        <v>185</v>
      </c>
      <c r="L173" s="43"/>
      <c r="M173" s="232" t="s">
        <v>1</v>
      </c>
      <c r="N173" s="233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186</v>
      </c>
      <c r="AT173" s="236" t="s">
        <v>181</v>
      </c>
      <c r="AU173" s="236" t="s">
        <v>86</v>
      </c>
      <c r="AY173" s="16" t="s">
        <v>179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186</v>
      </c>
      <c r="BM173" s="236" t="s">
        <v>251</v>
      </c>
    </row>
    <row r="174" s="2" customFormat="1">
      <c r="A174" s="37"/>
      <c r="B174" s="38"/>
      <c r="C174" s="225" t="s">
        <v>216</v>
      </c>
      <c r="D174" s="225" t="s">
        <v>181</v>
      </c>
      <c r="E174" s="226" t="s">
        <v>614</v>
      </c>
      <c r="F174" s="227" t="s">
        <v>615</v>
      </c>
      <c r="G174" s="228" t="s">
        <v>192</v>
      </c>
      <c r="H174" s="229">
        <v>122.79000000000001</v>
      </c>
      <c r="I174" s="230"/>
      <c r="J174" s="231">
        <f>ROUND(I174*H174,2)</f>
        <v>0</v>
      </c>
      <c r="K174" s="227" t="s">
        <v>185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186</v>
      </c>
      <c r="AT174" s="236" t="s">
        <v>181</v>
      </c>
      <c r="AU174" s="236" t="s">
        <v>86</v>
      </c>
      <c r="AY174" s="16" t="s">
        <v>179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186</v>
      </c>
      <c r="BM174" s="236" t="s">
        <v>258</v>
      </c>
    </row>
    <row r="175" s="13" customFormat="1">
      <c r="A175" s="13"/>
      <c r="B175" s="238"/>
      <c r="C175" s="239"/>
      <c r="D175" s="240" t="s">
        <v>187</v>
      </c>
      <c r="E175" s="241" t="s">
        <v>1</v>
      </c>
      <c r="F175" s="242" t="s">
        <v>616</v>
      </c>
      <c r="G175" s="239"/>
      <c r="H175" s="243">
        <v>122.79000000000001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187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179</v>
      </c>
    </row>
    <row r="176" s="14" customFormat="1">
      <c r="A176" s="14"/>
      <c r="B176" s="250"/>
      <c r="C176" s="251"/>
      <c r="D176" s="240" t="s">
        <v>187</v>
      </c>
      <c r="E176" s="252" t="s">
        <v>1</v>
      </c>
      <c r="F176" s="253" t="s">
        <v>189</v>
      </c>
      <c r="G176" s="251"/>
      <c r="H176" s="254">
        <v>122.79000000000001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187</v>
      </c>
      <c r="AU176" s="260" t="s">
        <v>86</v>
      </c>
      <c r="AV176" s="14" t="s">
        <v>186</v>
      </c>
      <c r="AW176" s="14" t="s">
        <v>32</v>
      </c>
      <c r="AX176" s="14" t="s">
        <v>84</v>
      </c>
      <c r="AY176" s="260" t="s">
        <v>179</v>
      </c>
    </row>
    <row r="177" s="2" customFormat="1" ht="16.5" customHeight="1">
      <c r="A177" s="37"/>
      <c r="B177" s="38"/>
      <c r="C177" s="225" t="s">
        <v>260</v>
      </c>
      <c r="D177" s="225" t="s">
        <v>181</v>
      </c>
      <c r="E177" s="226" t="s">
        <v>617</v>
      </c>
      <c r="F177" s="227" t="s">
        <v>618</v>
      </c>
      <c r="G177" s="228" t="s">
        <v>192</v>
      </c>
      <c r="H177" s="229">
        <v>189.84999999999999</v>
      </c>
      <c r="I177" s="230"/>
      <c r="J177" s="231">
        <f>ROUND(I177*H177,2)</f>
        <v>0</v>
      </c>
      <c r="K177" s="227" t="s">
        <v>185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186</v>
      </c>
      <c r="AT177" s="236" t="s">
        <v>181</v>
      </c>
      <c r="AU177" s="236" t="s">
        <v>86</v>
      </c>
      <c r="AY177" s="16" t="s">
        <v>179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186</v>
      </c>
      <c r="BM177" s="236" t="s">
        <v>263</v>
      </c>
    </row>
    <row r="178" s="2" customFormat="1" ht="33" customHeight="1">
      <c r="A178" s="37"/>
      <c r="B178" s="38"/>
      <c r="C178" s="225" t="s">
        <v>222</v>
      </c>
      <c r="D178" s="225" t="s">
        <v>181</v>
      </c>
      <c r="E178" s="226" t="s">
        <v>619</v>
      </c>
      <c r="F178" s="227" t="s">
        <v>620</v>
      </c>
      <c r="G178" s="228" t="s">
        <v>221</v>
      </c>
      <c r="H178" s="229">
        <v>199.34299999999999</v>
      </c>
      <c r="I178" s="230"/>
      <c r="J178" s="231">
        <f>ROUND(I178*H178,2)</f>
        <v>0</v>
      </c>
      <c r="K178" s="227" t="s">
        <v>185</v>
      </c>
      <c r="L178" s="43"/>
      <c r="M178" s="232" t="s">
        <v>1</v>
      </c>
      <c r="N178" s="233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186</v>
      </c>
      <c r="AT178" s="236" t="s">
        <v>181</v>
      </c>
      <c r="AU178" s="236" t="s">
        <v>86</v>
      </c>
      <c r="AY178" s="16" t="s">
        <v>179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84</v>
      </c>
      <c r="BK178" s="237">
        <f>ROUND(I178*H178,2)</f>
        <v>0</v>
      </c>
      <c r="BL178" s="16" t="s">
        <v>186</v>
      </c>
      <c r="BM178" s="236" t="s">
        <v>266</v>
      </c>
    </row>
    <row r="179" s="13" customFormat="1">
      <c r="A179" s="13"/>
      <c r="B179" s="238"/>
      <c r="C179" s="239"/>
      <c r="D179" s="240" t="s">
        <v>187</v>
      </c>
      <c r="E179" s="241" t="s">
        <v>1</v>
      </c>
      <c r="F179" s="242" t="s">
        <v>621</v>
      </c>
      <c r="G179" s="239"/>
      <c r="H179" s="243">
        <v>199.34299999999999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187</v>
      </c>
      <c r="AU179" s="249" t="s">
        <v>86</v>
      </c>
      <c r="AV179" s="13" t="s">
        <v>86</v>
      </c>
      <c r="AW179" s="13" t="s">
        <v>32</v>
      </c>
      <c r="AX179" s="13" t="s">
        <v>76</v>
      </c>
      <c r="AY179" s="249" t="s">
        <v>179</v>
      </c>
    </row>
    <row r="180" s="14" customFormat="1">
      <c r="A180" s="14"/>
      <c r="B180" s="250"/>
      <c r="C180" s="251"/>
      <c r="D180" s="240" t="s">
        <v>187</v>
      </c>
      <c r="E180" s="252" t="s">
        <v>1</v>
      </c>
      <c r="F180" s="253" t="s">
        <v>189</v>
      </c>
      <c r="G180" s="251"/>
      <c r="H180" s="254">
        <v>199.34299999999999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0" t="s">
        <v>187</v>
      </c>
      <c r="AU180" s="260" t="s">
        <v>86</v>
      </c>
      <c r="AV180" s="14" t="s">
        <v>186</v>
      </c>
      <c r="AW180" s="14" t="s">
        <v>32</v>
      </c>
      <c r="AX180" s="14" t="s">
        <v>84</v>
      </c>
      <c r="AY180" s="260" t="s">
        <v>179</v>
      </c>
    </row>
    <row r="181" s="12" customFormat="1" ht="22.8" customHeight="1">
      <c r="A181" s="12"/>
      <c r="B181" s="209"/>
      <c r="C181" s="210"/>
      <c r="D181" s="211" t="s">
        <v>75</v>
      </c>
      <c r="E181" s="223" t="s">
        <v>218</v>
      </c>
      <c r="F181" s="223" t="s">
        <v>317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SUM(P182:P231)</f>
        <v>0</v>
      </c>
      <c r="Q181" s="217"/>
      <c r="R181" s="218">
        <f>SUM(R182:R231)</f>
        <v>0</v>
      </c>
      <c r="S181" s="217"/>
      <c r="T181" s="219">
        <f>SUM(T182:T231)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0" t="s">
        <v>84</v>
      </c>
      <c r="AT181" s="221" t="s">
        <v>75</v>
      </c>
      <c r="AU181" s="221" t="s">
        <v>84</v>
      </c>
      <c r="AY181" s="220" t="s">
        <v>179</v>
      </c>
      <c r="BK181" s="222">
        <f>SUM(BK182:BK231)</f>
        <v>0</v>
      </c>
    </row>
    <row r="182" s="2" customFormat="1" ht="33" customHeight="1">
      <c r="A182" s="37"/>
      <c r="B182" s="38"/>
      <c r="C182" s="225" t="s">
        <v>268</v>
      </c>
      <c r="D182" s="225" t="s">
        <v>181</v>
      </c>
      <c r="E182" s="226" t="s">
        <v>328</v>
      </c>
      <c r="F182" s="227" t="s">
        <v>329</v>
      </c>
      <c r="G182" s="228" t="s">
        <v>192</v>
      </c>
      <c r="H182" s="229">
        <v>189.84999999999999</v>
      </c>
      <c r="I182" s="230"/>
      <c r="J182" s="231">
        <f>ROUND(I182*H182,2)</f>
        <v>0</v>
      </c>
      <c r="K182" s="227" t="s">
        <v>185</v>
      </c>
      <c r="L182" s="43"/>
      <c r="M182" s="232" t="s">
        <v>1</v>
      </c>
      <c r="N182" s="233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186</v>
      </c>
      <c r="AT182" s="236" t="s">
        <v>181</v>
      </c>
      <c r="AU182" s="236" t="s">
        <v>86</v>
      </c>
      <c r="AY182" s="16" t="s">
        <v>179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186</v>
      </c>
      <c r="BM182" s="236" t="s">
        <v>271</v>
      </c>
    </row>
    <row r="183" s="2" customFormat="1">
      <c r="A183" s="37"/>
      <c r="B183" s="38"/>
      <c r="C183" s="225" t="s">
        <v>227</v>
      </c>
      <c r="D183" s="225" t="s">
        <v>181</v>
      </c>
      <c r="E183" s="226" t="s">
        <v>622</v>
      </c>
      <c r="F183" s="227" t="s">
        <v>623</v>
      </c>
      <c r="G183" s="228" t="s">
        <v>192</v>
      </c>
      <c r="H183" s="229">
        <v>189.84999999999999</v>
      </c>
      <c r="I183" s="230"/>
      <c r="J183" s="231">
        <f>ROUND(I183*H183,2)</f>
        <v>0</v>
      </c>
      <c r="K183" s="227" t="s">
        <v>185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186</v>
      </c>
      <c r="AT183" s="236" t="s">
        <v>181</v>
      </c>
      <c r="AU183" s="236" t="s">
        <v>86</v>
      </c>
      <c r="AY183" s="16" t="s">
        <v>179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186</v>
      </c>
      <c r="BM183" s="236" t="s">
        <v>275</v>
      </c>
    </row>
    <row r="184" s="2" customFormat="1" ht="16.5" customHeight="1">
      <c r="A184" s="37"/>
      <c r="B184" s="38"/>
      <c r="C184" s="225" t="s">
        <v>7</v>
      </c>
      <c r="D184" s="225" t="s">
        <v>181</v>
      </c>
      <c r="E184" s="226" t="s">
        <v>624</v>
      </c>
      <c r="F184" s="227" t="s">
        <v>625</v>
      </c>
      <c r="G184" s="228" t="s">
        <v>503</v>
      </c>
      <c r="H184" s="229">
        <v>3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186</v>
      </c>
      <c r="AT184" s="236" t="s">
        <v>181</v>
      </c>
      <c r="AU184" s="236" t="s">
        <v>86</v>
      </c>
      <c r="AY184" s="16" t="s">
        <v>179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186</v>
      </c>
      <c r="BM184" s="236" t="s">
        <v>278</v>
      </c>
    </row>
    <row r="185" s="2" customFormat="1" ht="16.5" customHeight="1">
      <c r="A185" s="37"/>
      <c r="B185" s="38"/>
      <c r="C185" s="225" t="s">
        <v>232</v>
      </c>
      <c r="D185" s="225" t="s">
        <v>181</v>
      </c>
      <c r="E185" s="226" t="s">
        <v>626</v>
      </c>
      <c r="F185" s="227" t="s">
        <v>627</v>
      </c>
      <c r="G185" s="228" t="s">
        <v>628</v>
      </c>
      <c r="H185" s="229">
        <v>1</v>
      </c>
      <c r="I185" s="230"/>
      <c r="J185" s="231">
        <f>ROUND(I185*H185,2)</f>
        <v>0</v>
      </c>
      <c r="K185" s="227" t="s">
        <v>1</v>
      </c>
      <c r="L185" s="43"/>
      <c r="M185" s="232" t="s">
        <v>1</v>
      </c>
      <c r="N185" s="233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186</v>
      </c>
      <c r="AT185" s="236" t="s">
        <v>181</v>
      </c>
      <c r="AU185" s="236" t="s">
        <v>86</v>
      </c>
      <c r="AY185" s="16" t="s">
        <v>179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84</v>
      </c>
      <c r="BK185" s="237">
        <f>ROUND(I185*H185,2)</f>
        <v>0</v>
      </c>
      <c r="BL185" s="16" t="s">
        <v>186</v>
      </c>
      <c r="BM185" s="236" t="s">
        <v>282</v>
      </c>
    </row>
    <row r="186" s="2" customFormat="1" ht="21.75" customHeight="1">
      <c r="A186" s="37"/>
      <c r="B186" s="38"/>
      <c r="C186" s="225" t="s">
        <v>284</v>
      </c>
      <c r="D186" s="225" t="s">
        <v>181</v>
      </c>
      <c r="E186" s="226" t="s">
        <v>629</v>
      </c>
      <c r="F186" s="227" t="s">
        <v>630</v>
      </c>
      <c r="G186" s="228" t="s">
        <v>192</v>
      </c>
      <c r="H186" s="229">
        <v>23.843</v>
      </c>
      <c r="I186" s="230"/>
      <c r="J186" s="231">
        <f>ROUND(I186*H186,2)</f>
        <v>0</v>
      </c>
      <c r="K186" s="227" t="s">
        <v>185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186</v>
      </c>
      <c r="AT186" s="236" t="s">
        <v>181</v>
      </c>
      <c r="AU186" s="236" t="s">
        <v>86</v>
      </c>
      <c r="AY186" s="16" t="s">
        <v>179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186</v>
      </c>
      <c r="BM186" s="236" t="s">
        <v>287</v>
      </c>
    </row>
    <row r="187" s="13" customFormat="1">
      <c r="A187" s="13"/>
      <c r="B187" s="238"/>
      <c r="C187" s="239"/>
      <c r="D187" s="240" t="s">
        <v>187</v>
      </c>
      <c r="E187" s="241" t="s">
        <v>1</v>
      </c>
      <c r="F187" s="242" t="s">
        <v>631</v>
      </c>
      <c r="G187" s="239"/>
      <c r="H187" s="243">
        <v>28.571000000000002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187</v>
      </c>
      <c r="AU187" s="249" t="s">
        <v>86</v>
      </c>
      <c r="AV187" s="13" t="s">
        <v>86</v>
      </c>
      <c r="AW187" s="13" t="s">
        <v>32</v>
      </c>
      <c r="AX187" s="13" t="s">
        <v>76</v>
      </c>
      <c r="AY187" s="249" t="s">
        <v>179</v>
      </c>
    </row>
    <row r="188" s="13" customFormat="1">
      <c r="A188" s="13"/>
      <c r="B188" s="238"/>
      <c r="C188" s="239"/>
      <c r="D188" s="240" t="s">
        <v>187</v>
      </c>
      <c r="E188" s="241" t="s">
        <v>1</v>
      </c>
      <c r="F188" s="242" t="s">
        <v>632</v>
      </c>
      <c r="G188" s="239"/>
      <c r="H188" s="243">
        <v>-4.7279999999999998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187</v>
      </c>
      <c r="AU188" s="249" t="s">
        <v>86</v>
      </c>
      <c r="AV188" s="13" t="s">
        <v>86</v>
      </c>
      <c r="AW188" s="13" t="s">
        <v>32</v>
      </c>
      <c r="AX188" s="13" t="s">
        <v>76</v>
      </c>
      <c r="AY188" s="249" t="s">
        <v>179</v>
      </c>
    </row>
    <row r="189" s="14" customFormat="1">
      <c r="A189" s="14"/>
      <c r="B189" s="250"/>
      <c r="C189" s="251"/>
      <c r="D189" s="240" t="s">
        <v>187</v>
      </c>
      <c r="E189" s="252" t="s">
        <v>1</v>
      </c>
      <c r="F189" s="253" t="s">
        <v>189</v>
      </c>
      <c r="G189" s="251"/>
      <c r="H189" s="254">
        <v>23.843</v>
      </c>
      <c r="I189" s="255"/>
      <c r="J189" s="251"/>
      <c r="K189" s="251"/>
      <c r="L189" s="256"/>
      <c r="M189" s="257"/>
      <c r="N189" s="258"/>
      <c r="O189" s="258"/>
      <c r="P189" s="258"/>
      <c r="Q189" s="258"/>
      <c r="R189" s="258"/>
      <c r="S189" s="258"/>
      <c r="T189" s="25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0" t="s">
        <v>187</v>
      </c>
      <c r="AU189" s="260" t="s">
        <v>86</v>
      </c>
      <c r="AV189" s="14" t="s">
        <v>186</v>
      </c>
      <c r="AW189" s="14" t="s">
        <v>32</v>
      </c>
      <c r="AX189" s="14" t="s">
        <v>84</v>
      </c>
      <c r="AY189" s="260" t="s">
        <v>179</v>
      </c>
    </row>
    <row r="190" s="2" customFormat="1" ht="21.75" customHeight="1">
      <c r="A190" s="37"/>
      <c r="B190" s="38"/>
      <c r="C190" s="225" t="s">
        <v>237</v>
      </c>
      <c r="D190" s="225" t="s">
        <v>181</v>
      </c>
      <c r="E190" s="226" t="s">
        <v>633</v>
      </c>
      <c r="F190" s="227" t="s">
        <v>634</v>
      </c>
      <c r="G190" s="228" t="s">
        <v>192</v>
      </c>
      <c r="H190" s="229">
        <v>11.285</v>
      </c>
      <c r="I190" s="230"/>
      <c r="J190" s="231">
        <f>ROUND(I190*H190,2)</f>
        <v>0</v>
      </c>
      <c r="K190" s="227" t="s">
        <v>185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186</v>
      </c>
      <c r="AT190" s="236" t="s">
        <v>181</v>
      </c>
      <c r="AU190" s="236" t="s">
        <v>86</v>
      </c>
      <c r="AY190" s="16" t="s">
        <v>179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186</v>
      </c>
      <c r="BM190" s="236" t="s">
        <v>291</v>
      </c>
    </row>
    <row r="191" s="13" customFormat="1">
      <c r="A191" s="13"/>
      <c r="B191" s="238"/>
      <c r="C191" s="239"/>
      <c r="D191" s="240" t="s">
        <v>187</v>
      </c>
      <c r="E191" s="241" t="s">
        <v>1</v>
      </c>
      <c r="F191" s="242" t="s">
        <v>635</v>
      </c>
      <c r="G191" s="239"/>
      <c r="H191" s="243">
        <v>11.285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187</v>
      </c>
      <c r="AU191" s="249" t="s">
        <v>86</v>
      </c>
      <c r="AV191" s="13" t="s">
        <v>86</v>
      </c>
      <c r="AW191" s="13" t="s">
        <v>32</v>
      </c>
      <c r="AX191" s="13" t="s">
        <v>76</v>
      </c>
      <c r="AY191" s="249" t="s">
        <v>179</v>
      </c>
    </row>
    <row r="192" s="14" customFormat="1">
      <c r="A192" s="14"/>
      <c r="B192" s="250"/>
      <c r="C192" s="251"/>
      <c r="D192" s="240" t="s">
        <v>187</v>
      </c>
      <c r="E192" s="252" t="s">
        <v>1</v>
      </c>
      <c r="F192" s="253" t="s">
        <v>189</v>
      </c>
      <c r="G192" s="251"/>
      <c r="H192" s="254">
        <v>11.285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187</v>
      </c>
      <c r="AU192" s="260" t="s">
        <v>86</v>
      </c>
      <c r="AV192" s="14" t="s">
        <v>186</v>
      </c>
      <c r="AW192" s="14" t="s">
        <v>32</v>
      </c>
      <c r="AX192" s="14" t="s">
        <v>84</v>
      </c>
      <c r="AY192" s="260" t="s">
        <v>179</v>
      </c>
    </row>
    <row r="193" s="2" customFormat="1">
      <c r="A193" s="37"/>
      <c r="B193" s="38"/>
      <c r="C193" s="225" t="s">
        <v>293</v>
      </c>
      <c r="D193" s="225" t="s">
        <v>181</v>
      </c>
      <c r="E193" s="226" t="s">
        <v>345</v>
      </c>
      <c r="F193" s="227" t="s">
        <v>346</v>
      </c>
      <c r="G193" s="228" t="s">
        <v>184</v>
      </c>
      <c r="H193" s="229">
        <v>6.468</v>
      </c>
      <c r="I193" s="230"/>
      <c r="J193" s="231">
        <f>ROUND(I193*H193,2)</f>
        <v>0</v>
      </c>
      <c r="K193" s="227" t="s">
        <v>185</v>
      </c>
      <c r="L193" s="43"/>
      <c r="M193" s="232" t="s">
        <v>1</v>
      </c>
      <c r="N193" s="233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186</v>
      </c>
      <c r="AT193" s="236" t="s">
        <v>181</v>
      </c>
      <c r="AU193" s="236" t="s">
        <v>86</v>
      </c>
      <c r="AY193" s="16" t="s">
        <v>179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84</v>
      </c>
      <c r="BK193" s="237">
        <f>ROUND(I193*H193,2)</f>
        <v>0</v>
      </c>
      <c r="BL193" s="16" t="s">
        <v>186</v>
      </c>
      <c r="BM193" s="236" t="s">
        <v>296</v>
      </c>
    </row>
    <row r="194" s="13" customFormat="1">
      <c r="A194" s="13"/>
      <c r="B194" s="238"/>
      <c r="C194" s="239"/>
      <c r="D194" s="240" t="s">
        <v>187</v>
      </c>
      <c r="E194" s="241" t="s">
        <v>1</v>
      </c>
      <c r="F194" s="242" t="s">
        <v>636</v>
      </c>
      <c r="G194" s="239"/>
      <c r="H194" s="243">
        <v>5.5129999999999999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187</v>
      </c>
      <c r="AU194" s="249" t="s">
        <v>86</v>
      </c>
      <c r="AV194" s="13" t="s">
        <v>86</v>
      </c>
      <c r="AW194" s="13" t="s">
        <v>32</v>
      </c>
      <c r="AX194" s="13" t="s">
        <v>76</v>
      </c>
      <c r="AY194" s="249" t="s">
        <v>179</v>
      </c>
    </row>
    <row r="195" s="13" customFormat="1">
      <c r="A195" s="13"/>
      <c r="B195" s="238"/>
      <c r="C195" s="239"/>
      <c r="D195" s="240" t="s">
        <v>187</v>
      </c>
      <c r="E195" s="241" t="s">
        <v>1</v>
      </c>
      <c r="F195" s="242" t="s">
        <v>637</v>
      </c>
      <c r="G195" s="239"/>
      <c r="H195" s="243">
        <v>0.95499999999999996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187</v>
      </c>
      <c r="AU195" s="249" t="s">
        <v>86</v>
      </c>
      <c r="AV195" s="13" t="s">
        <v>86</v>
      </c>
      <c r="AW195" s="13" t="s">
        <v>32</v>
      </c>
      <c r="AX195" s="13" t="s">
        <v>76</v>
      </c>
      <c r="AY195" s="249" t="s">
        <v>179</v>
      </c>
    </row>
    <row r="196" s="14" customFormat="1">
      <c r="A196" s="14"/>
      <c r="B196" s="250"/>
      <c r="C196" s="251"/>
      <c r="D196" s="240" t="s">
        <v>187</v>
      </c>
      <c r="E196" s="252" t="s">
        <v>1</v>
      </c>
      <c r="F196" s="253" t="s">
        <v>189</v>
      </c>
      <c r="G196" s="251"/>
      <c r="H196" s="254">
        <v>6.468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0" t="s">
        <v>187</v>
      </c>
      <c r="AU196" s="260" t="s">
        <v>86</v>
      </c>
      <c r="AV196" s="14" t="s">
        <v>186</v>
      </c>
      <c r="AW196" s="14" t="s">
        <v>32</v>
      </c>
      <c r="AX196" s="14" t="s">
        <v>84</v>
      </c>
      <c r="AY196" s="260" t="s">
        <v>179</v>
      </c>
    </row>
    <row r="197" s="2" customFormat="1" ht="21.75" customHeight="1">
      <c r="A197" s="37"/>
      <c r="B197" s="38"/>
      <c r="C197" s="225" t="s">
        <v>242</v>
      </c>
      <c r="D197" s="225" t="s">
        <v>181</v>
      </c>
      <c r="E197" s="226" t="s">
        <v>638</v>
      </c>
      <c r="F197" s="227" t="s">
        <v>639</v>
      </c>
      <c r="G197" s="228" t="s">
        <v>192</v>
      </c>
      <c r="H197" s="229">
        <v>1.44</v>
      </c>
      <c r="I197" s="230"/>
      <c r="J197" s="231">
        <f>ROUND(I197*H197,2)</f>
        <v>0</v>
      </c>
      <c r="K197" s="227" t="s">
        <v>185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186</v>
      </c>
      <c r="AT197" s="236" t="s">
        <v>181</v>
      </c>
      <c r="AU197" s="236" t="s">
        <v>86</v>
      </c>
      <c r="AY197" s="16" t="s">
        <v>179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186</v>
      </c>
      <c r="BM197" s="236" t="s">
        <v>300</v>
      </c>
    </row>
    <row r="198" s="13" customFormat="1">
      <c r="A198" s="13"/>
      <c r="B198" s="238"/>
      <c r="C198" s="239"/>
      <c r="D198" s="240" t="s">
        <v>187</v>
      </c>
      <c r="E198" s="241" t="s">
        <v>1</v>
      </c>
      <c r="F198" s="242" t="s">
        <v>640</v>
      </c>
      <c r="G198" s="239"/>
      <c r="H198" s="243">
        <v>1.44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187</v>
      </c>
      <c r="AU198" s="249" t="s">
        <v>86</v>
      </c>
      <c r="AV198" s="13" t="s">
        <v>86</v>
      </c>
      <c r="AW198" s="13" t="s">
        <v>32</v>
      </c>
      <c r="AX198" s="13" t="s">
        <v>76</v>
      </c>
      <c r="AY198" s="249" t="s">
        <v>179</v>
      </c>
    </row>
    <row r="199" s="14" customFormat="1">
      <c r="A199" s="14"/>
      <c r="B199" s="250"/>
      <c r="C199" s="251"/>
      <c r="D199" s="240" t="s">
        <v>187</v>
      </c>
      <c r="E199" s="252" t="s">
        <v>1</v>
      </c>
      <c r="F199" s="253" t="s">
        <v>189</v>
      </c>
      <c r="G199" s="251"/>
      <c r="H199" s="254">
        <v>1.44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0" t="s">
        <v>187</v>
      </c>
      <c r="AU199" s="260" t="s">
        <v>86</v>
      </c>
      <c r="AV199" s="14" t="s">
        <v>186</v>
      </c>
      <c r="AW199" s="14" t="s">
        <v>32</v>
      </c>
      <c r="AX199" s="14" t="s">
        <v>84</v>
      </c>
      <c r="AY199" s="260" t="s">
        <v>179</v>
      </c>
    </row>
    <row r="200" s="2" customFormat="1">
      <c r="A200" s="37"/>
      <c r="B200" s="38"/>
      <c r="C200" s="225" t="s">
        <v>302</v>
      </c>
      <c r="D200" s="225" t="s">
        <v>181</v>
      </c>
      <c r="E200" s="226" t="s">
        <v>641</v>
      </c>
      <c r="F200" s="227" t="s">
        <v>642</v>
      </c>
      <c r="G200" s="228" t="s">
        <v>184</v>
      </c>
      <c r="H200" s="229">
        <v>2.7719999999999998</v>
      </c>
      <c r="I200" s="230"/>
      <c r="J200" s="231">
        <f>ROUND(I200*H200,2)</f>
        <v>0</v>
      </c>
      <c r="K200" s="227" t="s">
        <v>185</v>
      </c>
      <c r="L200" s="43"/>
      <c r="M200" s="232" t="s">
        <v>1</v>
      </c>
      <c r="N200" s="233" t="s">
        <v>41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186</v>
      </c>
      <c r="AT200" s="236" t="s">
        <v>181</v>
      </c>
      <c r="AU200" s="236" t="s">
        <v>86</v>
      </c>
      <c r="AY200" s="16" t="s">
        <v>179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186</v>
      </c>
      <c r="BM200" s="236" t="s">
        <v>305</v>
      </c>
    </row>
    <row r="201" s="13" customFormat="1">
      <c r="A201" s="13"/>
      <c r="B201" s="238"/>
      <c r="C201" s="239"/>
      <c r="D201" s="240" t="s">
        <v>187</v>
      </c>
      <c r="E201" s="241" t="s">
        <v>1</v>
      </c>
      <c r="F201" s="242" t="s">
        <v>643</v>
      </c>
      <c r="G201" s="239"/>
      <c r="H201" s="243">
        <v>2.7719999999999998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187</v>
      </c>
      <c r="AU201" s="249" t="s">
        <v>86</v>
      </c>
      <c r="AV201" s="13" t="s">
        <v>86</v>
      </c>
      <c r="AW201" s="13" t="s">
        <v>32</v>
      </c>
      <c r="AX201" s="13" t="s">
        <v>76</v>
      </c>
      <c r="AY201" s="249" t="s">
        <v>179</v>
      </c>
    </row>
    <row r="202" s="14" customFormat="1">
      <c r="A202" s="14"/>
      <c r="B202" s="250"/>
      <c r="C202" s="251"/>
      <c r="D202" s="240" t="s">
        <v>187</v>
      </c>
      <c r="E202" s="252" t="s">
        <v>1</v>
      </c>
      <c r="F202" s="253" t="s">
        <v>189</v>
      </c>
      <c r="G202" s="251"/>
      <c r="H202" s="254">
        <v>2.7719999999999998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187</v>
      </c>
      <c r="AU202" s="260" t="s">
        <v>86</v>
      </c>
      <c r="AV202" s="14" t="s">
        <v>186</v>
      </c>
      <c r="AW202" s="14" t="s">
        <v>32</v>
      </c>
      <c r="AX202" s="14" t="s">
        <v>84</v>
      </c>
      <c r="AY202" s="260" t="s">
        <v>179</v>
      </c>
    </row>
    <row r="203" s="2" customFormat="1" ht="33" customHeight="1">
      <c r="A203" s="37"/>
      <c r="B203" s="38"/>
      <c r="C203" s="225" t="s">
        <v>246</v>
      </c>
      <c r="D203" s="225" t="s">
        <v>181</v>
      </c>
      <c r="E203" s="226" t="s">
        <v>644</v>
      </c>
      <c r="F203" s="227" t="s">
        <v>645</v>
      </c>
      <c r="G203" s="228" t="s">
        <v>192</v>
      </c>
      <c r="H203" s="229">
        <v>63.756</v>
      </c>
      <c r="I203" s="230"/>
      <c r="J203" s="231">
        <f>ROUND(I203*H203,2)</f>
        <v>0</v>
      </c>
      <c r="K203" s="227" t="s">
        <v>185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186</v>
      </c>
      <c r="AT203" s="236" t="s">
        <v>181</v>
      </c>
      <c r="AU203" s="236" t="s">
        <v>86</v>
      </c>
      <c r="AY203" s="16" t="s">
        <v>179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84</v>
      </c>
      <c r="BK203" s="237">
        <f>ROUND(I203*H203,2)</f>
        <v>0</v>
      </c>
      <c r="BL203" s="16" t="s">
        <v>186</v>
      </c>
      <c r="BM203" s="236" t="s">
        <v>308</v>
      </c>
    </row>
    <row r="204" s="13" customFormat="1">
      <c r="A204" s="13"/>
      <c r="B204" s="238"/>
      <c r="C204" s="239"/>
      <c r="D204" s="240" t="s">
        <v>187</v>
      </c>
      <c r="E204" s="241" t="s">
        <v>1</v>
      </c>
      <c r="F204" s="242" t="s">
        <v>646</v>
      </c>
      <c r="G204" s="239"/>
      <c r="H204" s="243">
        <v>63.756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187</v>
      </c>
      <c r="AU204" s="249" t="s">
        <v>86</v>
      </c>
      <c r="AV204" s="13" t="s">
        <v>86</v>
      </c>
      <c r="AW204" s="13" t="s">
        <v>32</v>
      </c>
      <c r="AX204" s="13" t="s">
        <v>76</v>
      </c>
      <c r="AY204" s="249" t="s">
        <v>179</v>
      </c>
    </row>
    <row r="205" s="14" customFormat="1">
      <c r="A205" s="14"/>
      <c r="B205" s="250"/>
      <c r="C205" s="251"/>
      <c r="D205" s="240" t="s">
        <v>187</v>
      </c>
      <c r="E205" s="252" t="s">
        <v>1</v>
      </c>
      <c r="F205" s="253" t="s">
        <v>189</v>
      </c>
      <c r="G205" s="251"/>
      <c r="H205" s="254">
        <v>63.756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0" t="s">
        <v>187</v>
      </c>
      <c r="AU205" s="260" t="s">
        <v>86</v>
      </c>
      <c r="AV205" s="14" t="s">
        <v>186</v>
      </c>
      <c r="AW205" s="14" t="s">
        <v>32</v>
      </c>
      <c r="AX205" s="14" t="s">
        <v>84</v>
      </c>
      <c r="AY205" s="260" t="s">
        <v>179</v>
      </c>
    </row>
    <row r="206" s="2" customFormat="1">
      <c r="A206" s="37"/>
      <c r="B206" s="38"/>
      <c r="C206" s="225" t="s">
        <v>310</v>
      </c>
      <c r="D206" s="225" t="s">
        <v>181</v>
      </c>
      <c r="E206" s="226" t="s">
        <v>362</v>
      </c>
      <c r="F206" s="227" t="s">
        <v>363</v>
      </c>
      <c r="G206" s="228" t="s">
        <v>184</v>
      </c>
      <c r="H206" s="229">
        <v>18.687000000000001</v>
      </c>
      <c r="I206" s="230"/>
      <c r="J206" s="231">
        <f>ROUND(I206*H206,2)</f>
        <v>0</v>
      </c>
      <c r="K206" s="227" t="s">
        <v>185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186</v>
      </c>
      <c r="AT206" s="236" t="s">
        <v>181</v>
      </c>
      <c r="AU206" s="236" t="s">
        <v>86</v>
      </c>
      <c r="AY206" s="16" t="s">
        <v>179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84</v>
      </c>
      <c r="BK206" s="237">
        <f>ROUND(I206*H206,2)</f>
        <v>0</v>
      </c>
      <c r="BL206" s="16" t="s">
        <v>186</v>
      </c>
      <c r="BM206" s="236" t="s">
        <v>313</v>
      </c>
    </row>
    <row r="207" s="13" customFormat="1">
      <c r="A207" s="13"/>
      <c r="B207" s="238"/>
      <c r="C207" s="239"/>
      <c r="D207" s="240" t="s">
        <v>187</v>
      </c>
      <c r="E207" s="241" t="s">
        <v>1</v>
      </c>
      <c r="F207" s="242" t="s">
        <v>647</v>
      </c>
      <c r="G207" s="239"/>
      <c r="H207" s="243">
        <v>18.687000000000001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187</v>
      </c>
      <c r="AU207" s="249" t="s">
        <v>86</v>
      </c>
      <c r="AV207" s="13" t="s">
        <v>86</v>
      </c>
      <c r="AW207" s="13" t="s">
        <v>32</v>
      </c>
      <c r="AX207" s="13" t="s">
        <v>76</v>
      </c>
      <c r="AY207" s="249" t="s">
        <v>179</v>
      </c>
    </row>
    <row r="208" s="14" customFormat="1">
      <c r="A208" s="14"/>
      <c r="B208" s="250"/>
      <c r="C208" s="251"/>
      <c r="D208" s="240" t="s">
        <v>187</v>
      </c>
      <c r="E208" s="252" t="s">
        <v>1</v>
      </c>
      <c r="F208" s="253" t="s">
        <v>189</v>
      </c>
      <c r="G208" s="251"/>
      <c r="H208" s="254">
        <v>18.687000000000001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0" t="s">
        <v>187</v>
      </c>
      <c r="AU208" s="260" t="s">
        <v>86</v>
      </c>
      <c r="AV208" s="14" t="s">
        <v>186</v>
      </c>
      <c r="AW208" s="14" t="s">
        <v>32</v>
      </c>
      <c r="AX208" s="14" t="s">
        <v>84</v>
      </c>
      <c r="AY208" s="260" t="s">
        <v>179</v>
      </c>
    </row>
    <row r="209" s="2" customFormat="1">
      <c r="A209" s="37"/>
      <c r="B209" s="38"/>
      <c r="C209" s="225" t="s">
        <v>251</v>
      </c>
      <c r="D209" s="225" t="s">
        <v>181</v>
      </c>
      <c r="E209" s="226" t="s">
        <v>648</v>
      </c>
      <c r="F209" s="227" t="s">
        <v>649</v>
      </c>
      <c r="G209" s="228" t="s">
        <v>192</v>
      </c>
      <c r="H209" s="229">
        <v>1.224</v>
      </c>
      <c r="I209" s="230"/>
      <c r="J209" s="231">
        <f>ROUND(I209*H209,2)</f>
        <v>0</v>
      </c>
      <c r="K209" s="227" t="s">
        <v>185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186</v>
      </c>
      <c r="AT209" s="236" t="s">
        <v>181</v>
      </c>
      <c r="AU209" s="236" t="s">
        <v>86</v>
      </c>
      <c r="AY209" s="16" t="s">
        <v>179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84</v>
      </c>
      <c r="BK209" s="237">
        <f>ROUND(I209*H209,2)</f>
        <v>0</v>
      </c>
      <c r="BL209" s="16" t="s">
        <v>186</v>
      </c>
      <c r="BM209" s="236" t="s">
        <v>316</v>
      </c>
    </row>
    <row r="210" s="13" customFormat="1">
      <c r="A210" s="13"/>
      <c r="B210" s="238"/>
      <c r="C210" s="239"/>
      <c r="D210" s="240" t="s">
        <v>187</v>
      </c>
      <c r="E210" s="241" t="s">
        <v>1</v>
      </c>
      <c r="F210" s="242" t="s">
        <v>650</v>
      </c>
      <c r="G210" s="239"/>
      <c r="H210" s="243">
        <v>1.224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187</v>
      </c>
      <c r="AU210" s="249" t="s">
        <v>86</v>
      </c>
      <c r="AV210" s="13" t="s">
        <v>86</v>
      </c>
      <c r="AW210" s="13" t="s">
        <v>32</v>
      </c>
      <c r="AX210" s="13" t="s">
        <v>76</v>
      </c>
      <c r="AY210" s="249" t="s">
        <v>179</v>
      </c>
    </row>
    <row r="211" s="14" customFormat="1">
      <c r="A211" s="14"/>
      <c r="B211" s="250"/>
      <c r="C211" s="251"/>
      <c r="D211" s="240" t="s">
        <v>187</v>
      </c>
      <c r="E211" s="252" t="s">
        <v>1</v>
      </c>
      <c r="F211" s="253" t="s">
        <v>189</v>
      </c>
      <c r="G211" s="251"/>
      <c r="H211" s="254">
        <v>1.224</v>
      </c>
      <c r="I211" s="255"/>
      <c r="J211" s="251"/>
      <c r="K211" s="251"/>
      <c r="L211" s="256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0" t="s">
        <v>187</v>
      </c>
      <c r="AU211" s="260" t="s">
        <v>86</v>
      </c>
      <c r="AV211" s="14" t="s">
        <v>186</v>
      </c>
      <c r="AW211" s="14" t="s">
        <v>32</v>
      </c>
      <c r="AX211" s="14" t="s">
        <v>84</v>
      </c>
      <c r="AY211" s="260" t="s">
        <v>179</v>
      </c>
    </row>
    <row r="212" s="2" customFormat="1" ht="21.75" customHeight="1">
      <c r="A212" s="37"/>
      <c r="B212" s="38"/>
      <c r="C212" s="225" t="s">
        <v>318</v>
      </c>
      <c r="D212" s="225" t="s">
        <v>181</v>
      </c>
      <c r="E212" s="226" t="s">
        <v>651</v>
      </c>
      <c r="F212" s="227" t="s">
        <v>652</v>
      </c>
      <c r="G212" s="228" t="s">
        <v>192</v>
      </c>
      <c r="H212" s="229">
        <v>11.426</v>
      </c>
      <c r="I212" s="230"/>
      <c r="J212" s="231">
        <f>ROUND(I212*H212,2)</f>
        <v>0</v>
      </c>
      <c r="K212" s="227" t="s">
        <v>185</v>
      </c>
      <c r="L212" s="43"/>
      <c r="M212" s="232" t="s">
        <v>1</v>
      </c>
      <c r="N212" s="233" t="s">
        <v>41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186</v>
      </c>
      <c r="AT212" s="236" t="s">
        <v>181</v>
      </c>
      <c r="AU212" s="236" t="s">
        <v>86</v>
      </c>
      <c r="AY212" s="16" t="s">
        <v>179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84</v>
      </c>
      <c r="BK212" s="237">
        <f>ROUND(I212*H212,2)</f>
        <v>0</v>
      </c>
      <c r="BL212" s="16" t="s">
        <v>186</v>
      </c>
      <c r="BM212" s="236" t="s">
        <v>321</v>
      </c>
    </row>
    <row r="213" s="13" customFormat="1">
      <c r="A213" s="13"/>
      <c r="B213" s="238"/>
      <c r="C213" s="239"/>
      <c r="D213" s="240" t="s">
        <v>187</v>
      </c>
      <c r="E213" s="241" t="s">
        <v>1</v>
      </c>
      <c r="F213" s="242" t="s">
        <v>653</v>
      </c>
      <c r="G213" s="239"/>
      <c r="H213" s="243">
        <v>11.426</v>
      </c>
      <c r="I213" s="244"/>
      <c r="J213" s="239"/>
      <c r="K213" s="239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187</v>
      </c>
      <c r="AU213" s="249" t="s">
        <v>86</v>
      </c>
      <c r="AV213" s="13" t="s">
        <v>86</v>
      </c>
      <c r="AW213" s="13" t="s">
        <v>32</v>
      </c>
      <c r="AX213" s="13" t="s">
        <v>76</v>
      </c>
      <c r="AY213" s="249" t="s">
        <v>179</v>
      </c>
    </row>
    <row r="214" s="14" customFormat="1">
      <c r="A214" s="14"/>
      <c r="B214" s="250"/>
      <c r="C214" s="251"/>
      <c r="D214" s="240" t="s">
        <v>187</v>
      </c>
      <c r="E214" s="252" t="s">
        <v>1</v>
      </c>
      <c r="F214" s="253" t="s">
        <v>189</v>
      </c>
      <c r="G214" s="251"/>
      <c r="H214" s="254">
        <v>11.426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187</v>
      </c>
      <c r="AU214" s="260" t="s">
        <v>86</v>
      </c>
      <c r="AV214" s="14" t="s">
        <v>186</v>
      </c>
      <c r="AW214" s="14" t="s">
        <v>32</v>
      </c>
      <c r="AX214" s="14" t="s">
        <v>84</v>
      </c>
      <c r="AY214" s="260" t="s">
        <v>179</v>
      </c>
    </row>
    <row r="215" s="2" customFormat="1">
      <c r="A215" s="37"/>
      <c r="B215" s="38"/>
      <c r="C215" s="225" t="s">
        <v>258</v>
      </c>
      <c r="D215" s="225" t="s">
        <v>181</v>
      </c>
      <c r="E215" s="226" t="s">
        <v>654</v>
      </c>
      <c r="F215" s="227" t="s">
        <v>655</v>
      </c>
      <c r="G215" s="228" t="s">
        <v>221</v>
      </c>
      <c r="H215" s="229">
        <v>23.960000000000001</v>
      </c>
      <c r="I215" s="230"/>
      <c r="J215" s="231">
        <f>ROUND(I215*H215,2)</f>
        <v>0</v>
      </c>
      <c r="K215" s="227" t="s">
        <v>585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186</v>
      </c>
      <c r="AT215" s="236" t="s">
        <v>181</v>
      </c>
      <c r="AU215" s="236" t="s">
        <v>86</v>
      </c>
      <c r="AY215" s="16" t="s">
        <v>179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84</v>
      </c>
      <c r="BK215" s="237">
        <f>ROUND(I215*H215,2)</f>
        <v>0</v>
      </c>
      <c r="BL215" s="16" t="s">
        <v>186</v>
      </c>
      <c r="BM215" s="236" t="s">
        <v>325</v>
      </c>
    </row>
    <row r="216" s="13" customFormat="1">
      <c r="A216" s="13"/>
      <c r="B216" s="238"/>
      <c r="C216" s="239"/>
      <c r="D216" s="240" t="s">
        <v>187</v>
      </c>
      <c r="E216" s="241" t="s">
        <v>1</v>
      </c>
      <c r="F216" s="242" t="s">
        <v>656</v>
      </c>
      <c r="G216" s="239"/>
      <c r="H216" s="243">
        <v>23.960000000000001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187</v>
      </c>
      <c r="AU216" s="249" t="s">
        <v>86</v>
      </c>
      <c r="AV216" s="13" t="s">
        <v>86</v>
      </c>
      <c r="AW216" s="13" t="s">
        <v>32</v>
      </c>
      <c r="AX216" s="13" t="s">
        <v>76</v>
      </c>
      <c r="AY216" s="249" t="s">
        <v>179</v>
      </c>
    </row>
    <row r="217" s="14" customFormat="1">
      <c r="A217" s="14"/>
      <c r="B217" s="250"/>
      <c r="C217" s="251"/>
      <c r="D217" s="240" t="s">
        <v>187</v>
      </c>
      <c r="E217" s="252" t="s">
        <v>1</v>
      </c>
      <c r="F217" s="253" t="s">
        <v>189</v>
      </c>
      <c r="G217" s="251"/>
      <c r="H217" s="254">
        <v>23.960000000000001</v>
      </c>
      <c r="I217" s="255"/>
      <c r="J217" s="251"/>
      <c r="K217" s="251"/>
      <c r="L217" s="256"/>
      <c r="M217" s="257"/>
      <c r="N217" s="258"/>
      <c r="O217" s="258"/>
      <c r="P217" s="258"/>
      <c r="Q217" s="258"/>
      <c r="R217" s="258"/>
      <c r="S217" s="258"/>
      <c r="T217" s="25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0" t="s">
        <v>187</v>
      </c>
      <c r="AU217" s="260" t="s">
        <v>86</v>
      </c>
      <c r="AV217" s="14" t="s">
        <v>186</v>
      </c>
      <c r="AW217" s="14" t="s">
        <v>32</v>
      </c>
      <c r="AX217" s="14" t="s">
        <v>84</v>
      </c>
      <c r="AY217" s="260" t="s">
        <v>179</v>
      </c>
    </row>
    <row r="218" s="2" customFormat="1">
      <c r="A218" s="37"/>
      <c r="B218" s="38"/>
      <c r="C218" s="225" t="s">
        <v>327</v>
      </c>
      <c r="D218" s="225" t="s">
        <v>181</v>
      </c>
      <c r="E218" s="226" t="s">
        <v>657</v>
      </c>
      <c r="F218" s="227" t="s">
        <v>658</v>
      </c>
      <c r="G218" s="228" t="s">
        <v>192</v>
      </c>
      <c r="H218" s="229">
        <v>186.87000000000001</v>
      </c>
      <c r="I218" s="230"/>
      <c r="J218" s="231">
        <f>ROUND(I218*H218,2)</f>
        <v>0</v>
      </c>
      <c r="K218" s="227" t="s">
        <v>185</v>
      </c>
      <c r="L218" s="43"/>
      <c r="M218" s="232" t="s">
        <v>1</v>
      </c>
      <c r="N218" s="233" t="s">
        <v>41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186</v>
      </c>
      <c r="AT218" s="236" t="s">
        <v>181</v>
      </c>
      <c r="AU218" s="236" t="s">
        <v>86</v>
      </c>
      <c r="AY218" s="16" t="s">
        <v>179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186</v>
      </c>
      <c r="BM218" s="236" t="s">
        <v>330</v>
      </c>
    </row>
    <row r="219" s="13" customFormat="1">
      <c r="A219" s="13"/>
      <c r="B219" s="238"/>
      <c r="C219" s="239"/>
      <c r="D219" s="240" t="s">
        <v>187</v>
      </c>
      <c r="E219" s="241" t="s">
        <v>1</v>
      </c>
      <c r="F219" s="242" t="s">
        <v>659</v>
      </c>
      <c r="G219" s="239"/>
      <c r="H219" s="243">
        <v>186.87000000000001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187</v>
      </c>
      <c r="AU219" s="249" t="s">
        <v>86</v>
      </c>
      <c r="AV219" s="13" t="s">
        <v>86</v>
      </c>
      <c r="AW219" s="13" t="s">
        <v>32</v>
      </c>
      <c r="AX219" s="13" t="s">
        <v>76</v>
      </c>
      <c r="AY219" s="249" t="s">
        <v>179</v>
      </c>
    </row>
    <row r="220" s="14" customFormat="1">
      <c r="A220" s="14"/>
      <c r="B220" s="250"/>
      <c r="C220" s="251"/>
      <c r="D220" s="240" t="s">
        <v>187</v>
      </c>
      <c r="E220" s="252" t="s">
        <v>1</v>
      </c>
      <c r="F220" s="253" t="s">
        <v>189</v>
      </c>
      <c r="G220" s="251"/>
      <c r="H220" s="254">
        <v>186.87000000000001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187</v>
      </c>
      <c r="AU220" s="260" t="s">
        <v>86</v>
      </c>
      <c r="AV220" s="14" t="s">
        <v>186</v>
      </c>
      <c r="AW220" s="14" t="s">
        <v>32</v>
      </c>
      <c r="AX220" s="14" t="s">
        <v>84</v>
      </c>
      <c r="AY220" s="260" t="s">
        <v>179</v>
      </c>
    </row>
    <row r="221" s="2" customFormat="1" ht="33" customHeight="1">
      <c r="A221" s="37"/>
      <c r="B221" s="38"/>
      <c r="C221" s="225" t="s">
        <v>263</v>
      </c>
      <c r="D221" s="225" t="s">
        <v>181</v>
      </c>
      <c r="E221" s="226" t="s">
        <v>660</v>
      </c>
      <c r="F221" s="227" t="s">
        <v>661</v>
      </c>
      <c r="G221" s="228" t="s">
        <v>192</v>
      </c>
      <c r="H221" s="229">
        <v>572.59799999999996</v>
      </c>
      <c r="I221" s="230"/>
      <c r="J221" s="231">
        <f>ROUND(I221*H221,2)</f>
        <v>0</v>
      </c>
      <c r="K221" s="227" t="s">
        <v>185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186</v>
      </c>
      <c r="AT221" s="236" t="s">
        <v>181</v>
      </c>
      <c r="AU221" s="236" t="s">
        <v>86</v>
      </c>
      <c r="AY221" s="16" t="s">
        <v>179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84</v>
      </c>
      <c r="BK221" s="237">
        <f>ROUND(I221*H221,2)</f>
        <v>0</v>
      </c>
      <c r="BL221" s="16" t="s">
        <v>186</v>
      </c>
      <c r="BM221" s="236" t="s">
        <v>333</v>
      </c>
    </row>
    <row r="222" s="13" customFormat="1">
      <c r="A222" s="13"/>
      <c r="B222" s="238"/>
      <c r="C222" s="239"/>
      <c r="D222" s="240" t="s">
        <v>187</v>
      </c>
      <c r="E222" s="241" t="s">
        <v>1</v>
      </c>
      <c r="F222" s="242" t="s">
        <v>662</v>
      </c>
      <c r="G222" s="239"/>
      <c r="H222" s="243">
        <v>572.59799999999996</v>
      </c>
      <c r="I222" s="244"/>
      <c r="J222" s="239"/>
      <c r="K222" s="239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187</v>
      </c>
      <c r="AU222" s="249" t="s">
        <v>86</v>
      </c>
      <c r="AV222" s="13" t="s">
        <v>86</v>
      </c>
      <c r="AW222" s="13" t="s">
        <v>32</v>
      </c>
      <c r="AX222" s="13" t="s">
        <v>76</v>
      </c>
      <c r="AY222" s="249" t="s">
        <v>179</v>
      </c>
    </row>
    <row r="223" s="14" customFormat="1">
      <c r="A223" s="14"/>
      <c r="B223" s="250"/>
      <c r="C223" s="251"/>
      <c r="D223" s="240" t="s">
        <v>187</v>
      </c>
      <c r="E223" s="252" t="s">
        <v>1</v>
      </c>
      <c r="F223" s="253" t="s">
        <v>189</v>
      </c>
      <c r="G223" s="251"/>
      <c r="H223" s="254">
        <v>572.59799999999996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187</v>
      </c>
      <c r="AU223" s="260" t="s">
        <v>86</v>
      </c>
      <c r="AV223" s="14" t="s">
        <v>186</v>
      </c>
      <c r="AW223" s="14" t="s">
        <v>32</v>
      </c>
      <c r="AX223" s="14" t="s">
        <v>84</v>
      </c>
      <c r="AY223" s="260" t="s">
        <v>179</v>
      </c>
    </row>
    <row r="224" s="2" customFormat="1" ht="33" customHeight="1">
      <c r="A224" s="37"/>
      <c r="B224" s="38"/>
      <c r="C224" s="225" t="s">
        <v>335</v>
      </c>
      <c r="D224" s="225" t="s">
        <v>181</v>
      </c>
      <c r="E224" s="226" t="s">
        <v>663</v>
      </c>
      <c r="F224" s="227" t="s">
        <v>664</v>
      </c>
      <c r="G224" s="228" t="s">
        <v>192</v>
      </c>
      <c r="H224" s="229">
        <v>572.59799999999996</v>
      </c>
      <c r="I224" s="230"/>
      <c r="J224" s="231">
        <f>ROUND(I224*H224,2)</f>
        <v>0</v>
      </c>
      <c r="K224" s="227" t="s">
        <v>185</v>
      </c>
      <c r="L224" s="43"/>
      <c r="M224" s="232" t="s">
        <v>1</v>
      </c>
      <c r="N224" s="233" t="s">
        <v>41</v>
      </c>
      <c r="O224" s="90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186</v>
      </c>
      <c r="AT224" s="236" t="s">
        <v>181</v>
      </c>
      <c r="AU224" s="236" t="s">
        <v>86</v>
      </c>
      <c r="AY224" s="16" t="s">
        <v>179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84</v>
      </c>
      <c r="BK224" s="237">
        <f>ROUND(I224*H224,2)</f>
        <v>0</v>
      </c>
      <c r="BL224" s="16" t="s">
        <v>186</v>
      </c>
      <c r="BM224" s="236" t="s">
        <v>338</v>
      </c>
    </row>
    <row r="225" s="2" customFormat="1">
      <c r="A225" s="37"/>
      <c r="B225" s="38"/>
      <c r="C225" s="225" t="s">
        <v>266</v>
      </c>
      <c r="D225" s="225" t="s">
        <v>181</v>
      </c>
      <c r="E225" s="226" t="s">
        <v>665</v>
      </c>
      <c r="F225" s="227" t="s">
        <v>666</v>
      </c>
      <c r="G225" s="228" t="s">
        <v>192</v>
      </c>
      <c r="H225" s="229">
        <v>31.529</v>
      </c>
      <c r="I225" s="230"/>
      <c r="J225" s="231">
        <f>ROUND(I225*H225,2)</f>
        <v>0</v>
      </c>
      <c r="K225" s="227" t="s">
        <v>185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186</v>
      </c>
      <c r="AT225" s="236" t="s">
        <v>181</v>
      </c>
      <c r="AU225" s="236" t="s">
        <v>86</v>
      </c>
      <c r="AY225" s="16" t="s">
        <v>179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186</v>
      </c>
      <c r="BM225" s="236" t="s">
        <v>343</v>
      </c>
    </row>
    <row r="226" s="13" customFormat="1">
      <c r="A226" s="13"/>
      <c r="B226" s="238"/>
      <c r="C226" s="239"/>
      <c r="D226" s="240" t="s">
        <v>187</v>
      </c>
      <c r="E226" s="241" t="s">
        <v>1</v>
      </c>
      <c r="F226" s="242" t="s">
        <v>667</v>
      </c>
      <c r="G226" s="239"/>
      <c r="H226" s="243">
        <v>10.85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187</v>
      </c>
      <c r="AU226" s="249" t="s">
        <v>86</v>
      </c>
      <c r="AV226" s="13" t="s">
        <v>86</v>
      </c>
      <c r="AW226" s="13" t="s">
        <v>32</v>
      </c>
      <c r="AX226" s="13" t="s">
        <v>76</v>
      </c>
      <c r="AY226" s="249" t="s">
        <v>179</v>
      </c>
    </row>
    <row r="227" s="13" customFormat="1">
      <c r="A227" s="13"/>
      <c r="B227" s="238"/>
      <c r="C227" s="239"/>
      <c r="D227" s="240" t="s">
        <v>187</v>
      </c>
      <c r="E227" s="241" t="s">
        <v>1</v>
      </c>
      <c r="F227" s="242" t="s">
        <v>668</v>
      </c>
      <c r="G227" s="239"/>
      <c r="H227" s="243">
        <v>6.6779999999999999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187</v>
      </c>
      <c r="AU227" s="249" t="s">
        <v>86</v>
      </c>
      <c r="AV227" s="13" t="s">
        <v>86</v>
      </c>
      <c r="AW227" s="13" t="s">
        <v>32</v>
      </c>
      <c r="AX227" s="13" t="s">
        <v>76</v>
      </c>
      <c r="AY227" s="249" t="s">
        <v>179</v>
      </c>
    </row>
    <row r="228" s="13" customFormat="1">
      <c r="A228" s="13"/>
      <c r="B228" s="238"/>
      <c r="C228" s="239"/>
      <c r="D228" s="240" t="s">
        <v>187</v>
      </c>
      <c r="E228" s="241" t="s">
        <v>1</v>
      </c>
      <c r="F228" s="242" t="s">
        <v>669</v>
      </c>
      <c r="G228" s="239"/>
      <c r="H228" s="243">
        <v>14.000999999999999</v>
      </c>
      <c r="I228" s="244"/>
      <c r="J228" s="239"/>
      <c r="K228" s="239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187</v>
      </c>
      <c r="AU228" s="249" t="s">
        <v>86</v>
      </c>
      <c r="AV228" s="13" t="s">
        <v>86</v>
      </c>
      <c r="AW228" s="13" t="s">
        <v>32</v>
      </c>
      <c r="AX228" s="13" t="s">
        <v>76</v>
      </c>
      <c r="AY228" s="249" t="s">
        <v>179</v>
      </c>
    </row>
    <row r="229" s="14" customFormat="1">
      <c r="A229" s="14"/>
      <c r="B229" s="250"/>
      <c r="C229" s="251"/>
      <c r="D229" s="240" t="s">
        <v>187</v>
      </c>
      <c r="E229" s="252" t="s">
        <v>1</v>
      </c>
      <c r="F229" s="253" t="s">
        <v>189</v>
      </c>
      <c r="G229" s="251"/>
      <c r="H229" s="254">
        <v>31.529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187</v>
      </c>
      <c r="AU229" s="260" t="s">
        <v>86</v>
      </c>
      <c r="AV229" s="14" t="s">
        <v>186</v>
      </c>
      <c r="AW229" s="14" t="s">
        <v>32</v>
      </c>
      <c r="AX229" s="14" t="s">
        <v>84</v>
      </c>
      <c r="AY229" s="260" t="s">
        <v>179</v>
      </c>
    </row>
    <row r="230" s="2" customFormat="1">
      <c r="A230" s="37"/>
      <c r="B230" s="38"/>
      <c r="C230" s="225" t="s">
        <v>344</v>
      </c>
      <c r="D230" s="225" t="s">
        <v>181</v>
      </c>
      <c r="E230" s="226" t="s">
        <v>670</v>
      </c>
      <c r="F230" s="227" t="s">
        <v>671</v>
      </c>
      <c r="G230" s="228" t="s">
        <v>184</v>
      </c>
      <c r="H230" s="229">
        <v>4</v>
      </c>
      <c r="I230" s="230"/>
      <c r="J230" s="231">
        <f>ROUND(I230*H230,2)</f>
        <v>0</v>
      </c>
      <c r="K230" s="227" t="s">
        <v>185</v>
      </c>
      <c r="L230" s="43"/>
      <c r="M230" s="232" t="s">
        <v>1</v>
      </c>
      <c r="N230" s="233" t="s">
        <v>41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186</v>
      </c>
      <c r="AT230" s="236" t="s">
        <v>181</v>
      </c>
      <c r="AU230" s="236" t="s">
        <v>86</v>
      </c>
      <c r="AY230" s="16" t="s">
        <v>179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186</v>
      </c>
      <c r="BM230" s="236" t="s">
        <v>347</v>
      </c>
    </row>
    <row r="231" s="2" customFormat="1">
      <c r="A231" s="37"/>
      <c r="B231" s="38"/>
      <c r="C231" s="225" t="s">
        <v>271</v>
      </c>
      <c r="D231" s="225" t="s">
        <v>181</v>
      </c>
      <c r="E231" s="226" t="s">
        <v>672</v>
      </c>
      <c r="F231" s="227" t="s">
        <v>673</v>
      </c>
      <c r="G231" s="228" t="s">
        <v>192</v>
      </c>
      <c r="H231" s="229">
        <v>510</v>
      </c>
      <c r="I231" s="230"/>
      <c r="J231" s="231">
        <f>ROUND(I231*H231,2)</f>
        <v>0</v>
      </c>
      <c r="K231" s="227" t="s">
        <v>185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186</v>
      </c>
      <c r="AT231" s="236" t="s">
        <v>181</v>
      </c>
      <c r="AU231" s="236" t="s">
        <v>86</v>
      </c>
      <c r="AY231" s="16" t="s">
        <v>179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84</v>
      </c>
      <c r="BK231" s="237">
        <f>ROUND(I231*H231,2)</f>
        <v>0</v>
      </c>
      <c r="BL231" s="16" t="s">
        <v>186</v>
      </c>
      <c r="BM231" s="236" t="s">
        <v>351</v>
      </c>
    </row>
    <row r="232" s="12" customFormat="1" ht="22.8" customHeight="1">
      <c r="A232" s="12"/>
      <c r="B232" s="209"/>
      <c r="C232" s="210"/>
      <c r="D232" s="211" t="s">
        <v>75</v>
      </c>
      <c r="E232" s="223" t="s">
        <v>396</v>
      </c>
      <c r="F232" s="223" t="s">
        <v>397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SUM(P233:P238)</f>
        <v>0</v>
      </c>
      <c r="Q232" s="217"/>
      <c r="R232" s="218">
        <f>SUM(R233:R238)</f>
        <v>0</v>
      </c>
      <c r="S232" s="217"/>
      <c r="T232" s="21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0" t="s">
        <v>84</v>
      </c>
      <c r="AT232" s="221" t="s">
        <v>75</v>
      </c>
      <c r="AU232" s="221" t="s">
        <v>84</v>
      </c>
      <c r="AY232" s="220" t="s">
        <v>179</v>
      </c>
      <c r="BK232" s="222">
        <f>SUM(BK233:BK238)</f>
        <v>0</v>
      </c>
    </row>
    <row r="233" s="2" customFormat="1" ht="33" customHeight="1">
      <c r="A233" s="37"/>
      <c r="B233" s="38"/>
      <c r="C233" s="225" t="s">
        <v>352</v>
      </c>
      <c r="D233" s="225" t="s">
        <v>181</v>
      </c>
      <c r="E233" s="226" t="s">
        <v>674</v>
      </c>
      <c r="F233" s="227" t="s">
        <v>675</v>
      </c>
      <c r="G233" s="228" t="s">
        <v>211</v>
      </c>
      <c r="H233" s="229">
        <v>123.122</v>
      </c>
      <c r="I233" s="230"/>
      <c r="J233" s="231">
        <f>ROUND(I233*H233,2)</f>
        <v>0</v>
      </c>
      <c r="K233" s="227" t="s">
        <v>185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186</v>
      </c>
      <c r="AT233" s="236" t="s">
        <v>181</v>
      </c>
      <c r="AU233" s="236" t="s">
        <v>86</v>
      </c>
      <c r="AY233" s="16" t="s">
        <v>179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84</v>
      </c>
      <c r="BK233" s="237">
        <f>ROUND(I233*H233,2)</f>
        <v>0</v>
      </c>
      <c r="BL233" s="16" t="s">
        <v>186</v>
      </c>
      <c r="BM233" s="236" t="s">
        <v>355</v>
      </c>
    </row>
    <row r="234" s="2" customFormat="1">
      <c r="A234" s="37"/>
      <c r="B234" s="38"/>
      <c r="C234" s="225" t="s">
        <v>275</v>
      </c>
      <c r="D234" s="225" t="s">
        <v>181</v>
      </c>
      <c r="E234" s="226" t="s">
        <v>402</v>
      </c>
      <c r="F234" s="227" t="s">
        <v>403</v>
      </c>
      <c r="G234" s="228" t="s">
        <v>211</v>
      </c>
      <c r="H234" s="229">
        <v>123.122</v>
      </c>
      <c r="I234" s="230"/>
      <c r="J234" s="231">
        <f>ROUND(I234*H234,2)</f>
        <v>0</v>
      </c>
      <c r="K234" s="227" t="s">
        <v>185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186</v>
      </c>
      <c r="AT234" s="236" t="s">
        <v>181</v>
      </c>
      <c r="AU234" s="236" t="s">
        <v>86</v>
      </c>
      <c r="AY234" s="16" t="s">
        <v>179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84</v>
      </c>
      <c r="BK234" s="237">
        <f>ROUND(I234*H234,2)</f>
        <v>0</v>
      </c>
      <c r="BL234" s="16" t="s">
        <v>186</v>
      </c>
      <c r="BM234" s="236" t="s">
        <v>359</v>
      </c>
    </row>
    <row r="235" s="2" customFormat="1">
      <c r="A235" s="37"/>
      <c r="B235" s="38"/>
      <c r="C235" s="225" t="s">
        <v>361</v>
      </c>
      <c r="D235" s="225" t="s">
        <v>181</v>
      </c>
      <c r="E235" s="226" t="s">
        <v>405</v>
      </c>
      <c r="F235" s="227" t="s">
        <v>406</v>
      </c>
      <c r="G235" s="228" t="s">
        <v>211</v>
      </c>
      <c r="H235" s="229">
        <v>800.83799999999997</v>
      </c>
      <c r="I235" s="230"/>
      <c r="J235" s="231">
        <f>ROUND(I235*H235,2)</f>
        <v>0</v>
      </c>
      <c r="K235" s="227" t="s">
        <v>185</v>
      </c>
      <c r="L235" s="43"/>
      <c r="M235" s="232" t="s">
        <v>1</v>
      </c>
      <c r="N235" s="233" t="s">
        <v>41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186</v>
      </c>
      <c r="AT235" s="236" t="s">
        <v>181</v>
      </c>
      <c r="AU235" s="236" t="s">
        <v>86</v>
      </c>
      <c r="AY235" s="16" t="s">
        <v>179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84</v>
      </c>
      <c r="BK235" s="237">
        <f>ROUND(I235*H235,2)</f>
        <v>0</v>
      </c>
      <c r="BL235" s="16" t="s">
        <v>186</v>
      </c>
      <c r="BM235" s="236" t="s">
        <v>364</v>
      </c>
    </row>
    <row r="236" s="13" customFormat="1">
      <c r="A236" s="13"/>
      <c r="B236" s="238"/>
      <c r="C236" s="239"/>
      <c r="D236" s="240" t="s">
        <v>187</v>
      </c>
      <c r="E236" s="241" t="s">
        <v>1</v>
      </c>
      <c r="F236" s="242" t="s">
        <v>676</v>
      </c>
      <c r="G236" s="239"/>
      <c r="H236" s="243">
        <v>800.83799999999997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187</v>
      </c>
      <c r="AU236" s="249" t="s">
        <v>86</v>
      </c>
      <c r="AV236" s="13" t="s">
        <v>86</v>
      </c>
      <c r="AW236" s="13" t="s">
        <v>32</v>
      </c>
      <c r="AX236" s="13" t="s">
        <v>76</v>
      </c>
      <c r="AY236" s="249" t="s">
        <v>179</v>
      </c>
    </row>
    <row r="237" s="14" customFormat="1">
      <c r="A237" s="14"/>
      <c r="B237" s="250"/>
      <c r="C237" s="251"/>
      <c r="D237" s="240" t="s">
        <v>187</v>
      </c>
      <c r="E237" s="252" t="s">
        <v>1</v>
      </c>
      <c r="F237" s="253" t="s">
        <v>189</v>
      </c>
      <c r="G237" s="251"/>
      <c r="H237" s="254">
        <v>800.83799999999997</v>
      </c>
      <c r="I237" s="255"/>
      <c r="J237" s="251"/>
      <c r="K237" s="251"/>
      <c r="L237" s="256"/>
      <c r="M237" s="257"/>
      <c r="N237" s="258"/>
      <c r="O237" s="258"/>
      <c r="P237" s="258"/>
      <c r="Q237" s="258"/>
      <c r="R237" s="258"/>
      <c r="S237" s="258"/>
      <c r="T237" s="25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0" t="s">
        <v>187</v>
      </c>
      <c r="AU237" s="260" t="s">
        <v>86</v>
      </c>
      <c r="AV237" s="14" t="s">
        <v>186</v>
      </c>
      <c r="AW237" s="14" t="s">
        <v>32</v>
      </c>
      <c r="AX237" s="14" t="s">
        <v>84</v>
      </c>
      <c r="AY237" s="260" t="s">
        <v>179</v>
      </c>
    </row>
    <row r="238" s="2" customFormat="1" ht="33" customHeight="1">
      <c r="A238" s="37"/>
      <c r="B238" s="38"/>
      <c r="C238" s="225" t="s">
        <v>278</v>
      </c>
      <c r="D238" s="225" t="s">
        <v>181</v>
      </c>
      <c r="E238" s="226" t="s">
        <v>410</v>
      </c>
      <c r="F238" s="227" t="s">
        <v>411</v>
      </c>
      <c r="G238" s="228" t="s">
        <v>211</v>
      </c>
      <c r="H238" s="229">
        <v>88.981999999999999</v>
      </c>
      <c r="I238" s="230"/>
      <c r="J238" s="231">
        <f>ROUND(I238*H238,2)</f>
        <v>0</v>
      </c>
      <c r="K238" s="227" t="s">
        <v>185</v>
      </c>
      <c r="L238" s="43"/>
      <c r="M238" s="232" t="s">
        <v>1</v>
      </c>
      <c r="N238" s="233" t="s">
        <v>41</v>
      </c>
      <c r="O238" s="90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186</v>
      </c>
      <c r="AT238" s="236" t="s">
        <v>181</v>
      </c>
      <c r="AU238" s="236" t="s">
        <v>86</v>
      </c>
      <c r="AY238" s="16" t="s">
        <v>179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84</v>
      </c>
      <c r="BK238" s="237">
        <f>ROUND(I238*H238,2)</f>
        <v>0</v>
      </c>
      <c r="BL238" s="16" t="s">
        <v>186</v>
      </c>
      <c r="BM238" s="236" t="s">
        <v>367</v>
      </c>
    </row>
    <row r="239" s="12" customFormat="1" ht="22.8" customHeight="1">
      <c r="A239" s="12"/>
      <c r="B239" s="209"/>
      <c r="C239" s="210"/>
      <c r="D239" s="211" t="s">
        <v>75</v>
      </c>
      <c r="E239" s="223" t="s">
        <v>413</v>
      </c>
      <c r="F239" s="223" t="s">
        <v>414</v>
      </c>
      <c r="G239" s="210"/>
      <c r="H239" s="210"/>
      <c r="I239" s="213"/>
      <c r="J239" s="224">
        <f>BK239</f>
        <v>0</v>
      </c>
      <c r="K239" s="210"/>
      <c r="L239" s="215"/>
      <c r="M239" s="216"/>
      <c r="N239" s="217"/>
      <c r="O239" s="217"/>
      <c r="P239" s="218">
        <f>P240</f>
        <v>0</v>
      </c>
      <c r="Q239" s="217"/>
      <c r="R239" s="218">
        <f>R240</f>
        <v>0</v>
      </c>
      <c r="S239" s="217"/>
      <c r="T239" s="219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0" t="s">
        <v>84</v>
      </c>
      <c r="AT239" s="221" t="s">
        <v>75</v>
      </c>
      <c r="AU239" s="221" t="s">
        <v>84</v>
      </c>
      <c r="AY239" s="220" t="s">
        <v>179</v>
      </c>
      <c r="BK239" s="222">
        <f>BK240</f>
        <v>0</v>
      </c>
    </row>
    <row r="240" s="2" customFormat="1" ht="16.5" customHeight="1">
      <c r="A240" s="37"/>
      <c r="B240" s="38"/>
      <c r="C240" s="225" t="s">
        <v>369</v>
      </c>
      <c r="D240" s="225" t="s">
        <v>181</v>
      </c>
      <c r="E240" s="226" t="s">
        <v>415</v>
      </c>
      <c r="F240" s="227" t="s">
        <v>416</v>
      </c>
      <c r="G240" s="228" t="s">
        <v>211</v>
      </c>
      <c r="H240" s="229">
        <v>92.441999999999993</v>
      </c>
      <c r="I240" s="230"/>
      <c r="J240" s="231">
        <f>ROUND(I240*H240,2)</f>
        <v>0</v>
      </c>
      <c r="K240" s="227" t="s">
        <v>185</v>
      </c>
      <c r="L240" s="43"/>
      <c r="M240" s="232" t="s">
        <v>1</v>
      </c>
      <c r="N240" s="233" t="s">
        <v>41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186</v>
      </c>
      <c r="AT240" s="236" t="s">
        <v>181</v>
      </c>
      <c r="AU240" s="236" t="s">
        <v>86</v>
      </c>
      <c r="AY240" s="16" t="s">
        <v>179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84</v>
      </c>
      <c r="BK240" s="237">
        <f>ROUND(I240*H240,2)</f>
        <v>0</v>
      </c>
      <c r="BL240" s="16" t="s">
        <v>186</v>
      </c>
      <c r="BM240" s="236" t="s">
        <v>372</v>
      </c>
    </row>
    <row r="241" s="12" customFormat="1" ht="25.92" customHeight="1">
      <c r="A241" s="12"/>
      <c r="B241" s="209"/>
      <c r="C241" s="210"/>
      <c r="D241" s="211" t="s">
        <v>75</v>
      </c>
      <c r="E241" s="212" t="s">
        <v>418</v>
      </c>
      <c r="F241" s="212" t="s">
        <v>419</v>
      </c>
      <c r="G241" s="210"/>
      <c r="H241" s="210"/>
      <c r="I241" s="213"/>
      <c r="J241" s="214">
        <f>BK241</f>
        <v>0</v>
      </c>
      <c r="K241" s="210"/>
      <c r="L241" s="215"/>
      <c r="M241" s="216"/>
      <c r="N241" s="217"/>
      <c r="O241" s="217"/>
      <c r="P241" s="218">
        <f>P242+P248+P256+P260+P274+P296+P312+P328+P343</f>
        <v>0</v>
      </c>
      <c r="Q241" s="217"/>
      <c r="R241" s="218">
        <f>R242+R248+R256+R260+R274+R296+R312+R328+R343</f>
        <v>0.6971292</v>
      </c>
      <c r="S241" s="217"/>
      <c r="T241" s="219">
        <f>T242+T248+T256+T260+T274+T296+T312+T328+T343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0" t="s">
        <v>86</v>
      </c>
      <c r="AT241" s="221" t="s">
        <v>75</v>
      </c>
      <c r="AU241" s="221" t="s">
        <v>76</v>
      </c>
      <c r="AY241" s="220" t="s">
        <v>179</v>
      </c>
      <c r="BK241" s="222">
        <f>BK242+BK248+BK256+BK260+BK274+BK296+BK312+BK328+BK343</f>
        <v>0</v>
      </c>
    </row>
    <row r="242" s="12" customFormat="1" ht="22.8" customHeight="1">
      <c r="A242" s="12"/>
      <c r="B242" s="209"/>
      <c r="C242" s="210"/>
      <c r="D242" s="211" t="s">
        <v>75</v>
      </c>
      <c r="E242" s="223" t="s">
        <v>420</v>
      </c>
      <c r="F242" s="223" t="s">
        <v>421</v>
      </c>
      <c r="G242" s="210"/>
      <c r="H242" s="210"/>
      <c r="I242" s="213"/>
      <c r="J242" s="224">
        <f>BK242</f>
        <v>0</v>
      </c>
      <c r="K242" s="210"/>
      <c r="L242" s="215"/>
      <c r="M242" s="216"/>
      <c r="N242" s="217"/>
      <c r="O242" s="217"/>
      <c r="P242" s="218">
        <f>SUM(P243:P247)</f>
        <v>0</v>
      </c>
      <c r="Q242" s="217"/>
      <c r="R242" s="218">
        <f>SUM(R243:R247)</f>
        <v>0</v>
      </c>
      <c r="S242" s="217"/>
      <c r="T242" s="219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0" t="s">
        <v>86</v>
      </c>
      <c r="AT242" s="221" t="s">
        <v>75</v>
      </c>
      <c r="AU242" s="221" t="s">
        <v>84</v>
      </c>
      <c r="AY242" s="220" t="s">
        <v>179</v>
      </c>
      <c r="BK242" s="222">
        <f>SUM(BK243:BK247)</f>
        <v>0</v>
      </c>
    </row>
    <row r="243" s="2" customFormat="1" ht="33" customHeight="1">
      <c r="A243" s="37"/>
      <c r="B243" s="38"/>
      <c r="C243" s="225" t="s">
        <v>282</v>
      </c>
      <c r="D243" s="225" t="s">
        <v>181</v>
      </c>
      <c r="E243" s="226" t="s">
        <v>677</v>
      </c>
      <c r="F243" s="227" t="s">
        <v>678</v>
      </c>
      <c r="G243" s="228" t="s">
        <v>192</v>
      </c>
      <c r="H243" s="229">
        <v>14.369999999999999</v>
      </c>
      <c r="I243" s="230"/>
      <c r="J243" s="231">
        <f>ROUND(I243*H243,2)</f>
        <v>0</v>
      </c>
      <c r="K243" s="227" t="s">
        <v>185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216</v>
      </c>
      <c r="AT243" s="236" t="s">
        <v>181</v>
      </c>
      <c r="AU243" s="236" t="s">
        <v>86</v>
      </c>
      <c r="AY243" s="16" t="s">
        <v>179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84</v>
      </c>
      <c r="BK243" s="237">
        <f>ROUND(I243*H243,2)</f>
        <v>0</v>
      </c>
      <c r="BL243" s="16" t="s">
        <v>216</v>
      </c>
      <c r="BM243" s="236" t="s">
        <v>376</v>
      </c>
    </row>
    <row r="244" s="13" customFormat="1">
      <c r="A244" s="13"/>
      <c r="B244" s="238"/>
      <c r="C244" s="239"/>
      <c r="D244" s="240" t="s">
        <v>187</v>
      </c>
      <c r="E244" s="241" t="s">
        <v>1</v>
      </c>
      <c r="F244" s="242" t="s">
        <v>679</v>
      </c>
      <c r="G244" s="239"/>
      <c r="H244" s="243">
        <v>14.369999999999999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187</v>
      </c>
      <c r="AU244" s="249" t="s">
        <v>86</v>
      </c>
      <c r="AV244" s="13" t="s">
        <v>86</v>
      </c>
      <c r="AW244" s="13" t="s">
        <v>32</v>
      </c>
      <c r="AX244" s="13" t="s">
        <v>76</v>
      </c>
      <c r="AY244" s="249" t="s">
        <v>179</v>
      </c>
    </row>
    <row r="245" s="14" customFormat="1">
      <c r="A245" s="14"/>
      <c r="B245" s="250"/>
      <c r="C245" s="251"/>
      <c r="D245" s="240" t="s">
        <v>187</v>
      </c>
      <c r="E245" s="252" t="s">
        <v>1</v>
      </c>
      <c r="F245" s="253" t="s">
        <v>189</v>
      </c>
      <c r="G245" s="251"/>
      <c r="H245" s="254">
        <v>14.369999999999999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0" t="s">
        <v>187</v>
      </c>
      <c r="AU245" s="260" t="s">
        <v>86</v>
      </c>
      <c r="AV245" s="14" t="s">
        <v>186</v>
      </c>
      <c r="AW245" s="14" t="s">
        <v>32</v>
      </c>
      <c r="AX245" s="14" t="s">
        <v>84</v>
      </c>
      <c r="AY245" s="260" t="s">
        <v>179</v>
      </c>
    </row>
    <row r="246" s="2" customFormat="1" ht="33" customHeight="1">
      <c r="A246" s="37"/>
      <c r="B246" s="38"/>
      <c r="C246" s="225" t="s">
        <v>377</v>
      </c>
      <c r="D246" s="225" t="s">
        <v>181</v>
      </c>
      <c r="E246" s="226" t="s">
        <v>680</v>
      </c>
      <c r="F246" s="227" t="s">
        <v>681</v>
      </c>
      <c r="G246" s="228" t="s">
        <v>192</v>
      </c>
      <c r="H246" s="229">
        <v>53.212000000000003</v>
      </c>
      <c r="I246" s="230"/>
      <c r="J246" s="231">
        <f>ROUND(I246*H246,2)</f>
        <v>0</v>
      </c>
      <c r="K246" s="227" t="s">
        <v>185</v>
      </c>
      <c r="L246" s="43"/>
      <c r="M246" s="232" t="s">
        <v>1</v>
      </c>
      <c r="N246" s="233" t="s">
        <v>41</v>
      </c>
      <c r="O246" s="90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216</v>
      </c>
      <c r="AT246" s="236" t="s">
        <v>181</v>
      </c>
      <c r="AU246" s="236" t="s">
        <v>86</v>
      </c>
      <c r="AY246" s="16" t="s">
        <v>179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84</v>
      </c>
      <c r="BK246" s="237">
        <f>ROUND(I246*H246,2)</f>
        <v>0</v>
      </c>
      <c r="BL246" s="16" t="s">
        <v>216</v>
      </c>
      <c r="BM246" s="236" t="s">
        <v>380</v>
      </c>
    </row>
    <row r="247" s="2" customFormat="1">
      <c r="A247" s="37"/>
      <c r="B247" s="38"/>
      <c r="C247" s="225" t="s">
        <v>287</v>
      </c>
      <c r="D247" s="225" t="s">
        <v>181</v>
      </c>
      <c r="E247" s="226" t="s">
        <v>459</v>
      </c>
      <c r="F247" s="227" t="s">
        <v>460</v>
      </c>
      <c r="G247" s="228" t="s">
        <v>461</v>
      </c>
      <c r="H247" s="271"/>
      <c r="I247" s="230"/>
      <c r="J247" s="231">
        <f>ROUND(I247*H247,2)</f>
        <v>0</v>
      </c>
      <c r="K247" s="227" t="s">
        <v>185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216</v>
      </c>
      <c r="AT247" s="236" t="s">
        <v>181</v>
      </c>
      <c r="AU247" s="236" t="s">
        <v>86</v>
      </c>
      <c r="AY247" s="16" t="s">
        <v>179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84</v>
      </c>
      <c r="BK247" s="237">
        <f>ROUND(I247*H247,2)</f>
        <v>0</v>
      </c>
      <c r="BL247" s="16" t="s">
        <v>216</v>
      </c>
      <c r="BM247" s="236" t="s">
        <v>383</v>
      </c>
    </row>
    <row r="248" s="12" customFormat="1" ht="22.8" customHeight="1">
      <c r="A248" s="12"/>
      <c r="B248" s="209"/>
      <c r="C248" s="210"/>
      <c r="D248" s="211" t="s">
        <v>75</v>
      </c>
      <c r="E248" s="223" t="s">
        <v>463</v>
      </c>
      <c r="F248" s="223" t="s">
        <v>464</v>
      </c>
      <c r="G248" s="210"/>
      <c r="H248" s="210"/>
      <c r="I248" s="213"/>
      <c r="J248" s="224">
        <f>BK248</f>
        <v>0</v>
      </c>
      <c r="K248" s="210"/>
      <c r="L248" s="215"/>
      <c r="M248" s="216"/>
      <c r="N248" s="217"/>
      <c r="O248" s="217"/>
      <c r="P248" s="218">
        <f>SUM(P249:P255)</f>
        <v>0</v>
      </c>
      <c r="Q248" s="217"/>
      <c r="R248" s="218">
        <f>SUM(R249:R255)</f>
        <v>0.6971292</v>
      </c>
      <c r="S248" s="217"/>
      <c r="T248" s="219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0" t="s">
        <v>86</v>
      </c>
      <c r="AT248" s="221" t="s">
        <v>75</v>
      </c>
      <c r="AU248" s="221" t="s">
        <v>84</v>
      </c>
      <c r="AY248" s="220" t="s">
        <v>179</v>
      </c>
      <c r="BK248" s="222">
        <f>SUM(BK249:BK255)</f>
        <v>0</v>
      </c>
    </row>
    <row r="249" s="2" customFormat="1">
      <c r="A249" s="37"/>
      <c r="B249" s="38"/>
      <c r="C249" s="225" t="s">
        <v>385</v>
      </c>
      <c r="D249" s="225" t="s">
        <v>181</v>
      </c>
      <c r="E249" s="226" t="s">
        <v>474</v>
      </c>
      <c r="F249" s="227" t="s">
        <v>475</v>
      </c>
      <c r="G249" s="228" t="s">
        <v>192</v>
      </c>
      <c r="H249" s="229">
        <v>189.84999999999999</v>
      </c>
      <c r="I249" s="230"/>
      <c r="J249" s="231">
        <f>ROUND(I249*H249,2)</f>
        <v>0</v>
      </c>
      <c r="K249" s="227" t="s">
        <v>185</v>
      </c>
      <c r="L249" s="43"/>
      <c r="M249" s="232" t="s">
        <v>1</v>
      </c>
      <c r="N249" s="233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216</v>
      </c>
      <c r="AT249" s="236" t="s">
        <v>181</v>
      </c>
      <c r="AU249" s="236" t="s">
        <v>86</v>
      </c>
      <c r="AY249" s="16" t="s">
        <v>179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84</v>
      </c>
      <c r="BK249" s="237">
        <f>ROUND(I249*H249,2)</f>
        <v>0</v>
      </c>
      <c r="BL249" s="16" t="s">
        <v>216</v>
      </c>
      <c r="BM249" s="236" t="s">
        <v>388</v>
      </c>
    </row>
    <row r="250" s="13" customFormat="1">
      <c r="A250" s="13"/>
      <c r="B250" s="238"/>
      <c r="C250" s="239"/>
      <c r="D250" s="240" t="s">
        <v>187</v>
      </c>
      <c r="E250" s="241" t="s">
        <v>1</v>
      </c>
      <c r="F250" s="242" t="s">
        <v>682</v>
      </c>
      <c r="G250" s="239"/>
      <c r="H250" s="243">
        <v>189.84999999999999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187</v>
      </c>
      <c r="AU250" s="249" t="s">
        <v>86</v>
      </c>
      <c r="AV250" s="13" t="s">
        <v>86</v>
      </c>
      <c r="AW250" s="13" t="s">
        <v>32</v>
      </c>
      <c r="AX250" s="13" t="s">
        <v>76</v>
      </c>
      <c r="AY250" s="249" t="s">
        <v>179</v>
      </c>
    </row>
    <row r="251" s="14" customFormat="1">
      <c r="A251" s="14"/>
      <c r="B251" s="250"/>
      <c r="C251" s="251"/>
      <c r="D251" s="240" t="s">
        <v>187</v>
      </c>
      <c r="E251" s="252" t="s">
        <v>1</v>
      </c>
      <c r="F251" s="253" t="s">
        <v>189</v>
      </c>
      <c r="G251" s="251"/>
      <c r="H251" s="254">
        <v>189.84999999999999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187</v>
      </c>
      <c r="AU251" s="260" t="s">
        <v>86</v>
      </c>
      <c r="AV251" s="14" t="s">
        <v>186</v>
      </c>
      <c r="AW251" s="14" t="s">
        <v>32</v>
      </c>
      <c r="AX251" s="14" t="s">
        <v>84</v>
      </c>
      <c r="AY251" s="260" t="s">
        <v>179</v>
      </c>
    </row>
    <row r="252" s="2" customFormat="1">
      <c r="A252" s="37"/>
      <c r="B252" s="38"/>
      <c r="C252" s="261" t="s">
        <v>291</v>
      </c>
      <c r="D252" s="261" t="s">
        <v>234</v>
      </c>
      <c r="E252" s="262" t="s">
        <v>683</v>
      </c>
      <c r="F252" s="263" t="s">
        <v>684</v>
      </c>
      <c r="G252" s="264" t="s">
        <v>192</v>
      </c>
      <c r="H252" s="265">
        <v>193.64699999999999</v>
      </c>
      <c r="I252" s="266"/>
      <c r="J252" s="267">
        <f>ROUND(I252*H252,2)</f>
        <v>0</v>
      </c>
      <c r="K252" s="263" t="s">
        <v>185</v>
      </c>
      <c r="L252" s="268"/>
      <c r="M252" s="269" t="s">
        <v>1</v>
      </c>
      <c r="N252" s="270" t="s">
        <v>41</v>
      </c>
      <c r="O252" s="90"/>
      <c r="P252" s="234">
        <f>O252*H252</f>
        <v>0</v>
      </c>
      <c r="Q252" s="234">
        <v>0.0035999999999999999</v>
      </c>
      <c r="R252" s="234">
        <f>Q252*H252</f>
        <v>0.6971292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258</v>
      </c>
      <c r="AT252" s="236" t="s">
        <v>234</v>
      </c>
      <c r="AU252" s="236" t="s">
        <v>86</v>
      </c>
      <c r="AY252" s="16" t="s">
        <v>179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84</v>
      </c>
      <c r="BK252" s="237">
        <f>ROUND(I252*H252,2)</f>
        <v>0</v>
      </c>
      <c r="BL252" s="16" t="s">
        <v>216</v>
      </c>
      <c r="BM252" s="236" t="s">
        <v>391</v>
      </c>
    </row>
    <row r="253" s="13" customFormat="1">
      <c r="A253" s="13"/>
      <c r="B253" s="238"/>
      <c r="C253" s="239"/>
      <c r="D253" s="240" t="s">
        <v>187</v>
      </c>
      <c r="E253" s="241" t="s">
        <v>1</v>
      </c>
      <c r="F253" s="242" t="s">
        <v>685</v>
      </c>
      <c r="G253" s="239"/>
      <c r="H253" s="243">
        <v>193.64699999999999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187</v>
      </c>
      <c r="AU253" s="249" t="s">
        <v>86</v>
      </c>
      <c r="AV253" s="13" t="s">
        <v>86</v>
      </c>
      <c r="AW253" s="13" t="s">
        <v>32</v>
      </c>
      <c r="AX253" s="13" t="s">
        <v>76</v>
      </c>
      <c r="AY253" s="249" t="s">
        <v>179</v>
      </c>
    </row>
    <row r="254" s="14" customFormat="1">
      <c r="A254" s="14"/>
      <c r="B254" s="250"/>
      <c r="C254" s="251"/>
      <c r="D254" s="240" t="s">
        <v>187</v>
      </c>
      <c r="E254" s="252" t="s">
        <v>1</v>
      </c>
      <c r="F254" s="253" t="s">
        <v>189</v>
      </c>
      <c r="G254" s="251"/>
      <c r="H254" s="254">
        <v>193.64699999999999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187</v>
      </c>
      <c r="AU254" s="260" t="s">
        <v>86</v>
      </c>
      <c r="AV254" s="14" t="s">
        <v>186</v>
      </c>
      <c r="AW254" s="14" t="s">
        <v>32</v>
      </c>
      <c r="AX254" s="14" t="s">
        <v>84</v>
      </c>
      <c r="AY254" s="260" t="s">
        <v>179</v>
      </c>
    </row>
    <row r="255" s="2" customFormat="1">
      <c r="A255" s="37"/>
      <c r="B255" s="38"/>
      <c r="C255" s="225" t="s">
        <v>392</v>
      </c>
      <c r="D255" s="225" t="s">
        <v>181</v>
      </c>
      <c r="E255" s="226" t="s">
        <v>481</v>
      </c>
      <c r="F255" s="227" t="s">
        <v>482</v>
      </c>
      <c r="G255" s="228" t="s">
        <v>461</v>
      </c>
      <c r="H255" s="271"/>
      <c r="I255" s="230"/>
      <c r="J255" s="231">
        <f>ROUND(I255*H255,2)</f>
        <v>0</v>
      </c>
      <c r="K255" s="227" t="s">
        <v>185</v>
      </c>
      <c r="L255" s="43"/>
      <c r="M255" s="232" t="s">
        <v>1</v>
      </c>
      <c r="N255" s="233" t="s">
        <v>41</v>
      </c>
      <c r="O255" s="90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216</v>
      </c>
      <c r="AT255" s="236" t="s">
        <v>181</v>
      </c>
      <c r="AU255" s="236" t="s">
        <v>86</v>
      </c>
      <c r="AY255" s="16" t="s">
        <v>179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84</v>
      </c>
      <c r="BK255" s="237">
        <f>ROUND(I255*H255,2)</f>
        <v>0</v>
      </c>
      <c r="BL255" s="16" t="s">
        <v>216</v>
      </c>
      <c r="BM255" s="236" t="s">
        <v>395</v>
      </c>
    </row>
    <row r="256" s="12" customFormat="1" ht="22.8" customHeight="1">
      <c r="A256" s="12"/>
      <c r="B256" s="209"/>
      <c r="C256" s="210"/>
      <c r="D256" s="211" t="s">
        <v>75</v>
      </c>
      <c r="E256" s="223" t="s">
        <v>686</v>
      </c>
      <c r="F256" s="223" t="s">
        <v>687</v>
      </c>
      <c r="G256" s="210"/>
      <c r="H256" s="210"/>
      <c r="I256" s="213"/>
      <c r="J256" s="224">
        <f>BK256</f>
        <v>0</v>
      </c>
      <c r="K256" s="210"/>
      <c r="L256" s="215"/>
      <c r="M256" s="216"/>
      <c r="N256" s="217"/>
      <c r="O256" s="217"/>
      <c r="P256" s="218">
        <f>SUM(P257:P259)</f>
        <v>0</v>
      </c>
      <c r="Q256" s="217"/>
      <c r="R256" s="218">
        <f>SUM(R257:R259)</f>
        <v>0</v>
      </c>
      <c r="S256" s="217"/>
      <c r="T256" s="219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0" t="s">
        <v>86</v>
      </c>
      <c r="AT256" s="221" t="s">
        <v>75</v>
      </c>
      <c r="AU256" s="221" t="s">
        <v>84</v>
      </c>
      <c r="AY256" s="220" t="s">
        <v>179</v>
      </c>
      <c r="BK256" s="222">
        <f>SUM(BK257:BK259)</f>
        <v>0</v>
      </c>
    </row>
    <row r="257" s="2" customFormat="1" ht="21.75" customHeight="1">
      <c r="A257" s="37"/>
      <c r="B257" s="38"/>
      <c r="C257" s="225" t="s">
        <v>296</v>
      </c>
      <c r="D257" s="225" t="s">
        <v>181</v>
      </c>
      <c r="E257" s="226" t="s">
        <v>688</v>
      </c>
      <c r="F257" s="227" t="s">
        <v>689</v>
      </c>
      <c r="G257" s="228" t="s">
        <v>192</v>
      </c>
      <c r="H257" s="229">
        <v>144.57300000000001</v>
      </c>
      <c r="I257" s="230"/>
      <c r="J257" s="231">
        <f>ROUND(I257*H257,2)</f>
        <v>0</v>
      </c>
      <c r="K257" s="227" t="s">
        <v>185</v>
      </c>
      <c r="L257" s="43"/>
      <c r="M257" s="232" t="s">
        <v>1</v>
      </c>
      <c r="N257" s="233" t="s">
        <v>41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216</v>
      </c>
      <c r="AT257" s="236" t="s">
        <v>181</v>
      </c>
      <c r="AU257" s="236" t="s">
        <v>86</v>
      </c>
      <c r="AY257" s="16" t="s">
        <v>179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84</v>
      </c>
      <c r="BK257" s="237">
        <f>ROUND(I257*H257,2)</f>
        <v>0</v>
      </c>
      <c r="BL257" s="16" t="s">
        <v>216</v>
      </c>
      <c r="BM257" s="236" t="s">
        <v>412</v>
      </c>
    </row>
    <row r="258" s="2" customFormat="1" ht="16.5" customHeight="1">
      <c r="A258" s="37"/>
      <c r="B258" s="38"/>
      <c r="C258" s="225" t="s">
        <v>401</v>
      </c>
      <c r="D258" s="225" t="s">
        <v>181</v>
      </c>
      <c r="E258" s="226" t="s">
        <v>690</v>
      </c>
      <c r="F258" s="227" t="s">
        <v>691</v>
      </c>
      <c r="G258" s="228" t="s">
        <v>192</v>
      </c>
      <c r="H258" s="229">
        <v>144.57300000000001</v>
      </c>
      <c r="I258" s="230"/>
      <c r="J258" s="231">
        <f>ROUND(I258*H258,2)</f>
        <v>0</v>
      </c>
      <c r="K258" s="227" t="s">
        <v>185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216</v>
      </c>
      <c r="AT258" s="236" t="s">
        <v>181</v>
      </c>
      <c r="AU258" s="236" t="s">
        <v>86</v>
      </c>
      <c r="AY258" s="16" t="s">
        <v>179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84</v>
      </c>
      <c r="BK258" s="237">
        <f>ROUND(I258*H258,2)</f>
        <v>0</v>
      </c>
      <c r="BL258" s="16" t="s">
        <v>216</v>
      </c>
      <c r="BM258" s="236" t="s">
        <v>417</v>
      </c>
    </row>
    <row r="259" s="2" customFormat="1">
      <c r="A259" s="37"/>
      <c r="B259" s="38"/>
      <c r="C259" s="225" t="s">
        <v>300</v>
      </c>
      <c r="D259" s="225" t="s">
        <v>181</v>
      </c>
      <c r="E259" s="226" t="s">
        <v>692</v>
      </c>
      <c r="F259" s="227" t="s">
        <v>693</v>
      </c>
      <c r="G259" s="228" t="s">
        <v>192</v>
      </c>
      <c r="H259" s="229">
        <v>186.87000000000001</v>
      </c>
      <c r="I259" s="230"/>
      <c r="J259" s="231">
        <f>ROUND(I259*H259,2)</f>
        <v>0</v>
      </c>
      <c r="K259" s="227" t="s">
        <v>185</v>
      </c>
      <c r="L259" s="43"/>
      <c r="M259" s="232" t="s">
        <v>1</v>
      </c>
      <c r="N259" s="233" t="s">
        <v>41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216</v>
      </c>
      <c r="AT259" s="236" t="s">
        <v>181</v>
      </c>
      <c r="AU259" s="236" t="s">
        <v>86</v>
      </c>
      <c r="AY259" s="16" t="s">
        <v>179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216</v>
      </c>
      <c r="BM259" s="236" t="s">
        <v>425</v>
      </c>
    </row>
    <row r="260" s="12" customFormat="1" ht="22.8" customHeight="1">
      <c r="A260" s="12"/>
      <c r="B260" s="209"/>
      <c r="C260" s="210"/>
      <c r="D260" s="211" t="s">
        <v>75</v>
      </c>
      <c r="E260" s="223" t="s">
        <v>694</v>
      </c>
      <c r="F260" s="223" t="s">
        <v>695</v>
      </c>
      <c r="G260" s="210"/>
      <c r="H260" s="210"/>
      <c r="I260" s="213"/>
      <c r="J260" s="224">
        <f>BK260</f>
        <v>0</v>
      </c>
      <c r="K260" s="210"/>
      <c r="L260" s="215"/>
      <c r="M260" s="216"/>
      <c r="N260" s="217"/>
      <c r="O260" s="217"/>
      <c r="P260" s="218">
        <f>SUM(P261:P273)</f>
        <v>0</v>
      </c>
      <c r="Q260" s="217"/>
      <c r="R260" s="218">
        <f>SUM(R261:R273)</f>
        <v>0</v>
      </c>
      <c r="S260" s="217"/>
      <c r="T260" s="219">
        <f>SUM(T261:T273)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0" t="s">
        <v>86</v>
      </c>
      <c r="AT260" s="221" t="s">
        <v>75</v>
      </c>
      <c r="AU260" s="221" t="s">
        <v>84</v>
      </c>
      <c r="AY260" s="220" t="s">
        <v>179</v>
      </c>
      <c r="BK260" s="222">
        <f>SUM(BK261:BK273)</f>
        <v>0</v>
      </c>
    </row>
    <row r="261" s="2" customFormat="1">
      <c r="A261" s="37"/>
      <c r="B261" s="38"/>
      <c r="C261" s="225" t="s">
        <v>409</v>
      </c>
      <c r="D261" s="225" t="s">
        <v>181</v>
      </c>
      <c r="E261" s="226" t="s">
        <v>696</v>
      </c>
      <c r="F261" s="227" t="s">
        <v>697</v>
      </c>
      <c r="G261" s="228" t="s">
        <v>192</v>
      </c>
      <c r="H261" s="229">
        <v>167.81</v>
      </c>
      <c r="I261" s="230"/>
      <c r="J261" s="231">
        <f>ROUND(I261*H261,2)</f>
        <v>0</v>
      </c>
      <c r="K261" s="227" t="s">
        <v>1</v>
      </c>
      <c r="L261" s="43"/>
      <c r="M261" s="232" t="s">
        <v>1</v>
      </c>
      <c r="N261" s="233" t="s">
        <v>41</v>
      </c>
      <c r="O261" s="90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216</v>
      </c>
      <c r="AT261" s="236" t="s">
        <v>181</v>
      </c>
      <c r="AU261" s="236" t="s">
        <v>86</v>
      </c>
      <c r="AY261" s="16" t="s">
        <v>179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84</v>
      </c>
      <c r="BK261" s="237">
        <f>ROUND(I261*H261,2)</f>
        <v>0</v>
      </c>
      <c r="BL261" s="16" t="s">
        <v>216</v>
      </c>
      <c r="BM261" s="236" t="s">
        <v>429</v>
      </c>
    </row>
    <row r="262" s="13" customFormat="1">
      <c r="A262" s="13"/>
      <c r="B262" s="238"/>
      <c r="C262" s="239"/>
      <c r="D262" s="240" t="s">
        <v>187</v>
      </c>
      <c r="E262" s="241" t="s">
        <v>1</v>
      </c>
      <c r="F262" s="242" t="s">
        <v>698</v>
      </c>
      <c r="G262" s="239"/>
      <c r="H262" s="243">
        <v>167.81</v>
      </c>
      <c r="I262" s="244"/>
      <c r="J262" s="239"/>
      <c r="K262" s="239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187</v>
      </c>
      <c r="AU262" s="249" t="s">
        <v>86</v>
      </c>
      <c r="AV262" s="13" t="s">
        <v>86</v>
      </c>
      <c r="AW262" s="13" t="s">
        <v>32</v>
      </c>
      <c r="AX262" s="13" t="s">
        <v>76</v>
      </c>
      <c r="AY262" s="249" t="s">
        <v>179</v>
      </c>
    </row>
    <row r="263" s="14" customFormat="1">
      <c r="A263" s="14"/>
      <c r="B263" s="250"/>
      <c r="C263" s="251"/>
      <c r="D263" s="240" t="s">
        <v>187</v>
      </c>
      <c r="E263" s="252" t="s">
        <v>1</v>
      </c>
      <c r="F263" s="253" t="s">
        <v>189</v>
      </c>
      <c r="G263" s="251"/>
      <c r="H263" s="254">
        <v>167.81</v>
      </c>
      <c r="I263" s="255"/>
      <c r="J263" s="251"/>
      <c r="K263" s="251"/>
      <c r="L263" s="256"/>
      <c r="M263" s="257"/>
      <c r="N263" s="258"/>
      <c r="O263" s="258"/>
      <c r="P263" s="258"/>
      <c r="Q263" s="258"/>
      <c r="R263" s="258"/>
      <c r="S263" s="258"/>
      <c r="T263" s="25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0" t="s">
        <v>187</v>
      </c>
      <c r="AU263" s="260" t="s">
        <v>86</v>
      </c>
      <c r="AV263" s="14" t="s">
        <v>186</v>
      </c>
      <c r="AW263" s="14" t="s">
        <v>32</v>
      </c>
      <c r="AX263" s="14" t="s">
        <v>84</v>
      </c>
      <c r="AY263" s="260" t="s">
        <v>179</v>
      </c>
    </row>
    <row r="264" s="2" customFormat="1" ht="33" customHeight="1">
      <c r="A264" s="37"/>
      <c r="B264" s="38"/>
      <c r="C264" s="225" t="s">
        <v>305</v>
      </c>
      <c r="D264" s="225" t="s">
        <v>181</v>
      </c>
      <c r="E264" s="226" t="s">
        <v>699</v>
      </c>
      <c r="F264" s="227" t="s">
        <v>700</v>
      </c>
      <c r="G264" s="228" t="s">
        <v>192</v>
      </c>
      <c r="H264" s="229">
        <v>30.109999999999999</v>
      </c>
      <c r="I264" s="230"/>
      <c r="J264" s="231">
        <f>ROUND(I264*H264,2)</f>
        <v>0</v>
      </c>
      <c r="K264" s="227" t="s">
        <v>1</v>
      </c>
      <c r="L264" s="43"/>
      <c r="M264" s="232" t="s">
        <v>1</v>
      </c>
      <c r="N264" s="233" t="s">
        <v>41</v>
      </c>
      <c r="O264" s="90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6" t="s">
        <v>216</v>
      </c>
      <c r="AT264" s="236" t="s">
        <v>181</v>
      </c>
      <c r="AU264" s="236" t="s">
        <v>86</v>
      </c>
      <c r="AY264" s="16" t="s">
        <v>179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6" t="s">
        <v>84</v>
      </c>
      <c r="BK264" s="237">
        <f>ROUND(I264*H264,2)</f>
        <v>0</v>
      </c>
      <c r="BL264" s="16" t="s">
        <v>216</v>
      </c>
      <c r="BM264" s="236" t="s">
        <v>434</v>
      </c>
    </row>
    <row r="265" s="13" customFormat="1">
      <c r="A265" s="13"/>
      <c r="B265" s="238"/>
      <c r="C265" s="239"/>
      <c r="D265" s="240" t="s">
        <v>187</v>
      </c>
      <c r="E265" s="241" t="s">
        <v>1</v>
      </c>
      <c r="F265" s="242" t="s">
        <v>701</v>
      </c>
      <c r="G265" s="239"/>
      <c r="H265" s="243">
        <v>30.109999999999999</v>
      </c>
      <c r="I265" s="244"/>
      <c r="J265" s="239"/>
      <c r="K265" s="239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187</v>
      </c>
      <c r="AU265" s="249" t="s">
        <v>86</v>
      </c>
      <c r="AV265" s="13" t="s">
        <v>86</v>
      </c>
      <c r="AW265" s="13" t="s">
        <v>32</v>
      </c>
      <c r="AX265" s="13" t="s">
        <v>76</v>
      </c>
      <c r="AY265" s="249" t="s">
        <v>179</v>
      </c>
    </row>
    <row r="266" s="14" customFormat="1">
      <c r="A266" s="14"/>
      <c r="B266" s="250"/>
      <c r="C266" s="251"/>
      <c r="D266" s="240" t="s">
        <v>187</v>
      </c>
      <c r="E266" s="252" t="s">
        <v>1</v>
      </c>
      <c r="F266" s="253" t="s">
        <v>189</v>
      </c>
      <c r="G266" s="251"/>
      <c r="H266" s="254">
        <v>30.109999999999999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187</v>
      </c>
      <c r="AU266" s="260" t="s">
        <v>86</v>
      </c>
      <c r="AV266" s="14" t="s">
        <v>186</v>
      </c>
      <c r="AW266" s="14" t="s">
        <v>32</v>
      </c>
      <c r="AX266" s="14" t="s">
        <v>84</v>
      </c>
      <c r="AY266" s="260" t="s">
        <v>179</v>
      </c>
    </row>
    <row r="267" s="2" customFormat="1" ht="16.5" customHeight="1">
      <c r="A267" s="37"/>
      <c r="B267" s="38"/>
      <c r="C267" s="225" t="s">
        <v>422</v>
      </c>
      <c r="D267" s="225" t="s">
        <v>181</v>
      </c>
      <c r="E267" s="226" t="s">
        <v>702</v>
      </c>
      <c r="F267" s="227" t="s">
        <v>703</v>
      </c>
      <c r="G267" s="228" t="s">
        <v>192</v>
      </c>
      <c r="H267" s="229">
        <v>197.91999999999999</v>
      </c>
      <c r="I267" s="230"/>
      <c r="J267" s="231">
        <f>ROUND(I267*H267,2)</f>
        <v>0</v>
      </c>
      <c r="K267" s="227" t="s">
        <v>185</v>
      </c>
      <c r="L267" s="43"/>
      <c r="M267" s="232" t="s">
        <v>1</v>
      </c>
      <c r="N267" s="233" t="s">
        <v>41</v>
      </c>
      <c r="O267" s="90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216</v>
      </c>
      <c r="AT267" s="236" t="s">
        <v>181</v>
      </c>
      <c r="AU267" s="236" t="s">
        <v>86</v>
      </c>
      <c r="AY267" s="16" t="s">
        <v>179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84</v>
      </c>
      <c r="BK267" s="237">
        <f>ROUND(I267*H267,2)</f>
        <v>0</v>
      </c>
      <c r="BL267" s="16" t="s">
        <v>216</v>
      </c>
      <c r="BM267" s="236" t="s">
        <v>437</v>
      </c>
    </row>
    <row r="268" s="13" customFormat="1">
      <c r="A268" s="13"/>
      <c r="B268" s="238"/>
      <c r="C268" s="239"/>
      <c r="D268" s="240" t="s">
        <v>187</v>
      </c>
      <c r="E268" s="241" t="s">
        <v>1</v>
      </c>
      <c r="F268" s="242" t="s">
        <v>704</v>
      </c>
      <c r="G268" s="239"/>
      <c r="H268" s="243">
        <v>197.91999999999999</v>
      </c>
      <c r="I268" s="244"/>
      <c r="J268" s="239"/>
      <c r="K268" s="239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187</v>
      </c>
      <c r="AU268" s="249" t="s">
        <v>86</v>
      </c>
      <c r="AV268" s="13" t="s">
        <v>86</v>
      </c>
      <c r="AW268" s="13" t="s">
        <v>32</v>
      </c>
      <c r="AX268" s="13" t="s">
        <v>76</v>
      </c>
      <c r="AY268" s="249" t="s">
        <v>179</v>
      </c>
    </row>
    <row r="269" s="14" customFormat="1">
      <c r="A269" s="14"/>
      <c r="B269" s="250"/>
      <c r="C269" s="251"/>
      <c r="D269" s="240" t="s">
        <v>187</v>
      </c>
      <c r="E269" s="252" t="s">
        <v>1</v>
      </c>
      <c r="F269" s="253" t="s">
        <v>189</v>
      </c>
      <c r="G269" s="251"/>
      <c r="H269" s="254">
        <v>197.91999999999999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0" t="s">
        <v>187</v>
      </c>
      <c r="AU269" s="260" t="s">
        <v>86</v>
      </c>
      <c r="AV269" s="14" t="s">
        <v>186</v>
      </c>
      <c r="AW269" s="14" t="s">
        <v>32</v>
      </c>
      <c r="AX269" s="14" t="s">
        <v>84</v>
      </c>
      <c r="AY269" s="260" t="s">
        <v>179</v>
      </c>
    </row>
    <row r="270" s="2" customFormat="1" ht="21.75" customHeight="1">
      <c r="A270" s="37"/>
      <c r="B270" s="38"/>
      <c r="C270" s="225" t="s">
        <v>308</v>
      </c>
      <c r="D270" s="225" t="s">
        <v>181</v>
      </c>
      <c r="E270" s="226" t="s">
        <v>705</v>
      </c>
      <c r="F270" s="227" t="s">
        <v>706</v>
      </c>
      <c r="G270" s="228" t="s">
        <v>192</v>
      </c>
      <c r="H270" s="229">
        <v>1.9299999999999999</v>
      </c>
      <c r="I270" s="230"/>
      <c r="J270" s="231">
        <f>ROUND(I270*H270,2)</f>
        <v>0</v>
      </c>
      <c r="K270" s="227" t="s">
        <v>185</v>
      </c>
      <c r="L270" s="43"/>
      <c r="M270" s="232" t="s">
        <v>1</v>
      </c>
      <c r="N270" s="233" t="s">
        <v>41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216</v>
      </c>
      <c r="AT270" s="236" t="s">
        <v>181</v>
      </c>
      <c r="AU270" s="236" t="s">
        <v>86</v>
      </c>
      <c r="AY270" s="16" t="s">
        <v>179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84</v>
      </c>
      <c r="BK270" s="237">
        <f>ROUND(I270*H270,2)</f>
        <v>0</v>
      </c>
      <c r="BL270" s="16" t="s">
        <v>216</v>
      </c>
      <c r="BM270" s="236" t="s">
        <v>442</v>
      </c>
    </row>
    <row r="271" s="13" customFormat="1">
      <c r="A271" s="13"/>
      <c r="B271" s="238"/>
      <c r="C271" s="239"/>
      <c r="D271" s="240" t="s">
        <v>187</v>
      </c>
      <c r="E271" s="241" t="s">
        <v>1</v>
      </c>
      <c r="F271" s="242" t="s">
        <v>707</v>
      </c>
      <c r="G271" s="239"/>
      <c r="H271" s="243">
        <v>1.9299999999999999</v>
      </c>
      <c r="I271" s="244"/>
      <c r="J271" s="239"/>
      <c r="K271" s="239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187</v>
      </c>
      <c r="AU271" s="249" t="s">
        <v>86</v>
      </c>
      <c r="AV271" s="13" t="s">
        <v>86</v>
      </c>
      <c r="AW271" s="13" t="s">
        <v>32</v>
      </c>
      <c r="AX271" s="13" t="s">
        <v>76</v>
      </c>
      <c r="AY271" s="249" t="s">
        <v>179</v>
      </c>
    </row>
    <row r="272" s="14" customFormat="1">
      <c r="A272" s="14"/>
      <c r="B272" s="250"/>
      <c r="C272" s="251"/>
      <c r="D272" s="240" t="s">
        <v>187</v>
      </c>
      <c r="E272" s="252" t="s">
        <v>1</v>
      </c>
      <c r="F272" s="253" t="s">
        <v>189</v>
      </c>
      <c r="G272" s="251"/>
      <c r="H272" s="254">
        <v>1.9299999999999999</v>
      </c>
      <c r="I272" s="255"/>
      <c r="J272" s="251"/>
      <c r="K272" s="251"/>
      <c r="L272" s="256"/>
      <c r="M272" s="257"/>
      <c r="N272" s="258"/>
      <c r="O272" s="258"/>
      <c r="P272" s="258"/>
      <c r="Q272" s="258"/>
      <c r="R272" s="258"/>
      <c r="S272" s="258"/>
      <c r="T272" s="25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0" t="s">
        <v>187</v>
      </c>
      <c r="AU272" s="260" t="s">
        <v>86</v>
      </c>
      <c r="AV272" s="14" t="s">
        <v>186</v>
      </c>
      <c r="AW272" s="14" t="s">
        <v>32</v>
      </c>
      <c r="AX272" s="14" t="s">
        <v>84</v>
      </c>
      <c r="AY272" s="260" t="s">
        <v>179</v>
      </c>
    </row>
    <row r="273" s="2" customFormat="1">
      <c r="A273" s="37"/>
      <c r="B273" s="38"/>
      <c r="C273" s="225" t="s">
        <v>431</v>
      </c>
      <c r="D273" s="225" t="s">
        <v>181</v>
      </c>
      <c r="E273" s="226" t="s">
        <v>708</v>
      </c>
      <c r="F273" s="227" t="s">
        <v>709</v>
      </c>
      <c r="G273" s="228" t="s">
        <v>461</v>
      </c>
      <c r="H273" s="271"/>
      <c r="I273" s="230"/>
      <c r="J273" s="231">
        <f>ROUND(I273*H273,2)</f>
        <v>0</v>
      </c>
      <c r="K273" s="227" t="s">
        <v>185</v>
      </c>
      <c r="L273" s="43"/>
      <c r="M273" s="232" t="s">
        <v>1</v>
      </c>
      <c r="N273" s="233" t="s">
        <v>41</v>
      </c>
      <c r="O273" s="90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216</v>
      </c>
      <c r="AT273" s="236" t="s">
        <v>181</v>
      </c>
      <c r="AU273" s="236" t="s">
        <v>86</v>
      </c>
      <c r="AY273" s="16" t="s">
        <v>179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84</v>
      </c>
      <c r="BK273" s="237">
        <f>ROUND(I273*H273,2)</f>
        <v>0</v>
      </c>
      <c r="BL273" s="16" t="s">
        <v>216</v>
      </c>
      <c r="BM273" s="236" t="s">
        <v>445</v>
      </c>
    </row>
    <row r="274" s="12" customFormat="1" ht="22.8" customHeight="1">
      <c r="A274" s="12"/>
      <c r="B274" s="209"/>
      <c r="C274" s="210"/>
      <c r="D274" s="211" t="s">
        <v>75</v>
      </c>
      <c r="E274" s="223" t="s">
        <v>498</v>
      </c>
      <c r="F274" s="223" t="s">
        <v>499</v>
      </c>
      <c r="G274" s="210"/>
      <c r="H274" s="210"/>
      <c r="I274" s="213"/>
      <c r="J274" s="224">
        <f>BK274</f>
        <v>0</v>
      </c>
      <c r="K274" s="210"/>
      <c r="L274" s="215"/>
      <c r="M274" s="216"/>
      <c r="N274" s="217"/>
      <c r="O274" s="217"/>
      <c r="P274" s="218">
        <f>SUM(P275:P295)</f>
        <v>0</v>
      </c>
      <c r="Q274" s="217"/>
      <c r="R274" s="218">
        <f>SUM(R275:R295)</f>
        <v>0</v>
      </c>
      <c r="S274" s="217"/>
      <c r="T274" s="219">
        <f>SUM(T275:T295)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0" t="s">
        <v>86</v>
      </c>
      <c r="AT274" s="221" t="s">
        <v>75</v>
      </c>
      <c r="AU274" s="221" t="s">
        <v>84</v>
      </c>
      <c r="AY274" s="220" t="s">
        <v>179</v>
      </c>
      <c r="BK274" s="222">
        <f>SUM(BK275:BK295)</f>
        <v>0</v>
      </c>
    </row>
    <row r="275" s="2" customFormat="1" ht="33" customHeight="1">
      <c r="A275" s="37"/>
      <c r="B275" s="38"/>
      <c r="C275" s="225" t="s">
        <v>313</v>
      </c>
      <c r="D275" s="225" t="s">
        <v>181</v>
      </c>
      <c r="E275" s="226" t="s">
        <v>501</v>
      </c>
      <c r="F275" s="227" t="s">
        <v>710</v>
      </c>
      <c r="G275" s="228" t="s">
        <v>503</v>
      </c>
      <c r="H275" s="229">
        <v>5</v>
      </c>
      <c r="I275" s="230"/>
      <c r="J275" s="231">
        <f>ROUND(I275*H275,2)</f>
        <v>0</v>
      </c>
      <c r="K275" s="227" t="s">
        <v>1</v>
      </c>
      <c r="L275" s="43"/>
      <c r="M275" s="232" t="s">
        <v>1</v>
      </c>
      <c r="N275" s="233" t="s">
        <v>41</v>
      </c>
      <c r="O275" s="90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216</v>
      </c>
      <c r="AT275" s="236" t="s">
        <v>181</v>
      </c>
      <c r="AU275" s="236" t="s">
        <v>86</v>
      </c>
      <c r="AY275" s="16" t="s">
        <v>179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84</v>
      </c>
      <c r="BK275" s="237">
        <f>ROUND(I275*H275,2)</f>
        <v>0</v>
      </c>
      <c r="BL275" s="16" t="s">
        <v>216</v>
      </c>
      <c r="BM275" s="236" t="s">
        <v>450</v>
      </c>
    </row>
    <row r="276" s="13" customFormat="1">
      <c r="A276" s="13"/>
      <c r="B276" s="238"/>
      <c r="C276" s="239"/>
      <c r="D276" s="240" t="s">
        <v>187</v>
      </c>
      <c r="E276" s="241" t="s">
        <v>1</v>
      </c>
      <c r="F276" s="242" t="s">
        <v>711</v>
      </c>
      <c r="G276" s="239"/>
      <c r="H276" s="243">
        <v>5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187</v>
      </c>
      <c r="AU276" s="249" t="s">
        <v>86</v>
      </c>
      <c r="AV276" s="13" t="s">
        <v>86</v>
      </c>
      <c r="AW276" s="13" t="s">
        <v>32</v>
      </c>
      <c r="AX276" s="13" t="s">
        <v>76</v>
      </c>
      <c r="AY276" s="249" t="s">
        <v>179</v>
      </c>
    </row>
    <row r="277" s="14" customFormat="1">
      <c r="A277" s="14"/>
      <c r="B277" s="250"/>
      <c r="C277" s="251"/>
      <c r="D277" s="240" t="s">
        <v>187</v>
      </c>
      <c r="E277" s="252" t="s">
        <v>1</v>
      </c>
      <c r="F277" s="253" t="s">
        <v>189</v>
      </c>
      <c r="G277" s="251"/>
      <c r="H277" s="254">
        <v>5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0" t="s">
        <v>187</v>
      </c>
      <c r="AU277" s="260" t="s">
        <v>86</v>
      </c>
      <c r="AV277" s="14" t="s">
        <v>186</v>
      </c>
      <c r="AW277" s="14" t="s">
        <v>32</v>
      </c>
      <c r="AX277" s="14" t="s">
        <v>84</v>
      </c>
      <c r="AY277" s="260" t="s">
        <v>179</v>
      </c>
    </row>
    <row r="278" s="2" customFormat="1" ht="16.5" customHeight="1">
      <c r="A278" s="37"/>
      <c r="B278" s="38"/>
      <c r="C278" s="225" t="s">
        <v>439</v>
      </c>
      <c r="D278" s="225" t="s">
        <v>181</v>
      </c>
      <c r="E278" s="226" t="s">
        <v>506</v>
      </c>
      <c r="F278" s="227" t="s">
        <v>712</v>
      </c>
      <c r="G278" s="228" t="s">
        <v>503</v>
      </c>
      <c r="H278" s="229">
        <v>5</v>
      </c>
      <c r="I278" s="230"/>
      <c r="J278" s="231">
        <f>ROUND(I278*H278,2)</f>
        <v>0</v>
      </c>
      <c r="K278" s="227" t="s">
        <v>1</v>
      </c>
      <c r="L278" s="43"/>
      <c r="M278" s="232" t="s">
        <v>1</v>
      </c>
      <c r="N278" s="233" t="s">
        <v>41</v>
      </c>
      <c r="O278" s="90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6" t="s">
        <v>216</v>
      </c>
      <c r="AT278" s="236" t="s">
        <v>181</v>
      </c>
      <c r="AU278" s="236" t="s">
        <v>86</v>
      </c>
      <c r="AY278" s="16" t="s">
        <v>179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6" t="s">
        <v>84</v>
      </c>
      <c r="BK278" s="237">
        <f>ROUND(I278*H278,2)</f>
        <v>0</v>
      </c>
      <c r="BL278" s="16" t="s">
        <v>216</v>
      </c>
      <c r="BM278" s="236" t="s">
        <v>453</v>
      </c>
    </row>
    <row r="279" s="13" customFormat="1">
      <c r="A279" s="13"/>
      <c r="B279" s="238"/>
      <c r="C279" s="239"/>
      <c r="D279" s="240" t="s">
        <v>187</v>
      </c>
      <c r="E279" s="241" t="s">
        <v>1</v>
      </c>
      <c r="F279" s="242" t="s">
        <v>713</v>
      </c>
      <c r="G279" s="239"/>
      <c r="H279" s="243">
        <v>5</v>
      </c>
      <c r="I279" s="244"/>
      <c r="J279" s="239"/>
      <c r="K279" s="239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187</v>
      </c>
      <c r="AU279" s="249" t="s">
        <v>86</v>
      </c>
      <c r="AV279" s="13" t="s">
        <v>86</v>
      </c>
      <c r="AW279" s="13" t="s">
        <v>32</v>
      </c>
      <c r="AX279" s="13" t="s">
        <v>76</v>
      </c>
      <c r="AY279" s="249" t="s">
        <v>179</v>
      </c>
    </row>
    <row r="280" s="14" customFormat="1">
      <c r="A280" s="14"/>
      <c r="B280" s="250"/>
      <c r="C280" s="251"/>
      <c r="D280" s="240" t="s">
        <v>187</v>
      </c>
      <c r="E280" s="252" t="s">
        <v>1</v>
      </c>
      <c r="F280" s="253" t="s">
        <v>189</v>
      </c>
      <c r="G280" s="251"/>
      <c r="H280" s="254">
        <v>5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187</v>
      </c>
      <c r="AU280" s="260" t="s">
        <v>86</v>
      </c>
      <c r="AV280" s="14" t="s">
        <v>186</v>
      </c>
      <c r="AW280" s="14" t="s">
        <v>32</v>
      </c>
      <c r="AX280" s="14" t="s">
        <v>84</v>
      </c>
      <c r="AY280" s="260" t="s">
        <v>179</v>
      </c>
    </row>
    <row r="281" s="2" customFormat="1" ht="16.5" customHeight="1">
      <c r="A281" s="37"/>
      <c r="B281" s="38"/>
      <c r="C281" s="225" t="s">
        <v>316</v>
      </c>
      <c r="D281" s="225" t="s">
        <v>181</v>
      </c>
      <c r="E281" s="226" t="s">
        <v>714</v>
      </c>
      <c r="F281" s="227" t="s">
        <v>715</v>
      </c>
      <c r="G281" s="228" t="s">
        <v>503</v>
      </c>
      <c r="H281" s="229">
        <v>2</v>
      </c>
      <c r="I281" s="230"/>
      <c r="J281" s="231">
        <f>ROUND(I281*H281,2)</f>
        <v>0</v>
      </c>
      <c r="K281" s="227" t="s">
        <v>1</v>
      </c>
      <c r="L281" s="43"/>
      <c r="M281" s="232" t="s">
        <v>1</v>
      </c>
      <c r="N281" s="233" t="s">
        <v>41</v>
      </c>
      <c r="O281" s="90"/>
      <c r="P281" s="234">
        <f>O281*H281</f>
        <v>0</v>
      </c>
      <c r="Q281" s="234">
        <v>0</v>
      </c>
      <c r="R281" s="234">
        <f>Q281*H281</f>
        <v>0</v>
      </c>
      <c r="S281" s="234">
        <v>0</v>
      </c>
      <c r="T281" s="23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6" t="s">
        <v>216</v>
      </c>
      <c r="AT281" s="236" t="s">
        <v>181</v>
      </c>
      <c r="AU281" s="236" t="s">
        <v>86</v>
      </c>
      <c r="AY281" s="16" t="s">
        <v>179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6" t="s">
        <v>84</v>
      </c>
      <c r="BK281" s="237">
        <f>ROUND(I281*H281,2)</f>
        <v>0</v>
      </c>
      <c r="BL281" s="16" t="s">
        <v>216</v>
      </c>
      <c r="BM281" s="236" t="s">
        <v>458</v>
      </c>
    </row>
    <row r="282" s="13" customFormat="1">
      <c r="A282" s="13"/>
      <c r="B282" s="238"/>
      <c r="C282" s="239"/>
      <c r="D282" s="240" t="s">
        <v>187</v>
      </c>
      <c r="E282" s="241" t="s">
        <v>1</v>
      </c>
      <c r="F282" s="242" t="s">
        <v>716</v>
      </c>
      <c r="G282" s="239"/>
      <c r="H282" s="243">
        <v>2</v>
      </c>
      <c r="I282" s="244"/>
      <c r="J282" s="239"/>
      <c r="K282" s="239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187</v>
      </c>
      <c r="AU282" s="249" t="s">
        <v>86</v>
      </c>
      <c r="AV282" s="13" t="s">
        <v>86</v>
      </c>
      <c r="AW282" s="13" t="s">
        <v>32</v>
      </c>
      <c r="AX282" s="13" t="s">
        <v>76</v>
      </c>
      <c r="AY282" s="249" t="s">
        <v>179</v>
      </c>
    </row>
    <row r="283" s="14" customFormat="1">
      <c r="A283" s="14"/>
      <c r="B283" s="250"/>
      <c r="C283" s="251"/>
      <c r="D283" s="240" t="s">
        <v>187</v>
      </c>
      <c r="E283" s="252" t="s">
        <v>1</v>
      </c>
      <c r="F283" s="253" t="s">
        <v>189</v>
      </c>
      <c r="G283" s="251"/>
      <c r="H283" s="254">
        <v>2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187</v>
      </c>
      <c r="AU283" s="260" t="s">
        <v>86</v>
      </c>
      <c r="AV283" s="14" t="s">
        <v>186</v>
      </c>
      <c r="AW283" s="14" t="s">
        <v>32</v>
      </c>
      <c r="AX283" s="14" t="s">
        <v>84</v>
      </c>
      <c r="AY283" s="260" t="s">
        <v>179</v>
      </c>
    </row>
    <row r="284" s="2" customFormat="1">
      <c r="A284" s="37"/>
      <c r="B284" s="38"/>
      <c r="C284" s="225" t="s">
        <v>447</v>
      </c>
      <c r="D284" s="225" t="s">
        <v>181</v>
      </c>
      <c r="E284" s="226" t="s">
        <v>717</v>
      </c>
      <c r="F284" s="227" t="s">
        <v>718</v>
      </c>
      <c r="G284" s="228" t="s">
        <v>503</v>
      </c>
      <c r="H284" s="229">
        <v>1</v>
      </c>
      <c r="I284" s="230"/>
      <c r="J284" s="231">
        <f>ROUND(I284*H284,2)</f>
        <v>0</v>
      </c>
      <c r="K284" s="227" t="s">
        <v>1</v>
      </c>
      <c r="L284" s="43"/>
      <c r="M284" s="232" t="s">
        <v>1</v>
      </c>
      <c r="N284" s="233" t="s">
        <v>41</v>
      </c>
      <c r="O284" s="90"/>
      <c r="P284" s="234">
        <f>O284*H284</f>
        <v>0</v>
      </c>
      <c r="Q284" s="234">
        <v>0</v>
      </c>
      <c r="R284" s="234">
        <f>Q284*H284</f>
        <v>0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216</v>
      </c>
      <c r="AT284" s="236" t="s">
        <v>181</v>
      </c>
      <c r="AU284" s="236" t="s">
        <v>86</v>
      </c>
      <c r="AY284" s="16" t="s">
        <v>179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84</v>
      </c>
      <c r="BK284" s="237">
        <f>ROUND(I284*H284,2)</f>
        <v>0</v>
      </c>
      <c r="BL284" s="16" t="s">
        <v>216</v>
      </c>
      <c r="BM284" s="236" t="s">
        <v>462</v>
      </c>
    </row>
    <row r="285" s="13" customFormat="1">
      <c r="A285" s="13"/>
      <c r="B285" s="238"/>
      <c r="C285" s="239"/>
      <c r="D285" s="240" t="s">
        <v>187</v>
      </c>
      <c r="E285" s="241" t="s">
        <v>1</v>
      </c>
      <c r="F285" s="242" t="s">
        <v>719</v>
      </c>
      <c r="G285" s="239"/>
      <c r="H285" s="243">
        <v>1</v>
      </c>
      <c r="I285" s="244"/>
      <c r="J285" s="239"/>
      <c r="K285" s="239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187</v>
      </c>
      <c r="AU285" s="249" t="s">
        <v>86</v>
      </c>
      <c r="AV285" s="13" t="s">
        <v>86</v>
      </c>
      <c r="AW285" s="13" t="s">
        <v>32</v>
      </c>
      <c r="AX285" s="13" t="s">
        <v>76</v>
      </c>
      <c r="AY285" s="249" t="s">
        <v>179</v>
      </c>
    </row>
    <row r="286" s="14" customFormat="1">
      <c r="A286" s="14"/>
      <c r="B286" s="250"/>
      <c r="C286" s="251"/>
      <c r="D286" s="240" t="s">
        <v>187</v>
      </c>
      <c r="E286" s="252" t="s">
        <v>1</v>
      </c>
      <c r="F286" s="253" t="s">
        <v>189</v>
      </c>
      <c r="G286" s="251"/>
      <c r="H286" s="254">
        <v>1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0" t="s">
        <v>187</v>
      </c>
      <c r="AU286" s="260" t="s">
        <v>86</v>
      </c>
      <c r="AV286" s="14" t="s">
        <v>186</v>
      </c>
      <c r="AW286" s="14" t="s">
        <v>32</v>
      </c>
      <c r="AX286" s="14" t="s">
        <v>84</v>
      </c>
      <c r="AY286" s="260" t="s">
        <v>179</v>
      </c>
    </row>
    <row r="287" s="2" customFormat="1" ht="21.75" customHeight="1">
      <c r="A287" s="37"/>
      <c r="B287" s="38"/>
      <c r="C287" s="225" t="s">
        <v>321</v>
      </c>
      <c r="D287" s="225" t="s">
        <v>181</v>
      </c>
      <c r="E287" s="226" t="s">
        <v>720</v>
      </c>
      <c r="F287" s="227" t="s">
        <v>721</v>
      </c>
      <c r="G287" s="228" t="s">
        <v>503</v>
      </c>
      <c r="H287" s="229">
        <v>1</v>
      </c>
      <c r="I287" s="230"/>
      <c r="J287" s="231">
        <f>ROUND(I287*H287,2)</f>
        <v>0</v>
      </c>
      <c r="K287" s="227" t="s">
        <v>1</v>
      </c>
      <c r="L287" s="43"/>
      <c r="M287" s="232" t="s">
        <v>1</v>
      </c>
      <c r="N287" s="233" t="s">
        <v>41</v>
      </c>
      <c r="O287" s="90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6" t="s">
        <v>216</v>
      </c>
      <c r="AT287" s="236" t="s">
        <v>181</v>
      </c>
      <c r="AU287" s="236" t="s">
        <v>86</v>
      </c>
      <c r="AY287" s="16" t="s">
        <v>179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6" t="s">
        <v>84</v>
      </c>
      <c r="BK287" s="237">
        <f>ROUND(I287*H287,2)</f>
        <v>0</v>
      </c>
      <c r="BL287" s="16" t="s">
        <v>216</v>
      </c>
      <c r="BM287" s="236" t="s">
        <v>468</v>
      </c>
    </row>
    <row r="288" s="13" customFormat="1">
      <c r="A288" s="13"/>
      <c r="B288" s="238"/>
      <c r="C288" s="239"/>
      <c r="D288" s="240" t="s">
        <v>187</v>
      </c>
      <c r="E288" s="241" t="s">
        <v>1</v>
      </c>
      <c r="F288" s="242" t="s">
        <v>722</v>
      </c>
      <c r="G288" s="239"/>
      <c r="H288" s="243">
        <v>1</v>
      </c>
      <c r="I288" s="244"/>
      <c r="J288" s="239"/>
      <c r="K288" s="239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187</v>
      </c>
      <c r="AU288" s="249" t="s">
        <v>86</v>
      </c>
      <c r="AV288" s="13" t="s">
        <v>86</v>
      </c>
      <c r="AW288" s="13" t="s">
        <v>32</v>
      </c>
      <c r="AX288" s="13" t="s">
        <v>76</v>
      </c>
      <c r="AY288" s="249" t="s">
        <v>179</v>
      </c>
    </row>
    <row r="289" s="14" customFormat="1">
      <c r="A289" s="14"/>
      <c r="B289" s="250"/>
      <c r="C289" s="251"/>
      <c r="D289" s="240" t="s">
        <v>187</v>
      </c>
      <c r="E289" s="252" t="s">
        <v>1</v>
      </c>
      <c r="F289" s="253" t="s">
        <v>189</v>
      </c>
      <c r="G289" s="251"/>
      <c r="H289" s="254">
        <v>1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0" t="s">
        <v>187</v>
      </c>
      <c r="AU289" s="260" t="s">
        <v>86</v>
      </c>
      <c r="AV289" s="14" t="s">
        <v>186</v>
      </c>
      <c r="AW289" s="14" t="s">
        <v>32</v>
      </c>
      <c r="AX289" s="14" t="s">
        <v>84</v>
      </c>
      <c r="AY289" s="260" t="s">
        <v>179</v>
      </c>
    </row>
    <row r="290" s="2" customFormat="1">
      <c r="A290" s="37"/>
      <c r="B290" s="38"/>
      <c r="C290" s="225" t="s">
        <v>455</v>
      </c>
      <c r="D290" s="225" t="s">
        <v>181</v>
      </c>
      <c r="E290" s="226" t="s">
        <v>723</v>
      </c>
      <c r="F290" s="227" t="s">
        <v>724</v>
      </c>
      <c r="G290" s="228" t="s">
        <v>503</v>
      </c>
      <c r="H290" s="229">
        <v>1</v>
      </c>
      <c r="I290" s="230"/>
      <c r="J290" s="231">
        <f>ROUND(I290*H290,2)</f>
        <v>0</v>
      </c>
      <c r="K290" s="227" t="s">
        <v>1</v>
      </c>
      <c r="L290" s="43"/>
      <c r="M290" s="232" t="s">
        <v>1</v>
      </c>
      <c r="N290" s="233" t="s">
        <v>41</v>
      </c>
      <c r="O290" s="90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216</v>
      </c>
      <c r="AT290" s="236" t="s">
        <v>181</v>
      </c>
      <c r="AU290" s="236" t="s">
        <v>86</v>
      </c>
      <c r="AY290" s="16" t="s">
        <v>179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84</v>
      </c>
      <c r="BK290" s="237">
        <f>ROUND(I290*H290,2)</f>
        <v>0</v>
      </c>
      <c r="BL290" s="16" t="s">
        <v>216</v>
      </c>
      <c r="BM290" s="236" t="s">
        <v>471</v>
      </c>
    </row>
    <row r="291" s="13" customFormat="1">
      <c r="A291" s="13"/>
      <c r="B291" s="238"/>
      <c r="C291" s="239"/>
      <c r="D291" s="240" t="s">
        <v>187</v>
      </c>
      <c r="E291" s="241" t="s">
        <v>1</v>
      </c>
      <c r="F291" s="242" t="s">
        <v>725</v>
      </c>
      <c r="G291" s="239"/>
      <c r="H291" s="243">
        <v>1</v>
      </c>
      <c r="I291" s="244"/>
      <c r="J291" s="239"/>
      <c r="K291" s="239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187</v>
      </c>
      <c r="AU291" s="249" t="s">
        <v>86</v>
      </c>
      <c r="AV291" s="13" t="s">
        <v>86</v>
      </c>
      <c r="AW291" s="13" t="s">
        <v>32</v>
      </c>
      <c r="AX291" s="13" t="s">
        <v>76</v>
      </c>
      <c r="AY291" s="249" t="s">
        <v>179</v>
      </c>
    </row>
    <row r="292" s="14" customFormat="1">
      <c r="A292" s="14"/>
      <c r="B292" s="250"/>
      <c r="C292" s="251"/>
      <c r="D292" s="240" t="s">
        <v>187</v>
      </c>
      <c r="E292" s="252" t="s">
        <v>1</v>
      </c>
      <c r="F292" s="253" t="s">
        <v>189</v>
      </c>
      <c r="G292" s="251"/>
      <c r="H292" s="254">
        <v>1</v>
      </c>
      <c r="I292" s="255"/>
      <c r="J292" s="251"/>
      <c r="K292" s="251"/>
      <c r="L292" s="256"/>
      <c r="M292" s="257"/>
      <c r="N292" s="258"/>
      <c r="O292" s="258"/>
      <c r="P292" s="258"/>
      <c r="Q292" s="258"/>
      <c r="R292" s="258"/>
      <c r="S292" s="258"/>
      <c r="T292" s="25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0" t="s">
        <v>187</v>
      </c>
      <c r="AU292" s="260" t="s">
        <v>86</v>
      </c>
      <c r="AV292" s="14" t="s">
        <v>186</v>
      </c>
      <c r="AW292" s="14" t="s">
        <v>32</v>
      </c>
      <c r="AX292" s="14" t="s">
        <v>84</v>
      </c>
      <c r="AY292" s="260" t="s">
        <v>179</v>
      </c>
    </row>
    <row r="293" s="2" customFormat="1" ht="16.5" customHeight="1">
      <c r="A293" s="37"/>
      <c r="B293" s="38"/>
      <c r="C293" s="225" t="s">
        <v>325</v>
      </c>
      <c r="D293" s="225" t="s">
        <v>181</v>
      </c>
      <c r="E293" s="226" t="s">
        <v>726</v>
      </c>
      <c r="F293" s="227" t="s">
        <v>727</v>
      </c>
      <c r="G293" s="228" t="s">
        <v>518</v>
      </c>
      <c r="H293" s="229">
        <v>4.7000000000000002</v>
      </c>
      <c r="I293" s="230"/>
      <c r="J293" s="231">
        <f>ROUND(I293*H293,2)</f>
        <v>0</v>
      </c>
      <c r="K293" s="227" t="s">
        <v>1</v>
      </c>
      <c r="L293" s="43"/>
      <c r="M293" s="232" t="s">
        <v>1</v>
      </c>
      <c r="N293" s="233" t="s">
        <v>41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216</v>
      </c>
      <c r="AT293" s="236" t="s">
        <v>181</v>
      </c>
      <c r="AU293" s="236" t="s">
        <v>86</v>
      </c>
      <c r="AY293" s="16" t="s">
        <v>179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84</v>
      </c>
      <c r="BK293" s="237">
        <f>ROUND(I293*H293,2)</f>
        <v>0</v>
      </c>
      <c r="BL293" s="16" t="s">
        <v>216</v>
      </c>
      <c r="BM293" s="236" t="s">
        <v>476</v>
      </c>
    </row>
    <row r="294" s="2" customFormat="1">
      <c r="A294" s="37"/>
      <c r="B294" s="38"/>
      <c r="C294" s="225" t="s">
        <v>465</v>
      </c>
      <c r="D294" s="225" t="s">
        <v>181</v>
      </c>
      <c r="E294" s="226" t="s">
        <v>728</v>
      </c>
      <c r="F294" s="227" t="s">
        <v>729</v>
      </c>
      <c r="G294" s="228" t="s">
        <v>192</v>
      </c>
      <c r="H294" s="229">
        <v>186.87000000000001</v>
      </c>
      <c r="I294" s="230"/>
      <c r="J294" s="231">
        <f>ROUND(I294*H294,2)</f>
        <v>0</v>
      </c>
      <c r="K294" s="227" t="s">
        <v>185</v>
      </c>
      <c r="L294" s="43"/>
      <c r="M294" s="232" t="s">
        <v>1</v>
      </c>
      <c r="N294" s="233" t="s">
        <v>41</v>
      </c>
      <c r="O294" s="90"/>
      <c r="P294" s="234">
        <f>O294*H294</f>
        <v>0</v>
      </c>
      <c r="Q294" s="234">
        <v>0</v>
      </c>
      <c r="R294" s="234">
        <f>Q294*H294</f>
        <v>0</v>
      </c>
      <c r="S294" s="234">
        <v>0</v>
      </c>
      <c r="T294" s="23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6" t="s">
        <v>216</v>
      </c>
      <c r="AT294" s="236" t="s">
        <v>181</v>
      </c>
      <c r="AU294" s="236" t="s">
        <v>86</v>
      </c>
      <c r="AY294" s="16" t="s">
        <v>179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6" t="s">
        <v>84</v>
      </c>
      <c r="BK294" s="237">
        <f>ROUND(I294*H294,2)</f>
        <v>0</v>
      </c>
      <c r="BL294" s="16" t="s">
        <v>216</v>
      </c>
      <c r="BM294" s="236" t="s">
        <v>478</v>
      </c>
    </row>
    <row r="295" s="2" customFormat="1">
      <c r="A295" s="37"/>
      <c r="B295" s="38"/>
      <c r="C295" s="225" t="s">
        <v>330</v>
      </c>
      <c r="D295" s="225" t="s">
        <v>181</v>
      </c>
      <c r="E295" s="226" t="s">
        <v>511</v>
      </c>
      <c r="F295" s="227" t="s">
        <v>512</v>
      </c>
      <c r="G295" s="228" t="s">
        <v>461</v>
      </c>
      <c r="H295" s="271"/>
      <c r="I295" s="230"/>
      <c r="J295" s="231">
        <f>ROUND(I295*H295,2)</f>
        <v>0</v>
      </c>
      <c r="K295" s="227" t="s">
        <v>185</v>
      </c>
      <c r="L295" s="43"/>
      <c r="M295" s="232" t="s">
        <v>1</v>
      </c>
      <c r="N295" s="233" t="s">
        <v>41</v>
      </c>
      <c r="O295" s="90"/>
      <c r="P295" s="234">
        <f>O295*H295</f>
        <v>0</v>
      </c>
      <c r="Q295" s="234">
        <v>0</v>
      </c>
      <c r="R295" s="234">
        <f>Q295*H295</f>
        <v>0</v>
      </c>
      <c r="S295" s="234">
        <v>0</v>
      </c>
      <c r="T295" s="23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6" t="s">
        <v>216</v>
      </c>
      <c r="AT295" s="236" t="s">
        <v>181</v>
      </c>
      <c r="AU295" s="236" t="s">
        <v>86</v>
      </c>
      <c r="AY295" s="16" t="s">
        <v>179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6" t="s">
        <v>84</v>
      </c>
      <c r="BK295" s="237">
        <f>ROUND(I295*H295,2)</f>
        <v>0</v>
      </c>
      <c r="BL295" s="16" t="s">
        <v>216</v>
      </c>
      <c r="BM295" s="236" t="s">
        <v>483</v>
      </c>
    </row>
    <row r="296" s="12" customFormat="1" ht="22.8" customHeight="1">
      <c r="A296" s="12"/>
      <c r="B296" s="209"/>
      <c r="C296" s="210"/>
      <c r="D296" s="211" t="s">
        <v>75</v>
      </c>
      <c r="E296" s="223" t="s">
        <v>730</v>
      </c>
      <c r="F296" s="223" t="s">
        <v>731</v>
      </c>
      <c r="G296" s="210"/>
      <c r="H296" s="210"/>
      <c r="I296" s="213"/>
      <c r="J296" s="224">
        <f>BK296</f>
        <v>0</v>
      </c>
      <c r="K296" s="210"/>
      <c r="L296" s="215"/>
      <c r="M296" s="216"/>
      <c r="N296" s="217"/>
      <c r="O296" s="217"/>
      <c r="P296" s="218">
        <f>SUM(P297:P311)</f>
        <v>0</v>
      </c>
      <c r="Q296" s="217"/>
      <c r="R296" s="218">
        <f>SUM(R297:R311)</f>
        <v>0</v>
      </c>
      <c r="S296" s="217"/>
      <c r="T296" s="219">
        <f>SUM(T297:T311)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0" t="s">
        <v>86</v>
      </c>
      <c r="AT296" s="221" t="s">
        <v>75</v>
      </c>
      <c r="AU296" s="221" t="s">
        <v>84</v>
      </c>
      <c r="AY296" s="220" t="s">
        <v>179</v>
      </c>
      <c r="BK296" s="222">
        <f>SUM(BK297:BK311)</f>
        <v>0</v>
      </c>
    </row>
    <row r="297" s="2" customFormat="1" ht="16.5" customHeight="1">
      <c r="A297" s="37"/>
      <c r="B297" s="38"/>
      <c r="C297" s="225" t="s">
        <v>473</v>
      </c>
      <c r="D297" s="225" t="s">
        <v>181</v>
      </c>
      <c r="E297" s="226" t="s">
        <v>732</v>
      </c>
      <c r="F297" s="227" t="s">
        <v>733</v>
      </c>
      <c r="G297" s="228" t="s">
        <v>192</v>
      </c>
      <c r="H297" s="229">
        <v>77.119</v>
      </c>
      <c r="I297" s="230"/>
      <c r="J297" s="231">
        <f>ROUND(I297*H297,2)</f>
        <v>0</v>
      </c>
      <c r="K297" s="227" t="s">
        <v>185</v>
      </c>
      <c r="L297" s="43"/>
      <c r="M297" s="232" t="s">
        <v>1</v>
      </c>
      <c r="N297" s="233" t="s">
        <v>41</v>
      </c>
      <c r="O297" s="90"/>
      <c r="P297" s="234">
        <f>O297*H297</f>
        <v>0</v>
      </c>
      <c r="Q297" s="234">
        <v>0</v>
      </c>
      <c r="R297" s="234">
        <f>Q297*H297</f>
        <v>0</v>
      </c>
      <c r="S297" s="234">
        <v>0</v>
      </c>
      <c r="T297" s="23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6" t="s">
        <v>216</v>
      </c>
      <c r="AT297" s="236" t="s">
        <v>181</v>
      </c>
      <c r="AU297" s="236" t="s">
        <v>86</v>
      </c>
      <c r="AY297" s="16" t="s">
        <v>179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6" t="s">
        <v>84</v>
      </c>
      <c r="BK297" s="237">
        <f>ROUND(I297*H297,2)</f>
        <v>0</v>
      </c>
      <c r="BL297" s="16" t="s">
        <v>216</v>
      </c>
      <c r="BM297" s="236" t="s">
        <v>488</v>
      </c>
    </row>
    <row r="298" s="13" customFormat="1">
      <c r="A298" s="13"/>
      <c r="B298" s="238"/>
      <c r="C298" s="239"/>
      <c r="D298" s="240" t="s">
        <v>187</v>
      </c>
      <c r="E298" s="241" t="s">
        <v>1</v>
      </c>
      <c r="F298" s="242" t="s">
        <v>734</v>
      </c>
      <c r="G298" s="239"/>
      <c r="H298" s="243">
        <v>77.119</v>
      </c>
      <c r="I298" s="244"/>
      <c r="J298" s="239"/>
      <c r="K298" s="239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187</v>
      </c>
      <c r="AU298" s="249" t="s">
        <v>86</v>
      </c>
      <c r="AV298" s="13" t="s">
        <v>86</v>
      </c>
      <c r="AW298" s="13" t="s">
        <v>32</v>
      </c>
      <c r="AX298" s="13" t="s">
        <v>76</v>
      </c>
      <c r="AY298" s="249" t="s">
        <v>179</v>
      </c>
    </row>
    <row r="299" s="14" customFormat="1">
      <c r="A299" s="14"/>
      <c r="B299" s="250"/>
      <c r="C299" s="251"/>
      <c r="D299" s="240" t="s">
        <v>187</v>
      </c>
      <c r="E299" s="252" t="s">
        <v>1</v>
      </c>
      <c r="F299" s="253" t="s">
        <v>189</v>
      </c>
      <c r="G299" s="251"/>
      <c r="H299" s="254">
        <v>77.119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0" t="s">
        <v>187</v>
      </c>
      <c r="AU299" s="260" t="s">
        <v>86</v>
      </c>
      <c r="AV299" s="14" t="s">
        <v>186</v>
      </c>
      <c r="AW299" s="14" t="s">
        <v>32</v>
      </c>
      <c r="AX299" s="14" t="s">
        <v>84</v>
      </c>
      <c r="AY299" s="260" t="s">
        <v>179</v>
      </c>
    </row>
    <row r="300" s="2" customFormat="1" ht="21.75" customHeight="1">
      <c r="A300" s="37"/>
      <c r="B300" s="38"/>
      <c r="C300" s="225" t="s">
        <v>333</v>
      </c>
      <c r="D300" s="225" t="s">
        <v>181</v>
      </c>
      <c r="E300" s="226" t="s">
        <v>735</v>
      </c>
      <c r="F300" s="227" t="s">
        <v>736</v>
      </c>
      <c r="G300" s="228" t="s">
        <v>192</v>
      </c>
      <c r="H300" s="229">
        <v>77.119</v>
      </c>
      <c r="I300" s="230"/>
      <c r="J300" s="231">
        <f>ROUND(I300*H300,2)</f>
        <v>0</v>
      </c>
      <c r="K300" s="227" t="s">
        <v>185</v>
      </c>
      <c r="L300" s="43"/>
      <c r="M300" s="232" t="s">
        <v>1</v>
      </c>
      <c r="N300" s="233" t="s">
        <v>41</v>
      </c>
      <c r="O300" s="90"/>
      <c r="P300" s="234">
        <f>O300*H300</f>
        <v>0</v>
      </c>
      <c r="Q300" s="234">
        <v>0</v>
      </c>
      <c r="R300" s="234">
        <f>Q300*H300</f>
        <v>0</v>
      </c>
      <c r="S300" s="234">
        <v>0</v>
      </c>
      <c r="T300" s="235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6" t="s">
        <v>216</v>
      </c>
      <c r="AT300" s="236" t="s">
        <v>181</v>
      </c>
      <c r="AU300" s="236" t="s">
        <v>86</v>
      </c>
      <c r="AY300" s="16" t="s">
        <v>179</v>
      </c>
      <c r="BE300" s="237">
        <f>IF(N300="základní",J300,0)</f>
        <v>0</v>
      </c>
      <c r="BF300" s="237">
        <f>IF(N300="snížená",J300,0)</f>
        <v>0</v>
      </c>
      <c r="BG300" s="237">
        <f>IF(N300="zákl. přenesená",J300,0)</f>
        <v>0</v>
      </c>
      <c r="BH300" s="237">
        <f>IF(N300="sníž. přenesená",J300,0)</f>
        <v>0</v>
      </c>
      <c r="BI300" s="237">
        <f>IF(N300="nulová",J300,0)</f>
        <v>0</v>
      </c>
      <c r="BJ300" s="16" t="s">
        <v>84</v>
      </c>
      <c r="BK300" s="237">
        <f>ROUND(I300*H300,2)</f>
        <v>0</v>
      </c>
      <c r="BL300" s="16" t="s">
        <v>216</v>
      </c>
      <c r="BM300" s="236" t="s">
        <v>493</v>
      </c>
    </row>
    <row r="301" s="2" customFormat="1">
      <c r="A301" s="37"/>
      <c r="B301" s="38"/>
      <c r="C301" s="225" t="s">
        <v>480</v>
      </c>
      <c r="D301" s="225" t="s">
        <v>181</v>
      </c>
      <c r="E301" s="226" t="s">
        <v>737</v>
      </c>
      <c r="F301" s="227" t="s">
        <v>738</v>
      </c>
      <c r="G301" s="228" t="s">
        <v>221</v>
      </c>
      <c r="H301" s="229">
        <v>12</v>
      </c>
      <c r="I301" s="230"/>
      <c r="J301" s="231">
        <f>ROUND(I301*H301,2)</f>
        <v>0</v>
      </c>
      <c r="K301" s="227" t="s">
        <v>185</v>
      </c>
      <c r="L301" s="43"/>
      <c r="M301" s="232" t="s">
        <v>1</v>
      </c>
      <c r="N301" s="233" t="s">
        <v>41</v>
      </c>
      <c r="O301" s="90"/>
      <c r="P301" s="234">
        <f>O301*H301</f>
        <v>0</v>
      </c>
      <c r="Q301" s="234">
        <v>0</v>
      </c>
      <c r="R301" s="234">
        <f>Q301*H301</f>
        <v>0</v>
      </c>
      <c r="S301" s="234">
        <v>0</v>
      </c>
      <c r="T301" s="23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6" t="s">
        <v>216</v>
      </c>
      <c r="AT301" s="236" t="s">
        <v>181</v>
      </c>
      <c r="AU301" s="236" t="s">
        <v>86</v>
      </c>
      <c r="AY301" s="16" t="s">
        <v>179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6" t="s">
        <v>84</v>
      </c>
      <c r="BK301" s="237">
        <f>ROUND(I301*H301,2)</f>
        <v>0</v>
      </c>
      <c r="BL301" s="16" t="s">
        <v>216</v>
      </c>
      <c r="BM301" s="236" t="s">
        <v>497</v>
      </c>
    </row>
    <row r="302" s="13" customFormat="1">
      <c r="A302" s="13"/>
      <c r="B302" s="238"/>
      <c r="C302" s="239"/>
      <c r="D302" s="240" t="s">
        <v>187</v>
      </c>
      <c r="E302" s="241" t="s">
        <v>1</v>
      </c>
      <c r="F302" s="242" t="s">
        <v>739</v>
      </c>
      <c r="G302" s="239"/>
      <c r="H302" s="243">
        <v>12</v>
      </c>
      <c r="I302" s="244"/>
      <c r="J302" s="239"/>
      <c r="K302" s="239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187</v>
      </c>
      <c r="AU302" s="249" t="s">
        <v>86</v>
      </c>
      <c r="AV302" s="13" t="s">
        <v>86</v>
      </c>
      <c r="AW302" s="13" t="s">
        <v>32</v>
      </c>
      <c r="AX302" s="13" t="s">
        <v>76</v>
      </c>
      <c r="AY302" s="249" t="s">
        <v>179</v>
      </c>
    </row>
    <row r="303" s="14" customFormat="1">
      <c r="A303" s="14"/>
      <c r="B303" s="250"/>
      <c r="C303" s="251"/>
      <c r="D303" s="240" t="s">
        <v>187</v>
      </c>
      <c r="E303" s="252" t="s">
        <v>1</v>
      </c>
      <c r="F303" s="253" t="s">
        <v>189</v>
      </c>
      <c r="G303" s="251"/>
      <c r="H303" s="254">
        <v>12</v>
      </c>
      <c r="I303" s="255"/>
      <c r="J303" s="251"/>
      <c r="K303" s="251"/>
      <c r="L303" s="256"/>
      <c r="M303" s="257"/>
      <c r="N303" s="258"/>
      <c r="O303" s="258"/>
      <c r="P303" s="258"/>
      <c r="Q303" s="258"/>
      <c r="R303" s="258"/>
      <c r="S303" s="258"/>
      <c r="T303" s="25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0" t="s">
        <v>187</v>
      </c>
      <c r="AU303" s="260" t="s">
        <v>86</v>
      </c>
      <c r="AV303" s="14" t="s">
        <v>186</v>
      </c>
      <c r="AW303" s="14" t="s">
        <v>32</v>
      </c>
      <c r="AX303" s="14" t="s">
        <v>84</v>
      </c>
      <c r="AY303" s="260" t="s">
        <v>179</v>
      </c>
    </row>
    <row r="304" s="2" customFormat="1">
      <c r="A304" s="37"/>
      <c r="B304" s="38"/>
      <c r="C304" s="261" t="s">
        <v>338</v>
      </c>
      <c r="D304" s="261" t="s">
        <v>234</v>
      </c>
      <c r="E304" s="262" t="s">
        <v>740</v>
      </c>
      <c r="F304" s="263" t="s">
        <v>741</v>
      </c>
      <c r="G304" s="264" t="s">
        <v>221</v>
      </c>
      <c r="H304" s="265">
        <v>13.199999999999999</v>
      </c>
      <c r="I304" s="266"/>
      <c r="J304" s="267">
        <f>ROUND(I304*H304,2)</f>
        <v>0</v>
      </c>
      <c r="K304" s="263" t="s">
        <v>185</v>
      </c>
      <c r="L304" s="268"/>
      <c r="M304" s="269" t="s">
        <v>1</v>
      </c>
      <c r="N304" s="270" t="s">
        <v>41</v>
      </c>
      <c r="O304" s="90"/>
      <c r="P304" s="234">
        <f>O304*H304</f>
        <v>0</v>
      </c>
      <c r="Q304" s="234">
        <v>0</v>
      </c>
      <c r="R304" s="234">
        <f>Q304*H304</f>
        <v>0</v>
      </c>
      <c r="S304" s="234">
        <v>0</v>
      </c>
      <c r="T304" s="23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6" t="s">
        <v>258</v>
      </c>
      <c r="AT304" s="236" t="s">
        <v>234</v>
      </c>
      <c r="AU304" s="236" t="s">
        <v>86</v>
      </c>
      <c r="AY304" s="16" t="s">
        <v>179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6" t="s">
        <v>84</v>
      </c>
      <c r="BK304" s="237">
        <f>ROUND(I304*H304,2)</f>
        <v>0</v>
      </c>
      <c r="BL304" s="16" t="s">
        <v>216</v>
      </c>
      <c r="BM304" s="236" t="s">
        <v>504</v>
      </c>
    </row>
    <row r="305" s="13" customFormat="1">
      <c r="A305" s="13"/>
      <c r="B305" s="238"/>
      <c r="C305" s="239"/>
      <c r="D305" s="240" t="s">
        <v>187</v>
      </c>
      <c r="E305" s="241" t="s">
        <v>1</v>
      </c>
      <c r="F305" s="242" t="s">
        <v>742</v>
      </c>
      <c r="G305" s="239"/>
      <c r="H305" s="243">
        <v>13.199999999999999</v>
      </c>
      <c r="I305" s="244"/>
      <c r="J305" s="239"/>
      <c r="K305" s="239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187</v>
      </c>
      <c r="AU305" s="249" t="s">
        <v>86</v>
      </c>
      <c r="AV305" s="13" t="s">
        <v>86</v>
      </c>
      <c r="AW305" s="13" t="s">
        <v>32</v>
      </c>
      <c r="AX305" s="13" t="s">
        <v>76</v>
      </c>
      <c r="AY305" s="249" t="s">
        <v>179</v>
      </c>
    </row>
    <row r="306" s="14" customFormat="1">
      <c r="A306" s="14"/>
      <c r="B306" s="250"/>
      <c r="C306" s="251"/>
      <c r="D306" s="240" t="s">
        <v>187</v>
      </c>
      <c r="E306" s="252" t="s">
        <v>1</v>
      </c>
      <c r="F306" s="253" t="s">
        <v>189</v>
      </c>
      <c r="G306" s="251"/>
      <c r="H306" s="254">
        <v>13.199999999999999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187</v>
      </c>
      <c r="AU306" s="260" t="s">
        <v>86</v>
      </c>
      <c r="AV306" s="14" t="s">
        <v>186</v>
      </c>
      <c r="AW306" s="14" t="s">
        <v>32</v>
      </c>
      <c r="AX306" s="14" t="s">
        <v>84</v>
      </c>
      <c r="AY306" s="260" t="s">
        <v>179</v>
      </c>
    </row>
    <row r="307" s="2" customFormat="1">
      <c r="A307" s="37"/>
      <c r="B307" s="38"/>
      <c r="C307" s="225" t="s">
        <v>490</v>
      </c>
      <c r="D307" s="225" t="s">
        <v>181</v>
      </c>
      <c r="E307" s="226" t="s">
        <v>743</v>
      </c>
      <c r="F307" s="227" t="s">
        <v>744</v>
      </c>
      <c r="G307" s="228" t="s">
        <v>192</v>
      </c>
      <c r="H307" s="229">
        <v>77.119</v>
      </c>
      <c r="I307" s="230"/>
      <c r="J307" s="231">
        <f>ROUND(I307*H307,2)</f>
        <v>0</v>
      </c>
      <c r="K307" s="227" t="s">
        <v>185</v>
      </c>
      <c r="L307" s="43"/>
      <c r="M307" s="232" t="s">
        <v>1</v>
      </c>
      <c r="N307" s="233" t="s">
        <v>41</v>
      </c>
      <c r="O307" s="90"/>
      <c r="P307" s="234">
        <f>O307*H307</f>
        <v>0</v>
      </c>
      <c r="Q307" s="234">
        <v>0</v>
      </c>
      <c r="R307" s="234">
        <f>Q307*H307</f>
        <v>0</v>
      </c>
      <c r="S307" s="234">
        <v>0</v>
      </c>
      <c r="T307" s="23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6" t="s">
        <v>216</v>
      </c>
      <c r="AT307" s="236" t="s">
        <v>181</v>
      </c>
      <c r="AU307" s="236" t="s">
        <v>86</v>
      </c>
      <c r="AY307" s="16" t="s">
        <v>179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6" t="s">
        <v>84</v>
      </c>
      <c r="BK307" s="237">
        <f>ROUND(I307*H307,2)</f>
        <v>0</v>
      </c>
      <c r="BL307" s="16" t="s">
        <v>216</v>
      </c>
      <c r="BM307" s="236" t="s">
        <v>508</v>
      </c>
    </row>
    <row r="308" s="2" customFormat="1">
      <c r="A308" s="37"/>
      <c r="B308" s="38"/>
      <c r="C308" s="261" t="s">
        <v>343</v>
      </c>
      <c r="D308" s="261" t="s">
        <v>234</v>
      </c>
      <c r="E308" s="262" t="s">
        <v>745</v>
      </c>
      <c r="F308" s="263" t="s">
        <v>746</v>
      </c>
      <c r="G308" s="264" t="s">
        <v>192</v>
      </c>
      <c r="H308" s="265">
        <v>84.831000000000003</v>
      </c>
      <c r="I308" s="266"/>
      <c r="J308" s="267">
        <f>ROUND(I308*H308,2)</f>
        <v>0</v>
      </c>
      <c r="K308" s="263" t="s">
        <v>185</v>
      </c>
      <c r="L308" s="268"/>
      <c r="M308" s="269" t="s">
        <v>1</v>
      </c>
      <c r="N308" s="270" t="s">
        <v>41</v>
      </c>
      <c r="O308" s="90"/>
      <c r="P308" s="234">
        <f>O308*H308</f>
        <v>0</v>
      </c>
      <c r="Q308" s="234">
        <v>0</v>
      </c>
      <c r="R308" s="234">
        <f>Q308*H308</f>
        <v>0</v>
      </c>
      <c r="S308" s="234">
        <v>0</v>
      </c>
      <c r="T308" s="235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6" t="s">
        <v>258</v>
      </c>
      <c r="AT308" s="236" t="s">
        <v>234</v>
      </c>
      <c r="AU308" s="236" t="s">
        <v>86</v>
      </c>
      <c r="AY308" s="16" t="s">
        <v>179</v>
      </c>
      <c r="BE308" s="237">
        <f>IF(N308="základní",J308,0)</f>
        <v>0</v>
      </c>
      <c r="BF308" s="237">
        <f>IF(N308="snížená",J308,0)</f>
        <v>0</v>
      </c>
      <c r="BG308" s="237">
        <f>IF(N308="zákl. přenesená",J308,0)</f>
        <v>0</v>
      </c>
      <c r="BH308" s="237">
        <f>IF(N308="sníž. přenesená",J308,0)</f>
        <v>0</v>
      </c>
      <c r="BI308" s="237">
        <f>IF(N308="nulová",J308,0)</f>
        <v>0</v>
      </c>
      <c r="BJ308" s="16" t="s">
        <v>84</v>
      </c>
      <c r="BK308" s="237">
        <f>ROUND(I308*H308,2)</f>
        <v>0</v>
      </c>
      <c r="BL308" s="16" t="s">
        <v>216</v>
      </c>
      <c r="BM308" s="236" t="s">
        <v>513</v>
      </c>
    </row>
    <row r="309" s="13" customFormat="1">
      <c r="A309" s="13"/>
      <c r="B309" s="238"/>
      <c r="C309" s="239"/>
      <c r="D309" s="240" t="s">
        <v>187</v>
      </c>
      <c r="E309" s="241" t="s">
        <v>1</v>
      </c>
      <c r="F309" s="242" t="s">
        <v>747</v>
      </c>
      <c r="G309" s="239"/>
      <c r="H309" s="243">
        <v>84.831000000000003</v>
      </c>
      <c r="I309" s="244"/>
      <c r="J309" s="239"/>
      <c r="K309" s="239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187</v>
      </c>
      <c r="AU309" s="249" t="s">
        <v>86</v>
      </c>
      <c r="AV309" s="13" t="s">
        <v>86</v>
      </c>
      <c r="AW309" s="13" t="s">
        <v>32</v>
      </c>
      <c r="AX309" s="13" t="s">
        <v>76</v>
      </c>
      <c r="AY309" s="249" t="s">
        <v>179</v>
      </c>
    </row>
    <row r="310" s="14" customFormat="1">
      <c r="A310" s="14"/>
      <c r="B310" s="250"/>
      <c r="C310" s="251"/>
      <c r="D310" s="240" t="s">
        <v>187</v>
      </c>
      <c r="E310" s="252" t="s">
        <v>1</v>
      </c>
      <c r="F310" s="253" t="s">
        <v>189</v>
      </c>
      <c r="G310" s="251"/>
      <c r="H310" s="254">
        <v>84.831000000000003</v>
      </c>
      <c r="I310" s="255"/>
      <c r="J310" s="251"/>
      <c r="K310" s="251"/>
      <c r="L310" s="256"/>
      <c r="M310" s="257"/>
      <c r="N310" s="258"/>
      <c r="O310" s="258"/>
      <c r="P310" s="258"/>
      <c r="Q310" s="258"/>
      <c r="R310" s="258"/>
      <c r="S310" s="258"/>
      <c r="T310" s="25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0" t="s">
        <v>187</v>
      </c>
      <c r="AU310" s="260" t="s">
        <v>86</v>
      </c>
      <c r="AV310" s="14" t="s">
        <v>186</v>
      </c>
      <c r="AW310" s="14" t="s">
        <v>32</v>
      </c>
      <c r="AX310" s="14" t="s">
        <v>84</v>
      </c>
      <c r="AY310" s="260" t="s">
        <v>179</v>
      </c>
    </row>
    <row r="311" s="2" customFormat="1">
      <c r="A311" s="37"/>
      <c r="B311" s="38"/>
      <c r="C311" s="225" t="s">
        <v>500</v>
      </c>
      <c r="D311" s="225" t="s">
        <v>181</v>
      </c>
      <c r="E311" s="226" t="s">
        <v>748</v>
      </c>
      <c r="F311" s="227" t="s">
        <v>749</v>
      </c>
      <c r="G311" s="228" t="s">
        <v>461</v>
      </c>
      <c r="H311" s="271"/>
      <c r="I311" s="230"/>
      <c r="J311" s="231">
        <f>ROUND(I311*H311,2)</f>
        <v>0</v>
      </c>
      <c r="K311" s="227" t="s">
        <v>185</v>
      </c>
      <c r="L311" s="43"/>
      <c r="M311" s="232" t="s">
        <v>1</v>
      </c>
      <c r="N311" s="233" t="s">
        <v>41</v>
      </c>
      <c r="O311" s="90"/>
      <c r="P311" s="234">
        <f>O311*H311</f>
        <v>0</v>
      </c>
      <c r="Q311" s="234">
        <v>0</v>
      </c>
      <c r="R311" s="234">
        <f>Q311*H311</f>
        <v>0</v>
      </c>
      <c r="S311" s="234">
        <v>0</v>
      </c>
      <c r="T311" s="23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6" t="s">
        <v>216</v>
      </c>
      <c r="AT311" s="236" t="s">
        <v>181</v>
      </c>
      <c r="AU311" s="236" t="s">
        <v>86</v>
      </c>
      <c r="AY311" s="16" t="s">
        <v>179</v>
      </c>
      <c r="BE311" s="237">
        <f>IF(N311="základní",J311,0)</f>
        <v>0</v>
      </c>
      <c r="BF311" s="237">
        <f>IF(N311="snížená",J311,0)</f>
        <v>0</v>
      </c>
      <c r="BG311" s="237">
        <f>IF(N311="zákl. přenesená",J311,0)</f>
        <v>0</v>
      </c>
      <c r="BH311" s="237">
        <f>IF(N311="sníž. přenesená",J311,0)</f>
        <v>0</v>
      </c>
      <c r="BI311" s="237">
        <f>IF(N311="nulová",J311,0)</f>
        <v>0</v>
      </c>
      <c r="BJ311" s="16" t="s">
        <v>84</v>
      </c>
      <c r="BK311" s="237">
        <f>ROUND(I311*H311,2)</f>
        <v>0</v>
      </c>
      <c r="BL311" s="16" t="s">
        <v>216</v>
      </c>
      <c r="BM311" s="236" t="s">
        <v>519</v>
      </c>
    </row>
    <row r="312" s="12" customFormat="1" ht="22.8" customHeight="1">
      <c r="A312" s="12"/>
      <c r="B312" s="209"/>
      <c r="C312" s="210"/>
      <c r="D312" s="211" t="s">
        <v>75</v>
      </c>
      <c r="E312" s="223" t="s">
        <v>750</v>
      </c>
      <c r="F312" s="223" t="s">
        <v>751</v>
      </c>
      <c r="G312" s="210"/>
      <c r="H312" s="210"/>
      <c r="I312" s="213"/>
      <c r="J312" s="224">
        <f>BK312</f>
        <v>0</v>
      </c>
      <c r="K312" s="210"/>
      <c r="L312" s="215"/>
      <c r="M312" s="216"/>
      <c r="N312" s="217"/>
      <c r="O312" s="217"/>
      <c r="P312" s="218">
        <f>SUM(P313:P327)</f>
        <v>0</v>
      </c>
      <c r="Q312" s="217"/>
      <c r="R312" s="218">
        <f>SUM(R313:R327)</f>
        <v>0</v>
      </c>
      <c r="S312" s="217"/>
      <c r="T312" s="219">
        <f>SUM(T313:T327)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0" t="s">
        <v>86</v>
      </c>
      <c r="AT312" s="221" t="s">
        <v>75</v>
      </c>
      <c r="AU312" s="221" t="s">
        <v>84</v>
      </c>
      <c r="AY312" s="220" t="s">
        <v>179</v>
      </c>
      <c r="BK312" s="222">
        <f>SUM(BK313:BK327)</f>
        <v>0</v>
      </c>
    </row>
    <row r="313" s="2" customFormat="1" ht="33" customHeight="1">
      <c r="A313" s="37"/>
      <c r="B313" s="38"/>
      <c r="C313" s="225" t="s">
        <v>347</v>
      </c>
      <c r="D313" s="225" t="s">
        <v>181</v>
      </c>
      <c r="E313" s="226" t="s">
        <v>752</v>
      </c>
      <c r="F313" s="227" t="s">
        <v>753</v>
      </c>
      <c r="G313" s="228" t="s">
        <v>192</v>
      </c>
      <c r="H313" s="229">
        <v>135.06899999999999</v>
      </c>
      <c r="I313" s="230"/>
      <c r="J313" s="231">
        <f>ROUND(I313*H313,2)</f>
        <v>0</v>
      </c>
      <c r="K313" s="227" t="s">
        <v>185</v>
      </c>
      <c r="L313" s="43"/>
      <c r="M313" s="232" t="s">
        <v>1</v>
      </c>
      <c r="N313" s="233" t="s">
        <v>41</v>
      </c>
      <c r="O313" s="90"/>
      <c r="P313" s="234">
        <f>O313*H313</f>
        <v>0</v>
      </c>
      <c r="Q313" s="234">
        <v>0</v>
      </c>
      <c r="R313" s="234">
        <f>Q313*H313</f>
        <v>0</v>
      </c>
      <c r="S313" s="234">
        <v>0</v>
      </c>
      <c r="T313" s="235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6" t="s">
        <v>216</v>
      </c>
      <c r="AT313" s="236" t="s">
        <v>181</v>
      </c>
      <c r="AU313" s="236" t="s">
        <v>86</v>
      </c>
      <c r="AY313" s="16" t="s">
        <v>179</v>
      </c>
      <c r="BE313" s="237">
        <f>IF(N313="základní",J313,0)</f>
        <v>0</v>
      </c>
      <c r="BF313" s="237">
        <f>IF(N313="snížená",J313,0)</f>
        <v>0</v>
      </c>
      <c r="BG313" s="237">
        <f>IF(N313="zákl. přenesená",J313,0)</f>
        <v>0</v>
      </c>
      <c r="BH313" s="237">
        <f>IF(N313="sníž. přenesená",J313,0)</f>
        <v>0</v>
      </c>
      <c r="BI313" s="237">
        <f>IF(N313="nulová",J313,0)</f>
        <v>0</v>
      </c>
      <c r="BJ313" s="16" t="s">
        <v>84</v>
      </c>
      <c r="BK313" s="237">
        <f>ROUND(I313*H313,2)</f>
        <v>0</v>
      </c>
      <c r="BL313" s="16" t="s">
        <v>216</v>
      </c>
      <c r="BM313" s="236" t="s">
        <v>524</v>
      </c>
    </row>
    <row r="314" s="13" customFormat="1">
      <c r="A314" s="13"/>
      <c r="B314" s="238"/>
      <c r="C314" s="239"/>
      <c r="D314" s="240" t="s">
        <v>187</v>
      </c>
      <c r="E314" s="241" t="s">
        <v>1</v>
      </c>
      <c r="F314" s="242" t="s">
        <v>754</v>
      </c>
      <c r="G314" s="239"/>
      <c r="H314" s="243">
        <v>135.06899999999999</v>
      </c>
      <c r="I314" s="244"/>
      <c r="J314" s="239"/>
      <c r="K314" s="239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187</v>
      </c>
      <c r="AU314" s="249" t="s">
        <v>86</v>
      </c>
      <c r="AV314" s="13" t="s">
        <v>86</v>
      </c>
      <c r="AW314" s="13" t="s">
        <v>32</v>
      </c>
      <c r="AX314" s="13" t="s">
        <v>76</v>
      </c>
      <c r="AY314" s="249" t="s">
        <v>179</v>
      </c>
    </row>
    <row r="315" s="14" customFormat="1">
      <c r="A315" s="14"/>
      <c r="B315" s="250"/>
      <c r="C315" s="251"/>
      <c r="D315" s="240" t="s">
        <v>187</v>
      </c>
      <c r="E315" s="252" t="s">
        <v>1</v>
      </c>
      <c r="F315" s="253" t="s">
        <v>189</v>
      </c>
      <c r="G315" s="251"/>
      <c r="H315" s="254">
        <v>135.06899999999999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187</v>
      </c>
      <c r="AU315" s="260" t="s">
        <v>86</v>
      </c>
      <c r="AV315" s="14" t="s">
        <v>186</v>
      </c>
      <c r="AW315" s="14" t="s">
        <v>32</v>
      </c>
      <c r="AX315" s="14" t="s">
        <v>84</v>
      </c>
      <c r="AY315" s="260" t="s">
        <v>179</v>
      </c>
    </row>
    <row r="316" s="2" customFormat="1">
      <c r="A316" s="37"/>
      <c r="B316" s="38"/>
      <c r="C316" s="225" t="s">
        <v>510</v>
      </c>
      <c r="D316" s="225" t="s">
        <v>181</v>
      </c>
      <c r="E316" s="226" t="s">
        <v>755</v>
      </c>
      <c r="F316" s="227" t="s">
        <v>756</v>
      </c>
      <c r="G316" s="228" t="s">
        <v>192</v>
      </c>
      <c r="H316" s="229">
        <v>135.06899999999999</v>
      </c>
      <c r="I316" s="230"/>
      <c r="J316" s="231">
        <f>ROUND(I316*H316,2)</f>
        <v>0</v>
      </c>
      <c r="K316" s="227" t="s">
        <v>185</v>
      </c>
      <c r="L316" s="43"/>
      <c r="M316" s="232" t="s">
        <v>1</v>
      </c>
      <c r="N316" s="233" t="s">
        <v>41</v>
      </c>
      <c r="O316" s="90"/>
      <c r="P316" s="234">
        <f>O316*H316</f>
        <v>0</v>
      </c>
      <c r="Q316" s="234">
        <v>0</v>
      </c>
      <c r="R316" s="234">
        <f>Q316*H316</f>
        <v>0</v>
      </c>
      <c r="S316" s="234">
        <v>0</v>
      </c>
      <c r="T316" s="23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6" t="s">
        <v>216</v>
      </c>
      <c r="AT316" s="236" t="s">
        <v>181</v>
      </c>
      <c r="AU316" s="236" t="s">
        <v>86</v>
      </c>
      <c r="AY316" s="16" t="s">
        <v>179</v>
      </c>
      <c r="BE316" s="237">
        <f>IF(N316="základní",J316,0)</f>
        <v>0</v>
      </c>
      <c r="BF316" s="237">
        <f>IF(N316="snížená",J316,0)</f>
        <v>0</v>
      </c>
      <c r="BG316" s="237">
        <f>IF(N316="zákl. přenesená",J316,0)</f>
        <v>0</v>
      </c>
      <c r="BH316" s="237">
        <f>IF(N316="sníž. přenesená",J316,0)</f>
        <v>0</v>
      </c>
      <c r="BI316" s="237">
        <f>IF(N316="nulová",J316,0)</f>
        <v>0</v>
      </c>
      <c r="BJ316" s="16" t="s">
        <v>84</v>
      </c>
      <c r="BK316" s="237">
        <f>ROUND(I316*H316,2)</f>
        <v>0</v>
      </c>
      <c r="BL316" s="16" t="s">
        <v>216</v>
      </c>
      <c r="BM316" s="236" t="s">
        <v>528</v>
      </c>
    </row>
    <row r="317" s="2" customFormat="1">
      <c r="A317" s="37"/>
      <c r="B317" s="38"/>
      <c r="C317" s="225" t="s">
        <v>351</v>
      </c>
      <c r="D317" s="225" t="s">
        <v>181</v>
      </c>
      <c r="E317" s="226" t="s">
        <v>757</v>
      </c>
      <c r="F317" s="227" t="s">
        <v>758</v>
      </c>
      <c r="G317" s="228" t="s">
        <v>192</v>
      </c>
      <c r="H317" s="229">
        <v>144.57300000000001</v>
      </c>
      <c r="I317" s="230"/>
      <c r="J317" s="231">
        <f>ROUND(I317*H317,2)</f>
        <v>0</v>
      </c>
      <c r="K317" s="227" t="s">
        <v>185</v>
      </c>
      <c r="L317" s="43"/>
      <c r="M317" s="232" t="s">
        <v>1</v>
      </c>
      <c r="N317" s="233" t="s">
        <v>41</v>
      </c>
      <c r="O317" s="90"/>
      <c r="P317" s="234">
        <f>O317*H317</f>
        <v>0</v>
      </c>
      <c r="Q317" s="234">
        <v>0</v>
      </c>
      <c r="R317" s="234">
        <f>Q317*H317</f>
        <v>0</v>
      </c>
      <c r="S317" s="234">
        <v>0</v>
      </c>
      <c r="T317" s="23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6" t="s">
        <v>216</v>
      </c>
      <c r="AT317" s="236" t="s">
        <v>181</v>
      </c>
      <c r="AU317" s="236" t="s">
        <v>86</v>
      </c>
      <c r="AY317" s="16" t="s">
        <v>179</v>
      </c>
      <c r="BE317" s="237">
        <f>IF(N317="základní",J317,0)</f>
        <v>0</v>
      </c>
      <c r="BF317" s="237">
        <f>IF(N317="snížená",J317,0)</f>
        <v>0</v>
      </c>
      <c r="BG317" s="237">
        <f>IF(N317="zákl. přenesená",J317,0)</f>
        <v>0</v>
      </c>
      <c r="BH317" s="237">
        <f>IF(N317="sníž. přenesená",J317,0)</f>
        <v>0</v>
      </c>
      <c r="BI317" s="237">
        <f>IF(N317="nulová",J317,0)</f>
        <v>0</v>
      </c>
      <c r="BJ317" s="16" t="s">
        <v>84</v>
      </c>
      <c r="BK317" s="237">
        <f>ROUND(I317*H317,2)</f>
        <v>0</v>
      </c>
      <c r="BL317" s="16" t="s">
        <v>216</v>
      </c>
      <c r="BM317" s="236" t="s">
        <v>533</v>
      </c>
    </row>
    <row r="318" s="13" customFormat="1">
      <c r="A318" s="13"/>
      <c r="B318" s="238"/>
      <c r="C318" s="239"/>
      <c r="D318" s="240" t="s">
        <v>187</v>
      </c>
      <c r="E318" s="241" t="s">
        <v>1</v>
      </c>
      <c r="F318" s="242" t="s">
        <v>759</v>
      </c>
      <c r="G318" s="239"/>
      <c r="H318" s="243">
        <v>144.57300000000001</v>
      </c>
      <c r="I318" s="244"/>
      <c r="J318" s="239"/>
      <c r="K318" s="239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187</v>
      </c>
      <c r="AU318" s="249" t="s">
        <v>86</v>
      </c>
      <c r="AV318" s="13" t="s">
        <v>86</v>
      </c>
      <c r="AW318" s="13" t="s">
        <v>32</v>
      </c>
      <c r="AX318" s="13" t="s">
        <v>76</v>
      </c>
      <c r="AY318" s="249" t="s">
        <v>179</v>
      </c>
    </row>
    <row r="319" s="14" customFormat="1">
      <c r="A319" s="14"/>
      <c r="B319" s="250"/>
      <c r="C319" s="251"/>
      <c r="D319" s="240" t="s">
        <v>187</v>
      </c>
      <c r="E319" s="252" t="s">
        <v>1</v>
      </c>
      <c r="F319" s="253" t="s">
        <v>189</v>
      </c>
      <c r="G319" s="251"/>
      <c r="H319" s="254">
        <v>144.57300000000001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0" t="s">
        <v>187</v>
      </c>
      <c r="AU319" s="260" t="s">
        <v>86</v>
      </c>
      <c r="AV319" s="14" t="s">
        <v>186</v>
      </c>
      <c r="AW319" s="14" t="s">
        <v>32</v>
      </c>
      <c r="AX319" s="14" t="s">
        <v>84</v>
      </c>
      <c r="AY319" s="260" t="s">
        <v>179</v>
      </c>
    </row>
    <row r="320" s="2" customFormat="1">
      <c r="A320" s="37"/>
      <c r="B320" s="38"/>
      <c r="C320" s="225" t="s">
        <v>521</v>
      </c>
      <c r="D320" s="225" t="s">
        <v>181</v>
      </c>
      <c r="E320" s="226" t="s">
        <v>760</v>
      </c>
      <c r="F320" s="227" t="s">
        <v>761</v>
      </c>
      <c r="G320" s="228" t="s">
        <v>221</v>
      </c>
      <c r="H320" s="229">
        <v>94.548000000000002</v>
      </c>
      <c r="I320" s="230"/>
      <c r="J320" s="231">
        <f>ROUND(I320*H320,2)</f>
        <v>0</v>
      </c>
      <c r="K320" s="227" t="s">
        <v>185</v>
      </c>
      <c r="L320" s="43"/>
      <c r="M320" s="232" t="s">
        <v>1</v>
      </c>
      <c r="N320" s="233" t="s">
        <v>41</v>
      </c>
      <c r="O320" s="90"/>
      <c r="P320" s="234">
        <f>O320*H320</f>
        <v>0</v>
      </c>
      <c r="Q320" s="234">
        <v>0</v>
      </c>
      <c r="R320" s="234">
        <f>Q320*H320</f>
        <v>0</v>
      </c>
      <c r="S320" s="234">
        <v>0</v>
      </c>
      <c r="T320" s="235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6" t="s">
        <v>216</v>
      </c>
      <c r="AT320" s="236" t="s">
        <v>181</v>
      </c>
      <c r="AU320" s="236" t="s">
        <v>86</v>
      </c>
      <c r="AY320" s="16" t="s">
        <v>179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6" t="s">
        <v>84</v>
      </c>
      <c r="BK320" s="237">
        <f>ROUND(I320*H320,2)</f>
        <v>0</v>
      </c>
      <c r="BL320" s="16" t="s">
        <v>216</v>
      </c>
      <c r="BM320" s="236" t="s">
        <v>541</v>
      </c>
    </row>
    <row r="321" s="13" customFormat="1">
      <c r="A321" s="13"/>
      <c r="B321" s="238"/>
      <c r="C321" s="239"/>
      <c r="D321" s="240" t="s">
        <v>187</v>
      </c>
      <c r="E321" s="241" t="s">
        <v>1</v>
      </c>
      <c r="F321" s="242" t="s">
        <v>762</v>
      </c>
      <c r="G321" s="239"/>
      <c r="H321" s="243">
        <v>94.548000000000002</v>
      </c>
      <c r="I321" s="244"/>
      <c r="J321" s="239"/>
      <c r="K321" s="239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187</v>
      </c>
      <c r="AU321" s="249" t="s">
        <v>86</v>
      </c>
      <c r="AV321" s="13" t="s">
        <v>86</v>
      </c>
      <c r="AW321" s="13" t="s">
        <v>32</v>
      </c>
      <c r="AX321" s="13" t="s">
        <v>76</v>
      </c>
      <c r="AY321" s="249" t="s">
        <v>179</v>
      </c>
    </row>
    <row r="322" s="14" customFormat="1">
      <c r="A322" s="14"/>
      <c r="B322" s="250"/>
      <c r="C322" s="251"/>
      <c r="D322" s="240" t="s">
        <v>187</v>
      </c>
      <c r="E322" s="252" t="s">
        <v>1</v>
      </c>
      <c r="F322" s="253" t="s">
        <v>189</v>
      </c>
      <c r="G322" s="251"/>
      <c r="H322" s="254">
        <v>94.548000000000002</v>
      </c>
      <c r="I322" s="255"/>
      <c r="J322" s="251"/>
      <c r="K322" s="251"/>
      <c r="L322" s="256"/>
      <c r="M322" s="257"/>
      <c r="N322" s="258"/>
      <c r="O322" s="258"/>
      <c r="P322" s="258"/>
      <c r="Q322" s="258"/>
      <c r="R322" s="258"/>
      <c r="S322" s="258"/>
      <c r="T322" s="25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0" t="s">
        <v>187</v>
      </c>
      <c r="AU322" s="260" t="s">
        <v>86</v>
      </c>
      <c r="AV322" s="14" t="s">
        <v>186</v>
      </c>
      <c r="AW322" s="14" t="s">
        <v>32</v>
      </c>
      <c r="AX322" s="14" t="s">
        <v>84</v>
      </c>
      <c r="AY322" s="260" t="s">
        <v>179</v>
      </c>
    </row>
    <row r="323" s="2" customFormat="1" ht="21.75" customHeight="1">
      <c r="A323" s="37"/>
      <c r="B323" s="38"/>
      <c r="C323" s="225" t="s">
        <v>355</v>
      </c>
      <c r="D323" s="225" t="s">
        <v>181</v>
      </c>
      <c r="E323" s="226" t="s">
        <v>763</v>
      </c>
      <c r="F323" s="227" t="s">
        <v>764</v>
      </c>
      <c r="G323" s="228" t="s">
        <v>192</v>
      </c>
      <c r="H323" s="229">
        <v>135.06899999999999</v>
      </c>
      <c r="I323" s="230"/>
      <c r="J323" s="231">
        <f>ROUND(I323*H323,2)</f>
        <v>0</v>
      </c>
      <c r="K323" s="227" t="s">
        <v>185</v>
      </c>
      <c r="L323" s="43"/>
      <c r="M323" s="232" t="s">
        <v>1</v>
      </c>
      <c r="N323" s="233" t="s">
        <v>41</v>
      </c>
      <c r="O323" s="90"/>
      <c r="P323" s="234">
        <f>O323*H323</f>
        <v>0</v>
      </c>
      <c r="Q323" s="234">
        <v>0</v>
      </c>
      <c r="R323" s="234">
        <f>Q323*H323</f>
        <v>0</v>
      </c>
      <c r="S323" s="234">
        <v>0</v>
      </c>
      <c r="T323" s="235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6" t="s">
        <v>216</v>
      </c>
      <c r="AT323" s="236" t="s">
        <v>181</v>
      </c>
      <c r="AU323" s="236" t="s">
        <v>86</v>
      </c>
      <c r="AY323" s="16" t="s">
        <v>179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6" t="s">
        <v>84</v>
      </c>
      <c r="BK323" s="237">
        <f>ROUND(I323*H323,2)</f>
        <v>0</v>
      </c>
      <c r="BL323" s="16" t="s">
        <v>216</v>
      </c>
      <c r="BM323" s="236" t="s">
        <v>545</v>
      </c>
    </row>
    <row r="324" s="2" customFormat="1" ht="44.25" customHeight="1">
      <c r="A324" s="37"/>
      <c r="B324" s="38"/>
      <c r="C324" s="261" t="s">
        <v>530</v>
      </c>
      <c r="D324" s="261" t="s">
        <v>234</v>
      </c>
      <c r="E324" s="262" t="s">
        <v>765</v>
      </c>
      <c r="F324" s="263" t="s">
        <v>766</v>
      </c>
      <c r="G324" s="264" t="s">
        <v>192</v>
      </c>
      <c r="H324" s="265">
        <v>148.57599999999999</v>
      </c>
      <c r="I324" s="266"/>
      <c r="J324" s="267">
        <f>ROUND(I324*H324,2)</f>
        <v>0</v>
      </c>
      <c r="K324" s="263" t="s">
        <v>185</v>
      </c>
      <c r="L324" s="268"/>
      <c r="M324" s="269" t="s">
        <v>1</v>
      </c>
      <c r="N324" s="270" t="s">
        <v>41</v>
      </c>
      <c r="O324" s="90"/>
      <c r="P324" s="234">
        <f>O324*H324</f>
        <v>0</v>
      </c>
      <c r="Q324" s="234">
        <v>0</v>
      </c>
      <c r="R324" s="234">
        <f>Q324*H324</f>
        <v>0</v>
      </c>
      <c r="S324" s="234">
        <v>0</v>
      </c>
      <c r="T324" s="23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6" t="s">
        <v>258</v>
      </c>
      <c r="AT324" s="236" t="s">
        <v>234</v>
      </c>
      <c r="AU324" s="236" t="s">
        <v>86</v>
      </c>
      <c r="AY324" s="16" t="s">
        <v>179</v>
      </c>
      <c r="BE324" s="237">
        <f>IF(N324="základní",J324,0)</f>
        <v>0</v>
      </c>
      <c r="BF324" s="237">
        <f>IF(N324="snížená",J324,0)</f>
        <v>0</v>
      </c>
      <c r="BG324" s="237">
        <f>IF(N324="zákl. přenesená",J324,0)</f>
        <v>0</v>
      </c>
      <c r="BH324" s="237">
        <f>IF(N324="sníž. přenesená",J324,0)</f>
        <v>0</v>
      </c>
      <c r="BI324" s="237">
        <f>IF(N324="nulová",J324,0)</f>
        <v>0</v>
      </c>
      <c r="BJ324" s="16" t="s">
        <v>84</v>
      </c>
      <c r="BK324" s="237">
        <f>ROUND(I324*H324,2)</f>
        <v>0</v>
      </c>
      <c r="BL324" s="16" t="s">
        <v>216</v>
      </c>
      <c r="BM324" s="236" t="s">
        <v>550</v>
      </c>
    </row>
    <row r="325" s="13" customFormat="1">
      <c r="A325" s="13"/>
      <c r="B325" s="238"/>
      <c r="C325" s="239"/>
      <c r="D325" s="240" t="s">
        <v>187</v>
      </c>
      <c r="E325" s="241" t="s">
        <v>1</v>
      </c>
      <c r="F325" s="242" t="s">
        <v>767</v>
      </c>
      <c r="G325" s="239"/>
      <c r="H325" s="243">
        <v>148.57599999999999</v>
      </c>
      <c r="I325" s="244"/>
      <c r="J325" s="239"/>
      <c r="K325" s="239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187</v>
      </c>
      <c r="AU325" s="249" t="s">
        <v>86</v>
      </c>
      <c r="AV325" s="13" t="s">
        <v>86</v>
      </c>
      <c r="AW325" s="13" t="s">
        <v>32</v>
      </c>
      <c r="AX325" s="13" t="s">
        <v>76</v>
      </c>
      <c r="AY325" s="249" t="s">
        <v>179</v>
      </c>
    </row>
    <row r="326" s="14" customFormat="1">
      <c r="A326" s="14"/>
      <c r="B326" s="250"/>
      <c r="C326" s="251"/>
      <c r="D326" s="240" t="s">
        <v>187</v>
      </c>
      <c r="E326" s="252" t="s">
        <v>1</v>
      </c>
      <c r="F326" s="253" t="s">
        <v>189</v>
      </c>
      <c r="G326" s="251"/>
      <c r="H326" s="254">
        <v>148.57599999999999</v>
      </c>
      <c r="I326" s="255"/>
      <c r="J326" s="251"/>
      <c r="K326" s="251"/>
      <c r="L326" s="256"/>
      <c r="M326" s="257"/>
      <c r="N326" s="258"/>
      <c r="O326" s="258"/>
      <c r="P326" s="258"/>
      <c r="Q326" s="258"/>
      <c r="R326" s="258"/>
      <c r="S326" s="258"/>
      <c r="T326" s="25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0" t="s">
        <v>187</v>
      </c>
      <c r="AU326" s="260" t="s">
        <v>86</v>
      </c>
      <c r="AV326" s="14" t="s">
        <v>186</v>
      </c>
      <c r="AW326" s="14" t="s">
        <v>32</v>
      </c>
      <c r="AX326" s="14" t="s">
        <v>84</v>
      </c>
      <c r="AY326" s="260" t="s">
        <v>179</v>
      </c>
    </row>
    <row r="327" s="2" customFormat="1">
      <c r="A327" s="37"/>
      <c r="B327" s="38"/>
      <c r="C327" s="225" t="s">
        <v>359</v>
      </c>
      <c r="D327" s="225" t="s">
        <v>181</v>
      </c>
      <c r="E327" s="226" t="s">
        <v>768</v>
      </c>
      <c r="F327" s="227" t="s">
        <v>769</v>
      </c>
      <c r="G327" s="228" t="s">
        <v>461</v>
      </c>
      <c r="H327" s="271"/>
      <c r="I327" s="230"/>
      <c r="J327" s="231">
        <f>ROUND(I327*H327,2)</f>
        <v>0</v>
      </c>
      <c r="K327" s="227" t="s">
        <v>185</v>
      </c>
      <c r="L327" s="43"/>
      <c r="M327" s="232" t="s">
        <v>1</v>
      </c>
      <c r="N327" s="233" t="s">
        <v>41</v>
      </c>
      <c r="O327" s="90"/>
      <c r="P327" s="234">
        <f>O327*H327</f>
        <v>0</v>
      </c>
      <c r="Q327" s="234">
        <v>0</v>
      </c>
      <c r="R327" s="234">
        <f>Q327*H327</f>
        <v>0</v>
      </c>
      <c r="S327" s="234">
        <v>0</v>
      </c>
      <c r="T327" s="23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6" t="s">
        <v>216</v>
      </c>
      <c r="AT327" s="236" t="s">
        <v>181</v>
      </c>
      <c r="AU327" s="236" t="s">
        <v>86</v>
      </c>
      <c r="AY327" s="16" t="s">
        <v>179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6" t="s">
        <v>84</v>
      </c>
      <c r="BK327" s="237">
        <f>ROUND(I327*H327,2)</f>
        <v>0</v>
      </c>
      <c r="BL327" s="16" t="s">
        <v>216</v>
      </c>
      <c r="BM327" s="236" t="s">
        <v>554</v>
      </c>
    </row>
    <row r="328" s="12" customFormat="1" ht="22.8" customHeight="1">
      <c r="A328" s="12"/>
      <c r="B328" s="209"/>
      <c r="C328" s="210"/>
      <c r="D328" s="211" t="s">
        <v>75</v>
      </c>
      <c r="E328" s="223" t="s">
        <v>770</v>
      </c>
      <c r="F328" s="223" t="s">
        <v>771</v>
      </c>
      <c r="G328" s="210"/>
      <c r="H328" s="210"/>
      <c r="I328" s="213"/>
      <c r="J328" s="224">
        <f>BK328</f>
        <v>0</v>
      </c>
      <c r="K328" s="210"/>
      <c r="L328" s="215"/>
      <c r="M328" s="216"/>
      <c r="N328" s="217"/>
      <c r="O328" s="217"/>
      <c r="P328" s="218">
        <f>SUM(P329:P342)</f>
        <v>0</v>
      </c>
      <c r="Q328" s="217"/>
      <c r="R328" s="218">
        <f>SUM(R329:R342)</f>
        <v>0</v>
      </c>
      <c r="S328" s="217"/>
      <c r="T328" s="219">
        <f>SUM(T329:T342)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0" t="s">
        <v>86</v>
      </c>
      <c r="AT328" s="221" t="s">
        <v>75</v>
      </c>
      <c r="AU328" s="221" t="s">
        <v>84</v>
      </c>
      <c r="AY328" s="220" t="s">
        <v>179</v>
      </c>
      <c r="BK328" s="222">
        <f>SUM(BK329:BK342)</f>
        <v>0</v>
      </c>
    </row>
    <row r="329" s="2" customFormat="1" ht="16.5" customHeight="1">
      <c r="A329" s="37"/>
      <c r="B329" s="38"/>
      <c r="C329" s="225" t="s">
        <v>542</v>
      </c>
      <c r="D329" s="225" t="s">
        <v>181</v>
      </c>
      <c r="E329" s="226" t="s">
        <v>772</v>
      </c>
      <c r="F329" s="227" t="s">
        <v>773</v>
      </c>
      <c r="G329" s="228" t="s">
        <v>192</v>
      </c>
      <c r="H329" s="229">
        <v>53.212000000000003</v>
      </c>
      <c r="I329" s="230"/>
      <c r="J329" s="231">
        <f>ROUND(I329*H329,2)</f>
        <v>0</v>
      </c>
      <c r="K329" s="227" t="s">
        <v>185</v>
      </c>
      <c r="L329" s="43"/>
      <c r="M329" s="232" t="s">
        <v>1</v>
      </c>
      <c r="N329" s="233" t="s">
        <v>41</v>
      </c>
      <c r="O329" s="90"/>
      <c r="P329" s="234">
        <f>O329*H329</f>
        <v>0</v>
      </c>
      <c r="Q329" s="234">
        <v>0</v>
      </c>
      <c r="R329" s="234">
        <f>Q329*H329</f>
        <v>0</v>
      </c>
      <c r="S329" s="234">
        <v>0</v>
      </c>
      <c r="T329" s="235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6" t="s">
        <v>216</v>
      </c>
      <c r="AT329" s="236" t="s">
        <v>181</v>
      </c>
      <c r="AU329" s="236" t="s">
        <v>86</v>
      </c>
      <c r="AY329" s="16" t="s">
        <v>179</v>
      </c>
      <c r="BE329" s="237">
        <f>IF(N329="základní",J329,0)</f>
        <v>0</v>
      </c>
      <c r="BF329" s="237">
        <f>IF(N329="snížená",J329,0)</f>
        <v>0</v>
      </c>
      <c r="BG329" s="237">
        <f>IF(N329="zákl. přenesená",J329,0)</f>
        <v>0</v>
      </c>
      <c r="BH329" s="237">
        <f>IF(N329="sníž. přenesená",J329,0)</f>
        <v>0</v>
      </c>
      <c r="BI329" s="237">
        <f>IF(N329="nulová",J329,0)</f>
        <v>0</v>
      </c>
      <c r="BJ329" s="16" t="s">
        <v>84</v>
      </c>
      <c r="BK329" s="237">
        <f>ROUND(I329*H329,2)</f>
        <v>0</v>
      </c>
      <c r="BL329" s="16" t="s">
        <v>216</v>
      </c>
      <c r="BM329" s="236" t="s">
        <v>557</v>
      </c>
    </row>
    <row r="330" s="13" customFormat="1">
      <c r="A330" s="13"/>
      <c r="B330" s="238"/>
      <c r="C330" s="239"/>
      <c r="D330" s="240" t="s">
        <v>187</v>
      </c>
      <c r="E330" s="241" t="s">
        <v>1</v>
      </c>
      <c r="F330" s="242" t="s">
        <v>774</v>
      </c>
      <c r="G330" s="239"/>
      <c r="H330" s="243">
        <v>20.106999999999999</v>
      </c>
      <c r="I330" s="244"/>
      <c r="J330" s="239"/>
      <c r="K330" s="239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187</v>
      </c>
      <c r="AU330" s="249" t="s">
        <v>86</v>
      </c>
      <c r="AV330" s="13" t="s">
        <v>86</v>
      </c>
      <c r="AW330" s="13" t="s">
        <v>32</v>
      </c>
      <c r="AX330" s="13" t="s">
        <v>76</v>
      </c>
      <c r="AY330" s="249" t="s">
        <v>179</v>
      </c>
    </row>
    <row r="331" s="13" customFormat="1">
      <c r="A331" s="13"/>
      <c r="B331" s="238"/>
      <c r="C331" s="239"/>
      <c r="D331" s="240" t="s">
        <v>187</v>
      </c>
      <c r="E331" s="241" t="s">
        <v>1</v>
      </c>
      <c r="F331" s="242" t="s">
        <v>775</v>
      </c>
      <c r="G331" s="239"/>
      <c r="H331" s="243">
        <v>3.1800000000000002</v>
      </c>
      <c r="I331" s="244"/>
      <c r="J331" s="239"/>
      <c r="K331" s="239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187</v>
      </c>
      <c r="AU331" s="249" t="s">
        <v>86</v>
      </c>
      <c r="AV331" s="13" t="s">
        <v>86</v>
      </c>
      <c r="AW331" s="13" t="s">
        <v>32</v>
      </c>
      <c r="AX331" s="13" t="s">
        <v>76</v>
      </c>
      <c r="AY331" s="249" t="s">
        <v>179</v>
      </c>
    </row>
    <row r="332" s="13" customFormat="1">
      <c r="A332" s="13"/>
      <c r="B332" s="238"/>
      <c r="C332" s="239"/>
      <c r="D332" s="240" t="s">
        <v>187</v>
      </c>
      <c r="E332" s="241" t="s">
        <v>1</v>
      </c>
      <c r="F332" s="242" t="s">
        <v>776</v>
      </c>
      <c r="G332" s="239"/>
      <c r="H332" s="243">
        <v>10.201000000000001</v>
      </c>
      <c r="I332" s="244"/>
      <c r="J332" s="239"/>
      <c r="K332" s="239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187</v>
      </c>
      <c r="AU332" s="249" t="s">
        <v>86</v>
      </c>
      <c r="AV332" s="13" t="s">
        <v>86</v>
      </c>
      <c r="AW332" s="13" t="s">
        <v>32</v>
      </c>
      <c r="AX332" s="13" t="s">
        <v>76</v>
      </c>
      <c r="AY332" s="249" t="s">
        <v>179</v>
      </c>
    </row>
    <row r="333" s="13" customFormat="1">
      <c r="A333" s="13"/>
      <c r="B333" s="238"/>
      <c r="C333" s="239"/>
      <c r="D333" s="240" t="s">
        <v>187</v>
      </c>
      <c r="E333" s="241" t="s">
        <v>1</v>
      </c>
      <c r="F333" s="242" t="s">
        <v>777</v>
      </c>
      <c r="G333" s="239"/>
      <c r="H333" s="243">
        <v>19.724</v>
      </c>
      <c r="I333" s="244"/>
      <c r="J333" s="239"/>
      <c r="K333" s="239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187</v>
      </c>
      <c r="AU333" s="249" t="s">
        <v>86</v>
      </c>
      <c r="AV333" s="13" t="s">
        <v>86</v>
      </c>
      <c r="AW333" s="13" t="s">
        <v>32</v>
      </c>
      <c r="AX333" s="13" t="s">
        <v>76</v>
      </c>
      <c r="AY333" s="249" t="s">
        <v>179</v>
      </c>
    </row>
    <row r="334" s="14" customFormat="1">
      <c r="A334" s="14"/>
      <c r="B334" s="250"/>
      <c r="C334" s="251"/>
      <c r="D334" s="240" t="s">
        <v>187</v>
      </c>
      <c r="E334" s="252" t="s">
        <v>1</v>
      </c>
      <c r="F334" s="253" t="s">
        <v>189</v>
      </c>
      <c r="G334" s="251"/>
      <c r="H334" s="254">
        <v>53.212000000000003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0" t="s">
        <v>187</v>
      </c>
      <c r="AU334" s="260" t="s">
        <v>86</v>
      </c>
      <c r="AV334" s="14" t="s">
        <v>186</v>
      </c>
      <c r="AW334" s="14" t="s">
        <v>32</v>
      </c>
      <c r="AX334" s="14" t="s">
        <v>84</v>
      </c>
      <c r="AY334" s="260" t="s">
        <v>179</v>
      </c>
    </row>
    <row r="335" s="2" customFormat="1">
      <c r="A335" s="37"/>
      <c r="B335" s="38"/>
      <c r="C335" s="225" t="s">
        <v>364</v>
      </c>
      <c r="D335" s="225" t="s">
        <v>181</v>
      </c>
      <c r="E335" s="226" t="s">
        <v>778</v>
      </c>
      <c r="F335" s="227" t="s">
        <v>779</v>
      </c>
      <c r="G335" s="228" t="s">
        <v>192</v>
      </c>
      <c r="H335" s="229">
        <v>53.212000000000003</v>
      </c>
      <c r="I335" s="230"/>
      <c r="J335" s="231">
        <f>ROUND(I335*H335,2)</f>
        <v>0</v>
      </c>
      <c r="K335" s="227" t="s">
        <v>185</v>
      </c>
      <c r="L335" s="43"/>
      <c r="M335" s="232" t="s">
        <v>1</v>
      </c>
      <c r="N335" s="233" t="s">
        <v>41</v>
      </c>
      <c r="O335" s="90"/>
      <c r="P335" s="234">
        <f>O335*H335</f>
        <v>0</v>
      </c>
      <c r="Q335" s="234">
        <v>0</v>
      </c>
      <c r="R335" s="234">
        <f>Q335*H335</f>
        <v>0</v>
      </c>
      <c r="S335" s="234">
        <v>0</v>
      </c>
      <c r="T335" s="235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6" t="s">
        <v>216</v>
      </c>
      <c r="AT335" s="236" t="s">
        <v>181</v>
      </c>
      <c r="AU335" s="236" t="s">
        <v>86</v>
      </c>
      <c r="AY335" s="16" t="s">
        <v>179</v>
      </c>
      <c r="BE335" s="237">
        <f>IF(N335="základní",J335,0)</f>
        <v>0</v>
      </c>
      <c r="BF335" s="237">
        <f>IF(N335="snížená",J335,0)</f>
        <v>0</v>
      </c>
      <c r="BG335" s="237">
        <f>IF(N335="zákl. přenesená",J335,0)</f>
        <v>0</v>
      </c>
      <c r="BH335" s="237">
        <f>IF(N335="sníž. přenesená",J335,0)</f>
        <v>0</v>
      </c>
      <c r="BI335" s="237">
        <f>IF(N335="nulová",J335,0)</f>
        <v>0</v>
      </c>
      <c r="BJ335" s="16" t="s">
        <v>84</v>
      </c>
      <c r="BK335" s="237">
        <f>ROUND(I335*H335,2)</f>
        <v>0</v>
      </c>
      <c r="BL335" s="16" t="s">
        <v>216</v>
      </c>
      <c r="BM335" s="236" t="s">
        <v>561</v>
      </c>
    </row>
    <row r="336" s="2" customFormat="1" ht="16.5" customHeight="1">
      <c r="A336" s="37"/>
      <c r="B336" s="38"/>
      <c r="C336" s="261" t="s">
        <v>551</v>
      </c>
      <c r="D336" s="261" t="s">
        <v>234</v>
      </c>
      <c r="E336" s="262" t="s">
        <v>780</v>
      </c>
      <c r="F336" s="263" t="s">
        <v>781</v>
      </c>
      <c r="G336" s="264" t="s">
        <v>192</v>
      </c>
      <c r="H336" s="265">
        <v>58.533000000000001</v>
      </c>
      <c r="I336" s="266"/>
      <c r="J336" s="267">
        <f>ROUND(I336*H336,2)</f>
        <v>0</v>
      </c>
      <c r="K336" s="263" t="s">
        <v>185</v>
      </c>
      <c r="L336" s="268"/>
      <c r="M336" s="269" t="s">
        <v>1</v>
      </c>
      <c r="N336" s="270" t="s">
        <v>41</v>
      </c>
      <c r="O336" s="90"/>
      <c r="P336" s="234">
        <f>O336*H336</f>
        <v>0</v>
      </c>
      <c r="Q336" s="234">
        <v>0</v>
      </c>
      <c r="R336" s="234">
        <f>Q336*H336</f>
        <v>0</v>
      </c>
      <c r="S336" s="234">
        <v>0</v>
      </c>
      <c r="T336" s="235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6" t="s">
        <v>258</v>
      </c>
      <c r="AT336" s="236" t="s">
        <v>234</v>
      </c>
      <c r="AU336" s="236" t="s">
        <v>86</v>
      </c>
      <c r="AY336" s="16" t="s">
        <v>179</v>
      </c>
      <c r="BE336" s="237">
        <f>IF(N336="základní",J336,0)</f>
        <v>0</v>
      </c>
      <c r="BF336" s="237">
        <f>IF(N336="snížená",J336,0)</f>
        <v>0</v>
      </c>
      <c r="BG336" s="237">
        <f>IF(N336="zákl. přenesená",J336,0)</f>
        <v>0</v>
      </c>
      <c r="BH336" s="237">
        <f>IF(N336="sníž. přenesená",J336,0)</f>
        <v>0</v>
      </c>
      <c r="BI336" s="237">
        <f>IF(N336="nulová",J336,0)</f>
        <v>0</v>
      </c>
      <c r="BJ336" s="16" t="s">
        <v>84</v>
      </c>
      <c r="BK336" s="237">
        <f>ROUND(I336*H336,2)</f>
        <v>0</v>
      </c>
      <c r="BL336" s="16" t="s">
        <v>216</v>
      </c>
      <c r="BM336" s="236" t="s">
        <v>566</v>
      </c>
    </row>
    <row r="337" s="13" customFormat="1">
      <c r="A337" s="13"/>
      <c r="B337" s="238"/>
      <c r="C337" s="239"/>
      <c r="D337" s="240" t="s">
        <v>187</v>
      </c>
      <c r="E337" s="241" t="s">
        <v>1</v>
      </c>
      <c r="F337" s="242" t="s">
        <v>782</v>
      </c>
      <c r="G337" s="239"/>
      <c r="H337" s="243">
        <v>58.533000000000001</v>
      </c>
      <c r="I337" s="244"/>
      <c r="J337" s="239"/>
      <c r="K337" s="239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187</v>
      </c>
      <c r="AU337" s="249" t="s">
        <v>86</v>
      </c>
      <c r="AV337" s="13" t="s">
        <v>86</v>
      </c>
      <c r="AW337" s="13" t="s">
        <v>32</v>
      </c>
      <c r="AX337" s="13" t="s">
        <v>76</v>
      </c>
      <c r="AY337" s="249" t="s">
        <v>179</v>
      </c>
    </row>
    <row r="338" s="14" customFormat="1">
      <c r="A338" s="14"/>
      <c r="B338" s="250"/>
      <c r="C338" s="251"/>
      <c r="D338" s="240" t="s">
        <v>187</v>
      </c>
      <c r="E338" s="252" t="s">
        <v>1</v>
      </c>
      <c r="F338" s="253" t="s">
        <v>189</v>
      </c>
      <c r="G338" s="251"/>
      <c r="H338" s="254">
        <v>58.533000000000001</v>
      </c>
      <c r="I338" s="255"/>
      <c r="J338" s="251"/>
      <c r="K338" s="251"/>
      <c r="L338" s="256"/>
      <c r="M338" s="257"/>
      <c r="N338" s="258"/>
      <c r="O338" s="258"/>
      <c r="P338" s="258"/>
      <c r="Q338" s="258"/>
      <c r="R338" s="258"/>
      <c r="S338" s="258"/>
      <c r="T338" s="25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0" t="s">
        <v>187</v>
      </c>
      <c r="AU338" s="260" t="s">
        <v>86</v>
      </c>
      <c r="AV338" s="14" t="s">
        <v>186</v>
      </c>
      <c r="AW338" s="14" t="s">
        <v>32</v>
      </c>
      <c r="AX338" s="14" t="s">
        <v>84</v>
      </c>
      <c r="AY338" s="260" t="s">
        <v>179</v>
      </c>
    </row>
    <row r="339" s="2" customFormat="1" ht="21.75" customHeight="1">
      <c r="A339" s="37"/>
      <c r="B339" s="38"/>
      <c r="C339" s="225" t="s">
        <v>367</v>
      </c>
      <c r="D339" s="225" t="s">
        <v>181</v>
      </c>
      <c r="E339" s="226" t="s">
        <v>783</v>
      </c>
      <c r="F339" s="227" t="s">
        <v>784</v>
      </c>
      <c r="G339" s="228" t="s">
        <v>221</v>
      </c>
      <c r="H339" s="229">
        <v>29.399999999999999</v>
      </c>
      <c r="I339" s="230"/>
      <c r="J339" s="231">
        <f>ROUND(I339*H339,2)</f>
        <v>0</v>
      </c>
      <c r="K339" s="227" t="s">
        <v>185</v>
      </c>
      <c r="L339" s="43"/>
      <c r="M339" s="232" t="s">
        <v>1</v>
      </c>
      <c r="N339" s="233" t="s">
        <v>41</v>
      </c>
      <c r="O339" s="90"/>
      <c r="P339" s="234">
        <f>O339*H339</f>
        <v>0</v>
      </c>
      <c r="Q339" s="234">
        <v>0</v>
      </c>
      <c r="R339" s="234">
        <f>Q339*H339</f>
        <v>0</v>
      </c>
      <c r="S339" s="234">
        <v>0</v>
      </c>
      <c r="T339" s="235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6" t="s">
        <v>216</v>
      </c>
      <c r="AT339" s="236" t="s">
        <v>181</v>
      </c>
      <c r="AU339" s="236" t="s">
        <v>86</v>
      </c>
      <c r="AY339" s="16" t="s">
        <v>179</v>
      </c>
      <c r="BE339" s="237">
        <f>IF(N339="základní",J339,0)</f>
        <v>0</v>
      </c>
      <c r="BF339" s="237">
        <f>IF(N339="snížená",J339,0)</f>
        <v>0</v>
      </c>
      <c r="BG339" s="237">
        <f>IF(N339="zákl. přenesená",J339,0)</f>
        <v>0</v>
      </c>
      <c r="BH339" s="237">
        <f>IF(N339="sníž. přenesená",J339,0)</f>
        <v>0</v>
      </c>
      <c r="BI339" s="237">
        <f>IF(N339="nulová",J339,0)</f>
        <v>0</v>
      </c>
      <c r="BJ339" s="16" t="s">
        <v>84</v>
      </c>
      <c r="BK339" s="237">
        <f>ROUND(I339*H339,2)</f>
        <v>0</v>
      </c>
      <c r="BL339" s="16" t="s">
        <v>216</v>
      </c>
      <c r="BM339" s="236" t="s">
        <v>785</v>
      </c>
    </row>
    <row r="340" s="13" customFormat="1">
      <c r="A340" s="13"/>
      <c r="B340" s="238"/>
      <c r="C340" s="239"/>
      <c r="D340" s="240" t="s">
        <v>187</v>
      </c>
      <c r="E340" s="241" t="s">
        <v>1</v>
      </c>
      <c r="F340" s="242" t="s">
        <v>786</v>
      </c>
      <c r="G340" s="239"/>
      <c r="H340" s="243">
        <v>29.399999999999999</v>
      </c>
      <c r="I340" s="244"/>
      <c r="J340" s="239"/>
      <c r="K340" s="239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187</v>
      </c>
      <c r="AU340" s="249" t="s">
        <v>86</v>
      </c>
      <c r="AV340" s="13" t="s">
        <v>86</v>
      </c>
      <c r="AW340" s="13" t="s">
        <v>32</v>
      </c>
      <c r="AX340" s="13" t="s">
        <v>76</v>
      </c>
      <c r="AY340" s="249" t="s">
        <v>179</v>
      </c>
    </row>
    <row r="341" s="14" customFormat="1">
      <c r="A341" s="14"/>
      <c r="B341" s="250"/>
      <c r="C341" s="251"/>
      <c r="D341" s="240" t="s">
        <v>187</v>
      </c>
      <c r="E341" s="252" t="s">
        <v>1</v>
      </c>
      <c r="F341" s="253" t="s">
        <v>189</v>
      </c>
      <c r="G341" s="251"/>
      <c r="H341" s="254">
        <v>29.399999999999999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187</v>
      </c>
      <c r="AU341" s="260" t="s">
        <v>86</v>
      </c>
      <c r="AV341" s="14" t="s">
        <v>186</v>
      </c>
      <c r="AW341" s="14" t="s">
        <v>32</v>
      </c>
      <c r="AX341" s="14" t="s">
        <v>84</v>
      </c>
      <c r="AY341" s="260" t="s">
        <v>179</v>
      </c>
    </row>
    <row r="342" s="2" customFormat="1">
      <c r="A342" s="37"/>
      <c r="B342" s="38"/>
      <c r="C342" s="225" t="s">
        <v>558</v>
      </c>
      <c r="D342" s="225" t="s">
        <v>181</v>
      </c>
      <c r="E342" s="226" t="s">
        <v>787</v>
      </c>
      <c r="F342" s="227" t="s">
        <v>788</v>
      </c>
      <c r="G342" s="228" t="s">
        <v>461</v>
      </c>
      <c r="H342" s="271"/>
      <c r="I342" s="230"/>
      <c r="J342" s="231">
        <f>ROUND(I342*H342,2)</f>
        <v>0</v>
      </c>
      <c r="K342" s="227" t="s">
        <v>185</v>
      </c>
      <c r="L342" s="43"/>
      <c r="M342" s="232" t="s">
        <v>1</v>
      </c>
      <c r="N342" s="233" t="s">
        <v>41</v>
      </c>
      <c r="O342" s="90"/>
      <c r="P342" s="234">
        <f>O342*H342</f>
        <v>0</v>
      </c>
      <c r="Q342" s="234">
        <v>0</v>
      </c>
      <c r="R342" s="234">
        <f>Q342*H342</f>
        <v>0</v>
      </c>
      <c r="S342" s="234">
        <v>0</v>
      </c>
      <c r="T342" s="235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6" t="s">
        <v>216</v>
      </c>
      <c r="AT342" s="236" t="s">
        <v>181</v>
      </c>
      <c r="AU342" s="236" t="s">
        <v>86</v>
      </c>
      <c r="AY342" s="16" t="s">
        <v>179</v>
      </c>
      <c r="BE342" s="237">
        <f>IF(N342="základní",J342,0)</f>
        <v>0</v>
      </c>
      <c r="BF342" s="237">
        <f>IF(N342="snížená",J342,0)</f>
        <v>0</v>
      </c>
      <c r="BG342" s="237">
        <f>IF(N342="zákl. přenesená",J342,0)</f>
        <v>0</v>
      </c>
      <c r="BH342" s="237">
        <f>IF(N342="sníž. přenesená",J342,0)</f>
        <v>0</v>
      </c>
      <c r="BI342" s="237">
        <f>IF(N342="nulová",J342,0)</f>
        <v>0</v>
      </c>
      <c r="BJ342" s="16" t="s">
        <v>84</v>
      </c>
      <c r="BK342" s="237">
        <f>ROUND(I342*H342,2)</f>
        <v>0</v>
      </c>
      <c r="BL342" s="16" t="s">
        <v>216</v>
      </c>
      <c r="BM342" s="236" t="s">
        <v>789</v>
      </c>
    </row>
    <row r="343" s="12" customFormat="1" ht="22.8" customHeight="1">
      <c r="A343" s="12"/>
      <c r="B343" s="209"/>
      <c r="C343" s="210"/>
      <c r="D343" s="211" t="s">
        <v>75</v>
      </c>
      <c r="E343" s="223" t="s">
        <v>790</v>
      </c>
      <c r="F343" s="223" t="s">
        <v>791</v>
      </c>
      <c r="G343" s="210"/>
      <c r="H343" s="210"/>
      <c r="I343" s="213"/>
      <c r="J343" s="224">
        <f>BK343</f>
        <v>0</v>
      </c>
      <c r="K343" s="210"/>
      <c r="L343" s="215"/>
      <c r="M343" s="216"/>
      <c r="N343" s="217"/>
      <c r="O343" s="217"/>
      <c r="P343" s="218">
        <f>SUM(P344:P350)</f>
        <v>0</v>
      </c>
      <c r="Q343" s="217"/>
      <c r="R343" s="218">
        <f>SUM(R344:R350)</f>
        <v>0</v>
      </c>
      <c r="S343" s="217"/>
      <c r="T343" s="219">
        <f>SUM(T344:T350)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0" t="s">
        <v>86</v>
      </c>
      <c r="AT343" s="221" t="s">
        <v>75</v>
      </c>
      <c r="AU343" s="221" t="s">
        <v>84</v>
      </c>
      <c r="AY343" s="220" t="s">
        <v>179</v>
      </c>
      <c r="BK343" s="222">
        <f>SUM(BK344:BK350)</f>
        <v>0</v>
      </c>
    </row>
    <row r="344" s="2" customFormat="1" ht="16.5" customHeight="1">
      <c r="A344" s="37"/>
      <c r="B344" s="38"/>
      <c r="C344" s="225" t="s">
        <v>372</v>
      </c>
      <c r="D344" s="225" t="s">
        <v>181</v>
      </c>
      <c r="E344" s="226" t="s">
        <v>792</v>
      </c>
      <c r="F344" s="227" t="s">
        <v>793</v>
      </c>
      <c r="G344" s="228" t="s">
        <v>192</v>
      </c>
      <c r="H344" s="229">
        <v>286.29899999999998</v>
      </c>
      <c r="I344" s="230"/>
      <c r="J344" s="231">
        <f>ROUND(I344*H344,2)</f>
        <v>0</v>
      </c>
      <c r="K344" s="227" t="s">
        <v>185</v>
      </c>
      <c r="L344" s="43"/>
      <c r="M344" s="232" t="s">
        <v>1</v>
      </c>
      <c r="N344" s="233" t="s">
        <v>41</v>
      </c>
      <c r="O344" s="90"/>
      <c r="P344" s="234">
        <f>O344*H344</f>
        <v>0</v>
      </c>
      <c r="Q344" s="234">
        <v>0</v>
      </c>
      <c r="R344" s="234">
        <f>Q344*H344</f>
        <v>0</v>
      </c>
      <c r="S344" s="234">
        <v>0</v>
      </c>
      <c r="T344" s="23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6" t="s">
        <v>216</v>
      </c>
      <c r="AT344" s="236" t="s">
        <v>181</v>
      </c>
      <c r="AU344" s="236" t="s">
        <v>86</v>
      </c>
      <c r="AY344" s="16" t="s">
        <v>179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6" t="s">
        <v>84</v>
      </c>
      <c r="BK344" s="237">
        <f>ROUND(I344*H344,2)</f>
        <v>0</v>
      </c>
      <c r="BL344" s="16" t="s">
        <v>216</v>
      </c>
      <c r="BM344" s="236" t="s">
        <v>794</v>
      </c>
    </row>
    <row r="345" s="13" customFormat="1">
      <c r="A345" s="13"/>
      <c r="B345" s="238"/>
      <c r="C345" s="239"/>
      <c r="D345" s="240" t="s">
        <v>187</v>
      </c>
      <c r="E345" s="241" t="s">
        <v>1</v>
      </c>
      <c r="F345" s="242" t="s">
        <v>795</v>
      </c>
      <c r="G345" s="239"/>
      <c r="H345" s="243">
        <v>286.29899999999998</v>
      </c>
      <c r="I345" s="244"/>
      <c r="J345" s="239"/>
      <c r="K345" s="239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187</v>
      </c>
      <c r="AU345" s="249" t="s">
        <v>86</v>
      </c>
      <c r="AV345" s="13" t="s">
        <v>86</v>
      </c>
      <c r="AW345" s="13" t="s">
        <v>32</v>
      </c>
      <c r="AX345" s="13" t="s">
        <v>76</v>
      </c>
      <c r="AY345" s="249" t="s">
        <v>179</v>
      </c>
    </row>
    <row r="346" s="14" customFormat="1">
      <c r="A346" s="14"/>
      <c r="B346" s="250"/>
      <c r="C346" s="251"/>
      <c r="D346" s="240" t="s">
        <v>187</v>
      </c>
      <c r="E346" s="252" t="s">
        <v>1</v>
      </c>
      <c r="F346" s="253" t="s">
        <v>189</v>
      </c>
      <c r="G346" s="251"/>
      <c r="H346" s="254">
        <v>286.29899999999998</v>
      </c>
      <c r="I346" s="255"/>
      <c r="J346" s="251"/>
      <c r="K346" s="251"/>
      <c r="L346" s="256"/>
      <c r="M346" s="257"/>
      <c r="N346" s="258"/>
      <c r="O346" s="258"/>
      <c r="P346" s="258"/>
      <c r="Q346" s="258"/>
      <c r="R346" s="258"/>
      <c r="S346" s="258"/>
      <c r="T346" s="25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0" t="s">
        <v>187</v>
      </c>
      <c r="AU346" s="260" t="s">
        <v>86</v>
      </c>
      <c r="AV346" s="14" t="s">
        <v>186</v>
      </c>
      <c r="AW346" s="14" t="s">
        <v>32</v>
      </c>
      <c r="AX346" s="14" t="s">
        <v>84</v>
      </c>
      <c r="AY346" s="260" t="s">
        <v>179</v>
      </c>
    </row>
    <row r="347" s="2" customFormat="1">
      <c r="A347" s="37"/>
      <c r="B347" s="38"/>
      <c r="C347" s="225" t="s">
        <v>796</v>
      </c>
      <c r="D347" s="225" t="s">
        <v>181</v>
      </c>
      <c r="E347" s="226" t="s">
        <v>797</v>
      </c>
      <c r="F347" s="227" t="s">
        <v>798</v>
      </c>
      <c r="G347" s="228" t="s">
        <v>192</v>
      </c>
      <c r="H347" s="229">
        <v>1045.404</v>
      </c>
      <c r="I347" s="230"/>
      <c r="J347" s="231">
        <f>ROUND(I347*H347,2)</f>
        <v>0</v>
      </c>
      <c r="K347" s="227" t="s">
        <v>185</v>
      </c>
      <c r="L347" s="43"/>
      <c r="M347" s="232" t="s">
        <v>1</v>
      </c>
      <c r="N347" s="233" t="s">
        <v>41</v>
      </c>
      <c r="O347" s="90"/>
      <c r="P347" s="234">
        <f>O347*H347</f>
        <v>0</v>
      </c>
      <c r="Q347" s="234">
        <v>0</v>
      </c>
      <c r="R347" s="234">
        <f>Q347*H347</f>
        <v>0</v>
      </c>
      <c r="S347" s="234">
        <v>0</v>
      </c>
      <c r="T347" s="235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36" t="s">
        <v>216</v>
      </c>
      <c r="AT347" s="236" t="s">
        <v>181</v>
      </c>
      <c r="AU347" s="236" t="s">
        <v>86</v>
      </c>
      <c r="AY347" s="16" t="s">
        <v>179</v>
      </c>
      <c r="BE347" s="237">
        <f>IF(N347="základní",J347,0)</f>
        <v>0</v>
      </c>
      <c r="BF347" s="237">
        <f>IF(N347="snížená",J347,0)</f>
        <v>0</v>
      </c>
      <c r="BG347" s="237">
        <f>IF(N347="zákl. přenesená",J347,0)</f>
        <v>0</v>
      </c>
      <c r="BH347" s="237">
        <f>IF(N347="sníž. přenesená",J347,0)</f>
        <v>0</v>
      </c>
      <c r="BI347" s="237">
        <f>IF(N347="nulová",J347,0)</f>
        <v>0</v>
      </c>
      <c r="BJ347" s="16" t="s">
        <v>84</v>
      </c>
      <c r="BK347" s="237">
        <f>ROUND(I347*H347,2)</f>
        <v>0</v>
      </c>
      <c r="BL347" s="16" t="s">
        <v>216</v>
      </c>
      <c r="BM347" s="236" t="s">
        <v>799</v>
      </c>
    </row>
    <row r="348" s="13" customFormat="1">
      <c r="A348" s="13"/>
      <c r="B348" s="238"/>
      <c r="C348" s="239"/>
      <c r="D348" s="240" t="s">
        <v>187</v>
      </c>
      <c r="E348" s="241" t="s">
        <v>1</v>
      </c>
      <c r="F348" s="242" t="s">
        <v>800</v>
      </c>
      <c r="G348" s="239"/>
      <c r="H348" s="243">
        <v>1045.404</v>
      </c>
      <c r="I348" s="244"/>
      <c r="J348" s="239"/>
      <c r="K348" s="239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187</v>
      </c>
      <c r="AU348" s="249" t="s">
        <v>86</v>
      </c>
      <c r="AV348" s="13" t="s">
        <v>86</v>
      </c>
      <c r="AW348" s="13" t="s">
        <v>32</v>
      </c>
      <c r="AX348" s="13" t="s">
        <v>76</v>
      </c>
      <c r="AY348" s="249" t="s">
        <v>179</v>
      </c>
    </row>
    <row r="349" s="14" customFormat="1">
      <c r="A349" s="14"/>
      <c r="B349" s="250"/>
      <c r="C349" s="251"/>
      <c r="D349" s="240" t="s">
        <v>187</v>
      </c>
      <c r="E349" s="252" t="s">
        <v>1</v>
      </c>
      <c r="F349" s="253" t="s">
        <v>189</v>
      </c>
      <c r="G349" s="251"/>
      <c r="H349" s="254">
        <v>1045.404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187</v>
      </c>
      <c r="AU349" s="260" t="s">
        <v>86</v>
      </c>
      <c r="AV349" s="14" t="s">
        <v>186</v>
      </c>
      <c r="AW349" s="14" t="s">
        <v>32</v>
      </c>
      <c r="AX349" s="14" t="s">
        <v>84</v>
      </c>
      <c r="AY349" s="260" t="s">
        <v>179</v>
      </c>
    </row>
    <row r="350" s="2" customFormat="1" ht="33" customHeight="1">
      <c r="A350" s="37"/>
      <c r="B350" s="38"/>
      <c r="C350" s="225" t="s">
        <v>376</v>
      </c>
      <c r="D350" s="225" t="s">
        <v>181</v>
      </c>
      <c r="E350" s="226" t="s">
        <v>801</v>
      </c>
      <c r="F350" s="227" t="s">
        <v>802</v>
      </c>
      <c r="G350" s="228" t="s">
        <v>192</v>
      </c>
      <c r="H350" s="229">
        <v>1045.404</v>
      </c>
      <c r="I350" s="230"/>
      <c r="J350" s="231">
        <f>ROUND(I350*H350,2)</f>
        <v>0</v>
      </c>
      <c r="K350" s="227" t="s">
        <v>185</v>
      </c>
      <c r="L350" s="43"/>
      <c r="M350" s="232" t="s">
        <v>1</v>
      </c>
      <c r="N350" s="233" t="s">
        <v>41</v>
      </c>
      <c r="O350" s="90"/>
      <c r="P350" s="234">
        <f>O350*H350</f>
        <v>0</v>
      </c>
      <c r="Q350" s="234">
        <v>0</v>
      </c>
      <c r="R350" s="234">
        <f>Q350*H350</f>
        <v>0</v>
      </c>
      <c r="S350" s="234">
        <v>0</v>
      </c>
      <c r="T350" s="235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6" t="s">
        <v>216</v>
      </c>
      <c r="AT350" s="236" t="s">
        <v>181</v>
      </c>
      <c r="AU350" s="236" t="s">
        <v>86</v>
      </c>
      <c r="AY350" s="16" t="s">
        <v>179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6" t="s">
        <v>84</v>
      </c>
      <c r="BK350" s="237">
        <f>ROUND(I350*H350,2)</f>
        <v>0</v>
      </c>
      <c r="BL350" s="16" t="s">
        <v>216</v>
      </c>
      <c r="BM350" s="236" t="s">
        <v>803</v>
      </c>
    </row>
    <row r="351" s="12" customFormat="1" ht="25.92" customHeight="1">
      <c r="A351" s="12"/>
      <c r="B351" s="209"/>
      <c r="C351" s="210"/>
      <c r="D351" s="211" t="s">
        <v>75</v>
      </c>
      <c r="E351" s="212" t="s">
        <v>804</v>
      </c>
      <c r="F351" s="212" t="s">
        <v>805</v>
      </c>
      <c r="G351" s="210"/>
      <c r="H351" s="210"/>
      <c r="I351" s="213"/>
      <c r="J351" s="214">
        <f>BK351</f>
        <v>0</v>
      </c>
      <c r="K351" s="210"/>
      <c r="L351" s="215"/>
      <c r="M351" s="216"/>
      <c r="N351" s="217"/>
      <c r="O351" s="217"/>
      <c r="P351" s="218">
        <f>P352</f>
        <v>0</v>
      </c>
      <c r="Q351" s="217"/>
      <c r="R351" s="218">
        <f>R352</f>
        <v>0</v>
      </c>
      <c r="S351" s="217"/>
      <c r="T351" s="219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0" t="s">
        <v>186</v>
      </c>
      <c r="AT351" s="221" t="s">
        <v>75</v>
      </c>
      <c r="AU351" s="221" t="s">
        <v>76</v>
      </c>
      <c r="AY351" s="220" t="s">
        <v>179</v>
      </c>
      <c r="BK351" s="222">
        <f>BK352</f>
        <v>0</v>
      </c>
    </row>
    <row r="352" s="2" customFormat="1">
      <c r="A352" s="37"/>
      <c r="B352" s="38"/>
      <c r="C352" s="225" t="s">
        <v>806</v>
      </c>
      <c r="D352" s="225" t="s">
        <v>181</v>
      </c>
      <c r="E352" s="226" t="s">
        <v>807</v>
      </c>
      <c r="F352" s="227" t="s">
        <v>808</v>
      </c>
      <c r="G352" s="228" t="s">
        <v>809</v>
      </c>
      <c r="H352" s="229">
        <v>48</v>
      </c>
      <c r="I352" s="230"/>
      <c r="J352" s="231">
        <f>ROUND(I352*H352,2)</f>
        <v>0</v>
      </c>
      <c r="K352" s="227" t="s">
        <v>185</v>
      </c>
      <c r="L352" s="43"/>
      <c r="M352" s="272" t="s">
        <v>1</v>
      </c>
      <c r="N352" s="273" t="s">
        <v>41</v>
      </c>
      <c r="O352" s="274"/>
      <c r="P352" s="275">
        <f>O352*H352</f>
        <v>0</v>
      </c>
      <c r="Q352" s="275">
        <v>0</v>
      </c>
      <c r="R352" s="275">
        <f>Q352*H352</f>
        <v>0</v>
      </c>
      <c r="S352" s="275">
        <v>0</v>
      </c>
      <c r="T352" s="27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6" t="s">
        <v>810</v>
      </c>
      <c r="AT352" s="236" t="s">
        <v>181</v>
      </c>
      <c r="AU352" s="236" t="s">
        <v>84</v>
      </c>
      <c r="AY352" s="16" t="s">
        <v>179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6" t="s">
        <v>84</v>
      </c>
      <c r="BK352" s="237">
        <f>ROUND(I352*H352,2)</f>
        <v>0</v>
      </c>
      <c r="BL352" s="16" t="s">
        <v>810</v>
      </c>
      <c r="BM352" s="236" t="s">
        <v>811</v>
      </c>
    </row>
    <row r="353" s="2" customFormat="1" ht="6.96" customHeight="1">
      <c r="A353" s="37"/>
      <c r="B353" s="65"/>
      <c r="C353" s="66"/>
      <c r="D353" s="66"/>
      <c r="E353" s="66"/>
      <c r="F353" s="66"/>
      <c r="G353" s="66"/>
      <c r="H353" s="66"/>
      <c r="I353" s="66"/>
      <c r="J353" s="66"/>
      <c r="K353" s="66"/>
      <c r="L353" s="43"/>
      <c r="M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</sheetData>
  <sheetProtection sheet="1" autoFilter="0" formatColumns="0" formatRows="0" objects="1" scenarios="1" spinCount="100000" saltValue="hvqzvbSagC08kSgFUeTzscn2BV1zBdy0jVbooMsZ4G1PxizgCG0XgCe13ciX2SOSrBRf6ZeUMheq8pJhVzJ6cw==" hashValue="OMJ3VhwXm+EhzTdEN8McKTn8yrm2PIr9kg9WJtTylja6Scp4c6iPTG0y5lCa67SnMzzzvQzVdV6KtTaSyfBi5w==" algorithmName="SHA-512" password="CC35"/>
  <autoFilter ref="C136:K3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ROUND((SUM(BE121:BE138)),  2)</f>
        <v>0</v>
      </c>
      <c r="G35" s="37"/>
      <c r="H35" s="37"/>
      <c r="I35" s="163">
        <v>0.20999999999999999</v>
      </c>
      <c r="J35" s="162">
        <f>ROUND(((SUM(BE121:BE138))*I35),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ROUND((SUM(BF121:BF138)),  2)</f>
        <v>0</v>
      </c>
      <c r="G36" s="37"/>
      <c r="H36" s="37"/>
      <c r="I36" s="163">
        <v>0.14999999999999999</v>
      </c>
      <c r="J36" s="162">
        <f>ROUND(((SUM(BF121:BF138))*I36),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ROUND((SUM(BG121:BG138)),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ROUND((SUM(BH121:BH138)),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ROUND((SUM(BI121:BI138)),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02.2 - I.etapa - Kanalizace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813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567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02.2 - I.etapa -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815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SUM(P123:P138)</f>
        <v>0</v>
      </c>
      <c r="Q122" s="217"/>
      <c r="R122" s="218">
        <f>SUM(R123:R138)</f>
        <v>0</v>
      </c>
      <c r="S122" s="217"/>
      <c r="T122" s="219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SUM(BK123:BK138)</f>
        <v>0</v>
      </c>
    </row>
    <row r="123" s="2" customFormat="1" ht="16.5" customHeight="1">
      <c r="A123" s="37"/>
      <c r="B123" s="38"/>
      <c r="C123" s="225" t="s">
        <v>84</v>
      </c>
      <c r="D123" s="225" t="s">
        <v>181</v>
      </c>
      <c r="E123" s="226" t="s">
        <v>816</v>
      </c>
      <c r="F123" s="227" t="s">
        <v>817</v>
      </c>
      <c r="G123" s="228" t="s">
        <v>503</v>
      </c>
      <c r="H123" s="229">
        <v>3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818</v>
      </c>
      <c r="F124" s="227" t="s">
        <v>819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 ht="16.5" customHeight="1">
      <c r="A125" s="37"/>
      <c r="B125" s="38"/>
      <c r="C125" s="225" t="s">
        <v>194</v>
      </c>
      <c r="D125" s="225" t="s">
        <v>181</v>
      </c>
      <c r="E125" s="226" t="s">
        <v>820</v>
      </c>
      <c r="F125" s="227" t="s">
        <v>821</v>
      </c>
      <c r="G125" s="228" t="s">
        <v>503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216</v>
      </c>
      <c r="AT125" s="236" t="s">
        <v>181</v>
      </c>
      <c r="AU125" s="236" t="s">
        <v>84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216</v>
      </c>
      <c r="BM125" s="236" t="s">
        <v>197</v>
      </c>
    </row>
    <row r="126" s="2" customFormat="1" ht="16.5" customHeight="1">
      <c r="A126" s="37"/>
      <c r="B126" s="38"/>
      <c r="C126" s="225" t="s">
        <v>186</v>
      </c>
      <c r="D126" s="225" t="s">
        <v>181</v>
      </c>
      <c r="E126" s="226" t="s">
        <v>822</v>
      </c>
      <c r="F126" s="227" t="s">
        <v>823</v>
      </c>
      <c r="G126" s="228" t="s">
        <v>503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216</v>
      </c>
      <c r="AT126" s="236" t="s">
        <v>181</v>
      </c>
      <c r="AU126" s="236" t="s">
        <v>84</v>
      </c>
      <c r="AY126" s="16" t="s">
        <v>179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216</v>
      </c>
      <c r="BM126" s="236" t="s">
        <v>200</v>
      </c>
    </row>
    <row r="127" s="2" customFormat="1" ht="16.5" customHeight="1">
      <c r="A127" s="37"/>
      <c r="B127" s="38"/>
      <c r="C127" s="225" t="s">
        <v>201</v>
      </c>
      <c r="D127" s="225" t="s">
        <v>181</v>
      </c>
      <c r="E127" s="226" t="s">
        <v>824</v>
      </c>
      <c r="F127" s="227" t="s">
        <v>825</v>
      </c>
      <c r="G127" s="228" t="s">
        <v>503</v>
      </c>
      <c r="H127" s="229">
        <v>6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216</v>
      </c>
      <c r="AT127" s="236" t="s">
        <v>181</v>
      </c>
      <c r="AU127" s="236" t="s">
        <v>84</v>
      </c>
      <c r="AY127" s="16" t="s">
        <v>179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216</v>
      </c>
      <c r="BM127" s="236" t="s">
        <v>204</v>
      </c>
    </row>
    <row r="128" s="2" customFormat="1" ht="16.5" customHeight="1">
      <c r="A128" s="37"/>
      <c r="B128" s="38"/>
      <c r="C128" s="225" t="s">
        <v>197</v>
      </c>
      <c r="D128" s="225" t="s">
        <v>181</v>
      </c>
      <c r="E128" s="226" t="s">
        <v>826</v>
      </c>
      <c r="F128" s="227" t="s">
        <v>827</v>
      </c>
      <c r="G128" s="228" t="s">
        <v>503</v>
      </c>
      <c r="H128" s="229">
        <v>13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84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207</v>
      </c>
    </row>
    <row r="129" s="2" customFormat="1" ht="16.5" customHeight="1">
      <c r="A129" s="37"/>
      <c r="B129" s="38"/>
      <c r="C129" s="225" t="s">
        <v>208</v>
      </c>
      <c r="D129" s="225" t="s">
        <v>181</v>
      </c>
      <c r="E129" s="226" t="s">
        <v>828</v>
      </c>
      <c r="F129" s="227" t="s">
        <v>829</v>
      </c>
      <c r="G129" s="228" t="s">
        <v>503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84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212</v>
      </c>
    </row>
    <row r="130" s="2" customFormat="1" ht="16.5" customHeight="1">
      <c r="A130" s="37"/>
      <c r="B130" s="38"/>
      <c r="C130" s="225" t="s">
        <v>200</v>
      </c>
      <c r="D130" s="225" t="s">
        <v>181</v>
      </c>
      <c r="E130" s="226" t="s">
        <v>830</v>
      </c>
      <c r="F130" s="227" t="s">
        <v>831</v>
      </c>
      <c r="G130" s="228" t="s">
        <v>503</v>
      </c>
      <c r="H130" s="229">
        <v>7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216</v>
      </c>
      <c r="AT130" s="236" t="s">
        <v>181</v>
      </c>
      <c r="AU130" s="236" t="s">
        <v>84</v>
      </c>
      <c r="AY130" s="16" t="s">
        <v>179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216</v>
      </c>
      <c r="BM130" s="236" t="s">
        <v>216</v>
      </c>
    </row>
    <row r="131" s="2" customFormat="1" ht="16.5" customHeight="1">
      <c r="A131" s="37"/>
      <c r="B131" s="38"/>
      <c r="C131" s="225" t="s">
        <v>218</v>
      </c>
      <c r="D131" s="225" t="s">
        <v>181</v>
      </c>
      <c r="E131" s="226" t="s">
        <v>832</v>
      </c>
      <c r="F131" s="227" t="s">
        <v>833</v>
      </c>
      <c r="G131" s="228" t="s">
        <v>221</v>
      </c>
      <c r="H131" s="229">
        <v>18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216</v>
      </c>
      <c r="AT131" s="236" t="s">
        <v>181</v>
      </c>
      <c r="AU131" s="236" t="s">
        <v>84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216</v>
      </c>
      <c r="BM131" s="236" t="s">
        <v>222</v>
      </c>
    </row>
    <row r="132" s="2" customFormat="1" ht="16.5" customHeight="1">
      <c r="A132" s="37"/>
      <c r="B132" s="38"/>
      <c r="C132" s="225" t="s">
        <v>204</v>
      </c>
      <c r="D132" s="225" t="s">
        <v>181</v>
      </c>
      <c r="E132" s="226" t="s">
        <v>834</v>
      </c>
      <c r="F132" s="227" t="s">
        <v>835</v>
      </c>
      <c r="G132" s="228" t="s">
        <v>221</v>
      </c>
      <c r="H132" s="229">
        <v>7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216</v>
      </c>
      <c r="AT132" s="236" t="s">
        <v>181</v>
      </c>
      <c r="AU132" s="236" t="s">
        <v>84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216</v>
      </c>
      <c r="BM132" s="236" t="s">
        <v>227</v>
      </c>
    </row>
    <row r="133" s="2" customFormat="1" ht="16.5" customHeight="1">
      <c r="A133" s="37"/>
      <c r="B133" s="38"/>
      <c r="C133" s="225" t="s">
        <v>229</v>
      </c>
      <c r="D133" s="225" t="s">
        <v>181</v>
      </c>
      <c r="E133" s="226" t="s">
        <v>836</v>
      </c>
      <c r="F133" s="227" t="s">
        <v>837</v>
      </c>
      <c r="G133" s="228" t="s">
        <v>221</v>
      </c>
      <c r="H133" s="229">
        <v>26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216</v>
      </c>
      <c r="AT133" s="236" t="s">
        <v>181</v>
      </c>
      <c r="AU133" s="236" t="s">
        <v>84</v>
      </c>
      <c r="AY133" s="16" t="s">
        <v>179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216</v>
      </c>
      <c r="BM133" s="236" t="s">
        <v>232</v>
      </c>
    </row>
    <row r="134" s="2" customFormat="1" ht="16.5" customHeight="1">
      <c r="A134" s="37"/>
      <c r="B134" s="38"/>
      <c r="C134" s="225" t="s">
        <v>207</v>
      </c>
      <c r="D134" s="225" t="s">
        <v>181</v>
      </c>
      <c r="E134" s="226" t="s">
        <v>838</v>
      </c>
      <c r="F134" s="227" t="s">
        <v>839</v>
      </c>
      <c r="G134" s="228" t="s">
        <v>221</v>
      </c>
      <c r="H134" s="229">
        <v>7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216</v>
      </c>
      <c r="AT134" s="236" t="s">
        <v>181</v>
      </c>
      <c r="AU134" s="236" t="s">
        <v>84</v>
      </c>
      <c r="AY134" s="16" t="s">
        <v>179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84</v>
      </c>
      <c r="BK134" s="237">
        <f>ROUND(I134*H134,2)</f>
        <v>0</v>
      </c>
      <c r="BL134" s="16" t="s">
        <v>216</v>
      </c>
      <c r="BM134" s="236" t="s">
        <v>237</v>
      </c>
    </row>
    <row r="135" s="2" customFormat="1" ht="16.5" customHeight="1">
      <c r="A135" s="37"/>
      <c r="B135" s="38"/>
      <c r="C135" s="225" t="s">
        <v>239</v>
      </c>
      <c r="D135" s="225" t="s">
        <v>181</v>
      </c>
      <c r="E135" s="226" t="s">
        <v>840</v>
      </c>
      <c r="F135" s="227" t="s">
        <v>841</v>
      </c>
      <c r="G135" s="228" t="s">
        <v>221</v>
      </c>
      <c r="H135" s="229">
        <v>12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216</v>
      </c>
      <c r="AT135" s="236" t="s">
        <v>181</v>
      </c>
      <c r="AU135" s="236" t="s">
        <v>84</v>
      </c>
      <c r="AY135" s="16" t="s">
        <v>179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216</v>
      </c>
      <c r="BM135" s="236" t="s">
        <v>242</v>
      </c>
    </row>
    <row r="136" s="2" customFormat="1">
      <c r="A136" s="37"/>
      <c r="B136" s="38"/>
      <c r="C136" s="225" t="s">
        <v>212</v>
      </c>
      <c r="D136" s="225" t="s">
        <v>181</v>
      </c>
      <c r="E136" s="226" t="s">
        <v>842</v>
      </c>
      <c r="F136" s="227" t="s">
        <v>843</v>
      </c>
      <c r="G136" s="228" t="s">
        <v>809</v>
      </c>
      <c r="H136" s="229">
        <v>50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216</v>
      </c>
      <c r="AT136" s="236" t="s">
        <v>181</v>
      </c>
      <c r="AU136" s="236" t="s">
        <v>84</v>
      </c>
      <c r="AY136" s="16" t="s">
        <v>179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216</v>
      </c>
      <c r="BM136" s="236" t="s">
        <v>246</v>
      </c>
    </row>
    <row r="137" s="2" customFormat="1">
      <c r="A137" s="37"/>
      <c r="B137" s="38"/>
      <c r="C137" s="225" t="s">
        <v>8</v>
      </c>
      <c r="D137" s="225" t="s">
        <v>181</v>
      </c>
      <c r="E137" s="226" t="s">
        <v>844</v>
      </c>
      <c r="F137" s="227" t="s">
        <v>845</v>
      </c>
      <c r="G137" s="228" t="s">
        <v>221</v>
      </c>
      <c r="H137" s="229">
        <v>2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216</v>
      </c>
      <c r="AT137" s="236" t="s">
        <v>181</v>
      </c>
      <c r="AU137" s="236" t="s">
        <v>84</v>
      </c>
      <c r="AY137" s="16" t="s">
        <v>179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216</v>
      </c>
      <c r="BM137" s="236" t="s">
        <v>251</v>
      </c>
    </row>
    <row r="138" s="2" customFormat="1" ht="16.5" customHeight="1">
      <c r="A138" s="37"/>
      <c r="B138" s="38"/>
      <c r="C138" s="225" t="s">
        <v>216</v>
      </c>
      <c r="D138" s="225" t="s">
        <v>181</v>
      </c>
      <c r="E138" s="226" t="s">
        <v>846</v>
      </c>
      <c r="F138" s="227" t="s">
        <v>847</v>
      </c>
      <c r="G138" s="228" t="s">
        <v>628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72" t="s">
        <v>1</v>
      </c>
      <c r="N138" s="273" t="s">
        <v>41</v>
      </c>
      <c r="O138" s="274"/>
      <c r="P138" s="275">
        <f>O138*H138</f>
        <v>0</v>
      </c>
      <c r="Q138" s="275">
        <v>0</v>
      </c>
      <c r="R138" s="275">
        <f>Q138*H138</f>
        <v>0</v>
      </c>
      <c r="S138" s="275">
        <v>0</v>
      </c>
      <c r="T138" s="27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216</v>
      </c>
      <c r="AT138" s="236" t="s">
        <v>181</v>
      </c>
      <c r="AU138" s="236" t="s">
        <v>84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216</v>
      </c>
      <c r="BM138" s="236" t="s">
        <v>258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66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GY5QLlHDTnV+K0y2Gt9JHzrTgwYPJcBPu4GCvT+xeCoB3ORkVv0Fp9122QlGSpuo3novjRHvOEzvUUHnZUiaLg==" hashValue="LUSce5nBIMR2eqTsYhtXYEjiQvipcbURnI+Te1DNpt6hfvqp2XeLe6AEerQFxx+XZP5n6UaAvndadTvZ1o4Qmw==" algorithmName="SHA-512" password="CC35"/>
  <autoFilter ref="C120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848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ROUND((SUM(BE121:BE135)),  2)</f>
        <v>0</v>
      </c>
      <c r="G35" s="37"/>
      <c r="H35" s="37"/>
      <c r="I35" s="163">
        <v>0.20999999999999999</v>
      </c>
      <c r="J35" s="162">
        <f>ROUND(((SUM(BE121:BE135))*I35),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ROUND((SUM(BF121:BF135)),  2)</f>
        <v>0</v>
      </c>
      <c r="G36" s="37"/>
      <c r="H36" s="37"/>
      <c r="I36" s="163">
        <v>0.14999999999999999</v>
      </c>
      <c r="J36" s="162">
        <f>ROUND(((SUM(BF121:BF135))*I36),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ROUND((SUM(BG121:BG135)),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ROUND((SUM(BH121:BH135)),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ROUND((SUM(BI121:BI135)),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02.3 - I.etapa - Vodovod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849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567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02.3 - I.etapa - Vodovod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850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SUM(P123:P135)</f>
        <v>0</v>
      </c>
      <c r="Q122" s="217"/>
      <c r="R122" s="218">
        <f>SUM(R123:R135)</f>
        <v>0</v>
      </c>
      <c r="S122" s="217"/>
      <c r="T122" s="219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SUM(BK123:BK135)</f>
        <v>0</v>
      </c>
    </row>
    <row r="123" s="2" customFormat="1" ht="16.5" customHeight="1">
      <c r="A123" s="37"/>
      <c r="B123" s="38"/>
      <c r="C123" s="225" t="s">
        <v>84</v>
      </c>
      <c r="D123" s="225" t="s">
        <v>181</v>
      </c>
      <c r="E123" s="226" t="s">
        <v>851</v>
      </c>
      <c r="F123" s="227" t="s">
        <v>852</v>
      </c>
      <c r="G123" s="228" t="s">
        <v>503</v>
      </c>
      <c r="H123" s="229">
        <v>2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853</v>
      </c>
      <c r="F124" s="227" t="s">
        <v>854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>
      <c r="A125" s="37"/>
      <c r="B125" s="38"/>
      <c r="C125" s="225" t="s">
        <v>194</v>
      </c>
      <c r="D125" s="225" t="s">
        <v>181</v>
      </c>
      <c r="E125" s="226" t="s">
        <v>855</v>
      </c>
      <c r="F125" s="227" t="s">
        <v>856</v>
      </c>
      <c r="G125" s="228" t="s">
        <v>503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216</v>
      </c>
      <c r="AT125" s="236" t="s">
        <v>181</v>
      </c>
      <c r="AU125" s="236" t="s">
        <v>84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216</v>
      </c>
      <c r="BM125" s="236" t="s">
        <v>197</v>
      </c>
    </row>
    <row r="126" s="2" customFormat="1" ht="16.5" customHeight="1">
      <c r="A126" s="37"/>
      <c r="B126" s="38"/>
      <c r="C126" s="225" t="s">
        <v>186</v>
      </c>
      <c r="D126" s="225" t="s">
        <v>181</v>
      </c>
      <c r="E126" s="226" t="s">
        <v>857</v>
      </c>
      <c r="F126" s="227" t="s">
        <v>858</v>
      </c>
      <c r="G126" s="228" t="s">
        <v>503</v>
      </c>
      <c r="H126" s="229">
        <v>2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216</v>
      </c>
      <c r="AT126" s="236" t="s">
        <v>181</v>
      </c>
      <c r="AU126" s="236" t="s">
        <v>84</v>
      </c>
      <c r="AY126" s="16" t="s">
        <v>179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216</v>
      </c>
      <c r="BM126" s="236" t="s">
        <v>200</v>
      </c>
    </row>
    <row r="127" s="2" customFormat="1" ht="16.5" customHeight="1">
      <c r="A127" s="37"/>
      <c r="B127" s="38"/>
      <c r="C127" s="225" t="s">
        <v>201</v>
      </c>
      <c r="D127" s="225" t="s">
        <v>181</v>
      </c>
      <c r="E127" s="226" t="s">
        <v>853</v>
      </c>
      <c r="F127" s="227" t="s">
        <v>854</v>
      </c>
      <c r="G127" s="228" t="s">
        <v>503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216</v>
      </c>
      <c r="AT127" s="236" t="s">
        <v>181</v>
      </c>
      <c r="AU127" s="236" t="s">
        <v>84</v>
      </c>
      <c r="AY127" s="16" t="s">
        <v>179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216</v>
      </c>
      <c r="BM127" s="236" t="s">
        <v>204</v>
      </c>
    </row>
    <row r="128" s="2" customFormat="1" ht="21.75" customHeight="1">
      <c r="A128" s="37"/>
      <c r="B128" s="38"/>
      <c r="C128" s="225" t="s">
        <v>197</v>
      </c>
      <c r="D128" s="225" t="s">
        <v>181</v>
      </c>
      <c r="E128" s="226" t="s">
        <v>859</v>
      </c>
      <c r="F128" s="227" t="s">
        <v>860</v>
      </c>
      <c r="G128" s="228" t="s">
        <v>503</v>
      </c>
      <c r="H128" s="229">
        <v>1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84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207</v>
      </c>
    </row>
    <row r="129" s="2" customFormat="1" ht="16.5" customHeight="1">
      <c r="A129" s="37"/>
      <c r="B129" s="38"/>
      <c r="C129" s="225" t="s">
        <v>208</v>
      </c>
      <c r="D129" s="225" t="s">
        <v>181</v>
      </c>
      <c r="E129" s="226" t="s">
        <v>861</v>
      </c>
      <c r="F129" s="227" t="s">
        <v>862</v>
      </c>
      <c r="G129" s="228" t="s">
        <v>503</v>
      </c>
      <c r="H129" s="229">
        <v>7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84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212</v>
      </c>
    </row>
    <row r="130" s="2" customFormat="1" ht="16.5" customHeight="1">
      <c r="A130" s="37"/>
      <c r="B130" s="38"/>
      <c r="C130" s="225" t="s">
        <v>200</v>
      </c>
      <c r="D130" s="225" t="s">
        <v>181</v>
      </c>
      <c r="E130" s="226" t="s">
        <v>863</v>
      </c>
      <c r="F130" s="227" t="s">
        <v>864</v>
      </c>
      <c r="G130" s="228" t="s">
        <v>503</v>
      </c>
      <c r="H130" s="229">
        <v>2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216</v>
      </c>
      <c r="AT130" s="236" t="s">
        <v>181</v>
      </c>
      <c r="AU130" s="236" t="s">
        <v>84</v>
      </c>
      <c r="AY130" s="16" t="s">
        <v>179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216</v>
      </c>
      <c r="BM130" s="236" t="s">
        <v>216</v>
      </c>
    </row>
    <row r="131" s="2" customFormat="1" ht="16.5" customHeight="1">
      <c r="A131" s="37"/>
      <c r="B131" s="38"/>
      <c r="C131" s="225" t="s">
        <v>218</v>
      </c>
      <c r="D131" s="225" t="s">
        <v>181</v>
      </c>
      <c r="E131" s="226" t="s">
        <v>865</v>
      </c>
      <c r="F131" s="227" t="s">
        <v>866</v>
      </c>
      <c r="G131" s="228" t="s">
        <v>503</v>
      </c>
      <c r="H131" s="229">
        <v>14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216</v>
      </c>
      <c r="AT131" s="236" t="s">
        <v>181</v>
      </c>
      <c r="AU131" s="236" t="s">
        <v>84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216</v>
      </c>
      <c r="BM131" s="236" t="s">
        <v>222</v>
      </c>
    </row>
    <row r="132" s="2" customFormat="1" ht="21.75" customHeight="1">
      <c r="A132" s="37"/>
      <c r="B132" s="38"/>
      <c r="C132" s="225" t="s">
        <v>204</v>
      </c>
      <c r="D132" s="225" t="s">
        <v>181</v>
      </c>
      <c r="E132" s="226" t="s">
        <v>867</v>
      </c>
      <c r="F132" s="227" t="s">
        <v>868</v>
      </c>
      <c r="G132" s="228" t="s">
        <v>221</v>
      </c>
      <c r="H132" s="229">
        <v>96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216</v>
      </c>
      <c r="AT132" s="236" t="s">
        <v>181</v>
      </c>
      <c r="AU132" s="236" t="s">
        <v>84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216</v>
      </c>
      <c r="BM132" s="236" t="s">
        <v>227</v>
      </c>
    </row>
    <row r="133" s="2" customFormat="1" ht="16.5" customHeight="1">
      <c r="A133" s="37"/>
      <c r="B133" s="38"/>
      <c r="C133" s="225" t="s">
        <v>229</v>
      </c>
      <c r="D133" s="225" t="s">
        <v>181</v>
      </c>
      <c r="E133" s="226" t="s">
        <v>869</v>
      </c>
      <c r="F133" s="227" t="s">
        <v>870</v>
      </c>
      <c r="G133" s="228" t="s">
        <v>503</v>
      </c>
      <c r="H133" s="229">
        <v>4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216</v>
      </c>
      <c r="AT133" s="236" t="s">
        <v>181</v>
      </c>
      <c r="AU133" s="236" t="s">
        <v>84</v>
      </c>
      <c r="AY133" s="16" t="s">
        <v>179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216</v>
      </c>
      <c r="BM133" s="236" t="s">
        <v>232</v>
      </c>
    </row>
    <row r="134" s="2" customFormat="1" ht="16.5" customHeight="1">
      <c r="A134" s="37"/>
      <c r="B134" s="38"/>
      <c r="C134" s="225" t="s">
        <v>207</v>
      </c>
      <c r="D134" s="225" t="s">
        <v>181</v>
      </c>
      <c r="E134" s="226" t="s">
        <v>871</v>
      </c>
      <c r="F134" s="227" t="s">
        <v>872</v>
      </c>
      <c r="G134" s="228" t="s">
        <v>221</v>
      </c>
      <c r="H134" s="229">
        <v>96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216</v>
      </c>
      <c r="AT134" s="236" t="s">
        <v>181</v>
      </c>
      <c r="AU134" s="236" t="s">
        <v>84</v>
      </c>
      <c r="AY134" s="16" t="s">
        <v>179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84</v>
      </c>
      <c r="BK134" s="237">
        <f>ROUND(I134*H134,2)</f>
        <v>0</v>
      </c>
      <c r="BL134" s="16" t="s">
        <v>216</v>
      </c>
      <c r="BM134" s="236" t="s">
        <v>237</v>
      </c>
    </row>
    <row r="135" s="2" customFormat="1">
      <c r="A135" s="37"/>
      <c r="B135" s="38"/>
      <c r="C135" s="225" t="s">
        <v>239</v>
      </c>
      <c r="D135" s="225" t="s">
        <v>181</v>
      </c>
      <c r="E135" s="226" t="s">
        <v>873</v>
      </c>
      <c r="F135" s="227" t="s">
        <v>874</v>
      </c>
      <c r="G135" s="228" t="s">
        <v>809</v>
      </c>
      <c r="H135" s="229">
        <v>50</v>
      </c>
      <c r="I135" s="230"/>
      <c r="J135" s="231">
        <f>ROUND(I135*H135,2)</f>
        <v>0</v>
      </c>
      <c r="K135" s="227" t="s">
        <v>1</v>
      </c>
      <c r="L135" s="43"/>
      <c r="M135" s="272" t="s">
        <v>1</v>
      </c>
      <c r="N135" s="273" t="s">
        <v>41</v>
      </c>
      <c r="O135" s="274"/>
      <c r="P135" s="275">
        <f>O135*H135</f>
        <v>0</v>
      </c>
      <c r="Q135" s="275">
        <v>0</v>
      </c>
      <c r="R135" s="275">
        <f>Q135*H135</f>
        <v>0</v>
      </c>
      <c r="S135" s="275">
        <v>0</v>
      </c>
      <c r="T135" s="27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216</v>
      </c>
      <c r="AT135" s="236" t="s">
        <v>181</v>
      </c>
      <c r="AU135" s="236" t="s">
        <v>84</v>
      </c>
      <c r="AY135" s="16" t="s">
        <v>179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216</v>
      </c>
      <c r="BM135" s="236" t="s">
        <v>242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lXNargt9Yz4GlJexibCXkOCm2BHh3UaX99c1QrlnjW8uWaKHaDBGF5gQ6oqQgs5Q44+vMJKe74gIe9ItlYrqJA==" hashValue="WDLJKNY22C/AJnpjNgQrT4TB9FZfjPAOj9Tv8zaK5aISrp3m35FpMOmJOhUSUrwPodqwaQAVzl3Emb2LSLQCAQ==" algorithmName="SHA-512" password="CC35"/>
  <autoFilter ref="C120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875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ROUND((SUM(BE121:BE133)),  2)</f>
        <v>0</v>
      </c>
      <c r="G35" s="37"/>
      <c r="H35" s="37"/>
      <c r="I35" s="163">
        <v>0.20999999999999999</v>
      </c>
      <c r="J35" s="162">
        <f>ROUND(((SUM(BE121:BE133))*I35),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ROUND((SUM(BF121:BF133)),  2)</f>
        <v>0</v>
      </c>
      <c r="G36" s="37"/>
      <c r="H36" s="37"/>
      <c r="I36" s="163">
        <v>0.14999999999999999</v>
      </c>
      <c r="J36" s="162">
        <f>ROUND(((SUM(BF121:BF133))*I36),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ROUND((SUM(BG121:BG133)),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ROUND((SUM(BH121:BH133)),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ROUND((SUM(BI121:BI133)),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02.4 - I.etapa - Zařizovací předměty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876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567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02.4 - I.etapa - Zařizovací předměty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877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SUM(P123:P133)</f>
        <v>0</v>
      </c>
      <c r="Q122" s="217"/>
      <c r="R122" s="218">
        <f>SUM(R123:R133)</f>
        <v>0</v>
      </c>
      <c r="S122" s="217"/>
      <c r="T122" s="219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SUM(BK123:BK133)</f>
        <v>0</v>
      </c>
    </row>
    <row r="123" s="2" customFormat="1" ht="16.5" customHeight="1">
      <c r="A123" s="37"/>
      <c r="B123" s="38"/>
      <c r="C123" s="225" t="s">
        <v>84</v>
      </c>
      <c r="D123" s="225" t="s">
        <v>181</v>
      </c>
      <c r="E123" s="226" t="s">
        <v>878</v>
      </c>
      <c r="F123" s="227" t="s">
        <v>879</v>
      </c>
      <c r="G123" s="228" t="s">
        <v>503</v>
      </c>
      <c r="H123" s="229">
        <v>2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880</v>
      </c>
      <c r="F124" s="227" t="s">
        <v>881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 ht="16.5" customHeight="1">
      <c r="A125" s="37"/>
      <c r="B125" s="38"/>
      <c r="C125" s="225" t="s">
        <v>194</v>
      </c>
      <c r="D125" s="225" t="s">
        <v>181</v>
      </c>
      <c r="E125" s="226" t="s">
        <v>882</v>
      </c>
      <c r="F125" s="227" t="s">
        <v>883</v>
      </c>
      <c r="G125" s="228" t="s">
        <v>503</v>
      </c>
      <c r="H125" s="229">
        <v>1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216</v>
      </c>
      <c r="AT125" s="236" t="s">
        <v>181</v>
      </c>
      <c r="AU125" s="236" t="s">
        <v>84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216</v>
      </c>
      <c r="BM125" s="236" t="s">
        <v>197</v>
      </c>
    </row>
    <row r="126" s="2" customFormat="1" ht="16.5" customHeight="1">
      <c r="A126" s="37"/>
      <c r="B126" s="38"/>
      <c r="C126" s="225" t="s">
        <v>186</v>
      </c>
      <c r="D126" s="225" t="s">
        <v>181</v>
      </c>
      <c r="E126" s="226" t="s">
        <v>884</v>
      </c>
      <c r="F126" s="227" t="s">
        <v>885</v>
      </c>
      <c r="G126" s="228" t="s">
        <v>503</v>
      </c>
      <c r="H126" s="229">
        <v>2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216</v>
      </c>
      <c r="AT126" s="236" t="s">
        <v>181</v>
      </c>
      <c r="AU126" s="236" t="s">
        <v>84</v>
      </c>
      <c r="AY126" s="16" t="s">
        <v>179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216</v>
      </c>
      <c r="BM126" s="236" t="s">
        <v>200</v>
      </c>
    </row>
    <row r="127" s="2" customFormat="1" ht="16.5" customHeight="1">
      <c r="A127" s="37"/>
      <c r="B127" s="38"/>
      <c r="C127" s="225" t="s">
        <v>201</v>
      </c>
      <c r="D127" s="225" t="s">
        <v>181</v>
      </c>
      <c r="E127" s="226" t="s">
        <v>886</v>
      </c>
      <c r="F127" s="227" t="s">
        <v>887</v>
      </c>
      <c r="G127" s="228" t="s">
        <v>503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216</v>
      </c>
      <c r="AT127" s="236" t="s">
        <v>181</v>
      </c>
      <c r="AU127" s="236" t="s">
        <v>84</v>
      </c>
      <c r="AY127" s="16" t="s">
        <v>179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216</v>
      </c>
      <c r="BM127" s="236" t="s">
        <v>204</v>
      </c>
    </row>
    <row r="128" s="2" customFormat="1" ht="16.5" customHeight="1">
      <c r="A128" s="37"/>
      <c r="B128" s="38"/>
      <c r="C128" s="225" t="s">
        <v>197</v>
      </c>
      <c r="D128" s="225" t="s">
        <v>181</v>
      </c>
      <c r="E128" s="226" t="s">
        <v>888</v>
      </c>
      <c r="F128" s="227" t="s">
        <v>889</v>
      </c>
      <c r="G128" s="228" t="s">
        <v>503</v>
      </c>
      <c r="H128" s="229">
        <v>1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84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207</v>
      </c>
    </row>
    <row r="129" s="2" customFormat="1" ht="16.5" customHeight="1">
      <c r="A129" s="37"/>
      <c r="B129" s="38"/>
      <c r="C129" s="225" t="s">
        <v>208</v>
      </c>
      <c r="D129" s="225" t="s">
        <v>181</v>
      </c>
      <c r="E129" s="226" t="s">
        <v>890</v>
      </c>
      <c r="F129" s="227" t="s">
        <v>891</v>
      </c>
      <c r="G129" s="228" t="s">
        <v>503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84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212</v>
      </c>
    </row>
    <row r="130" s="2" customFormat="1" ht="16.5" customHeight="1">
      <c r="A130" s="37"/>
      <c r="B130" s="38"/>
      <c r="C130" s="225" t="s">
        <v>200</v>
      </c>
      <c r="D130" s="225" t="s">
        <v>181</v>
      </c>
      <c r="E130" s="226" t="s">
        <v>892</v>
      </c>
      <c r="F130" s="227" t="s">
        <v>893</v>
      </c>
      <c r="G130" s="228" t="s">
        <v>503</v>
      </c>
      <c r="H130" s="229">
        <v>3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216</v>
      </c>
      <c r="AT130" s="236" t="s">
        <v>181</v>
      </c>
      <c r="AU130" s="236" t="s">
        <v>84</v>
      </c>
      <c r="AY130" s="16" t="s">
        <v>179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216</v>
      </c>
      <c r="BM130" s="236" t="s">
        <v>216</v>
      </c>
    </row>
    <row r="131" s="2" customFormat="1" ht="16.5" customHeight="1">
      <c r="A131" s="37"/>
      <c r="B131" s="38"/>
      <c r="C131" s="225" t="s">
        <v>218</v>
      </c>
      <c r="D131" s="225" t="s">
        <v>181</v>
      </c>
      <c r="E131" s="226" t="s">
        <v>894</v>
      </c>
      <c r="F131" s="227" t="s">
        <v>895</v>
      </c>
      <c r="G131" s="228" t="s">
        <v>503</v>
      </c>
      <c r="H131" s="229">
        <v>3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216</v>
      </c>
      <c r="AT131" s="236" t="s">
        <v>181</v>
      </c>
      <c r="AU131" s="236" t="s">
        <v>84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216</v>
      </c>
      <c r="BM131" s="236" t="s">
        <v>222</v>
      </c>
    </row>
    <row r="132" s="2" customFormat="1" ht="16.5" customHeight="1">
      <c r="A132" s="37"/>
      <c r="B132" s="38"/>
      <c r="C132" s="225" t="s">
        <v>204</v>
      </c>
      <c r="D132" s="225" t="s">
        <v>181</v>
      </c>
      <c r="E132" s="226" t="s">
        <v>896</v>
      </c>
      <c r="F132" s="227" t="s">
        <v>897</v>
      </c>
      <c r="G132" s="228" t="s">
        <v>503</v>
      </c>
      <c r="H132" s="229">
        <v>2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216</v>
      </c>
      <c r="AT132" s="236" t="s">
        <v>181</v>
      </c>
      <c r="AU132" s="236" t="s">
        <v>84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216</v>
      </c>
      <c r="BM132" s="236" t="s">
        <v>227</v>
      </c>
    </row>
    <row r="133" s="2" customFormat="1" ht="16.5" customHeight="1">
      <c r="A133" s="37"/>
      <c r="B133" s="38"/>
      <c r="C133" s="225" t="s">
        <v>229</v>
      </c>
      <c r="D133" s="225" t="s">
        <v>181</v>
      </c>
      <c r="E133" s="226" t="s">
        <v>898</v>
      </c>
      <c r="F133" s="227" t="s">
        <v>899</v>
      </c>
      <c r="G133" s="228" t="s">
        <v>503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72" t="s">
        <v>1</v>
      </c>
      <c r="N133" s="273" t="s">
        <v>41</v>
      </c>
      <c r="O133" s="274"/>
      <c r="P133" s="275">
        <f>O133*H133</f>
        <v>0</v>
      </c>
      <c r="Q133" s="275">
        <v>0</v>
      </c>
      <c r="R133" s="275">
        <f>Q133*H133</f>
        <v>0</v>
      </c>
      <c r="S133" s="275">
        <v>0</v>
      </c>
      <c r="T133" s="27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216</v>
      </c>
      <c r="AT133" s="236" t="s">
        <v>181</v>
      </c>
      <c r="AU133" s="236" t="s">
        <v>84</v>
      </c>
      <c r="AY133" s="16" t="s">
        <v>179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216</v>
      </c>
      <c r="BM133" s="236" t="s">
        <v>232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tESkFHpAU5bFyTKjI30uSTL8WaAKlw8fZBVKbtr3Ca4H1g8wRfMLaWTgpepWWKJTeDY8MSpaXnaHu9ABRiqZdA==" hashValue="Mgr1b1NAG8gSkUZgCxnIOmJIRUGL2lMqDCtlnbcMnnaaUsg3kYEscy/xwP6dZ/FabrYVpRzA1DLrYExMkQcU/A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900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ROUND((SUM(BE133:BE298)),  2)</f>
        <v>0</v>
      </c>
      <c r="G35" s="37"/>
      <c r="H35" s="37"/>
      <c r="I35" s="163">
        <v>0.20999999999999999</v>
      </c>
      <c r="J35" s="162">
        <f>ROUND(((SUM(BE133:BE298))*I35),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ROUND((SUM(BF133:BF298)),  2)</f>
        <v>0</v>
      </c>
      <c r="G36" s="37"/>
      <c r="H36" s="37"/>
      <c r="I36" s="163">
        <v>0.14999999999999999</v>
      </c>
      <c r="J36" s="162">
        <f>ROUND(((SUM(BF133:BF298))*I36),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ROUND((SUM(BG133:BG298)),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ROUND((SUM(BH133:BH298)),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ROUND((SUM(BI133:BI298)),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02.5 - I.etapa - Elektroinstalace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901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902</v>
      </c>
      <c r="E100" s="195"/>
      <c r="F100" s="195"/>
      <c r="G100" s="195"/>
      <c r="H100" s="195"/>
      <c r="I100" s="195"/>
      <c r="J100" s="196">
        <f>J135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903</v>
      </c>
      <c r="E101" s="195"/>
      <c r="F101" s="195"/>
      <c r="G101" s="195"/>
      <c r="H101" s="195"/>
      <c r="I101" s="195"/>
      <c r="J101" s="196">
        <f>J154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904</v>
      </c>
      <c r="E102" s="195"/>
      <c r="F102" s="195"/>
      <c r="G102" s="195"/>
      <c r="H102" s="195"/>
      <c r="I102" s="195"/>
      <c r="J102" s="196">
        <f>J161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905</v>
      </c>
      <c r="E103" s="195"/>
      <c r="F103" s="195"/>
      <c r="G103" s="195"/>
      <c r="H103" s="195"/>
      <c r="I103" s="195"/>
      <c r="J103" s="196">
        <f>J174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3"/>
      <c r="C104" s="132"/>
      <c r="D104" s="194" t="s">
        <v>906</v>
      </c>
      <c r="E104" s="195"/>
      <c r="F104" s="195"/>
      <c r="G104" s="195"/>
      <c r="H104" s="195"/>
      <c r="I104" s="195"/>
      <c r="J104" s="196">
        <f>J176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2"/>
      <c r="D105" s="194" t="s">
        <v>907</v>
      </c>
      <c r="E105" s="195"/>
      <c r="F105" s="195"/>
      <c r="G105" s="195"/>
      <c r="H105" s="195"/>
      <c r="I105" s="195"/>
      <c r="J105" s="196">
        <f>J199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908</v>
      </c>
      <c r="E106" s="195"/>
      <c r="F106" s="195"/>
      <c r="G106" s="195"/>
      <c r="H106" s="195"/>
      <c r="I106" s="195"/>
      <c r="J106" s="196">
        <f>J201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909</v>
      </c>
      <c r="E107" s="195"/>
      <c r="F107" s="195"/>
      <c r="G107" s="195"/>
      <c r="H107" s="195"/>
      <c r="I107" s="195"/>
      <c r="J107" s="196">
        <f>J208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910</v>
      </c>
      <c r="E108" s="195"/>
      <c r="F108" s="195"/>
      <c r="G108" s="195"/>
      <c r="H108" s="195"/>
      <c r="I108" s="195"/>
      <c r="J108" s="196">
        <f>J224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911</v>
      </c>
      <c r="E109" s="195"/>
      <c r="F109" s="195"/>
      <c r="G109" s="195"/>
      <c r="H109" s="195"/>
      <c r="I109" s="195"/>
      <c r="J109" s="196">
        <f>J252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912</v>
      </c>
      <c r="E110" s="195"/>
      <c r="F110" s="195"/>
      <c r="G110" s="195"/>
      <c r="H110" s="195"/>
      <c r="I110" s="195"/>
      <c r="J110" s="196">
        <f>J257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913</v>
      </c>
      <c r="E111" s="195"/>
      <c r="F111" s="195"/>
      <c r="G111" s="195"/>
      <c r="H111" s="195"/>
      <c r="I111" s="195"/>
      <c r="J111" s="196">
        <f>J264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2" t="str">
        <f>E7</f>
        <v>Druhá domácnost DOZP-PD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137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567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568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02.5 - I.etapa - Elektroinstalace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Mladá Boleslav,Havlíčkova 447</v>
      </c>
      <c r="G127" s="39"/>
      <c r="H127" s="39"/>
      <c r="I127" s="31" t="s">
        <v>22</v>
      </c>
      <c r="J127" s="78" t="str">
        <f>IF(J14="","",J14)</f>
        <v>30. 6. 2021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9"/>
      <c r="E129" s="39"/>
      <c r="F129" s="26" t="str">
        <f>E17</f>
        <v>Středočeský kraj</v>
      </c>
      <c r="G129" s="39"/>
      <c r="H129" s="39"/>
      <c r="I129" s="31" t="s">
        <v>30</v>
      </c>
      <c r="J129" s="35" t="str">
        <f>E23</f>
        <v>Energy Benefit Centre Praha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>Ing.Pavel Michálek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165</v>
      </c>
      <c r="D132" s="201" t="s">
        <v>61</v>
      </c>
      <c r="E132" s="201" t="s">
        <v>57</v>
      </c>
      <c r="F132" s="201" t="s">
        <v>58</v>
      </c>
      <c r="G132" s="201" t="s">
        <v>166</v>
      </c>
      <c r="H132" s="201" t="s">
        <v>167</v>
      </c>
      <c r="I132" s="201" t="s">
        <v>168</v>
      </c>
      <c r="J132" s="201" t="s">
        <v>142</v>
      </c>
      <c r="K132" s="202" t="s">
        <v>169</v>
      </c>
      <c r="L132" s="203"/>
      <c r="M132" s="99" t="s">
        <v>1</v>
      </c>
      <c r="N132" s="100" t="s">
        <v>40</v>
      </c>
      <c r="O132" s="100" t="s">
        <v>170</v>
      </c>
      <c r="P132" s="100" t="s">
        <v>171</v>
      </c>
      <c r="Q132" s="100" t="s">
        <v>172</v>
      </c>
      <c r="R132" s="100" t="s">
        <v>173</v>
      </c>
      <c r="S132" s="100" t="s">
        <v>174</v>
      </c>
      <c r="T132" s="101" t="s">
        <v>175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176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</f>
        <v>0</v>
      </c>
      <c r="Q133" s="103"/>
      <c r="R133" s="206">
        <f>R134</f>
        <v>0</v>
      </c>
      <c r="S133" s="103"/>
      <c r="T133" s="207">
        <f>T134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144</v>
      </c>
      <c r="BK133" s="208">
        <f>BK134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814</v>
      </c>
      <c r="F134" s="212" t="s">
        <v>914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f>P135+P154+P161+P174+P201+P208+P224+P252+P257+P264</f>
        <v>0</v>
      </c>
      <c r="Q134" s="217"/>
      <c r="R134" s="218">
        <f>R135+R154+R161+R174+R201+R208+R224+R252+R257+R264</f>
        <v>0</v>
      </c>
      <c r="S134" s="217"/>
      <c r="T134" s="219">
        <f>T135+T154+T161+T174+T201+T208+T224+T252+T257+T264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84</v>
      </c>
      <c r="AT134" s="221" t="s">
        <v>75</v>
      </c>
      <c r="AU134" s="221" t="s">
        <v>76</v>
      </c>
      <c r="AY134" s="220" t="s">
        <v>179</v>
      </c>
      <c r="BK134" s="222">
        <f>BK135+BK154+BK161+BK174+BK201+BK208+BK224+BK252+BK257+BK264</f>
        <v>0</v>
      </c>
    </row>
    <row r="135" s="12" customFormat="1" ht="22.8" customHeight="1">
      <c r="A135" s="12"/>
      <c r="B135" s="209"/>
      <c r="C135" s="210"/>
      <c r="D135" s="211" t="s">
        <v>75</v>
      </c>
      <c r="E135" s="223" t="s">
        <v>915</v>
      </c>
      <c r="F135" s="223" t="s">
        <v>916</v>
      </c>
      <c r="G135" s="210"/>
      <c r="H135" s="210"/>
      <c r="I135" s="213"/>
      <c r="J135" s="224">
        <f>BK135</f>
        <v>0</v>
      </c>
      <c r="K135" s="210"/>
      <c r="L135" s="215"/>
      <c r="M135" s="216"/>
      <c r="N135" s="217"/>
      <c r="O135" s="217"/>
      <c r="P135" s="218">
        <f>SUM(P136:P153)</f>
        <v>0</v>
      </c>
      <c r="Q135" s="217"/>
      <c r="R135" s="218">
        <f>SUM(R136:R153)</f>
        <v>0</v>
      </c>
      <c r="S135" s="217"/>
      <c r="T135" s="219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84</v>
      </c>
      <c r="AT135" s="221" t="s">
        <v>75</v>
      </c>
      <c r="AU135" s="221" t="s">
        <v>84</v>
      </c>
      <c r="AY135" s="220" t="s">
        <v>179</v>
      </c>
      <c r="BK135" s="222">
        <f>SUM(BK136:BK153)</f>
        <v>0</v>
      </c>
    </row>
    <row r="136" s="2" customFormat="1" ht="16.5" customHeight="1">
      <c r="A136" s="37"/>
      <c r="B136" s="38"/>
      <c r="C136" s="225" t="s">
        <v>86</v>
      </c>
      <c r="D136" s="225" t="s">
        <v>181</v>
      </c>
      <c r="E136" s="226" t="s">
        <v>917</v>
      </c>
      <c r="F136" s="227" t="s">
        <v>918</v>
      </c>
      <c r="G136" s="228" t="s">
        <v>503</v>
      </c>
      <c r="H136" s="229">
        <v>9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216</v>
      </c>
      <c r="AT136" s="236" t="s">
        <v>181</v>
      </c>
      <c r="AU136" s="236" t="s">
        <v>86</v>
      </c>
      <c r="AY136" s="16" t="s">
        <v>179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216</v>
      </c>
      <c r="BM136" s="236" t="s">
        <v>86</v>
      </c>
    </row>
    <row r="137" s="2" customFormat="1" ht="16.5" customHeight="1">
      <c r="A137" s="37"/>
      <c r="B137" s="38"/>
      <c r="C137" s="261" t="s">
        <v>194</v>
      </c>
      <c r="D137" s="261" t="s">
        <v>234</v>
      </c>
      <c r="E137" s="262" t="s">
        <v>919</v>
      </c>
      <c r="F137" s="263" t="s">
        <v>920</v>
      </c>
      <c r="G137" s="264" t="s">
        <v>503</v>
      </c>
      <c r="H137" s="265">
        <v>9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258</v>
      </c>
      <c r="AT137" s="236" t="s">
        <v>234</v>
      </c>
      <c r="AU137" s="236" t="s">
        <v>86</v>
      </c>
      <c r="AY137" s="16" t="s">
        <v>179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216</v>
      </c>
      <c r="BM137" s="236" t="s">
        <v>186</v>
      </c>
    </row>
    <row r="138" s="2" customFormat="1" ht="16.5" customHeight="1">
      <c r="A138" s="37"/>
      <c r="B138" s="38"/>
      <c r="C138" s="225" t="s">
        <v>186</v>
      </c>
      <c r="D138" s="225" t="s">
        <v>181</v>
      </c>
      <c r="E138" s="226" t="s">
        <v>921</v>
      </c>
      <c r="F138" s="227" t="s">
        <v>922</v>
      </c>
      <c r="G138" s="228" t="s">
        <v>503</v>
      </c>
      <c r="H138" s="229">
        <v>6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216</v>
      </c>
      <c r="AT138" s="236" t="s">
        <v>181</v>
      </c>
      <c r="AU138" s="236" t="s">
        <v>86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216</v>
      </c>
      <c r="BM138" s="236" t="s">
        <v>197</v>
      </c>
    </row>
    <row r="139" s="2" customFormat="1" ht="16.5" customHeight="1">
      <c r="A139" s="37"/>
      <c r="B139" s="38"/>
      <c r="C139" s="261" t="s">
        <v>201</v>
      </c>
      <c r="D139" s="261" t="s">
        <v>234</v>
      </c>
      <c r="E139" s="262" t="s">
        <v>923</v>
      </c>
      <c r="F139" s="263" t="s">
        <v>924</v>
      </c>
      <c r="G139" s="264" t="s">
        <v>503</v>
      </c>
      <c r="H139" s="265">
        <v>6</v>
      </c>
      <c r="I139" s="266"/>
      <c r="J139" s="267">
        <f>ROUND(I139*H139,2)</f>
        <v>0</v>
      </c>
      <c r="K139" s="263" t="s">
        <v>1</v>
      </c>
      <c r="L139" s="268"/>
      <c r="M139" s="269" t="s">
        <v>1</v>
      </c>
      <c r="N139" s="270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258</v>
      </c>
      <c r="AT139" s="236" t="s">
        <v>234</v>
      </c>
      <c r="AU139" s="236" t="s">
        <v>86</v>
      </c>
      <c r="AY139" s="16" t="s">
        <v>179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216</v>
      </c>
      <c r="BM139" s="236" t="s">
        <v>200</v>
      </c>
    </row>
    <row r="140" s="2" customFormat="1" ht="16.5" customHeight="1">
      <c r="A140" s="37"/>
      <c r="B140" s="38"/>
      <c r="C140" s="225" t="s">
        <v>197</v>
      </c>
      <c r="D140" s="225" t="s">
        <v>181</v>
      </c>
      <c r="E140" s="226" t="s">
        <v>925</v>
      </c>
      <c r="F140" s="227" t="s">
        <v>926</v>
      </c>
      <c r="G140" s="228" t="s">
        <v>503</v>
      </c>
      <c r="H140" s="229">
        <v>10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216</v>
      </c>
      <c r="AT140" s="236" t="s">
        <v>181</v>
      </c>
      <c r="AU140" s="236" t="s">
        <v>86</v>
      </c>
      <c r="AY140" s="16" t="s">
        <v>179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216</v>
      </c>
      <c r="BM140" s="236" t="s">
        <v>204</v>
      </c>
    </row>
    <row r="141" s="2" customFormat="1" ht="16.5" customHeight="1">
      <c r="A141" s="37"/>
      <c r="B141" s="38"/>
      <c r="C141" s="261" t="s">
        <v>208</v>
      </c>
      <c r="D141" s="261" t="s">
        <v>234</v>
      </c>
      <c r="E141" s="262" t="s">
        <v>927</v>
      </c>
      <c r="F141" s="263" t="s">
        <v>928</v>
      </c>
      <c r="G141" s="264" t="s">
        <v>503</v>
      </c>
      <c r="H141" s="265">
        <v>10</v>
      </c>
      <c r="I141" s="266"/>
      <c r="J141" s="267">
        <f>ROUND(I141*H141,2)</f>
        <v>0</v>
      </c>
      <c r="K141" s="263" t="s">
        <v>1</v>
      </c>
      <c r="L141" s="268"/>
      <c r="M141" s="269" t="s">
        <v>1</v>
      </c>
      <c r="N141" s="270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258</v>
      </c>
      <c r="AT141" s="236" t="s">
        <v>234</v>
      </c>
      <c r="AU141" s="236" t="s">
        <v>86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216</v>
      </c>
      <c r="BM141" s="236" t="s">
        <v>207</v>
      </c>
    </row>
    <row r="142" s="2" customFormat="1" ht="16.5" customHeight="1">
      <c r="A142" s="37"/>
      <c r="B142" s="38"/>
      <c r="C142" s="225" t="s">
        <v>200</v>
      </c>
      <c r="D142" s="225" t="s">
        <v>181</v>
      </c>
      <c r="E142" s="226" t="s">
        <v>929</v>
      </c>
      <c r="F142" s="227" t="s">
        <v>930</v>
      </c>
      <c r="G142" s="228" t="s">
        <v>503</v>
      </c>
      <c r="H142" s="229">
        <v>3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216</v>
      </c>
      <c r="AT142" s="236" t="s">
        <v>181</v>
      </c>
      <c r="AU142" s="236" t="s">
        <v>86</v>
      </c>
      <c r="AY142" s="16" t="s">
        <v>179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216</v>
      </c>
      <c r="BM142" s="236" t="s">
        <v>212</v>
      </c>
    </row>
    <row r="143" s="2" customFormat="1" ht="16.5" customHeight="1">
      <c r="A143" s="37"/>
      <c r="B143" s="38"/>
      <c r="C143" s="261" t="s">
        <v>218</v>
      </c>
      <c r="D143" s="261" t="s">
        <v>234</v>
      </c>
      <c r="E143" s="262" t="s">
        <v>931</v>
      </c>
      <c r="F143" s="263" t="s">
        <v>932</v>
      </c>
      <c r="G143" s="264" t="s">
        <v>503</v>
      </c>
      <c r="H143" s="265">
        <v>3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258</v>
      </c>
      <c r="AT143" s="236" t="s">
        <v>234</v>
      </c>
      <c r="AU143" s="236" t="s">
        <v>86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216</v>
      </c>
      <c r="BM143" s="236" t="s">
        <v>216</v>
      </c>
    </row>
    <row r="144" s="2" customFormat="1" ht="16.5" customHeight="1">
      <c r="A144" s="37"/>
      <c r="B144" s="38"/>
      <c r="C144" s="225" t="s">
        <v>204</v>
      </c>
      <c r="D144" s="225" t="s">
        <v>181</v>
      </c>
      <c r="E144" s="226" t="s">
        <v>933</v>
      </c>
      <c r="F144" s="227" t="s">
        <v>934</v>
      </c>
      <c r="G144" s="228" t="s">
        <v>503</v>
      </c>
      <c r="H144" s="229">
        <v>28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216</v>
      </c>
      <c r="AT144" s="236" t="s">
        <v>181</v>
      </c>
      <c r="AU144" s="236" t="s">
        <v>86</v>
      </c>
      <c r="AY144" s="16" t="s">
        <v>179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216</v>
      </c>
      <c r="BM144" s="236" t="s">
        <v>222</v>
      </c>
    </row>
    <row r="145" s="2" customFormat="1" ht="16.5" customHeight="1">
      <c r="A145" s="37"/>
      <c r="B145" s="38"/>
      <c r="C145" s="261" t="s">
        <v>229</v>
      </c>
      <c r="D145" s="261" t="s">
        <v>234</v>
      </c>
      <c r="E145" s="262" t="s">
        <v>935</v>
      </c>
      <c r="F145" s="263" t="s">
        <v>936</v>
      </c>
      <c r="G145" s="264" t="s">
        <v>503</v>
      </c>
      <c r="H145" s="265">
        <v>22</v>
      </c>
      <c r="I145" s="266"/>
      <c r="J145" s="267">
        <f>ROUND(I145*H145,2)</f>
        <v>0</v>
      </c>
      <c r="K145" s="263" t="s">
        <v>1</v>
      </c>
      <c r="L145" s="268"/>
      <c r="M145" s="269" t="s">
        <v>1</v>
      </c>
      <c r="N145" s="270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258</v>
      </c>
      <c r="AT145" s="236" t="s">
        <v>234</v>
      </c>
      <c r="AU145" s="236" t="s">
        <v>86</v>
      </c>
      <c r="AY145" s="16" t="s">
        <v>179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216</v>
      </c>
      <c r="BM145" s="236" t="s">
        <v>227</v>
      </c>
    </row>
    <row r="146" s="2" customFormat="1" ht="16.5" customHeight="1">
      <c r="A146" s="37"/>
      <c r="B146" s="38"/>
      <c r="C146" s="261" t="s">
        <v>207</v>
      </c>
      <c r="D146" s="261" t="s">
        <v>234</v>
      </c>
      <c r="E146" s="262" t="s">
        <v>937</v>
      </c>
      <c r="F146" s="263" t="s">
        <v>938</v>
      </c>
      <c r="G146" s="264" t="s">
        <v>503</v>
      </c>
      <c r="H146" s="265">
        <v>6</v>
      </c>
      <c r="I146" s="266"/>
      <c r="J146" s="267">
        <f>ROUND(I146*H146,2)</f>
        <v>0</v>
      </c>
      <c r="K146" s="263" t="s">
        <v>1</v>
      </c>
      <c r="L146" s="268"/>
      <c r="M146" s="269" t="s">
        <v>1</v>
      </c>
      <c r="N146" s="270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258</v>
      </c>
      <c r="AT146" s="236" t="s">
        <v>234</v>
      </c>
      <c r="AU146" s="236" t="s">
        <v>86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216</v>
      </c>
      <c r="BM146" s="236" t="s">
        <v>232</v>
      </c>
    </row>
    <row r="147" s="2" customFormat="1" ht="16.5" customHeight="1">
      <c r="A147" s="37"/>
      <c r="B147" s="38"/>
      <c r="C147" s="225" t="s">
        <v>239</v>
      </c>
      <c r="D147" s="225" t="s">
        <v>181</v>
      </c>
      <c r="E147" s="226" t="s">
        <v>939</v>
      </c>
      <c r="F147" s="227" t="s">
        <v>940</v>
      </c>
      <c r="G147" s="228" t="s">
        <v>503</v>
      </c>
      <c r="H147" s="229">
        <v>49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216</v>
      </c>
      <c r="AT147" s="236" t="s">
        <v>181</v>
      </c>
      <c r="AU147" s="236" t="s">
        <v>86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216</v>
      </c>
      <c r="BM147" s="236" t="s">
        <v>237</v>
      </c>
    </row>
    <row r="148" s="2" customFormat="1" ht="16.5" customHeight="1">
      <c r="A148" s="37"/>
      <c r="B148" s="38"/>
      <c r="C148" s="261" t="s">
        <v>212</v>
      </c>
      <c r="D148" s="261" t="s">
        <v>234</v>
      </c>
      <c r="E148" s="262" t="s">
        <v>941</v>
      </c>
      <c r="F148" s="263" t="s">
        <v>942</v>
      </c>
      <c r="G148" s="264" t="s">
        <v>503</v>
      </c>
      <c r="H148" s="265">
        <v>7</v>
      </c>
      <c r="I148" s="266"/>
      <c r="J148" s="267">
        <f>ROUND(I148*H148,2)</f>
        <v>0</v>
      </c>
      <c r="K148" s="263" t="s">
        <v>1</v>
      </c>
      <c r="L148" s="268"/>
      <c r="M148" s="269" t="s">
        <v>1</v>
      </c>
      <c r="N148" s="270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258</v>
      </c>
      <c r="AT148" s="236" t="s">
        <v>234</v>
      </c>
      <c r="AU148" s="236" t="s">
        <v>86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216</v>
      </c>
      <c r="BM148" s="236" t="s">
        <v>242</v>
      </c>
    </row>
    <row r="149" s="2" customFormat="1" ht="16.5" customHeight="1">
      <c r="A149" s="37"/>
      <c r="B149" s="38"/>
      <c r="C149" s="261" t="s">
        <v>8</v>
      </c>
      <c r="D149" s="261" t="s">
        <v>234</v>
      </c>
      <c r="E149" s="262" t="s">
        <v>943</v>
      </c>
      <c r="F149" s="263" t="s">
        <v>944</v>
      </c>
      <c r="G149" s="264" t="s">
        <v>503</v>
      </c>
      <c r="H149" s="265">
        <v>2</v>
      </c>
      <c r="I149" s="266"/>
      <c r="J149" s="267">
        <f>ROUND(I149*H149,2)</f>
        <v>0</v>
      </c>
      <c r="K149" s="263" t="s">
        <v>1</v>
      </c>
      <c r="L149" s="268"/>
      <c r="M149" s="269" t="s">
        <v>1</v>
      </c>
      <c r="N149" s="270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258</v>
      </c>
      <c r="AT149" s="236" t="s">
        <v>234</v>
      </c>
      <c r="AU149" s="236" t="s">
        <v>86</v>
      </c>
      <c r="AY149" s="16" t="s">
        <v>179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216</v>
      </c>
      <c r="BM149" s="236" t="s">
        <v>246</v>
      </c>
    </row>
    <row r="150" s="2" customFormat="1" ht="16.5" customHeight="1">
      <c r="A150" s="37"/>
      <c r="B150" s="38"/>
      <c r="C150" s="261" t="s">
        <v>216</v>
      </c>
      <c r="D150" s="261" t="s">
        <v>234</v>
      </c>
      <c r="E150" s="262" t="s">
        <v>945</v>
      </c>
      <c r="F150" s="263" t="s">
        <v>946</v>
      </c>
      <c r="G150" s="264" t="s">
        <v>503</v>
      </c>
      <c r="H150" s="265">
        <v>10</v>
      </c>
      <c r="I150" s="266"/>
      <c r="J150" s="267">
        <f>ROUND(I150*H150,2)</f>
        <v>0</v>
      </c>
      <c r="K150" s="263" t="s">
        <v>1</v>
      </c>
      <c r="L150" s="268"/>
      <c r="M150" s="269" t="s">
        <v>1</v>
      </c>
      <c r="N150" s="270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258</v>
      </c>
      <c r="AT150" s="236" t="s">
        <v>234</v>
      </c>
      <c r="AU150" s="236" t="s">
        <v>86</v>
      </c>
      <c r="AY150" s="16" t="s">
        <v>179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216</v>
      </c>
      <c r="BM150" s="236" t="s">
        <v>251</v>
      </c>
    </row>
    <row r="151" s="2" customFormat="1" ht="16.5" customHeight="1">
      <c r="A151" s="37"/>
      <c r="B151" s="38"/>
      <c r="C151" s="261" t="s">
        <v>260</v>
      </c>
      <c r="D151" s="261" t="s">
        <v>234</v>
      </c>
      <c r="E151" s="262" t="s">
        <v>947</v>
      </c>
      <c r="F151" s="263" t="s">
        <v>948</v>
      </c>
      <c r="G151" s="264" t="s">
        <v>503</v>
      </c>
      <c r="H151" s="265">
        <v>30</v>
      </c>
      <c r="I151" s="266"/>
      <c r="J151" s="267">
        <f>ROUND(I151*H151,2)</f>
        <v>0</v>
      </c>
      <c r="K151" s="263" t="s">
        <v>1</v>
      </c>
      <c r="L151" s="268"/>
      <c r="M151" s="269" t="s">
        <v>1</v>
      </c>
      <c r="N151" s="270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258</v>
      </c>
      <c r="AT151" s="236" t="s">
        <v>234</v>
      </c>
      <c r="AU151" s="236" t="s">
        <v>86</v>
      </c>
      <c r="AY151" s="16" t="s">
        <v>179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216</v>
      </c>
      <c r="BM151" s="236" t="s">
        <v>258</v>
      </c>
    </row>
    <row r="152" s="2" customFormat="1" ht="16.5" customHeight="1">
      <c r="A152" s="37"/>
      <c r="B152" s="38"/>
      <c r="C152" s="225" t="s">
        <v>222</v>
      </c>
      <c r="D152" s="225" t="s">
        <v>181</v>
      </c>
      <c r="E152" s="226" t="s">
        <v>949</v>
      </c>
      <c r="F152" s="227" t="s">
        <v>950</v>
      </c>
      <c r="G152" s="228" t="s">
        <v>503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216</v>
      </c>
      <c r="AT152" s="236" t="s">
        <v>181</v>
      </c>
      <c r="AU152" s="236" t="s">
        <v>86</v>
      </c>
      <c r="AY152" s="16" t="s">
        <v>179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216</v>
      </c>
      <c r="BM152" s="236" t="s">
        <v>263</v>
      </c>
    </row>
    <row r="153" s="2" customFormat="1">
      <c r="A153" s="37"/>
      <c r="B153" s="38"/>
      <c r="C153" s="261" t="s">
        <v>268</v>
      </c>
      <c r="D153" s="261" t="s">
        <v>234</v>
      </c>
      <c r="E153" s="262" t="s">
        <v>951</v>
      </c>
      <c r="F153" s="263" t="s">
        <v>952</v>
      </c>
      <c r="G153" s="264" t="s">
        <v>503</v>
      </c>
      <c r="H153" s="265">
        <v>1</v>
      </c>
      <c r="I153" s="266"/>
      <c r="J153" s="267">
        <f>ROUND(I153*H153,2)</f>
        <v>0</v>
      </c>
      <c r="K153" s="263" t="s">
        <v>1</v>
      </c>
      <c r="L153" s="268"/>
      <c r="M153" s="269" t="s">
        <v>1</v>
      </c>
      <c r="N153" s="270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258</v>
      </c>
      <c r="AT153" s="236" t="s">
        <v>234</v>
      </c>
      <c r="AU153" s="236" t="s">
        <v>86</v>
      </c>
      <c r="AY153" s="16" t="s">
        <v>179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216</v>
      </c>
      <c r="BM153" s="236" t="s">
        <v>266</v>
      </c>
    </row>
    <row r="154" s="12" customFormat="1" ht="22.8" customHeight="1">
      <c r="A154" s="12"/>
      <c r="B154" s="209"/>
      <c r="C154" s="210"/>
      <c r="D154" s="211" t="s">
        <v>75</v>
      </c>
      <c r="E154" s="223" t="s">
        <v>953</v>
      </c>
      <c r="F154" s="223" t="s">
        <v>954</v>
      </c>
      <c r="G154" s="210"/>
      <c r="H154" s="210"/>
      <c r="I154" s="213"/>
      <c r="J154" s="224">
        <f>BK154</f>
        <v>0</v>
      </c>
      <c r="K154" s="210"/>
      <c r="L154" s="215"/>
      <c r="M154" s="216"/>
      <c r="N154" s="217"/>
      <c r="O154" s="217"/>
      <c r="P154" s="218">
        <f>SUM(P155:P160)</f>
        <v>0</v>
      </c>
      <c r="Q154" s="217"/>
      <c r="R154" s="218">
        <f>SUM(R155:R160)</f>
        <v>0</v>
      </c>
      <c r="S154" s="217"/>
      <c r="T154" s="219">
        <f>SUM(T155:T160)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0" t="s">
        <v>84</v>
      </c>
      <c r="AT154" s="221" t="s">
        <v>75</v>
      </c>
      <c r="AU154" s="221" t="s">
        <v>84</v>
      </c>
      <c r="AY154" s="220" t="s">
        <v>179</v>
      </c>
      <c r="BK154" s="222">
        <f>SUM(BK155:BK160)</f>
        <v>0</v>
      </c>
    </row>
    <row r="155" s="2" customFormat="1" ht="16.5" customHeight="1">
      <c r="A155" s="37"/>
      <c r="B155" s="38"/>
      <c r="C155" s="225" t="s">
        <v>227</v>
      </c>
      <c r="D155" s="225" t="s">
        <v>181</v>
      </c>
      <c r="E155" s="226" t="s">
        <v>955</v>
      </c>
      <c r="F155" s="227" t="s">
        <v>956</v>
      </c>
      <c r="G155" s="228" t="s">
        <v>503</v>
      </c>
      <c r="H155" s="229">
        <v>43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216</v>
      </c>
      <c r="AT155" s="236" t="s">
        <v>181</v>
      </c>
      <c r="AU155" s="236" t="s">
        <v>86</v>
      </c>
      <c r="AY155" s="16" t="s">
        <v>179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216</v>
      </c>
      <c r="BM155" s="236" t="s">
        <v>271</v>
      </c>
    </row>
    <row r="156" s="2" customFormat="1" ht="16.5" customHeight="1">
      <c r="A156" s="37"/>
      <c r="B156" s="38"/>
      <c r="C156" s="261" t="s">
        <v>7</v>
      </c>
      <c r="D156" s="261" t="s">
        <v>234</v>
      </c>
      <c r="E156" s="262" t="s">
        <v>957</v>
      </c>
      <c r="F156" s="263" t="s">
        <v>958</v>
      </c>
      <c r="G156" s="264" t="s">
        <v>503</v>
      </c>
      <c r="H156" s="265">
        <v>43</v>
      </c>
      <c r="I156" s="266"/>
      <c r="J156" s="267">
        <f>ROUND(I156*H156,2)</f>
        <v>0</v>
      </c>
      <c r="K156" s="263" t="s">
        <v>1</v>
      </c>
      <c r="L156" s="268"/>
      <c r="M156" s="269" t="s">
        <v>1</v>
      </c>
      <c r="N156" s="270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258</v>
      </c>
      <c r="AT156" s="236" t="s">
        <v>234</v>
      </c>
      <c r="AU156" s="236" t="s">
        <v>86</v>
      </c>
      <c r="AY156" s="16" t="s">
        <v>179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216</v>
      </c>
      <c r="BM156" s="236" t="s">
        <v>275</v>
      </c>
    </row>
    <row r="157" s="2" customFormat="1">
      <c r="A157" s="37"/>
      <c r="B157" s="38"/>
      <c r="C157" s="225" t="s">
        <v>232</v>
      </c>
      <c r="D157" s="225" t="s">
        <v>181</v>
      </c>
      <c r="E157" s="226" t="s">
        <v>959</v>
      </c>
      <c r="F157" s="227" t="s">
        <v>960</v>
      </c>
      <c r="G157" s="228" t="s">
        <v>503</v>
      </c>
      <c r="H157" s="229">
        <v>9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216</v>
      </c>
      <c r="AT157" s="236" t="s">
        <v>181</v>
      </c>
      <c r="AU157" s="236" t="s">
        <v>86</v>
      </c>
      <c r="AY157" s="16" t="s">
        <v>179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216</v>
      </c>
      <c r="BM157" s="236" t="s">
        <v>278</v>
      </c>
    </row>
    <row r="158" s="2" customFormat="1" ht="16.5" customHeight="1">
      <c r="A158" s="37"/>
      <c r="B158" s="38"/>
      <c r="C158" s="261" t="s">
        <v>284</v>
      </c>
      <c r="D158" s="261" t="s">
        <v>234</v>
      </c>
      <c r="E158" s="262" t="s">
        <v>961</v>
      </c>
      <c r="F158" s="263" t="s">
        <v>962</v>
      </c>
      <c r="G158" s="264" t="s">
        <v>503</v>
      </c>
      <c r="H158" s="265">
        <v>9</v>
      </c>
      <c r="I158" s="266"/>
      <c r="J158" s="267">
        <f>ROUND(I158*H158,2)</f>
        <v>0</v>
      </c>
      <c r="K158" s="263" t="s">
        <v>1</v>
      </c>
      <c r="L158" s="268"/>
      <c r="M158" s="269" t="s">
        <v>1</v>
      </c>
      <c r="N158" s="270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258</v>
      </c>
      <c r="AT158" s="236" t="s">
        <v>234</v>
      </c>
      <c r="AU158" s="236" t="s">
        <v>86</v>
      </c>
      <c r="AY158" s="16" t="s">
        <v>179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216</v>
      </c>
      <c r="BM158" s="236" t="s">
        <v>282</v>
      </c>
    </row>
    <row r="159" s="2" customFormat="1" ht="16.5" customHeight="1">
      <c r="A159" s="37"/>
      <c r="B159" s="38"/>
      <c r="C159" s="225" t="s">
        <v>237</v>
      </c>
      <c r="D159" s="225" t="s">
        <v>181</v>
      </c>
      <c r="E159" s="226" t="s">
        <v>963</v>
      </c>
      <c r="F159" s="227" t="s">
        <v>964</v>
      </c>
      <c r="G159" s="228" t="s">
        <v>503</v>
      </c>
      <c r="H159" s="229">
        <v>25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216</v>
      </c>
      <c r="AT159" s="236" t="s">
        <v>181</v>
      </c>
      <c r="AU159" s="236" t="s">
        <v>86</v>
      </c>
      <c r="AY159" s="16" t="s">
        <v>179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216</v>
      </c>
      <c r="BM159" s="236" t="s">
        <v>287</v>
      </c>
    </row>
    <row r="160" s="2" customFormat="1" ht="16.5" customHeight="1">
      <c r="A160" s="37"/>
      <c r="B160" s="38"/>
      <c r="C160" s="261" t="s">
        <v>293</v>
      </c>
      <c r="D160" s="261" t="s">
        <v>234</v>
      </c>
      <c r="E160" s="262" t="s">
        <v>965</v>
      </c>
      <c r="F160" s="263" t="s">
        <v>966</v>
      </c>
      <c r="G160" s="264" t="s">
        <v>503</v>
      </c>
      <c r="H160" s="265">
        <v>25</v>
      </c>
      <c r="I160" s="266"/>
      <c r="J160" s="267">
        <f>ROUND(I160*H160,2)</f>
        <v>0</v>
      </c>
      <c r="K160" s="263" t="s">
        <v>1</v>
      </c>
      <c r="L160" s="268"/>
      <c r="M160" s="269" t="s">
        <v>1</v>
      </c>
      <c r="N160" s="270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258</v>
      </c>
      <c r="AT160" s="236" t="s">
        <v>234</v>
      </c>
      <c r="AU160" s="236" t="s">
        <v>86</v>
      </c>
      <c r="AY160" s="16" t="s">
        <v>179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216</v>
      </c>
      <c r="BM160" s="236" t="s">
        <v>291</v>
      </c>
    </row>
    <row r="161" s="12" customFormat="1" ht="22.8" customHeight="1">
      <c r="A161" s="12"/>
      <c r="B161" s="209"/>
      <c r="C161" s="210"/>
      <c r="D161" s="211" t="s">
        <v>75</v>
      </c>
      <c r="E161" s="223" t="s">
        <v>967</v>
      </c>
      <c r="F161" s="223" t="s">
        <v>968</v>
      </c>
      <c r="G161" s="210"/>
      <c r="H161" s="210"/>
      <c r="I161" s="213"/>
      <c r="J161" s="224">
        <f>BK161</f>
        <v>0</v>
      </c>
      <c r="K161" s="210"/>
      <c r="L161" s="215"/>
      <c r="M161" s="216"/>
      <c r="N161" s="217"/>
      <c r="O161" s="217"/>
      <c r="P161" s="218">
        <f>SUM(P162:P173)</f>
        <v>0</v>
      </c>
      <c r="Q161" s="217"/>
      <c r="R161" s="218">
        <f>SUM(R162:R173)</f>
        <v>0</v>
      </c>
      <c r="S161" s="217"/>
      <c r="T161" s="219">
        <f>SUM(T162:T173)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84</v>
      </c>
      <c r="AT161" s="221" t="s">
        <v>75</v>
      </c>
      <c r="AU161" s="221" t="s">
        <v>84</v>
      </c>
      <c r="AY161" s="220" t="s">
        <v>179</v>
      </c>
      <c r="BK161" s="222">
        <f>SUM(BK162:BK173)</f>
        <v>0</v>
      </c>
    </row>
    <row r="162" s="2" customFormat="1" ht="16.5" customHeight="1">
      <c r="A162" s="37"/>
      <c r="B162" s="38"/>
      <c r="C162" s="225" t="s">
        <v>242</v>
      </c>
      <c r="D162" s="225" t="s">
        <v>181</v>
      </c>
      <c r="E162" s="226" t="s">
        <v>969</v>
      </c>
      <c r="F162" s="227" t="s">
        <v>970</v>
      </c>
      <c r="G162" s="228" t="s">
        <v>503</v>
      </c>
      <c r="H162" s="229">
        <v>17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216</v>
      </c>
      <c r="AT162" s="236" t="s">
        <v>181</v>
      </c>
      <c r="AU162" s="236" t="s">
        <v>86</v>
      </c>
      <c r="AY162" s="16" t="s">
        <v>179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216</v>
      </c>
      <c r="BM162" s="236" t="s">
        <v>296</v>
      </c>
    </row>
    <row r="163" s="2" customFormat="1" ht="16.5" customHeight="1">
      <c r="A163" s="37"/>
      <c r="B163" s="38"/>
      <c r="C163" s="261" t="s">
        <v>302</v>
      </c>
      <c r="D163" s="261" t="s">
        <v>234</v>
      </c>
      <c r="E163" s="262" t="s">
        <v>971</v>
      </c>
      <c r="F163" s="263" t="s">
        <v>972</v>
      </c>
      <c r="G163" s="264" t="s">
        <v>973</v>
      </c>
      <c r="H163" s="265">
        <v>17</v>
      </c>
      <c r="I163" s="266"/>
      <c r="J163" s="267">
        <f>ROUND(I163*H163,2)</f>
        <v>0</v>
      </c>
      <c r="K163" s="263" t="s">
        <v>1</v>
      </c>
      <c r="L163" s="268"/>
      <c r="M163" s="269" t="s">
        <v>1</v>
      </c>
      <c r="N163" s="270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258</v>
      </c>
      <c r="AT163" s="236" t="s">
        <v>234</v>
      </c>
      <c r="AU163" s="236" t="s">
        <v>86</v>
      </c>
      <c r="AY163" s="16" t="s">
        <v>179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84</v>
      </c>
      <c r="BK163" s="237">
        <f>ROUND(I163*H163,2)</f>
        <v>0</v>
      </c>
      <c r="BL163" s="16" t="s">
        <v>216</v>
      </c>
      <c r="BM163" s="236" t="s">
        <v>300</v>
      </c>
    </row>
    <row r="164" s="2" customFormat="1" ht="16.5" customHeight="1">
      <c r="A164" s="37"/>
      <c r="B164" s="38"/>
      <c r="C164" s="225" t="s">
        <v>246</v>
      </c>
      <c r="D164" s="225" t="s">
        <v>181</v>
      </c>
      <c r="E164" s="226" t="s">
        <v>974</v>
      </c>
      <c r="F164" s="227" t="s">
        <v>975</v>
      </c>
      <c r="G164" s="228" t="s">
        <v>503</v>
      </c>
      <c r="H164" s="229">
        <v>27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216</v>
      </c>
      <c r="AT164" s="236" t="s">
        <v>181</v>
      </c>
      <c r="AU164" s="236" t="s">
        <v>86</v>
      </c>
      <c r="AY164" s="16" t="s">
        <v>179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84</v>
      </c>
      <c r="BK164" s="237">
        <f>ROUND(I164*H164,2)</f>
        <v>0</v>
      </c>
      <c r="BL164" s="16" t="s">
        <v>216</v>
      </c>
      <c r="BM164" s="236" t="s">
        <v>305</v>
      </c>
    </row>
    <row r="165" s="2" customFormat="1" ht="21.75" customHeight="1">
      <c r="A165" s="37"/>
      <c r="B165" s="38"/>
      <c r="C165" s="261" t="s">
        <v>310</v>
      </c>
      <c r="D165" s="261" t="s">
        <v>234</v>
      </c>
      <c r="E165" s="262" t="s">
        <v>976</v>
      </c>
      <c r="F165" s="263" t="s">
        <v>977</v>
      </c>
      <c r="G165" s="264" t="s">
        <v>973</v>
      </c>
      <c r="H165" s="265">
        <v>27</v>
      </c>
      <c r="I165" s="266"/>
      <c r="J165" s="267">
        <f>ROUND(I165*H165,2)</f>
        <v>0</v>
      </c>
      <c r="K165" s="263" t="s">
        <v>1</v>
      </c>
      <c r="L165" s="268"/>
      <c r="M165" s="269" t="s">
        <v>1</v>
      </c>
      <c r="N165" s="270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258</v>
      </c>
      <c r="AT165" s="236" t="s">
        <v>234</v>
      </c>
      <c r="AU165" s="236" t="s">
        <v>86</v>
      </c>
      <c r="AY165" s="16" t="s">
        <v>179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216</v>
      </c>
      <c r="BM165" s="236" t="s">
        <v>308</v>
      </c>
    </row>
    <row r="166" s="2" customFormat="1">
      <c r="A166" s="37"/>
      <c r="B166" s="38"/>
      <c r="C166" s="225" t="s">
        <v>251</v>
      </c>
      <c r="D166" s="225" t="s">
        <v>181</v>
      </c>
      <c r="E166" s="226" t="s">
        <v>978</v>
      </c>
      <c r="F166" s="227" t="s">
        <v>979</v>
      </c>
      <c r="G166" s="228" t="s">
        <v>503</v>
      </c>
      <c r="H166" s="229">
        <v>105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216</v>
      </c>
      <c r="AT166" s="236" t="s">
        <v>181</v>
      </c>
      <c r="AU166" s="236" t="s">
        <v>86</v>
      </c>
      <c r="AY166" s="16" t="s">
        <v>179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216</v>
      </c>
      <c r="BM166" s="236" t="s">
        <v>313</v>
      </c>
    </row>
    <row r="167" s="2" customFormat="1" ht="16.5" customHeight="1">
      <c r="A167" s="37"/>
      <c r="B167" s="38"/>
      <c r="C167" s="261" t="s">
        <v>318</v>
      </c>
      <c r="D167" s="261" t="s">
        <v>234</v>
      </c>
      <c r="E167" s="262" t="s">
        <v>980</v>
      </c>
      <c r="F167" s="263" t="s">
        <v>981</v>
      </c>
      <c r="G167" s="264" t="s">
        <v>973</v>
      </c>
      <c r="H167" s="265">
        <v>105</v>
      </c>
      <c r="I167" s="266"/>
      <c r="J167" s="267">
        <f>ROUND(I167*H167,2)</f>
        <v>0</v>
      </c>
      <c r="K167" s="263" t="s">
        <v>1</v>
      </c>
      <c r="L167" s="268"/>
      <c r="M167" s="269" t="s">
        <v>1</v>
      </c>
      <c r="N167" s="270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258</v>
      </c>
      <c r="AT167" s="236" t="s">
        <v>234</v>
      </c>
      <c r="AU167" s="236" t="s">
        <v>86</v>
      </c>
      <c r="AY167" s="16" t="s">
        <v>179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216</v>
      </c>
      <c r="BM167" s="236" t="s">
        <v>316</v>
      </c>
    </row>
    <row r="168" s="2" customFormat="1" ht="16.5" customHeight="1">
      <c r="A168" s="37"/>
      <c r="B168" s="38"/>
      <c r="C168" s="225" t="s">
        <v>258</v>
      </c>
      <c r="D168" s="225" t="s">
        <v>181</v>
      </c>
      <c r="E168" s="226" t="s">
        <v>982</v>
      </c>
      <c r="F168" s="227" t="s">
        <v>983</v>
      </c>
      <c r="G168" s="228" t="s">
        <v>503</v>
      </c>
      <c r="H168" s="229">
        <v>1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216</v>
      </c>
      <c r="AT168" s="236" t="s">
        <v>181</v>
      </c>
      <c r="AU168" s="236" t="s">
        <v>86</v>
      </c>
      <c r="AY168" s="16" t="s">
        <v>179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216</v>
      </c>
      <c r="BM168" s="236" t="s">
        <v>321</v>
      </c>
    </row>
    <row r="169" s="2" customFormat="1" ht="16.5" customHeight="1">
      <c r="A169" s="37"/>
      <c r="B169" s="38"/>
      <c r="C169" s="261" t="s">
        <v>327</v>
      </c>
      <c r="D169" s="261" t="s">
        <v>234</v>
      </c>
      <c r="E169" s="262" t="s">
        <v>984</v>
      </c>
      <c r="F169" s="263" t="s">
        <v>985</v>
      </c>
      <c r="G169" s="264" t="s">
        <v>503</v>
      </c>
      <c r="H169" s="265">
        <v>1</v>
      </c>
      <c r="I169" s="266"/>
      <c r="J169" s="267">
        <f>ROUND(I169*H169,2)</f>
        <v>0</v>
      </c>
      <c r="K169" s="263" t="s">
        <v>1</v>
      </c>
      <c r="L169" s="268"/>
      <c r="M169" s="269" t="s">
        <v>1</v>
      </c>
      <c r="N169" s="270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258</v>
      </c>
      <c r="AT169" s="236" t="s">
        <v>234</v>
      </c>
      <c r="AU169" s="236" t="s">
        <v>86</v>
      </c>
      <c r="AY169" s="16" t="s">
        <v>179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216</v>
      </c>
      <c r="BM169" s="236" t="s">
        <v>325</v>
      </c>
    </row>
    <row r="170" s="2" customFormat="1" ht="16.5" customHeight="1">
      <c r="A170" s="37"/>
      <c r="B170" s="38"/>
      <c r="C170" s="225" t="s">
        <v>263</v>
      </c>
      <c r="D170" s="225" t="s">
        <v>181</v>
      </c>
      <c r="E170" s="226" t="s">
        <v>986</v>
      </c>
      <c r="F170" s="227" t="s">
        <v>987</v>
      </c>
      <c r="G170" s="228" t="s">
        <v>503</v>
      </c>
      <c r="H170" s="229">
        <v>135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216</v>
      </c>
      <c r="AT170" s="236" t="s">
        <v>181</v>
      </c>
      <c r="AU170" s="236" t="s">
        <v>86</v>
      </c>
      <c r="AY170" s="16" t="s">
        <v>179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84</v>
      </c>
      <c r="BK170" s="237">
        <f>ROUND(I170*H170,2)</f>
        <v>0</v>
      </c>
      <c r="BL170" s="16" t="s">
        <v>216</v>
      </c>
      <c r="BM170" s="236" t="s">
        <v>330</v>
      </c>
    </row>
    <row r="171" s="2" customFormat="1" ht="16.5" customHeight="1">
      <c r="A171" s="37"/>
      <c r="B171" s="38"/>
      <c r="C171" s="261" t="s">
        <v>335</v>
      </c>
      <c r="D171" s="261" t="s">
        <v>234</v>
      </c>
      <c r="E171" s="262" t="s">
        <v>988</v>
      </c>
      <c r="F171" s="263" t="s">
        <v>989</v>
      </c>
      <c r="G171" s="264" t="s">
        <v>503</v>
      </c>
      <c r="H171" s="265">
        <v>135</v>
      </c>
      <c r="I171" s="266"/>
      <c r="J171" s="267">
        <f>ROUND(I171*H171,2)</f>
        <v>0</v>
      </c>
      <c r="K171" s="263" t="s">
        <v>1</v>
      </c>
      <c r="L171" s="268"/>
      <c r="M171" s="269" t="s">
        <v>1</v>
      </c>
      <c r="N171" s="270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258</v>
      </c>
      <c r="AT171" s="236" t="s">
        <v>234</v>
      </c>
      <c r="AU171" s="236" t="s">
        <v>86</v>
      </c>
      <c r="AY171" s="16" t="s">
        <v>179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216</v>
      </c>
      <c r="BM171" s="236" t="s">
        <v>333</v>
      </c>
    </row>
    <row r="172" s="2" customFormat="1" ht="16.5" customHeight="1">
      <c r="A172" s="37"/>
      <c r="B172" s="38"/>
      <c r="C172" s="225" t="s">
        <v>266</v>
      </c>
      <c r="D172" s="225" t="s">
        <v>181</v>
      </c>
      <c r="E172" s="226" t="s">
        <v>990</v>
      </c>
      <c r="F172" s="227" t="s">
        <v>991</v>
      </c>
      <c r="G172" s="228" t="s">
        <v>503</v>
      </c>
      <c r="H172" s="229">
        <v>5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216</v>
      </c>
      <c r="AT172" s="236" t="s">
        <v>181</v>
      </c>
      <c r="AU172" s="236" t="s">
        <v>86</v>
      </c>
      <c r="AY172" s="16" t="s">
        <v>179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84</v>
      </c>
      <c r="BK172" s="237">
        <f>ROUND(I172*H172,2)</f>
        <v>0</v>
      </c>
      <c r="BL172" s="16" t="s">
        <v>216</v>
      </c>
      <c r="BM172" s="236" t="s">
        <v>338</v>
      </c>
    </row>
    <row r="173" s="2" customFormat="1" ht="16.5" customHeight="1">
      <c r="A173" s="37"/>
      <c r="B173" s="38"/>
      <c r="C173" s="261" t="s">
        <v>344</v>
      </c>
      <c r="D173" s="261" t="s">
        <v>234</v>
      </c>
      <c r="E173" s="262" t="s">
        <v>992</v>
      </c>
      <c r="F173" s="263" t="s">
        <v>993</v>
      </c>
      <c r="G173" s="264" t="s">
        <v>503</v>
      </c>
      <c r="H173" s="265">
        <v>5</v>
      </c>
      <c r="I173" s="266"/>
      <c r="J173" s="267">
        <f>ROUND(I173*H173,2)</f>
        <v>0</v>
      </c>
      <c r="K173" s="263" t="s">
        <v>1</v>
      </c>
      <c r="L173" s="268"/>
      <c r="M173" s="269" t="s">
        <v>1</v>
      </c>
      <c r="N173" s="270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258</v>
      </c>
      <c r="AT173" s="236" t="s">
        <v>234</v>
      </c>
      <c r="AU173" s="236" t="s">
        <v>86</v>
      </c>
      <c r="AY173" s="16" t="s">
        <v>179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216</v>
      </c>
      <c r="BM173" s="236" t="s">
        <v>343</v>
      </c>
    </row>
    <row r="174" s="12" customFormat="1" ht="22.8" customHeight="1">
      <c r="A174" s="12"/>
      <c r="B174" s="209"/>
      <c r="C174" s="210"/>
      <c r="D174" s="211" t="s">
        <v>75</v>
      </c>
      <c r="E174" s="223" t="s">
        <v>994</v>
      </c>
      <c r="F174" s="223" t="s">
        <v>995</v>
      </c>
      <c r="G174" s="210"/>
      <c r="H174" s="210"/>
      <c r="I174" s="213"/>
      <c r="J174" s="224">
        <f>BK174</f>
        <v>0</v>
      </c>
      <c r="K174" s="210"/>
      <c r="L174" s="215"/>
      <c r="M174" s="216"/>
      <c r="N174" s="217"/>
      <c r="O174" s="217"/>
      <c r="P174" s="218">
        <f>P175+P176+P199</f>
        <v>0</v>
      </c>
      <c r="Q174" s="217"/>
      <c r="R174" s="218">
        <f>R175+R176+R199</f>
        <v>0</v>
      </c>
      <c r="S174" s="217"/>
      <c r="T174" s="219">
        <f>T175+T176+T199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0" t="s">
        <v>84</v>
      </c>
      <c r="AT174" s="221" t="s">
        <v>75</v>
      </c>
      <c r="AU174" s="221" t="s">
        <v>84</v>
      </c>
      <c r="AY174" s="220" t="s">
        <v>179</v>
      </c>
      <c r="BK174" s="222">
        <f>BK175+BK176+BK199</f>
        <v>0</v>
      </c>
    </row>
    <row r="175" s="2" customFormat="1" ht="16.5" customHeight="1">
      <c r="A175" s="37"/>
      <c r="B175" s="38"/>
      <c r="C175" s="225" t="s">
        <v>271</v>
      </c>
      <c r="D175" s="225" t="s">
        <v>181</v>
      </c>
      <c r="E175" s="226" t="s">
        <v>996</v>
      </c>
      <c r="F175" s="227" t="s">
        <v>997</v>
      </c>
      <c r="G175" s="228" t="s">
        <v>503</v>
      </c>
      <c r="H175" s="229">
        <v>1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216</v>
      </c>
      <c r="AT175" s="236" t="s">
        <v>181</v>
      </c>
      <c r="AU175" s="236" t="s">
        <v>86</v>
      </c>
      <c r="AY175" s="16" t="s">
        <v>179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216</v>
      </c>
      <c r="BM175" s="236" t="s">
        <v>347</v>
      </c>
    </row>
    <row r="176" s="12" customFormat="1" ht="20.88" customHeight="1">
      <c r="A176" s="12"/>
      <c r="B176" s="209"/>
      <c r="C176" s="210"/>
      <c r="D176" s="211" t="s">
        <v>75</v>
      </c>
      <c r="E176" s="223" t="s">
        <v>998</v>
      </c>
      <c r="F176" s="223" t="s">
        <v>999</v>
      </c>
      <c r="G176" s="210"/>
      <c r="H176" s="210"/>
      <c r="I176" s="213"/>
      <c r="J176" s="224">
        <f>BK176</f>
        <v>0</v>
      </c>
      <c r="K176" s="210"/>
      <c r="L176" s="215"/>
      <c r="M176" s="216"/>
      <c r="N176" s="217"/>
      <c r="O176" s="217"/>
      <c r="P176" s="218">
        <f>SUM(P177:P198)</f>
        <v>0</v>
      </c>
      <c r="Q176" s="217"/>
      <c r="R176" s="218">
        <f>SUM(R177:R198)</f>
        <v>0</v>
      </c>
      <c r="S176" s="217"/>
      <c r="T176" s="219">
        <f>SUM(T177:T198)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0" t="s">
        <v>84</v>
      </c>
      <c r="AT176" s="221" t="s">
        <v>75</v>
      </c>
      <c r="AU176" s="221" t="s">
        <v>86</v>
      </c>
      <c r="AY176" s="220" t="s">
        <v>179</v>
      </c>
      <c r="BK176" s="222">
        <f>SUM(BK177:BK198)</f>
        <v>0</v>
      </c>
    </row>
    <row r="177" s="2" customFormat="1">
      <c r="A177" s="37"/>
      <c r="B177" s="38"/>
      <c r="C177" s="261" t="s">
        <v>275</v>
      </c>
      <c r="D177" s="261" t="s">
        <v>234</v>
      </c>
      <c r="E177" s="262" t="s">
        <v>1000</v>
      </c>
      <c r="F177" s="263" t="s">
        <v>1001</v>
      </c>
      <c r="G177" s="264" t="s">
        <v>503</v>
      </c>
      <c r="H177" s="265">
        <v>1</v>
      </c>
      <c r="I177" s="266"/>
      <c r="J177" s="267">
        <f>ROUND(I177*H177,2)</f>
        <v>0</v>
      </c>
      <c r="K177" s="263" t="s">
        <v>1</v>
      </c>
      <c r="L177" s="268"/>
      <c r="M177" s="269" t="s">
        <v>1</v>
      </c>
      <c r="N177" s="270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258</v>
      </c>
      <c r="AT177" s="236" t="s">
        <v>234</v>
      </c>
      <c r="AU177" s="236" t="s">
        <v>194</v>
      </c>
      <c r="AY177" s="16" t="s">
        <v>179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216</v>
      </c>
      <c r="BM177" s="236" t="s">
        <v>351</v>
      </c>
    </row>
    <row r="178" s="2" customFormat="1" ht="16.5" customHeight="1">
      <c r="A178" s="37"/>
      <c r="B178" s="38"/>
      <c r="C178" s="261" t="s">
        <v>361</v>
      </c>
      <c r="D178" s="261" t="s">
        <v>234</v>
      </c>
      <c r="E178" s="262" t="s">
        <v>1002</v>
      </c>
      <c r="F178" s="263" t="s">
        <v>1003</v>
      </c>
      <c r="G178" s="264" t="s">
        <v>503</v>
      </c>
      <c r="H178" s="265">
        <v>1</v>
      </c>
      <c r="I178" s="266"/>
      <c r="J178" s="267">
        <f>ROUND(I178*H178,2)</f>
        <v>0</v>
      </c>
      <c r="K178" s="263" t="s">
        <v>1</v>
      </c>
      <c r="L178" s="268"/>
      <c r="M178" s="269" t="s">
        <v>1</v>
      </c>
      <c r="N178" s="270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258</v>
      </c>
      <c r="AT178" s="236" t="s">
        <v>234</v>
      </c>
      <c r="AU178" s="236" t="s">
        <v>194</v>
      </c>
      <c r="AY178" s="16" t="s">
        <v>179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84</v>
      </c>
      <c r="BK178" s="237">
        <f>ROUND(I178*H178,2)</f>
        <v>0</v>
      </c>
      <c r="BL178" s="16" t="s">
        <v>216</v>
      </c>
      <c r="BM178" s="236" t="s">
        <v>355</v>
      </c>
    </row>
    <row r="179" s="2" customFormat="1" ht="16.5" customHeight="1">
      <c r="A179" s="37"/>
      <c r="B179" s="38"/>
      <c r="C179" s="261" t="s">
        <v>361</v>
      </c>
      <c r="D179" s="261" t="s">
        <v>234</v>
      </c>
      <c r="E179" s="262" t="s">
        <v>1004</v>
      </c>
      <c r="F179" s="263" t="s">
        <v>1005</v>
      </c>
      <c r="G179" s="264" t="s">
        <v>503</v>
      </c>
      <c r="H179" s="265">
        <v>1</v>
      </c>
      <c r="I179" s="266"/>
      <c r="J179" s="267">
        <f>ROUND(I179*H179,2)</f>
        <v>0</v>
      </c>
      <c r="K179" s="263" t="s">
        <v>1</v>
      </c>
      <c r="L179" s="268"/>
      <c r="M179" s="269" t="s">
        <v>1</v>
      </c>
      <c r="N179" s="270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258</v>
      </c>
      <c r="AT179" s="236" t="s">
        <v>234</v>
      </c>
      <c r="AU179" s="236" t="s">
        <v>194</v>
      </c>
      <c r="AY179" s="16" t="s">
        <v>179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216</v>
      </c>
      <c r="BM179" s="236" t="s">
        <v>359</v>
      </c>
    </row>
    <row r="180" s="2" customFormat="1" ht="16.5" customHeight="1">
      <c r="A180" s="37"/>
      <c r="B180" s="38"/>
      <c r="C180" s="261" t="s">
        <v>278</v>
      </c>
      <c r="D180" s="261" t="s">
        <v>234</v>
      </c>
      <c r="E180" s="262" t="s">
        <v>1006</v>
      </c>
      <c r="F180" s="263" t="s">
        <v>1007</v>
      </c>
      <c r="G180" s="264" t="s">
        <v>503</v>
      </c>
      <c r="H180" s="265">
        <v>23</v>
      </c>
      <c r="I180" s="266"/>
      <c r="J180" s="267">
        <f>ROUND(I180*H180,2)</f>
        <v>0</v>
      </c>
      <c r="K180" s="263" t="s">
        <v>1</v>
      </c>
      <c r="L180" s="268"/>
      <c r="M180" s="269" t="s">
        <v>1</v>
      </c>
      <c r="N180" s="270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258</v>
      </c>
      <c r="AT180" s="236" t="s">
        <v>234</v>
      </c>
      <c r="AU180" s="236" t="s">
        <v>194</v>
      </c>
      <c r="AY180" s="16" t="s">
        <v>179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216</v>
      </c>
      <c r="BM180" s="236" t="s">
        <v>364</v>
      </c>
    </row>
    <row r="181" s="2" customFormat="1" ht="16.5" customHeight="1">
      <c r="A181" s="37"/>
      <c r="B181" s="38"/>
      <c r="C181" s="261" t="s">
        <v>369</v>
      </c>
      <c r="D181" s="261" t="s">
        <v>234</v>
      </c>
      <c r="E181" s="262" t="s">
        <v>1008</v>
      </c>
      <c r="F181" s="263" t="s">
        <v>1009</v>
      </c>
      <c r="G181" s="264" t="s">
        <v>503</v>
      </c>
      <c r="H181" s="265">
        <v>20</v>
      </c>
      <c r="I181" s="266"/>
      <c r="J181" s="267">
        <f>ROUND(I181*H181,2)</f>
        <v>0</v>
      </c>
      <c r="K181" s="263" t="s">
        <v>1</v>
      </c>
      <c r="L181" s="268"/>
      <c r="M181" s="269" t="s">
        <v>1</v>
      </c>
      <c r="N181" s="270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258</v>
      </c>
      <c r="AT181" s="236" t="s">
        <v>234</v>
      </c>
      <c r="AU181" s="236" t="s">
        <v>194</v>
      </c>
      <c r="AY181" s="16" t="s">
        <v>179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84</v>
      </c>
      <c r="BK181" s="237">
        <f>ROUND(I181*H181,2)</f>
        <v>0</v>
      </c>
      <c r="BL181" s="16" t="s">
        <v>216</v>
      </c>
      <c r="BM181" s="236" t="s">
        <v>367</v>
      </c>
    </row>
    <row r="182" s="2" customFormat="1" ht="16.5" customHeight="1">
      <c r="A182" s="37"/>
      <c r="B182" s="38"/>
      <c r="C182" s="261" t="s">
        <v>282</v>
      </c>
      <c r="D182" s="261" t="s">
        <v>234</v>
      </c>
      <c r="E182" s="262" t="s">
        <v>1010</v>
      </c>
      <c r="F182" s="263" t="s">
        <v>1011</v>
      </c>
      <c r="G182" s="264" t="s">
        <v>503</v>
      </c>
      <c r="H182" s="265">
        <v>38</v>
      </c>
      <c r="I182" s="266"/>
      <c r="J182" s="267">
        <f>ROUND(I182*H182,2)</f>
        <v>0</v>
      </c>
      <c r="K182" s="263" t="s">
        <v>1</v>
      </c>
      <c r="L182" s="268"/>
      <c r="M182" s="269" t="s">
        <v>1</v>
      </c>
      <c r="N182" s="270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258</v>
      </c>
      <c r="AT182" s="236" t="s">
        <v>234</v>
      </c>
      <c r="AU182" s="236" t="s">
        <v>194</v>
      </c>
      <c r="AY182" s="16" t="s">
        <v>179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216</v>
      </c>
      <c r="BM182" s="236" t="s">
        <v>372</v>
      </c>
    </row>
    <row r="183" s="2" customFormat="1" ht="16.5" customHeight="1">
      <c r="A183" s="37"/>
      <c r="B183" s="38"/>
      <c r="C183" s="261" t="s">
        <v>377</v>
      </c>
      <c r="D183" s="261" t="s">
        <v>234</v>
      </c>
      <c r="E183" s="262" t="s">
        <v>1012</v>
      </c>
      <c r="F183" s="263" t="s">
        <v>1013</v>
      </c>
      <c r="G183" s="264" t="s">
        <v>503</v>
      </c>
      <c r="H183" s="265">
        <v>1</v>
      </c>
      <c r="I183" s="266"/>
      <c r="J183" s="267">
        <f>ROUND(I183*H183,2)</f>
        <v>0</v>
      </c>
      <c r="K183" s="263" t="s">
        <v>1</v>
      </c>
      <c r="L183" s="268"/>
      <c r="M183" s="269" t="s">
        <v>1</v>
      </c>
      <c r="N183" s="270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258</v>
      </c>
      <c r="AT183" s="236" t="s">
        <v>234</v>
      </c>
      <c r="AU183" s="236" t="s">
        <v>194</v>
      </c>
      <c r="AY183" s="16" t="s">
        <v>179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216</v>
      </c>
      <c r="BM183" s="236" t="s">
        <v>376</v>
      </c>
    </row>
    <row r="184" s="2" customFormat="1" ht="16.5" customHeight="1">
      <c r="A184" s="37"/>
      <c r="B184" s="38"/>
      <c r="C184" s="261" t="s">
        <v>287</v>
      </c>
      <c r="D184" s="261" t="s">
        <v>234</v>
      </c>
      <c r="E184" s="262" t="s">
        <v>1014</v>
      </c>
      <c r="F184" s="263" t="s">
        <v>1015</v>
      </c>
      <c r="G184" s="264" t="s">
        <v>503</v>
      </c>
      <c r="H184" s="265">
        <v>1</v>
      </c>
      <c r="I184" s="266"/>
      <c r="J184" s="267">
        <f>ROUND(I184*H184,2)</f>
        <v>0</v>
      </c>
      <c r="K184" s="263" t="s">
        <v>1</v>
      </c>
      <c r="L184" s="268"/>
      <c r="M184" s="269" t="s">
        <v>1</v>
      </c>
      <c r="N184" s="270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258</v>
      </c>
      <c r="AT184" s="236" t="s">
        <v>234</v>
      </c>
      <c r="AU184" s="236" t="s">
        <v>194</v>
      </c>
      <c r="AY184" s="16" t="s">
        <v>179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216</v>
      </c>
      <c r="BM184" s="236" t="s">
        <v>380</v>
      </c>
    </row>
    <row r="185" s="2" customFormat="1" ht="16.5" customHeight="1">
      <c r="A185" s="37"/>
      <c r="B185" s="38"/>
      <c r="C185" s="261" t="s">
        <v>385</v>
      </c>
      <c r="D185" s="261" t="s">
        <v>234</v>
      </c>
      <c r="E185" s="262" t="s">
        <v>1016</v>
      </c>
      <c r="F185" s="263" t="s">
        <v>1017</v>
      </c>
      <c r="G185" s="264" t="s">
        <v>503</v>
      </c>
      <c r="H185" s="265">
        <v>2</v>
      </c>
      <c r="I185" s="266"/>
      <c r="J185" s="267">
        <f>ROUND(I185*H185,2)</f>
        <v>0</v>
      </c>
      <c r="K185" s="263" t="s">
        <v>1</v>
      </c>
      <c r="L185" s="268"/>
      <c r="M185" s="269" t="s">
        <v>1</v>
      </c>
      <c r="N185" s="270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258</v>
      </c>
      <c r="AT185" s="236" t="s">
        <v>234</v>
      </c>
      <c r="AU185" s="236" t="s">
        <v>194</v>
      </c>
      <c r="AY185" s="16" t="s">
        <v>179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84</v>
      </c>
      <c r="BK185" s="237">
        <f>ROUND(I185*H185,2)</f>
        <v>0</v>
      </c>
      <c r="BL185" s="16" t="s">
        <v>216</v>
      </c>
      <c r="BM185" s="236" t="s">
        <v>383</v>
      </c>
    </row>
    <row r="186" s="2" customFormat="1" ht="16.5" customHeight="1">
      <c r="A186" s="37"/>
      <c r="B186" s="38"/>
      <c r="C186" s="261" t="s">
        <v>291</v>
      </c>
      <c r="D186" s="261" t="s">
        <v>234</v>
      </c>
      <c r="E186" s="262" t="s">
        <v>1018</v>
      </c>
      <c r="F186" s="263" t="s">
        <v>1019</v>
      </c>
      <c r="G186" s="264" t="s">
        <v>503</v>
      </c>
      <c r="H186" s="265">
        <v>3</v>
      </c>
      <c r="I186" s="266"/>
      <c r="J186" s="267">
        <f>ROUND(I186*H186,2)</f>
        <v>0</v>
      </c>
      <c r="K186" s="263" t="s">
        <v>1</v>
      </c>
      <c r="L186" s="268"/>
      <c r="M186" s="269" t="s">
        <v>1</v>
      </c>
      <c r="N186" s="270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258</v>
      </c>
      <c r="AT186" s="236" t="s">
        <v>234</v>
      </c>
      <c r="AU186" s="236" t="s">
        <v>194</v>
      </c>
      <c r="AY186" s="16" t="s">
        <v>179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216</v>
      </c>
      <c r="BM186" s="236" t="s">
        <v>388</v>
      </c>
    </row>
    <row r="187" s="2" customFormat="1" ht="16.5" customHeight="1">
      <c r="A187" s="37"/>
      <c r="B187" s="38"/>
      <c r="C187" s="261" t="s">
        <v>392</v>
      </c>
      <c r="D187" s="261" t="s">
        <v>234</v>
      </c>
      <c r="E187" s="262" t="s">
        <v>1020</v>
      </c>
      <c r="F187" s="263" t="s">
        <v>1021</v>
      </c>
      <c r="G187" s="264" t="s">
        <v>503</v>
      </c>
      <c r="H187" s="265">
        <v>1</v>
      </c>
      <c r="I187" s="266"/>
      <c r="J187" s="267">
        <f>ROUND(I187*H187,2)</f>
        <v>0</v>
      </c>
      <c r="K187" s="263" t="s">
        <v>1</v>
      </c>
      <c r="L187" s="268"/>
      <c r="M187" s="269" t="s">
        <v>1</v>
      </c>
      <c r="N187" s="270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258</v>
      </c>
      <c r="AT187" s="236" t="s">
        <v>234</v>
      </c>
      <c r="AU187" s="236" t="s">
        <v>194</v>
      </c>
      <c r="AY187" s="16" t="s">
        <v>179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84</v>
      </c>
      <c r="BK187" s="237">
        <f>ROUND(I187*H187,2)</f>
        <v>0</v>
      </c>
      <c r="BL187" s="16" t="s">
        <v>216</v>
      </c>
      <c r="BM187" s="236" t="s">
        <v>391</v>
      </c>
    </row>
    <row r="188" s="2" customFormat="1" ht="16.5" customHeight="1">
      <c r="A188" s="37"/>
      <c r="B188" s="38"/>
      <c r="C188" s="261" t="s">
        <v>296</v>
      </c>
      <c r="D188" s="261" t="s">
        <v>234</v>
      </c>
      <c r="E188" s="262" t="s">
        <v>1022</v>
      </c>
      <c r="F188" s="263" t="s">
        <v>1023</v>
      </c>
      <c r="G188" s="264" t="s">
        <v>503</v>
      </c>
      <c r="H188" s="265">
        <v>1</v>
      </c>
      <c r="I188" s="266"/>
      <c r="J188" s="267">
        <f>ROUND(I188*H188,2)</f>
        <v>0</v>
      </c>
      <c r="K188" s="263" t="s">
        <v>1</v>
      </c>
      <c r="L188" s="268"/>
      <c r="M188" s="269" t="s">
        <v>1</v>
      </c>
      <c r="N188" s="270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258</v>
      </c>
      <c r="AT188" s="236" t="s">
        <v>234</v>
      </c>
      <c r="AU188" s="236" t="s">
        <v>194</v>
      </c>
      <c r="AY188" s="16" t="s">
        <v>179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216</v>
      </c>
      <c r="BM188" s="236" t="s">
        <v>395</v>
      </c>
    </row>
    <row r="189" s="2" customFormat="1" ht="16.5" customHeight="1">
      <c r="A189" s="37"/>
      <c r="B189" s="38"/>
      <c r="C189" s="261" t="s">
        <v>401</v>
      </c>
      <c r="D189" s="261" t="s">
        <v>234</v>
      </c>
      <c r="E189" s="262" t="s">
        <v>1024</v>
      </c>
      <c r="F189" s="263" t="s">
        <v>1025</v>
      </c>
      <c r="G189" s="264" t="s">
        <v>503</v>
      </c>
      <c r="H189" s="265">
        <v>3</v>
      </c>
      <c r="I189" s="266"/>
      <c r="J189" s="267">
        <f>ROUND(I189*H189,2)</f>
        <v>0</v>
      </c>
      <c r="K189" s="263" t="s">
        <v>1</v>
      </c>
      <c r="L189" s="268"/>
      <c r="M189" s="269" t="s">
        <v>1</v>
      </c>
      <c r="N189" s="270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258</v>
      </c>
      <c r="AT189" s="236" t="s">
        <v>234</v>
      </c>
      <c r="AU189" s="236" t="s">
        <v>194</v>
      </c>
      <c r="AY189" s="16" t="s">
        <v>179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216</v>
      </c>
      <c r="BM189" s="236" t="s">
        <v>400</v>
      </c>
    </row>
    <row r="190" s="2" customFormat="1" ht="16.5" customHeight="1">
      <c r="A190" s="37"/>
      <c r="B190" s="38"/>
      <c r="C190" s="261" t="s">
        <v>300</v>
      </c>
      <c r="D190" s="261" t="s">
        <v>234</v>
      </c>
      <c r="E190" s="262" t="s">
        <v>1026</v>
      </c>
      <c r="F190" s="263" t="s">
        <v>1027</v>
      </c>
      <c r="G190" s="264" t="s">
        <v>503</v>
      </c>
      <c r="H190" s="265">
        <v>1</v>
      </c>
      <c r="I190" s="266"/>
      <c r="J190" s="267">
        <f>ROUND(I190*H190,2)</f>
        <v>0</v>
      </c>
      <c r="K190" s="263" t="s">
        <v>1</v>
      </c>
      <c r="L190" s="268"/>
      <c r="M190" s="269" t="s">
        <v>1</v>
      </c>
      <c r="N190" s="270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258</v>
      </c>
      <c r="AT190" s="236" t="s">
        <v>234</v>
      </c>
      <c r="AU190" s="236" t="s">
        <v>194</v>
      </c>
      <c r="AY190" s="16" t="s">
        <v>179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216</v>
      </c>
      <c r="BM190" s="236" t="s">
        <v>404</v>
      </c>
    </row>
    <row r="191" s="2" customFormat="1" ht="16.5" customHeight="1">
      <c r="A191" s="37"/>
      <c r="B191" s="38"/>
      <c r="C191" s="261" t="s">
        <v>409</v>
      </c>
      <c r="D191" s="261" t="s">
        <v>234</v>
      </c>
      <c r="E191" s="262" t="s">
        <v>1028</v>
      </c>
      <c r="F191" s="263" t="s">
        <v>1029</v>
      </c>
      <c r="G191" s="264" t="s">
        <v>503</v>
      </c>
      <c r="H191" s="265">
        <v>4</v>
      </c>
      <c r="I191" s="266"/>
      <c r="J191" s="267">
        <f>ROUND(I191*H191,2)</f>
        <v>0</v>
      </c>
      <c r="K191" s="263" t="s">
        <v>1</v>
      </c>
      <c r="L191" s="268"/>
      <c r="M191" s="269" t="s">
        <v>1</v>
      </c>
      <c r="N191" s="270" t="s">
        <v>41</v>
      </c>
      <c r="O191" s="90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258</v>
      </c>
      <c r="AT191" s="236" t="s">
        <v>234</v>
      </c>
      <c r="AU191" s="236" t="s">
        <v>194</v>
      </c>
      <c r="AY191" s="16" t="s">
        <v>179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84</v>
      </c>
      <c r="BK191" s="237">
        <f>ROUND(I191*H191,2)</f>
        <v>0</v>
      </c>
      <c r="BL191" s="16" t="s">
        <v>216</v>
      </c>
      <c r="BM191" s="236" t="s">
        <v>407</v>
      </c>
    </row>
    <row r="192" s="2" customFormat="1" ht="16.5" customHeight="1">
      <c r="A192" s="37"/>
      <c r="B192" s="38"/>
      <c r="C192" s="261" t="s">
        <v>305</v>
      </c>
      <c r="D192" s="261" t="s">
        <v>234</v>
      </c>
      <c r="E192" s="262" t="s">
        <v>1030</v>
      </c>
      <c r="F192" s="263" t="s">
        <v>1031</v>
      </c>
      <c r="G192" s="264" t="s">
        <v>503</v>
      </c>
      <c r="H192" s="265">
        <v>3</v>
      </c>
      <c r="I192" s="266"/>
      <c r="J192" s="267">
        <f>ROUND(I192*H192,2)</f>
        <v>0</v>
      </c>
      <c r="K192" s="263" t="s">
        <v>1</v>
      </c>
      <c r="L192" s="268"/>
      <c r="M192" s="269" t="s">
        <v>1</v>
      </c>
      <c r="N192" s="270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258</v>
      </c>
      <c r="AT192" s="236" t="s">
        <v>234</v>
      </c>
      <c r="AU192" s="236" t="s">
        <v>194</v>
      </c>
      <c r="AY192" s="16" t="s">
        <v>179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216</v>
      </c>
      <c r="BM192" s="236" t="s">
        <v>412</v>
      </c>
    </row>
    <row r="193" s="2" customFormat="1" ht="16.5" customHeight="1">
      <c r="A193" s="37"/>
      <c r="B193" s="38"/>
      <c r="C193" s="261" t="s">
        <v>422</v>
      </c>
      <c r="D193" s="261" t="s">
        <v>234</v>
      </c>
      <c r="E193" s="262" t="s">
        <v>1032</v>
      </c>
      <c r="F193" s="263" t="s">
        <v>1033</v>
      </c>
      <c r="G193" s="264" t="s">
        <v>503</v>
      </c>
      <c r="H193" s="265">
        <v>1</v>
      </c>
      <c r="I193" s="266"/>
      <c r="J193" s="267">
        <f>ROUND(I193*H193,2)</f>
        <v>0</v>
      </c>
      <c r="K193" s="263" t="s">
        <v>1</v>
      </c>
      <c r="L193" s="268"/>
      <c r="M193" s="269" t="s">
        <v>1</v>
      </c>
      <c r="N193" s="270" t="s">
        <v>41</v>
      </c>
      <c r="O193" s="90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258</v>
      </c>
      <c r="AT193" s="236" t="s">
        <v>234</v>
      </c>
      <c r="AU193" s="236" t="s">
        <v>194</v>
      </c>
      <c r="AY193" s="16" t="s">
        <v>179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84</v>
      </c>
      <c r="BK193" s="237">
        <f>ROUND(I193*H193,2)</f>
        <v>0</v>
      </c>
      <c r="BL193" s="16" t="s">
        <v>216</v>
      </c>
      <c r="BM193" s="236" t="s">
        <v>417</v>
      </c>
    </row>
    <row r="194" s="2" customFormat="1" ht="16.5" customHeight="1">
      <c r="A194" s="37"/>
      <c r="B194" s="38"/>
      <c r="C194" s="261" t="s">
        <v>308</v>
      </c>
      <c r="D194" s="261" t="s">
        <v>234</v>
      </c>
      <c r="E194" s="262" t="s">
        <v>1034</v>
      </c>
      <c r="F194" s="263" t="s">
        <v>1035</v>
      </c>
      <c r="G194" s="264" t="s">
        <v>503</v>
      </c>
      <c r="H194" s="265">
        <v>1</v>
      </c>
      <c r="I194" s="266"/>
      <c r="J194" s="267">
        <f>ROUND(I194*H194,2)</f>
        <v>0</v>
      </c>
      <c r="K194" s="263" t="s">
        <v>1</v>
      </c>
      <c r="L194" s="268"/>
      <c r="M194" s="269" t="s">
        <v>1</v>
      </c>
      <c r="N194" s="270" t="s">
        <v>41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258</v>
      </c>
      <c r="AT194" s="236" t="s">
        <v>234</v>
      </c>
      <c r="AU194" s="236" t="s">
        <v>194</v>
      </c>
      <c r="AY194" s="16" t="s">
        <v>179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84</v>
      </c>
      <c r="BK194" s="237">
        <f>ROUND(I194*H194,2)</f>
        <v>0</v>
      </c>
      <c r="BL194" s="16" t="s">
        <v>216</v>
      </c>
      <c r="BM194" s="236" t="s">
        <v>425</v>
      </c>
    </row>
    <row r="195" s="2" customFormat="1" ht="16.5" customHeight="1">
      <c r="A195" s="37"/>
      <c r="B195" s="38"/>
      <c r="C195" s="261" t="s">
        <v>431</v>
      </c>
      <c r="D195" s="261" t="s">
        <v>234</v>
      </c>
      <c r="E195" s="262" t="s">
        <v>1036</v>
      </c>
      <c r="F195" s="263" t="s">
        <v>1037</v>
      </c>
      <c r="G195" s="264" t="s">
        <v>503</v>
      </c>
      <c r="H195" s="265">
        <v>1</v>
      </c>
      <c r="I195" s="266"/>
      <c r="J195" s="267">
        <f>ROUND(I195*H195,2)</f>
        <v>0</v>
      </c>
      <c r="K195" s="263" t="s">
        <v>1</v>
      </c>
      <c r="L195" s="268"/>
      <c r="M195" s="269" t="s">
        <v>1</v>
      </c>
      <c r="N195" s="270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258</v>
      </c>
      <c r="AT195" s="236" t="s">
        <v>234</v>
      </c>
      <c r="AU195" s="236" t="s">
        <v>194</v>
      </c>
      <c r="AY195" s="16" t="s">
        <v>179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84</v>
      </c>
      <c r="BK195" s="237">
        <f>ROUND(I195*H195,2)</f>
        <v>0</v>
      </c>
      <c r="BL195" s="16" t="s">
        <v>216</v>
      </c>
      <c r="BM195" s="236" t="s">
        <v>429</v>
      </c>
    </row>
    <row r="196" s="2" customFormat="1" ht="16.5" customHeight="1">
      <c r="A196" s="37"/>
      <c r="B196" s="38"/>
      <c r="C196" s="261" t="s">
        <v>313</v>
      </c>
      <c r="D196" s="261" t="s">
        <v>234</v>
      </c>
      <c r="E196" s="262" t="s">
        <v>1038</v>
      </c>
      <c r="F196" s="263" t="s">
        <v>1039</v>
      </c>
      <c r="G196" s="264" t="s">
        <v>503</v>
      </c>
      <c r="H196" s="265">
        <v>1</v>
      </c>
      <c r="I196" s="266"/>
      <c r="J196" s="267">
        <f>ROUND(I196*H196,2)</f>
        <v>0</v>
      </c>
      <c r="K196" s="263" t="s">
        <v>1</v>
      </c>
      <c r="L196" s="268"/>
      <c r="M196" s="269" t="s">
        <v>1</v>
      </c>
      <c r="N196" s="270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258</v>
      </c>
      <c r="AT196" s="236" t="s">
        <v>234</v>
      </c>
      <c r="AU196" s="236" t="s">
        <v>194</v>
      </c>
      <c r="AY196" s="16" t="s">
        <v>179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84</v>
      </c>
      <c r="BK196" s="237">
        <f>ROUND(I196*H196,2)</f>
        <v>0</v>
      </c>
      <c r="BL196" s="16" t="s">
        <v>216</v>
      </c>
      <c r="BM196" s="236" t="s">
        <v>434</v>
      </c>
    </row>
    <row r="197" s="2" customFormat="1" ht="16.5" customHeight="1">
      <c r="A197" s="37"/>
      <c r="B197" s="38"/>
      <c r="C197" s="261" t="s">
        <v>439</v>
      </c>
      <c r="D197" s="261" t="s">
        <v>234</v>
      </c>
      <c r="E197" s="262" t="s">
        <v>1040</v>
      </c>
      <c r="F197" s="263" t="s">
        <v>1041</v>
      </c>
      <c r="G197" s="264" t="s">
        <v>221</v>
      </c>
      <c r="H197" s="265">
        <v>1</v>
      </c>
      <c r="I197" s="266"/>
      <c r="J197" s="267">
        <f>ROUND(I197*H197,2)</f>
        <v>0</v>
      </c>
      <c r="K197" s="263" t="s">
        <v>1</v>
      </c>
      <c r="L197" s="268"/>
      <c r="M197" s="269" t="s">
        <v>1</v>
      </c>
      <c r="N197" s="270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258</v>
      </c>
      <c r="AT197" s="236" t="s">
        <v>234</v>
      </c>
      <c r="AU197" s="236" t="s">
        <v>194</v>
      </c>
      <c r="AY197" s="16" t="s">
        <v>179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216</v>
      </c>
      <c r="BM197" s="236" t="s">
        <v>437</v>
      </c>
    </row>
    <row r="198" s="2" customFormat="1">
      <c r="A198" s="37"/>
      <c r="B198" s="38"/>
      <c r="C198" s="261" t="s">
        <v>316</v>
      </c>
      <c r="D198" s="261" t="s">
        <v>234</v>
      </c>
      <c r="E198" s="262" t="s">
        <v>1042</v>
      </c>
      <c r="F198" s="263" t="s">
        <v>1043</v>
      </c>
      <c r="G198" s="264" t="s">
        <v>503</v>
      </c>
      <c r="H198" s="265">
        <v>1</v>
      </c>
      <c r="I198" s="266"/>
      <c r="J198" s="267">
        <f>ROUND(I198*H198,2)</f>
        <v>0</v>
      </c>
      <c r="K198" s="263" t="s">
        <v>1</v>
      </c>
      <c r="L198" s="268"/>
      <c r="M198" s="269" t="s">
        <v>1</v>
      </c>
      <c r="N198" s="270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258</v>
      </c>
      <c r="AT198" s="236" t="s">
        <v>234</v>
      </c>
      <c r="AU198" s="236" t="s">
        <v>194</v>
      </c>
      <c r="AY198" s="16" t="s">
        <v>179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84</v>
      </c>
      <c r="BK198" s="237">
        <f>ROUND(I198*H198,2)</f>
        <v>0</v>
      </c>
      <c r="BL198" s="16" t="s">
        <v>216</v>
      </c>
      <c r="BM198" s="236" t="s">
        <v>442</v>
      </c>
    </row>
    <row r="199" s="12" customFormat="1" ht="20.88" customHeight="1">
      <c r="A199" s="12"/>
      <c r="B199" s="209"/>
      <c r="C199" s="210"/>
      <c r="D199" s="211" t="s">
        <v>75</v>
      </c>
      <c r="E199" s="223" t="s">
        <v>1044</v>
      </c>
      <c r="F199" s="223" t="s">
        <v>1045</v>
      </c>
      <c r="G199" s="210"/>
      <c r="H199" s="210"/>
      <c r="I199" s="213"/>
      <c r="J199" s="224">
        <f>BK199</f>
        <v>0</v>
      </c>
      <c r="K199" s="210"/>
      <c r="L199" s="215"/>
      <c r="M199" s="216"/>
      <c r="N199" s="217"/>
      <c r="O199" s="217"/>
      <c r="P199" s="218">
        <f>P200</f>
        <v>0</v>
      </c>
      <c r="Q199" s="217"/>
      <c r="R199" s="218">
        <f>R200</f>
        <v>0</v>
      </c>
      <c r="S199" s="217"/>
      <c r="T199" s="219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0" t="s">
        <v>84</v>
      </c>
      <c r="AT199" s="221" t="s">
        <v>75</v>
      </c>
      <c r="AU199" s="221" t="s">
        <v>86</v>
      </c>
      <c r="AY199" s="220" t="s">
        <v>179</v>
      </c>
      <c r="BK199" s="222">
        <f>BK200</f>
        <v>0</v>
      </c>
    </row>
    <row r="200" s="2" customFormat="1">
      <c r="A200" s="37"/>
      <c r="B200" s="38"/>
      <c r="C200" s="261" t="s">
        <v>447</v>
      </c>
      <c r="D200" s="261" t="s">
        <v>234</v>
      </c>
      <c r="E200" s="262" t="s">
        <v>1046</v>
      </c>
      <c r="F200" s="263" t="s">
        <v>1047</v>
      </c>
      <c r="G200" s="264" t="s">
        <v>628</v>
      </c>
      <c r="H200" s="265">
        <v>1</v>
      </c>
      <c r="I200" s="266"/>
      <c r="J200" s="267">
        <f>ROUND(I200*H200,2)</f>
        <v>0</v>
      </c>
      <c r="K200" s="263" t="s">
        <v>1</v>
      </c>
      <c r="L200" s="268"/>
      <c r="M200" s="269" t="s">
        <v>1</v>
      </c>
      <c r="N200" s="270" t="s">
        <v>41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258</v>
      </c>
      <c r="AT200" s="236" t="s">
        <v>234</v>
      </c>
      <c r="AU200" s="236" t="s">
        <v>194</v>
      </c>
      <c r="AY200" s="16" t="s">
        <v>179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216</v>
      </c>
      <c r="BM200" s="236" t="s">
        <v>445</v>
      </c>
    </row>
    <row r="201" s="12" customFormat="1" ht="22.8" customHeight="1">
      <c r="A201" s="12"/>
      <c r="B201" s="209"/>
      <c r="C201" s="210"/>
      <c r="D201" s="211" t="s">
        <v>75</v>
      </c>
      <c r="E201" s="223" t="s">
        <v>1048</v>
      </c>
      <c r="F201" s="223" t="s">
        <v>1049</v>
      </c>
      <c r="G201" s="210"/>
      <c r="H201" s="210"/>
      <c r="I201" s="213"/>
      <c r="J201" s="224">
        <f>BK201</f>
        <v>0</v>
      </c>
      <c r="K201" s="210"/>
      <c r="L201" s="215"/>
      <c r="M201" s="216"/>
      <c r="N201" s="217"/>
      <c r="O201" s="217"/>
      <c r="P201" s="218">
        <f>SUM(P202:P207)</f>
        <v>0</v>
      </c>
      <c r="Q201" s="217"/>
      <c r="R201" s="218">
        <f>SUM(R202:R207)</f>
        <v>0</v>
      </c>
      <c r="S201" s="217"/>
      <c r="T201" s="219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0" t="s">
        <v>84</v>
      </c>
      <c r="AT201" s="221" t="s">
        <v>75</v>
      </c>
      <c r="AU201" s="221" t="s">
        <v>84</v>
      </c>
      <c r="AY201" s="220" t="s">
        <v>179</v>
      </c>
      <c r="BK201" s="222">
        <f>SUM(BK202:BK207)</f>
        <v>0</v>
      </c>
    </row>
    <row r="202" s="2" customFormat="1" ht="16.5" customHeight="1">
      <c r="A202" s="37"/>
      <c r="B202" s="38"/>
      <c r="C202" s="225" t="s">
        <v>321</v>
      </c>
      <c r="D202" s="225" t="s">
        <v>181</v>
      </c>
      <c r="E202" s="226" t="s">
        <v>1050</v>
      </c>
      <c r="F202" s="227" t="s">
        <v>1051</v>
      </c>
      <c r="G202" s="228" t="s">
        <v>503</v>
      </c>
      <c r="H202" s="229">
        <v>1</v>
      </c>
      <c r="I202" s="230"/>
      <c r="J202" s="231">
        <f>ROUND(I202*H202,2)</f>
        <v>0</v>
      </c>
      <c r="K202" s="227" t="s">
        <v>1</v>
      </c>
      <c r="L202" s="43"/>
      <c r="M202" s="232" t="s">
        <v>1</v>
      </c>
      <c r="N202" s="233" t="s">
        <v>41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216</v>
      </c>
      <c r="AT202" s="236" t="s">
        <v>181</v>
      </c>
      <c r="AU202" s="236" t="s">
        <v>86</v>
      </c>
      <c r="AY202" s="16" t="s">
        <v>179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216</v>
      </c>
      <c r="BM202" s="236" t="s">
        <v>450</v>
      </c>
    </row>
    <row r="203" s="2" customFormat="1" ht="16.5" customHeight="1">
      <c r="A203" s="37"/>
      <c r="B203" s="38"/>
      <c r="C203" s="261" t="s">
        <v>455</v>
      </c>
      <c r="D203" s="261" t="s">
        <v>234</v>
      </c>
      <c r="E203" s="262" t="s">
        <v>1052</v>
      </c>
      <c r="F203" s="263" t="s">
        <v>1053</v>
      </c>
      <c r="G203" s="264" t="s">
        <v>503</v>
      </c>
      <c r="H203" s="265">
        <v>1</v>
      </c>
      <c r="I203" s="266"/>
      <c r="J203" s="267">
        <f>ROUND(I203*H203,2)</f>
        <v>0</v>
      </c>
      <c r="K203" s="263" t="s">
        <v>1</v>
      </c>
      <c r="L203" s="268"/>
      <c r="M203" s="269" t="s">
        <v>1</v>
      </c>
      <c r="N203" s="270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258</v>
      </c>
      <c r="AT203" s="236" t="s">
        <v>234</v>
      </c>
      <c r="AU203" s="236" t="s">
        <v>86</v>
      </c>
      <c r="AY203" s="16" t="s">
        <v>179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84</v>
      </c>
      <c r="BK203" s="237">
        <f>ROUND(I203*H203,2)</f>
        <v>0</v>
      </c>
      <c r="BL203" s="16" t="s">
        <v>216</v>
      </c>
      <c r="BM203" s="236" t="s">
        <v>453</v>
      </c>
    </row>
    <row r="204" s="2" customFormat="1" ht="16.5" customHeight="1">
      <c r="A204" s="37"/>
      <c r="B204" s="38"/>
      <c r="C204" s="225" t="s">
        <v>325</v>
      </c>
      <c r="D204" s="225" t="s">
        <v>181</v>
      </c>
      <c r="E204" s="226" t="s">
        <v>1054</v>
      </c>
      <c r="F204" s="227" t="s">
        <v>1055</v>
      </c>
      <c r="G204" s="228" t="s">
        <v>503</v>
      </c>
      <c r="H204" s="229">
        <v>4</v>
      </c>
      <c r="I204" s="230"/>
      <c r="J204" s="231">
        <f>ROUND(I204*H204,2)</f>
        <v>0</v>
      </c>
      <c r="K204" s="227" t="s">
        <v>1</v>
      </c>
      <c r="L204" s="43"/>
      <c r="M204" s="232" t="s">
        <v>1</v>
      </c>
      <c r="N204" s="233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216</v>
      </c>
      <c r="AT204" s="236" t="s">
        <v>181</v>
      </c>
      <c r="AU204" s="236" t="s">
        <v>86</v>
      </c>
      <c r="AY204" s="16" t="s">
        <v>179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84</v>
      </c>
      <c r="BK204" s="237">
        <f>ROUND(I204*H204,2)</f>
        <v>0</v>
      </c>
      <c r="BL204" s="16" t="s">
        <v>216</v>
      </c>
      <c r="BM204" s="236" t="s">
        <v>458</v>
      </c>
    </row>
    <row r="205" s="2" customFormat="1" ht="16.5" customHeight="1">
      <c r="A205" s="37"/>
      <c r="B205" s="38"/>
      <c r="C205" s="261" t="s">
        <v>465</v>
      </c>
      <c r="D205" s="261" t="s">
        <v>234</v>
      </c>
      <c r="E205" s="262" t="s">
        <v>1056</v>
      </c>
      <c r="F205" s="263" t="s">
        <v>1057</v>
      </c>
      <c r="G205" s="264" t="s">
        <v>503</v>
      </c>
      <c r="H205" s="265">
        <v>4</v>
      </c>
      <c r="I205" s="266"/>
      <c r="J205" s="267">
        <f>ROUND(I205*H205,2)</f>
        <v>0</v>
      </c>
      <c r="K205" s="263" t="s">
        <v>1</v>
      </c>
      <c r="L205" s="268"/>
      <c r="M205" s="269" t="s">
        <v>1</v>
      </c>
      <c r="N205" s="270" t="s">
        <v>41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258</v>
      </c>
      <c r="AT205" s="236" t="s">
        <v>234</v>
      </c>
      <c r="AU205" s="236" t="s">
        <v>86</v>
      </c>
      <c r="AY205" s="16" t="s">
        <v>179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216</v>
      </c>
      <c r="BM205" s="236" t="s">
        <v>462</v>
      </c>
    </row>
    <row r="206" s="2" customFormat="1" ht="16.5" customHeight="1">
      <c r="A206" s="37"/>
      <c r="B206" s="38"/>
      <c r="C206" s="225" t="s">
        <v>330</v>
      </c>
      <c r="D206" s="225" t="s">
        <v>181</v>
      </c>
      <c r="E206" s="226" t="s">
        <v>1058</v>
      </c>
      <c r="F206" s="227" t="s">
        <v>1059</v>
      </c>
      <c r="G206" s="228" t="s">
        <v>503</v>
      </c>
      <c r="H206" s="229">
        <v>9</v>
      </c>
      <c r="I206" s="230"/>
      <c r="J206" s="231">
        <f>ROUND(I206*H206,2)</f>
        <v>0</v>
      </c>
      <c r="K206" s="227" t="s">
        <v>1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216</v>
      </c>
      <c r="AT206" s="236" t="s">
        <v>181</v>
      </c>
      <c r="AU206" s="236" t="s">
        <v>86</v>
      </c>
      <c r="AY206" s="16" t="s">
        <v>179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84</v>
      </c>
      <c r="BK206" s="237">
        <f>ROUND(I206*H206,2)</f>
        <v>0</v>
      </c>
      <c r="BL206" s="16" t="s">
        <v>216</v>
      </c>
      <c r="BM206" s="236" t="s">
        <v>468</v>
      </c>
    </row>
    <row r="207" s="2" customFormat="1" ht="16.5" customHeight="1">
      <c r="A207" s="37"/>
      <c r="B207" s="38"/>
      <c r="C207" s="261" t="s">
        <v>473</v>
      </c>
      <c r="D207" s="261" t="s">
        <v>234</v>
      </c>
      <c r="E207" s="262" t="s">
        <v>1060</v>
      </c>
      <c r="F207" s="263" t="s">
        <v>1061</v>
      </c>
      <c r="G207" s="264" t="s">
        <v>503</v>
      </c>
      <c r="H207" s="265">
        <v>9</v>
      </c>
      <c r="I207" s="266"/>
      <c r="J207" s="267">
        <f>ROUND(I207*H207,2)</f>
        <v>0</v>
      </c>
      <c r="K207" s="263" t="s">
        <v>1</v>
      </c>
      <c r="L207" s="268"/>
      <c r="M207" s="269" t="s">
        <v>1</v>
      </c>
      <c r="N207" s="270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258</v>
      </c>
      <c r="AT207" s="236" t="s">
        <v>234</v>
      </c>
      <c r="AU207" s="236" t="s">
        <v>86</v>
      </c>
      <c r="AY207" s="16" t="s">
        <v>179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84</v>
      </c>
      <c r="BK207" s="237">
        <f>ROUND(I207*H207,2)</f>
        <v>0</v>
      </c>
      <c r="BL207" s="16" t="s">
        <v>216</v>
      </c>
      <c r="BM207" s="236" t="s">
        <v>471</v>
      </c>
    </row>
    <row r="208" s="12" customFormat="1" ht="22.8" customHeight="1">
      <c r="A208" s="12"/>
      <c r="B208" s="209"/>
      <c r="C208" s="210"/>
      <c r="D208" s="211" t="s">
        <v>75</v>
      </c>
      <c r="E208" s="223" t="s">
        <v>1062</v>
      </c>
      <c r="F208" s="223" t="s">
        <v>1063</v>
      </c>
      <c r="G208" s="210"/>
      <c r="H208" s="210"/>
      <c r="I208" s="213"/>
      <c r="J208" s="224">
        <f>BK208</f>
        <v>0</v>
      </c>
      <c r="K208" s="210"/>
      <c r="L208" s="215"/>
      <c r="M208" s="216"/>
      <c r="N208" s="217"/>
      <c r="O208" s="217"/>
      <c r="P208" s="218">
        <f>SUM(P209:P223)</f>
        <v>0</v>
      </c>
      <c r="Q208" s="217"/>
      <c r="R208" s="218">
        <f>SUM(R209:R223)</f>
        <v>0</v>
      </c>
      <c r="S208" s="217"/>
      <c r="T208" s="219">
        <f>SUM(T209:T223)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0" t="s">
        <v>84</v>
      </c>
      <c r="AT208" s="221" t="s">
        <v>75</v>
      </c>
      <c r="AU208" s="221" t="s">
        <v>84</v>
      </c>
      <c r="AY208" s="220" t="s">
        <v>179</v>
      </c>
      <c r="BK208" s="222">
        <f>SUM(BK209:BK223)</f>
        <v>0</v>
      </c>
    </row>
    <row r="209" s="2" customFormat="1" ht="16.5" customHeight="1">
      <c r="A209" s="37"/>
      <c r="B209" s="38"/>
      <c r="C209" s="225" t="s">
        <v>333</v>
      </c>
      <c r="D209" s="225" t="s">
        <v>181</v>
      </c>
      <c r="E209" s="226" t="s">
        <v>1064</v>
      </c>
      <c r="F209" s="227" t="s">
        <v>1065</v>
      </c>
      <c r="G209" s="228" t="s">
        <v>503</v>
      </c>
      <c r="H209" s="229">
        <v>6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216</v>
      </c>
      <c r="AT209" s="236" t="s">
        <v>181</v>
      </c>
      <c r="AU209" s="236" t="s">
        <v>86</v>
      </c>
      <c r="AY209" s="16" t="s">
        <v>179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84</v>
      </c>
      <c r="BK209" s="237">
        <f>ROUND(I209*H209,2)</f>
        <v>0</v>
      </c>
      <c r="BL209" s="16" t="s">
        <v>216</v>
      </c>
      <c r="BM209" s="236" t="s">
        <v>476</v>
      </c>
    </row>
    <row r="210" s="2" customFormat="1" ht="16.5" customHeight="1">
      <c r="A210" s="37"/>
      <c r="B210" s="38"/>
      <c r="C210" s="261" t="s">
        <v>480</v>
      </c>
      <c r="D210" s="261" t="s">
        <v>234</v>
      </c>
      <c r="E210" s="262" t="s">
        <v>1066</v>
      </c>
      <c r="F210" s="263" t="s">
        <v>1067</v>
      </c>
      <c r="G210" s="264" t="s">
        <v>503</v>
      </c>
      <c r="H210" s="265">
        <v>6</v>
      </c>
      <c r="I210" s="266"/>
      <c r="J210" s="267">
        <f>ROUND(I210*H210,2)</f>
        <v>0</v>
      </c>
      <c r="K210" s="263" t="s">
        <v>1</v>
      </c>
      <c r="L210" s="268"/>
      <c r="M210" s="269" t="s">
        <v>1</v>
      </c>
      <c r="N210" s="270" t="s">
        <v>41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258</v>
      </c>
      <c r="AT210" s="236" t="s">
        <v>234</v>
      </c>
      <c r="AU210" s="236" t="s">
        <v>86</v>
      </c>
      <c r="AY210" s="16" t="s">
        <v>179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84</v>
      </c>
      <c r="BK210" s="237">
        <f>ROUND(I210*H210,2)</f>
        <v>0</v>
      </c>
      <c r="BL210" s="16" t="s">
        <v>216</v>
      </c>
      <c r="BM210" s="236" t="s">
        <v>478</v>
      </c>
    </row>
    <row r="211" s="2" customFormat="1" ht="16.5" customHeight="1">
      <c r="A211" s="37"/>
      <c r="B211" s="38"/>
      <c r="C211" s="225" t="s">
        <v>338</v>
      </c>
      <c r="D211" s="225" t="s">
        <v>181</v>
      </c>
      <c r="E211" s="226" t="s">
        <v>1068</v>
      </c>
      <c r="F211" s="227" t="s">
        <v>1069</v>
      </c>
      <c r="G211" s="228" t="s">
        <v>1</v>
      </c>
      <c r="H211" s="229">
        <v>11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216</v>
      </c>
      <c r="AT211" s="236" t="s">
        <v>181</v>
      </c>
      <c r="AU211" s="236" t="s">
        <v>86</v>
      </c>
      <c r="AY211" s="16" t="s">
        <v>179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216</v>
      </c>
      <c r="BM211" s="236" t="s">
        <v>483</v>
      </c>
    </row>
    <row r="212" s="2" customFormat="1" ht="16.5" customHeight="1">
      <c r="A212" s="37"/>
      <c r="B212" s="38"/>
      <c r="C212" s="261" t="s">
        <v>490</v>
      </c>
      <c r="D212" s="261" t="s">
        <v>234</v>
      </c>
      <c r="E212" s="262" t="s">
        <v>1070</v>
      </c>
      <c r="F212" s="263" t="s">
        <v>1071</v>
      </c>
      <c r="G212" s="264" t="s">
        <v>503</v>
      </c>
      <c r="H212" s="265">
        <v>11</v>
      </c>
      <c r="I212" s="266"/>
      <c r="J212" s="267">
        <f>ROUND(I212*H212,2)</f>
        <v>0</v>
      </c>
      <c r="K212" s="263" t="s">
        <v>1</v>
      </c>
      <c r="L212" s="268"/>
      <c r="M212" s="269" t="s">
        <v>1</v>
      </c>
      <c r="N212" s="270" t="s">
        <v>41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258</v>
      </c>
      <c r="AT212" s="236" t="s">
        <v>234</v>
      </c>
      <c r="AU212" s="236" t="s">
        <v>86</v>
      </c>
      <c r="AY212" s="16" t="s">
        <v>179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84</v>
      </c>
      <c r="BK212" s="237">
        <f>ROUND(I212*H212,2)</f>
        <v>0</v>
      </c>
      <c r="BL212" s="16" t="s">
        <v>216</v>
      </c>
      <c r="BM212" s="236" t="s">
        <v>488</v>
      </c>
    </row>
    <row r="213" s="2" customFormat="1" ht="16.5" customHeight="1">
      <c r="A213" s="37"/>
      <c r="B213" s="38"/>
      <c r="C213" s="225" t="s">
        <v>343</v>
      </c>
      <c r="D213" s="225" t="s">
        <v>181</v>
      </c>
      <c r="E213" s="226" t="s">
        <v>1064</v>
      </c>
      <c r="F213" s="227" t="s">
        <v>1065</v>
      </c>
      <c r="G213" s="228" t="s">
        <v>503</v>
      </c>
      <c r="H213" s="229">
        <v>5</v>
      </c>
      <c r="I213" s="230"/>
      <c r="J213" s="231">
        <f>ROUND(I213*H213,2)</f>
        <v>0</v>
      </c>
      <c r="K213" s="227" t="s">
        <v>1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216</v>
      </c>
      <c r="AT213" s="236" t="s">
        <v>181</v>
      </c>
      <c r="AU213" s="236" t="s">
        <v>86</v>
      </c>
      <c r="AY213" s="16" t="s">
        <v>179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84</v>
      </c>
      <c r="BK213" s="237">
        <f>ROUND(I213*H213,2)</f>
        <v>0</v>
      </c>
      <c r="BL213" s="16" t="s">
        <v>216</v>
      </c>
      <c r="BM213" s="236" t="s">
        <v>493</v>
      </c>
    </row>
    <row r="214" s="2" customFormat="1" ht="16.5" customHeight="1">
      <c r="A214" s="37"/>
      <c r="B214" s="38"/>
      <c r="C214" s="261" t="s">
        <v>500</v>
      </c>
      <c r="D214" s="261" t="s">
        <v>234</v>
      </c>
      <c r="E214" s="262" t="s">
        <v>1072</v>
      </c>
      <c r="F214" s="263" t="s">
        <v>1073</v>
      </c>
      <c r="G214" s="264" t="s">
        <v>503</v>
      </c>
      <c r="H214" s="265">
        <v>5</v>
      </c>
      <c r="I214" s="266"/>
      <c r="J214" s="267">
        <f>ROUND(I214*H214,2)</f>
        <v>0</v>
      </c>
      <c r="K214" s="263" t="s">
        <v>1</v>
      </c>
      <c r="L214" s="268"/>
      <c r="M214" s="269" t="s">
        <v>1</v>
      </c>
      <c r="N214" s="270" t="s">
        <v>41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258</v>
      </c>
      <c r="AT214" s="236" t="s">
        <v>234</v>
      </c>
      <c r="AU214" s="236" t="s">
        <v>86</v>
      </c>
      <c r="AY214" s="16" t="s">
        <v>179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84</v>
      </c>
      <c r="BK214" s="237">
        <f>ROUND(I214*H214,2)</f>
        <v>0</v>
      </c>
      <c r="BL214" s="16" t="s">
        <v>216</v>
      </c>
      <c r="BM214" s="236" t="s">
        <v>497</v>
      </c>
    </row>
    <row r="215" s="2" customFormat="1" ht="16.5" customHeight="1">
      <c r="A215" s="37"/>
      <c r="B215" s="38"/>
      <c r="C215" s="225" t="s">
        <v>347</v>
      </c>
      <c r="D215" s="225" t="s">
        <v>181</v>
      </c>
      <c r="E215" s="226" t="s">
        <v>1074</v>
      </c>
      <c r="F215" s="227" t="s">
        <v>1075</v>
      </c>
      <c r="G215" s="228" t="s">
        <v>503</v>
      </c>
      <c r="H215" s="229">
        <v>2</v>
      </c>
      <c r="I215" s="230"/>
      <c r="J215" s="231">
        <f>ROUND(I215*H215,2)</f>
        <v>0</v>
      </c>
      <c r="K215" s="227" t="s">
        <v>1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216</v>
      </c>
      <c r="AT215" s="236" t="s">
        <v>181</v>
      </c>
      <c r="AU215" s="236" t="s">
        <v>86</v>
      </c>
      <c r="AY215" s="16" t="s">
        <v>179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84</v>
      </c>
      <c r="BK215" s="237">
        <f>ROUND(I215*H215,2)</f>
        <v>0</v>
      </c>
      <c r="BL215" s="16" t="s">
        <v>216</v>
      </c>
      <c r="BM215" s="236" t="s">
        <v>504</v>
      </c>
    </row>
    <row r="216" s="2" customFormat="1" ht="16.5" customHeight="1">
      <c r="A216" s="37"/>
      <c r="B216" s="38"/>
      <c r="C216" s="261" t="s">
        <v>510</v>
      </c>
      <c r="D216" s="261" t="s">
        <v>234</v>
      </c>
      <c r="E216" s="262" t="s">
        <v>1076</v>
      </c>
      <c r="F216" s="263" t="s">
        <v>1077</v>
      </c>
      <c r="G216" s="264" t="s">
        <v>503</v>
      </c>
      <c r="H216" s="265">
        <v>2</v>
      </c>
      <c r="I216" s="266"/>
      <c r="J216" s="267">
        <f>ROUND(I216*H216,2)</f>
        <v>0</v>
      </c>
      <c r="K216" s="263" t="s">
        <v>1</v>
      </c>
      <c r="L216" s="268"/>
      <c r="M216" s="269" t="s">
        <v>1</v>
      </c>
      <c r="N216" s="270" t="s">
        <v>41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258</v>
      </c>
      <c r="AT216" s="236" t="s">
        <v>234</v>
      </c>
      <c r="AU216" s="236" t="s">
        <v>86</v>
      </c>
      <c r="AY216" s="16" t="s">
        <v>179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84</v>
      </c>
      <c r="BK216" s="237">
        <f>ROUND(I216*H216,2)</f>
        <v>0</v>
      </c>
      <c r="BL216" s="16" t="s">
        <v>216</v>
      </c>
      <c r="BM216" s="236" t="s">
        <v>508</v>
      </c>
    </row>
    <row r="217" s="2" customFormat="1" ht="16.5" customHeight="1">
      <c r="A217" s="37"/>
      <c r="B217" s="38"/>
      <c r="C217" s="225" t="s">
        <v>351</v>
      </c>
      <c r="D217" s="225" t="s">
        <v>181</v>
      </c>
      <c r="E217" s="226" t="s">
        <v>1078</v>
      </c>
      <c r="F217" s="227" t="s">
        <v>1079</v>
      </c>
      <c r="G217" s="228" t="s">
        <v>503</v>
      </c>
      <c r="H217" s="229">
        <v>1</v>
      </c>
      <c r="I217" s="230"/>
      <c r="J217" s="231">
        <f>ROUND(I217*H217,2)</f>
        <v>0</v>
      </c>
      <c r="K217" s="227" t="s">
        <v>1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216</v>
      </c>
      <c r="AT217" s="236" t="s">
        <v>181</v>
      </c>
      <c r="AU217" s="236" t="s">
        <v>86</v>
      </c>
      <c r="AY217" s="16" t="s">
        <v>179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84</v>
      </c>
      <c r="BK217" s="237">
        <f>ROUND(I217*H217,2)</f>
        <v>0</v>
      </c>
      <c r="BL217" s="16" t="s">
        <v>216</v>
      </c>
      <c r="BM217" s="236" t="s">
        <v>513</v>
      </c>
    </row>
    <row r="218" s="2" customFormat="1" ht="16.5" customHeight="1">
      <c r="A218" s="37"/>
      <c r="B218" s="38"/>
      <c r="C218" s="261" t="s">
        <v>521</v>
      </c>
      <c r="D218" s="261" t="s">
        <v>234</v>
      </c>
      <c r="E218" s="262" t="s">
        <v>1080</v>
      </c>
      <c r="F218" s="263" t="s">
        <v>1081</v>
      </c>
      <c r="G218" s="264" t="s">
        <v>503</v>
      </c>
      <c r="H218" s="265">
        <v>1</v>
      </c>
      <c r="I218" s="266"/>
      <c r="J218" s="267">
        <f>ROUND(I218*H218,2)</f>
        <v>0</v>
      </c>
      <c r="K218" s="263" t="s">
        <v>1</v>
      </c>
      <c r="L218" s="268"/>
      <c r="M218" s="269" t="s">
        <v>1</v>
      </c>
      <c r="N218" s="270" t="s">
        <v>41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258</v>
      </c>
      <c r="AT218" s="236" t="s">
        <v>234</v>
      </c>
      <c r="AU218" s="236" t="s">
        <v>86</v>
      </c>
      <c r="AY218" s="16" t="s">
        <v>179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216</v>
      </c>
      <c r="BM218" s="236" t="s">
        <v>519</v>
      </c>
    </row>
    <row r="219" s="2" customFormat="1" ht="16.5" customHeight="1">
      <c r="A219" s="37"/>
      <c r="B219" s="38"/>
      <c r="C219" s="225" t="s">
        <v>355</v>
      </c>
      <c r="D219" s="225" t="s">
        <v>181</v>
      </c>
      <c r="E219" s="226" t="s">
        <v>939</v>
      </c>
      <c r="F219" s="227" t="s">
        <v>940</v>
      </c>
      <c r="G219" s="228" t="s">
        <v>503</v>
      </c>
      <c r="H219" s="229">
        <v>13</v>
      </c>
      <c r="I219" s="230"/>
      <c r="J219" s="231">
        <f>ROUND(I219*H219,2)</f>
        <v>0</v>
      </c>
      <c r="K219" s="227" t="s">
        <v>1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216</v>
      </c>
      <c r="AT219" s="236" t="s">
        <v>181</v>
      </c>
      <c r="AU219" s="236" t="s">
        <v>86</v>
      </c>
      <c r="AY219" s="16" t="s">
        <v>179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84</v>
      </c>
      <c r="BK219" s="237">
        <f>ROUND(I219*H219,2)</f>
        <v>0</v>
      </c>
      <c r="BL219" s="16" t="s">
        <v>216</v>
      </c>
      <c r="BM219" s="236" t="s">
        <v>524</v>
      </c>
    </row>
    <row r="220" s="2" customFormat="1" ht="21.75" customHeight="1">
      <c r="A220" s="37"/>
      <c r="B220" s="38"/>
      <c r="C220" s="261" t="s">
        <v>530</v>
      </c>
      <c r="D220" s="261" t="s">
        <v>234</v>
      </c>
      <c r="E220" s="262" t="s">
        <v>1082</v>
      </c>
      <c r="F220" s="263" t="s">
        <v>1083</v>
      </c>
      <c r="G220" s="264" t="s">
        <v>503</v>
      </c>
      <c r="H220" s="265">
        <v>12</v>
      </c>
      <c r="I220" s="266"/>
      <c r="J220" s="267">
        <f>ROUND(I220*H220,2)</f>
        <v>0</v>
      </c>
      <c r="K220" s="263" t="s">
        <v>1</v>
      </c>
      <c r="L220" s="268"/>
      <c r="M220" s="269" t="s">
        <v>1</v>
      </c>
      <c r="N220" s="270" t="s">
        <v>41</v>
      </c>
      <c r="O220" s="90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258</v>
      </c>
      <c r="AT220" s="236" t="s">
        <v>234</v>
      </c>
      <c r="AU220" s="236" t="s">
        <v>86</v>
      </c>
      <c r="AY220" s="16" t="s">
        <v>179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84</v>
      </c>
      <c r="BK220" s="237">
        <f>ROUND(I220*H220,2)</f>
        <v>0</v>
      </c>
      <c r="BL220" s="16" t="s">
        <v>216</v>
      </c>
      <c r="BM220" s="236" t="s">
        <v>528</v>
      </c>
    </row>
    <row r="221" s="2" customFormat="1" ht="21.75" customHeight="1">
      <c r="A221" s="37"/>
      <c r="B221" s="38"/>
      <c r="C221" s="261" t="s">
        <v>359</v>
      </c>
      <c r="D221" s="261" t="s">
        <v>234</v>
      </c>
      <c r="E221" s="262" t="s">
        <v>1084</v>
      </c>
      <c r="F221" s="263" t="s">
        <v>1085</v>
      </c>
      <c r="G221" s="264" t="s">
        <v>503</v>
      </c>
      <c r="H221" s="265">
        <v>1</v>
      </c>
      <c r="I221" s="266"/>
      <c r="J221" s="267">
        <f>ROUND(I221*H221,2)</f>
        <v>0</v>
      </c>
      <c r="K221" s="263" t="s">
        <v>1</v>
      </c>
      <c r="L221" s="268"/>
      <c r="M221" s="269" t="s">
        <v>1</v>
      </c>
      <c r="N221" s="270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258</v>
      </c>
      <c r="AT221" s="236" t="s">
        <v>234</v>
      </c>
      <c r="AU221" s="236" t="s">
        <v>86</v>
      </c>
      <c r="AY221" s="16" t="s">
        <v>179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84</v>
      </c>
      <c r="BK221" s="237">
        <f>ROUND(I221*H221,2)</f>
        <v>0</v>
      </c>
      <c r="BL221" s="16" t="s">
        <v>216</v>
      </c>
      <c r="BM221" s="236" t="s">
        <v>533</v>
      </c>
    </row>
    <row r="222" s="2" customFormat="1">
      <c r="A222" s="37"/>
      <c r="B222" s="38"/>
      <c r="C222" s="225" t="s">
        <v>542</v>
      </c>
      <c r="D222" s="225" t="s">
        <v>181</v>
      </c>
      <c r="E222" s="226" t="s">
        <v>1086</v>
      </c>
      <c r="F222" s="227" t="s">
        <v>1087</v>
      </c>
      <c r="G222" s="228" t="s">
        <v>503</v>
      </c>
      <c r="H222" s="229">
        <v>1</v>
      </c>
      <c r="I222" s="230"/>
      <c r="J222" s="231">
        <f>ROUND(I222*H222,2)</f>
        <v>0</v>
      </c>
      <c r="K222" s="227" t="s">
        <v>1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216</v>
      </c>
      <c r="AT222" s="236" t="s">
        <v>181</v>
      </c>
      <c r="AU222" s="236" t="s">
        <v>86</v>
      </c>
      <c r="AY222" s="16" t="s">
        <v>179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216</v>
      </c>
      <c r="BM222" s="236" t="s">
        <v>541</v>
      </c>
    </row>
    <row r="223" s="2" customFormat="1" ht="16.5" customHeight="1">
      <c r="A223" s="37"/>
      <c r="B223" s="38"/>
      <c r="C223" s="261" t="s">
        <v>364</v>
      </c>
      <c r="D223" s="261" t="s">
        <v>234</v>
      </c>
      <c r="E223" s="262" t="s">
        <v>1088</v>
      </c>
      <c r="F223" s="263" t="s">
        <v>1089</v>
      </c>
      <c r="G223" s="264" t="s">
        <v>503</v>
      </c>
      <c r="H223" s="265">
        <v>1</v>
      </c>
      <c r="I223" s="266"/>
      <c r="J223" s="267">
        <f>ROUND(I223*H223,2)</f>
        <v>0</v>
      </c>
      <c r="K223" s="263" t="s">
        <v>1</v>
      </c>
      <c r="L223" s="268"/>
      <c r="M223" s="269" t="s">
        <v>1</v>
      </c>
      <c r="N223" s="270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258</v>
      </c>
      <c r="AT223" s="236" t="s">
        <v>234</v>
      </c>
      <c r="AU223" s="236" t="s">
        <v>86</v>
      </c>
      <c r="AY223" s="16" t="s">
        <v>179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84</v>
      </c>
      <c r="BK223" s="237">
        <f>ROUND(I223*H223,2)</f>
        <v>0</v>
      </c>
      <c r="BL223" s="16" t="s">
        <v>216</v>
      </c>
      <c r="BM223" s="236" t="s">
        <v>545</v>
      </c>
    </row>
    <row r="224" s="12" customFormat="1" ht="22.8" customHeight="1">
      <c r="A224" s="12"/>
      <c r="B224" s="209"/>
      <c r="C224" s="210"/>
      <c r="D224" s="211" t="s">
        <v>75</v>
      </c>
      <c r="E224" s="223" t="s">
        <v>1090</v>
      </c>
      <c r="F224" s="223" t="s">
        <v>1091</v>
      </c>
      <c r="G224" s="210"/>
      <c r="H224" s="210"/>
      <c r="I224" s="213"/>
      <c r="J224" s="224">
        <f>BK224</f>
        <v>0</v>
      </c>
      <c r="K224" s="210"/>
      <c r="L224" s="215"/>
      <c r="M224" s="216"/>
      <c r="N224" s="217"/>
      <c r="O224" s="217"/>
      <c r="P224" s="218">
        <f>SUM(P225:P251)</f>
        <v>0</v>
      </c>
      <c r="Q224" s="217"/>
      <c r="R224" s="218">
        <f>SUM(R225:R251)</f>
        <v>0</v>
      </c>
      <c r="S224" s="217"/>
      <c r="T224" s="219">
        <f>SUM(T225:T251)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0" t="s">
        <v>84</v>
      </c>
      <c r="AT224" s="221" t="s">
        <v>75</v>
      </c>
      <c r="AU224" s="221" t="s">
        <v>84</v>
      </c>
      <c r="AY224" s="220" t="s">
        <v>179</v>
      </c>
      <c r="BK224" s="222">
        <f>SUM(BK225:BK251)</f>
        <v>0</v>
      </c>
    </row>
    <row r="225" s="2" customFormat="1" ht="16.5" customHeight="1">
      <c r="A225" s="37"/>
      <c r="B225" s="38"/>
      <c r="C225" s="225" t="s">
        <v>551</v>
      </c>
      <c r="D225" s="225" t="s">
        <v>181</v>
      </c>
      <c r="E225" s="226" t="s">
        <v>1092</v>
      </c>
      <c r="F225" s="227" t="s">
        <v>1093</v>
      </c>
      <c r="G225" s="228" t="s">
        <v>503</v>
      </c>
      <c r="H225" s="229">
        <v>114</v>
      </c>
      <c r="I225" s="230"/>
      <c r="J225" s="231">
        <f>ROUND(I225*H225,2)</f>
        <v>0</v>
      </c>
      <c r="K225" s="227" t="s">
        <v>1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216</v>
      </c>
      <c r="AT225" s="236" t="s">
        <v>181</v>
      </c>
      <c r="AU225" s="236" t="s">
        <v>86</v>
      </c>
      <c r="AY225" s="16" t="s">
        <v>179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216</v>
      </c>
      <c r="BM225" s="236" t="s">
        <v>550</v>
      </c>
    </row>
    <row r="226" s="2" customFormat="1" ht="16.5" customHeight="1">
      <c r="A226" s="37"/>
      <c r="B226" s="38"/>
      <c r="C226" s="225" t="s">
        <v>367</v>
      </c>
      <c r="D226" s="225" t="s">
        <v>181</v>
      </c>
      <c r="E226" s="226" t="s">
        <v>1094</v>
      </c>
      <c r="F226" s="227" t="s">
        <v>1095</v>
      </c>
      <c r="G226" s="228" t="s">
        <v>503</v>
      </c>
      <c r="H226" s="229">
        <v>2</v>
      </c>
      <c r="I226" s="230"/>
      <c r="J226" s="231">
        <f>ROUND(I226*H226,2)</f>
        <v>0</v>
      </c>
      <c r="K226" s="227" t="s">
        <v>1</v>
      </c>
      <c r="L226" s="43"/>
      <c r="M226" s="232" t="s">
        <v>1</v>
      </c>
      <c r="N226" s="233" t="s">
        <v>41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216</v>
      </c>
      <c r="AT226" s="236" t="s">
        <v>181</v>
      </c>
      <c r="AU226" s="236" t="s">
        <v>86</v>
      </c>
      <c r="AY226" s="16" t="s">
        <v>179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84</v>
      </c>
      <c r="BK226" s="237">
        <f>ROUND(I226*H226,2)</f>
        <v>0</v>
      </c>
      <c r="BL226" s="16" t="s">
        <v>216</v>
      </c>
      <c r="BM226" s="236" t="s">
        <v>554</v>
      </c>
    </row>
    <row r="227" s="2" customFormat="1" ht="16.5" customHeight="1">
      <c r="A227" s="37"/>
      <c r="B227" s="38"/>
      <c r="C227" s="225" t="s">
        <v>558</v>
      </c>
      <c r="D227" s="225" t="s">
        <v>181</v>
      </c>
      <c r="E227" s="226" t="s">
        <v>1096</v>
      </c>
      <c r="F227" s="227" t="s">
        <v>1097</v>
      </c>
      <c r="G227" s="228" t="s">
        <v>221</v>
      </c>
      <c r="H227" s="229">
        <v>250</v>
      </c>
      <c r="I227" s="230"/>
      <c r="J227" s="231">
        <f>ROUND(I227*H227,2)</f>
        <v>0</v>
      </c>
      <c r="K227" s="227" t="s">
        <v>1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216</v>
      </c>
      <c r="AT227" s="236" t="s">
        <v>181</v>
      </c>
      <c r="AU227" s="236" t="s">
        <v>86</v>
      </c>
      <c r="AY227" s="16" t="s">
        <v>179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84</v>
      </c>
      <c r="BK227" s="237">
        <f>ROUND(I227*H227,2)</f>
        <v>0</v>
      </c>
      <c r="BL227" s="16" t="s">
        <v>216</v>
      </c>
      <c r="BM227" s="236" t="s">
        <v>557</v>
      </c>
    </row>
    <row r="228" s="2" customFormat="1" ht="16.5" customHeight="1">
      <c r="A228" s="37"/>
      <c r="B228" s="38"/>
      <c r="C228" s="261" t="s">
        <v>372</v>
      </c>
      <c r="D228" s="261" t="s">
        <v>234</v>
      </c>
      <c r="E228" s="262" t="s">
        <v>1098</v>
      </c>
      <c r="F228" s="263" t="s">
        <v>1099</v>
      </c>
      <c r="G228" s="264" t="s">
        <v>221</v>
      </c>
      <c r="H228" s="265">
        <v>250</v>
      </c>
      <c r="I228" s="266"/>
      <c r="J228" s="267">
        <f>ROUND(I228*H228,2)</f>
        <v>0</v>
      </c>
      <c r="K228" s="263" t="s">
        <v>1</v>
      </c>
      <c r="L228" s="268"/>
      <c r="M228" s="269" t="s">
        <v>1</v>
      </c>
      <c r="N228" s="270" t="s">
        <v>41</v>
      </c>
      <c r="O228" s="90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258</v>
      </c>
      <c r="AT228" s="236" t="s">
        <v>234</v>
      </c>
      <c r="AU228" s="236" t="s">
        <v>86</v>
      </c>
      <c r="AY228" s="16" t="s">
        <v>179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84</v>
      </c>
      <c r="BK228" s="237">
        <f>ROUND(I228*H228,2)</f>
        <v>0</v>
      </c>
      <c r="BL228" s="16" t="s">
        <v>216</v>
      </c>
      <c r="BM228" s="236" t="s">
        <v>561</v>
      </c>
    </row>
    <row r="229" s="2" customFormat="1" ht="16.5" customHeight="1">
      <c r="A229" s="37"/>
      <c r="B229" s="38"/>
      <c r="C229" s="225" t="s">
        <v>796</v>
      </c>
      <c r="D229" s="225" t="s">
        <v>181</v>
      </c>
      <c r="E229" s="226" t="s">
        <v>1100</v>
      </c>
      <c r="F229" s="227" t="s">
        <v>1101</v>
      </c>
      <c r="G229" s="228" t="s">
        <v>221</v>
      </c>
      <c r="H229" s="229">
        <v>90</v>
      </c>
      <c r="I229" s="230"/>
      <c r="J229" s="231">
        <f>ROUND(I229*H229,2)</f>
        <v>0</v>
      </c>
      <c r="K229" s="227" t="s">
        <v>1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216</v>
      </c>
      <c r="AT229" s="236" t="s">
        <v>181</v>
      </c>
      <c r="AU229" s="236" t="s">
        <v>86</v>
      </c>
      <c r="AY229" s="16" t="s">
        <v>179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84</v>
      </c>
      <c r="BK229" s="237">
        <f>ROUND(I229*H229,2)</f>
        <v>0</v>
      </c>
      <c r="BL229" s="16" t="s">
        <v>216</v>
      </c>
      <c r="BM229" s="236" t="s">
        <v>566</v>
      </c>
    </row>
    <row r="230" s="2" customFormat="1" ht="16.5" customHeight="1">
      <c r="A230" s="37"/>
      <c r="B230" s="38"/>
      <c r="C230" s="261" t="s">
        <v>376</v>
      </c>
      <c r="D230" s="261" t="s">
        <v>234</v>
      </c>
      <c r="E230" s="262" t="s">
        <v>1102</v>
      </c>
      <c r="F230" s="263" t="s">
        <v>1103</v>
      </c>
      <c r="G230" s="264" t="s">
        <v>221</v>
      </c>
      <c r="H230" s="265">
        <v>90</v>
      </c>
      <c r="I230" s="266"/>
      <c r="J230" s="267">
        <f>ROUND(I230*H230,2)</f>
        <v>0</v>
      </c>
      <c r="K230" s="263" t="s">
        <v>1</v>
      </c>
      <c r="L230" s="268"/>
      <c r="M230" s="269" t="s">
        <v>1</v>
      </c>
      <c r="N230" s="270" t="s">
        <v>41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258</v>
      </c>
      <c r="AT230" s="236" t="s">
        <v>234</v>
      </c>
      <c r="AU230" s="236" t="s">
        <v>86</v>
      </c>
      <c r="AY230" s="16" t="s">
        <v>179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216</v>
      </c>
      <c r="BM230" s="236" t="s">
        <v>785</v>
      </c>
    </row>
    <row r="231" s="2" customFormat="1" ht="21.75" customHeight="1">
      <c r="A231" s="37"/>
      <c r="B231" s="38"/>
      <c r="C231" s="225" t="s">
        <v>806</v>
      </c>
      <c r="D231" s="225" t="s">
        <v>181</v>
      </c>
      <c r="E231" s="226" t="s">
        <v>1104</v>
      </c>
      <c r="F231" s="227" t="s">
        <v>1105</v>
      </c>
      <c r="G231" s="228" t="s">
        <v>221</v>
      </c>
      <c r="H231" s="229">
        <v>595</v>
      </c>
      <c r="I231" s="230"/>
      <c r="J231" s="231">
        <f>ROUND(I231*H231,2)</f>
        <v>0</v>
      </c>
      <c r="K231" s="227" t="s">
        <v>1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216</v>
      </c>
      <c r="AT231" s="236" t="s">
        <v>181</v>
      </c>
      <c r="AU231" s="236" t="s">
        <v>86</v>
      </c>
      <c r="AY231" s="16" t="s">
        <v>179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84</v>
      </c>
      <c r="BK231" s="237">
        <f>ROUND(I231*H231,2)</f>
        <v>0</v>
      </c>
      <c r="BL231" s="16" t="s">
        <v>216</v>
      </c>
      <c r="BM231" s="236" t="s">
        <v>789</v>
      </c>
    </row>
    <row r="232" s="2" customFormat="1" ht="16.5" customHeight="1">
      <c r="A232" s="37"/>
      <c r="B232" s="38"/>
      <c r="C232" s="261" t="s">
        <v>380</v>
      </c>
      <c r="D232" s="261" t="s">
        <v>234</v>
      </c>
      <c r="E232" s="262" t="s">
        <v>1106</v>
      </c>
      <c r="F232" s="263" t="s">
        <v>1107</v>
      </c>
      <c r="G232" s="264" t="s">
        <v>221</v>
      </c>
      <c r="H232" s="265">
        <v>595</v>
      </c>
      <c r="I232" s="266"/>
      <c r="J232" s="267">
        <f>ROUND(I232*H232,2)</f>
        <v>0</v>
      </c>
      <c r="K232" s="263" t="s">
        <v>1</v>
      </c>
      <c r="L232" s="268"/>
      <c r="M232" s="269" t="s">
        <v>1</v>
      </c>
      <c r="N232" s="270" t="s">
        <v>41</v>
      </c>
      <c r="O232" s="90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258</v>
      </c>
      <c r="AT232" s="236" t="s">
        <v>234</v>
      </c>
      <c r="AU232" s="236" t="s">
        <v>86</v>
      </c>
      <c r="AY232" s="16" t="s">
        <v>179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84</v>
      </c>
      <c r="BK232" s="237">
        <f>ROUND(I232*H232,2)</f>
        <v>0</v>
      </c>
      <c r="BL232" s="16" t="s">
        <v>216</v>
      </c>
      <c r="BM232" s="236" t="s">
        <v>794</v>
      </c>
    </row>
    <row r="233" s="2" customFormat="1" ht="21.75" customHeight="1">
      <c r="A233" s="37"/>
      <c r="B233" s="38"/>
      <c r="C233" s="225" t="s">
        <v>1108</v>
      </c>
      <c r="D233" s="225" t="s">
        <v>181</v>
      </c>
      <c r="E233" s="226" t="s">
        <v>1109</v>
      </c>
      <c r="F233" s="227" t="s">
        <v>1110</v>
      </c>
      <c r="G233" s="228" t="s">
        <v>221</v>
      </c>
      <c r="H233" s="229">
        <v>940</v>
      </c>
      <c r="I233" s="230"/>
      <c r="J233" s="231">
        <f>ROUND(I233*H233,2)</f>
        <v>0</v>
      </c>
      <c r="K233" s="227" t="s">
        <v>1</v>
      </c>
      <c r="L233" s="43"/>
      <c r="M233" s="232" t="s">
        <v>1</v>
      </c>
      <c r="N233" s="233" t="s">
        <v>41</v>
      </c>
      <c r="O233" s="90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6" t="s">
        <v>216</v>
      </c>
      <c r="AT233" s="236" t="s">
        <v>181</v>
      </c>
      <c r="AU233" s="236" t="s">
        <v>86</v>
      </c>
      <c r="AY233" s="16" t="s">
        <v>179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6" t="s">
        <v>84</v>
      </c>
      <c r="BK233" s="237">
        <f>ROUND(I233*H233,2)</f>
        <v>0</v>
      </c>
      <c r="BL233" s="16" t="s">
        <v>216</v>
      </c>
      <c r="BM233" s="236" t="s">
        <v>799</v>
      </c>
    </row>
    <row r="234" s="2" customFormat="1" ht="16.5" customHeight="1">
      <c r="A234" s="37"/>
      <c r="B234" s="38"/>
      <c r="C234" s="261" t="s">
        <v>383</v>
      </c>
      <c r="D234" s="261" t="s">
        <v>234</v>
      </c>
      <c r="E234" s="262" t="s">
        <v>1111</v>
      </c>
      <c r="F234" s="263" t="s">
        <v>1112</v>
      </c>
      <c r="G234" s="264" t="s">
        <v>221</v>
      </c>
      <c r="H234" s="265">
        <v>940</v>
      </c>
      <c r="I234" s="266"/>
      <c r="J234" s="267">
        <f>ROUND(I234*H234,2)</f>
        <v>0</v>
      </c>
      <c r="K234" s="263" t="s">
        <v>1</v>
      </c>
      <c r="L234" s="268"/>
      <c r="M234" s="269" t="s">
        <v>1</v>
      </c>
      <c r="N234" s="270" t="s">
        <v>41</v>
      </c>
      <c r="O234" s="90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258</v>
      </c>
      <c r="AT234" s="236" t="s">
        <v>234</v>
      </c>
      <c r="AU234" s="236" t="s">
        <v>86</v>
      </c>
      <c r="AY234" s="16" t="s">
        <v>179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84</v>
      </c>
      <c r="BK234" s="237">
        <f>ROUND(I234*H234,2)</f>
        <v>0</v>
      </c>
      <c r="BL234" s="16" t="s">
        <v>216</v>
      </c>
      <c r="BM234" s="236" t="s">
        <v>803</v>
      </c>
    </row>
    <row r="235" s="2" customFormat="1" ht="16.5" customHeight="1">
      <c r="A235" s="37"/>
      <c r="B235" s="38"/>
      <c r="C235" s="225" t="s">
        <v>1113</v>
      </c>
      <c r="D235" s="225" t="s">
        <v>181</v>
      </c>
      <c r="E235" s="226" t="s">
        <v>1114</v>
      </c>
      <c r="F235" s="227" t="s">
        <v>1115</v>
      </c>
      <c r="G235" s="228" t="s">
        <v>221</v>
      </c>
      <c r="H235" s="229">
        <v>30</v>
      </c>
      <c r="I235" s="230"/>
      <c r="J235" s="231">
        <f>ROUND(I235*H235,2)</f>
        <v>0</v>
      </c>
      <c r="K235" s="227" t="s">
        <v>1</v>
      </c>
      <c r="L235" s="43"/>
      <c r="M235" s="232" t="s">
        <v>1</v>
      </c>
      <c r="N235" s="233" t="s">
        <v>41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216</v>
      </c>
      <c r="AT235" s="236" t="s">
        <v>181</v>
      </c>
      <c r="AU235" s="236" t="s">
        <v>86</v>
      </c>
      <c r="AY235" s="16" t="s">
        <v>179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84</v>
      </c>
      <c r="BK235" s="237">
        <f>ROUND(I235*H235,2)</f>
        <v>0</v>
      </c>
      <c r="BL235" s="16" t="s">
        <v>216</v>
      </c>
      <c r="BM235" s="236" t="s">
        <v>1116</v>
      </c>
    </row>
    <row r="236" s="2" customFormat="1" ht="16.5" customHeight="1">
      <c r="A236" s="37"/>
      <c r="B236" s="38"/>
      <c r="C236" s="261" t="s">
        <v>388</v>
      </c>
      <c r="D236" s="261" t="s">
        <v>234</v>
      </c>
      <c r="E236" s="262" t="s">
        <v>1117</v>
      </c>
      <c r="F236" s="263" t="s">
        <v>1118</v>
      </c>
      <c r="G236" s="264" t="s">
        <v>221</v>
      </c>
      <c r="H236" s="265">
        <v>30</v>
      </c>
      <c r="I236" s="266"/>
      <c r="J236" s="267">
        <f>ROUND(I236*H236,2)</f>
        <v>0</v>
      </c>
      <c r="K236" s="263" t="s">
        <v>1</v>
      </c>
      <c r="L236" s="268"/>
      <c r="M236" s="269" t="s">
        <v>1</v>
      </c>
      <c r="N236" s="270" t="s">
        <v>41</v>
      </c>
      <c r="O236" s="90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258</v>
      </c>
      <c r="AT236" s="236" t="s">
        <v>234</v>
      </c>
      <c r="AU236" s="236" t="s">
        <v>86</v>
      </c>
      <c r="AY236" s="16" t="s">
        <v>179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84</v>
      </c>
      <c r="BK236" s="237">
        <f>ROUND(I236*H236,2)</f>
        <v>0</v>
      </c>
      <c r="BL236" s="16" t="s">
        <v>216</v>
      </c>
      <c r="BM236" s="236" t="s">
        <v>1119</v>
      </c>
    </row>
    <row r="237" s="2" customFormat="1" ht="16.5" customHeight="1">
      <c r="A237" s="37"/>
      <c r="B237" s="38"/>
      <c r="C237" s="225" t="s">
        <v>1113</v>
      </c>
      <c r="D237" s="225" t="s">
        <v>181</v>
      </c>
      <c r="E237" s="226" t="s">
        <v>1120</v>
      </c>
      <c r="F237" s="227" t="s">
        <v>1121</v>
      </c>
      <c r="G237" s="228" t="s">
        <v>221</v>
      </c>
      <c r="H237" s="229">
        <v>35</v>
      </c>
      <c r="I237" s="230"/>
      <c r="J237" s="231">
        <f>ROUND(I237*H237,2)</f>
        <v>0</v>
      </c>
      <c r="K237" s="227" t="s">
        <v>1</v>
      </c>
      <c r="L237" s="43"/>
      <c r="M237" s="232" t="s">
        <v>1</v>
      </c>
      <c r="N237" s="233" t="s">
        <v>41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216</v>
      </c>
      <c r="AT237" s="236" t="s">
        <v>181</v>
      </c>
      <c r="AU237" s="236" t="s">
        <v>86</v>
      </c>
      <c r="AY237" s="16" t="s">
        <v>179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84</v>
      </c>
      <c r="BK237" s="237">
        <f>ROUND(I237*H237,2)</f>
        <v>0</v>
      </c>
      <c r="BL237" s="16" t="s">
        <v>216</v>
      </c>
      <c r="BM237" s="236" t="s">
        <v>1122</v>
      </c>
    </row>
    <row r="238" s="2" customFormat="1" ht="16.5" customHeight="1">
      <c r="A238" s="37"/>
      <c r="B238" s="38"/>
      <c r="C238" s="261" t="s">
        <v>388</v>
      </c>
      <c r="D238" s="261" t="s">
        <v>234</v>
      </c>
      <c r="E238" s="262" t="s">
        <v>1123</v>
      </c>
      <c r="F238" s="263" t="s">
        <v>1124</v>
      </c>
      <c r="G238" s="264" t="s">
        <v>221</v>
      </c>
      <c r="H238" s="265">
        <v>35</v>
      </c>
      <c r="I238" s="266"/>
      <c r="J238" s="267">
        <f>ROUND(I238*H238,2)</f>
        <v>0</v>
      </c>
      <c r="K238" s="263" t="s">
        <v>1</v>
      </c>
      <c r="L238" s="268"/>
      <c r="M238" s="269" t="s">
        <v>1</v>
      </c>
      <c r="N238" s="270" t="s">
        <v>41</v>
      </c>
      <c r="O238" s="90"/>
      <c r="P238" s="234">
        <f>O238*H238</f>
        <v>0</v>
      </c>
      <c r="Q238" s="234">
        <v>0</v>
      </c>
      <c r="R238" s="234">
        <f>Q238*H238</f>
        <v>0</v>
      </c>
      <c r="S238" s="234">
        <v>0</v>
      </c>
      <c r="T238" s="23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6" t="s">
        <v>258</v>
      </c>
      <c r="AT238" s="236" t="s">
        <v>234</v>
      </c>
      <c r="AU238" s="236" t="s">
        <v>86</v>
      </c>
      <c r="AY238" s="16" t="s">
        <v>179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6" t="s">
        <v>84</v>
      </c>
      <c r="BK238" s="237">
        <f>ROUND(I238*H238,2)</f>
        <v>0</v>
      </c>
      <c r="BL238" s="16" t="s">
        <v>216</v>
      </c>
      <c r="BM238" s="236" t="s">
        <v>1125</v>
      </c>
    </row>
    <row r="239" s="2" customFormat="1" ht="16.5" customHeight="1">
      <c r="A239" s="37"/>
      <c r="B239" s="38"/>
      <c r="C239" s="225" t="s">
        <v>1126</v>
      </c>
      <c r="D239" s="225" t="s">
        <v>181</v>
      </c>
      <c r="E239" s="226" t="s">
        <v>1127</v>
      </c>
      <c r="F239" s="227" t="s">
        <v>1128</v>
      </c>
      <c r="G239" s="228" t="s">
        <v>221</v>
      </c>
      <c r="H239" s="229">
        <v>35</v>
      </c>
      <c r="I239" s="230"/>
      <c r="J239" s="231">
        <f>ROUND(I239*H239,2)</f>
        <v>0</v>
      </c>
      <c r="K239" s="227" t="s">
        <v>1</v>
      </c>
      <c r="L239" s="43"/>
      <c r="M239" s="232" t="s">
        <v>1</v>
      </c>
      <c r="N239" s="233" t="s">
        <v>41</v>
      </c>
      <c r="O239" s="90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216</v>
      </c>
      <c r="AT239" s="236" t="s">
        <v>181</v>
      </c>
      <c r="AU239" s="236" t="s">
        <v>86</v>
      </c>
      <c r="AY239" s="16" t="s">
        <v>179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84</v>
      </c>
      <c r="BK239" s="237">
        <f>ROUND(I239*H239,2)</f>
        <v>0</v>
      </c>
      <c r="BL239" s="16" t="s">
        <v>216</v>
      </c>
      <c r="BM239" s="236" t="s">
        <v>1129</v>
      </c>
    </row>
    <row r="240" s="2" customFormat="1" ht="16.5" customHeight="1">
      <c r="A240" s="37"/>
      <c r="B240" s="38"/>
      <c r="C240" s="261" t="s">
        <v>391</v>
      </c>
      <c r="D240" s="261" t="s">
        <v>234</v>
      </c>
      <c r="E240" s="262" t="s">
        <v>1130</v>
      </c>
      <c r="F240" s="263" t="s">
        <v>1131</v>
      </c>
      <c r="G240" s="264" t="s">
        <v>221</v>
      </c>
      <c r="H240" s="265">
        <v>35</v>
      </c>
      <c r="I240" s="266"/>
      <c r="J240" s="267">
        <f>ROUND(I240*H240,2)</f>
        <v>0</v>
      </c>
      <c r="K240" s="263" t="s">
        <v>1</v>
      </c>
      <c r="L240" s="268"/>
      <c r="M240" s="269" t="s">
        <v>1</v>
      </c>
      <c r="N240" s="270" t="s">
        <v>41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258</v>
      </c>
      <c r="AT240" s="236" t="s">
        <v>234</v>
      </c>
      <c r="AU240" s="236" t="s">
        <v>86</v>
      </c>
      <c r="AY240" s="16" t="s">
        <v>179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84</v>
      </c>
      <c r="BK240" s="237">
        <f>ROUND(I240*H240,2)</f>
        <v>0</v>
      </c>
      <c r="BL240" s="16" t="s">
        <v>216</v>
      </c>
      <c r="BM240" s="236" t="s">
        <v>1132</v>
      </c>
    </row>
    <row r="241" s="2" customFormat="1" ht="21.75" customHeight="1">
      <c r="A241" s="37"/>
      <c r="B241" s="38"/>
      <c r="C241" s="225" t="s">
        <v>1126</v>
      </c>
      <c r="D241" s="225" t="s">
        <v>181</v>
      </c>
      <c r="E241" s="226" t="s">
        <v>1133</v>
      </c>
      <c r="F241" s="227" t="s">
        <v>1134</v>
      </c>
      <c r="G241" s="228" t="s">
        <v>221</v>
      </c>
      <c r="H241" s="229">
        <v>25</v>
      </c>
      <c r="I241" s="230"/>
      <c r="J241" s="231">
        <f>ROUND(I241*H241,2)</f>
        <v>0</v>
      </c>
      <c r="K241" s="227" t="s">
        <v>1</v>
      </c>
      <c r="L241" s="43"/>
      <c r="M241" s="232" t="s">
        <v>1</v>
      </c>
      <c r="N241" s="233" t="s">
        <v>41</v>
      </c>
      <c r="O241" s="90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216</v>
      </c>
      <c r="AT241" s="236" t="s">
        <v>181</v>
      </c>
      <c r="AU241" s="236" t="s">
        <v>86</v>
      </c>
      <c r="AY241" s="16" t="s">
        <v>179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84</v>
      </c>
      <c r="BK241" s="237">
        <f>ROUND(I241*H241,2)</f>
        <v>0</v>
      </c>
      <c r="BL241" s="16" t="s">
        <v>216</v>
      </c>
      <c r="BM241" s="236" t="s">
        <v>1135</v>
      </c>
    </row>
    <row r="242" s="2" customFormat="1" ht="16.5" customHeight="1">
      <c r="A242" s="37"/>
      <c r="B242" s="38"/>
      <c r="C242" s="261" t="s">
        <v>391</v>
      </c>
      <c r="D242" s="261" t="s">
        <v>234</v>
      </c>
      <c r="E242" s="262" t="s">
        <v>1136</v>
      </c>
      <c r="F242" s="263" t="s">
        <v>1137</v>
      </c>
      <c r="G242" s="264" t="s">
        <v>221</v>
      </c>
      <c r="H242" s="265">
        <v>25</v>
      </c>
      <c r="I242" s="266"/>
      <c r="J242" s="267">
        <f>ROUND(I242*H242,2)</f>
        <v>0</v>
      </c>
      <c r="K242" s="263" t="s">
        <v>1</v>
      </c>
      <c r="L242" s="268"/>
      <c r="M242" s="269" t="s">
        <v>1</v>
      </c>
      <c r="N242" s="270" t="s">
        <v>41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258</v>
      </c>
      <c r="AT242" s="236" t="s">
        <v>234</v>
      </c>
      <c r="AU242" s="236" t="s">
        <v>86</v>
      </c>
      <c r="AY242" s="16" t="s">
        <v>179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84</v>
      </c>
      <c r="BK242" s="237">
        <f>ROUND(I242*H242,2)</f>
        <v>0</v>
      </c>
      <c r="BL242" s="16" t="s">
        <v>216</v>
      </c>
      <c r="BM242" s="236" t="s">
        <v>1138</v>
      </c>
    </row>
    <row r="243" s="2" customFormat="1" ht="21.75" customHeight="1">
      <c r="A243" s="37"/>
      <c r="B243" s="38"/>
      <c r="C243" s="225" t="s">
        <v>1139</v>
      </c>
      <c r="D243" s="225" t="s">
        <v>181</v>
      </c>
      <c r="E243" s="226" t="s">
        <v>1140</v>
      </c>
      <c r="F243" s="227" t="s">
        <v>1141</v>
      </c>
      <c r="G243" s="228" t="s">
        <v>221</v>
      </c>
      <c r="H243" s="229">
        <v>40</v>
      </c>
      <c r="I243" s="230"/>
      <c r="J243" s="231">
        <f>ROUND(I243*H243,2)</f>
        <v>0</v>
      </c>
      <c r="K243" s="227" t="s">
        <v>1</v>
      </c>
      <c r="L243" s="43"/>
      <c r="M243" s="232" t="s">
        <v>1</v>
      </c>
      <c r="N243" s="233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216</v>
      </c>
      <c r="AT243" s="236" t="s">
        <v>181</v>
      </c>
      <c r="AU243" s="236" t="s">
        <v>86</v>
      </c>
      <c r="AY243" s="16" t="s">
        <v>179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84</v>
      </c>
      <c r="BK243" s="237">
        <f>ROUND(I243*H243,2)</f>
        <v>0</v>
      </c>
      <c r="BL243" s="16" t="s">
        <v>216</v>
      </c>
      <c r="BM243" s="236" t="s">
        <v>1142</v>
      </c>
    </row>
    <row r="244" s="2" customFormat="1" ht="16.5" customHeight="1">
      <c r="A244" s="37"/>
      <c r="B244" s="38"/>
      <c r="C244" s="261" t="s">
        <v>395</v>
      </c>
      <c r="D244" s="261" t="s">
        <v>234</v>
      </c>
      <c r="E244" s="262" t="s">
        <v>1143</v>
      </c>
      <c r="F244" s="263" t="s">
        <v>1144</v>
      </c>
      <c r="G244" s="264" t="s">
        <v>221</v>
      </c>
      <c r="H244" s="265">
        <v>45</v>
      </c>
      <c r="I244" s="266"/>
      <c r="J244" s="267">
        <f>ROUND(I244*H244,2)</f>
        <v>0</v>
      </c>
      <c r="K244" s="263" t="s">
        <v>1</v>
      </c>
      <c r="L244" s="268"/>
      <c r="M244" s="269" t="s">
        <v>1</v>
      </c>
      <c r="N244" s="270" t="s">
        <v>41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258</v>
      </c>
      <c r="AT244" s="236" t="s">
        <v>234</v>
      </c>
      <c r="AU244" s="236" t="s">
        <v>86</v>
      </c>
      <c r="AY244" s="16" t="s">
        <v>179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84</v>
      </c>
      <c r="BK244" s="237">
        <f>ROUND(I244*H244,2)</f>
        <v>0</v>
      </c>
      <c r="BL244" s="16" t="s">
        <v>216</v>
      </c>
      <c r="BM244" s="236" t="s">
        <v>1145</v>
      </c>
    </row>
    <row r="245" s="2" customFormat="1" ht="21.75" customHeight="1">
      <c r="A245" s="37"/>
      <c r="B245" s="38"/>
      <c r="C245" s="225" t="s">
        <v>1146</v>
      </c>
      <c r="D245" s="225" t="s">
        <v>181</v>
      </c>
      <c r="E245" s="226" t="s">
        <v>1147</v>
      </c>
      <c r="F245" s="227" t="s">
        <v>1148</v>
      </c>
      <c r="G245" s="228" t="s">
        <v>221</v>
      </c>
      <c r="H245" s="229">
        <v>60</v>
      </c>
      <c r="I245" s="230"/>
      <c r="J245" s="231">
        <f>ROUND(I245*H245,2)</f>
        <v>0</v>
      </c>
      <c r="K245" s="227" t="s">
        <v>1</v>
      </c>
      <c r="L245" s="43"/>
      <c r="M245" s="232" t="s">
        <v>1</v>
      </c>
      <c r="N245" s="233" t="s">
        <v>41</v>
      </c>
      <c r="O245" s="90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216</v>
      </c>
      <c r="AT245" s="236" t="s">
        <v>181</v>
      </c>
      <c r="AU245" s="236" t="s">
        <v>86</v>
      </c>
      <c r="AY245" s="16" t="s">
        <v>179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84</v>
      </c>
      <c r="BK245" s="237">
        <f>ROUND(I245*H245,2)</f>
        <v>0</v>
      </c>
      <c r="BL245" s="16" t="s">
        <v>216</v>
      </c>
      <c r="BM245" s="236" t="s">
        <v>1149</v>
      </c>
    </row>
    <row r="246" s="2" customFormat="1" ht="16.5" customHeight="1">
      <c r="A246" s="37"/>
      <c r="B246" s="38"/>
      <c r="C246" s="261" t="s">
        <v>400</v>
      </c>
      <c r="D246" s="261" t="s">
        <v>234</v>
      </c>
      <c r="E246" s="262" t="s">
        <v>1150</v>
      </c>
      <c r="F246" s="263" t="s">
        <v>1151</v>
      </c>
      <c r="G246" s="264" t="s">
        <v>221</v>
      </c>
      <c r="H246" s="265">
        <v>60</v>
      </c>
      <c r="I246" s="266"/>
      <c r="J246" s="267">
        <f>ROUND(I246*H246,2)</f>
        <v>0</v>
      </c>
      <c r="K246" s="263" t="s">
        <v>1</v>
      </c>
      <c r="L246" s="268"/>
      <c r="M246" s="269" t="s">
        <v>1</v>
      </c>
      <c r="N246" s="270" t="s">
        <v>41</v>
      </c>
      <c r="O246" s="90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258</v>
      </c>
      <c r="AT246" s="236" t="s">
        <v>234</v>
      </c>
      <c r="AU246" s="236" t="s">
        <v>86</v>
      </c>
      <c r="AY246" s="16" t="s">
        <v>179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84</v>
      </c>
      <c r="BK246" s="237">
        <f>ROUND(I246*H246,2)</f>
        <v>0</v>
      </c>
      <c r="BL246" s="16" t="s">
        <v>216</v>
      </c>
      <c r="BM246" s="236" t="s">
        <v>1152</v>
      </c>
    </row>
    <row r="247" s="2" customFormat="1" ht="16.5" customHeight="1">
      <c r="A247" s="37"/>
      <c r="B247" s="38"/>
      <c r="C247" s="225" t="s">
        <v>1153</v>
      </c>
      <c r="D247" s="225" t="s">
        <v>181</v>
      </c>
      <c r="E247" s="226" t="s">
        <v>1154</v>
      </c>
      <c r="F247" s="227" t="s">
        <v>1155</v>
      </c>
      <c r="G247" s="228" t="s">
        <v>221</v>
      </c>
      <c r="H247" s="229">
        <v>25</v>
      </c>
      <c r="I247" s="230"/>
      <c r="J247" s="231">
        <f>ROUND(I247*H247,2)</f>
        <v>0</v>
      </c>
      <c r="K247" s="227" t="s">
        <v>1</v>
      </c>
      <c r="L247" s="43"/>
      <c r="M247" s="232" t="s">
        <v>1</v>
      </c>
      <c r="N247" s="233" t="s">
        <v>41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216</v>
      </c>
      <c r="AT247" s="236" t="s">
        <v>181</v>
      </c>
      <c r="AU247" s="236" t="s">
        <v>86</v>
      </c>
      <c r="AY247" s="16" t="s">
        <v>179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84</v>
      </c>
      <c r="BK247" s="237">
        <f>ROUND(I247*H247,2)</f>
        <v>0</v>
      </c>
      <c r="BL247" s="16" t="s">
        <v>216</v>
      </c>
      <c r="BM247" s="236" t="s">
        <v>1156</v>
      </c>
    </row>
    <row r="248" s="2" customFormat="1" ht="16.5" customHeight="1">
      <c r="A248" s="37"/>
      <c r="B248" s="38"/>
      <c r="C248" s="261" t="s">
        <v>404</v>
      </c>
      <c r="D248" s="261" t="s">
        <v>234</v>
      </c>
      <c r="E248" s="262" t="s">
        <v>1157</v>
      </c>
      <c r="F248" s="263" t="s">
        <v>1158</v>
      </c>
      <c r="G248" s="264" t="s">
        <v>221</v>
      </c>
      <c r="H248" s="265">
        <v>25</v>
      </c>
      <c r="I248" s="266"/>
      <c r="J248" s="267">
        <f>ROUND(I248*H248,2)</f>
        <v>0</v>
      </c>
      <c r="K248" s="263" t="s">
        <v>1</v>
      </c>
      <c r="L248" s="268"/>
      <c r="M248" s="269" t="s">
        <v>1</v>
      </c>
      <c r="N248" s="270" t="s">
        <v>41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258</v>
      </c>
      <c r="AT248" s="236" t="s">
        <v>234</v>
      </c>
      <c r="AU248" s="236" t="s">
        <v>86</v>
      </c>
      <c r="AY248" s="16" t="s">
        <v>179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84</v>
      </c>
      <c r="BK248" s="237">
        <f>ROUND(I248*H248,2)</f>
        <v>0</v>
      </c>
      <c r="BL248" s="16" t="s">
        <v>216</v>
      </c>
      <c r="BM248" s="236" t="s">
        <v>1159</v>
      </c>
    </row>
    <row r="249" s="2" customFormat="1" ht="21.75" customHeight="1">
      <c r="A249" s="37"/>
      <c r="B249" s="38"/>
      <c r="C249" s="261" t="s">
        <v>1160</v>
      </c>
      <c r="D249" s="261" t="s">
        <v>234</v>
      </c>
      <c r="E249" s="262" t="s">
        <v>1161</v>
      </c>
      <c r="F249" s="263" t="s">
        <v>1162</v>
      </c>
      <c r="G249" s="264" t="s">
        <v>628</v>
      </c>
      <c r="H249" s="265">
        <v>1</v>
      </c>
      <c r="I249" s="266"/>
      <c r="J249" s="267">
        <f>ROUND(I249*H249,2)</f>
        <v>0</v>
      </c>
      <c r="K249" s="263" t="s">
        <v>1</v>
      </c>
      <c r="L249" s="268"/>
      <c r="M249" s="269" t="s">
        <v>1</v>
      </c>
      <c r="N249" s="270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258</v>
      </c>
      <c r="AT249" s="236" t="s">
        <v>234</v>
      </c>
      <c r="AU249" s="236" t="s">
        <v>86</v>
      </c>
      <c r="AY249" s="16" t="s">
        <v>179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84</v>
      </c>
      <c r="BK249" s="237">
        <f>ROUND(I249*H249,2)</f>
        <v>0</v>
      </c>
      <c r="BL249" s="16" t="s">
        <v>216</v>
      </c>
      <c r="BM249" s="236" t="s">
        <v>1163</v>
      </c>
    </row>
    <row r="250" s="2" customFormat="1" ht="16.5" customHeight="1">
      <c r="A250" s="37"/>
      <c r="B250" s="38"/>
      <c r="C250" s="225" t="s">
        <v>407</v>
      </c>
      <c r="D250" s="225" t="s">
        <v>181</v>
      </c>
      <c r="E250" s="226" t="s">
        <v>1164</v>
      </c>
      <c r="F250" s="227" t="s">
        <v>1165</v>
      </c>
      <c r="G250" s="228" t="s">
        <v>221</v>
      </c>
      <c r="H250" s="229">
        <v>180</v>
      </c>
      <c r="I250" s="230"/>
      <c r="J250" s="231">
        <f>ROUND(I250*H250,2)</f>
        <v>0</v>
      </c>
      <c r="K250" s="227" t="s">
        <v>1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216</v>
      </c>
      <c r="AT250" s="236" t="s">
        <v>181</v>
      </c>
      <c r="AU250" s="236" t="s">
        <v>86</v>
      </c>
      <c r="AY250" s="16" t="s">
        <v>179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84</v>
      </c>
      <c r="BK250" s="237">
        <f>ROUND(I250*H250,2)</f>
        <v>0</v>
      </c>
      <c r="BL250" s="16" t="s">
        <v>216</v>
      </c>
      <c r="BM250" s="236" t="s">
        <v>1166</v>
      </c>
    </row>
    <row r="251" s="2" customFormat="1" ht="16.5" customHeight="1">
      <c r="A251" s="37"/>
      <c r="B251" s="38"/>
      <c r="C251" s="261" t="s">
        <v>1167</v>
      </c>
      <c r="D251" s="261" t="s">
        <v>234</v>
      </c>
      <c r="E251" s="262" t="s">
        <v>1168</v>
      </c>
      <c r="F251" s="263" t="s">
        <v>1169</v>
      </c>
      <c r="G251" s="264" t="s">
        <v>221</v>
      </c>
      <c r="H251" s="265">
        <v>180</v>
      </c>
      <c r="I251" s="266"/>
      <c r="J251" s="267">
        <f>ROUND(I251*H251,2)</f>
        <v>0</v>
      </c>
      <c r="K251" s="263" t="s">
        <v>1</v>
      </c>
      <c r="L251" s="268"/>
      <c r="M251" s="269" t="s">
        <v>1</v>
      </c>
      <c r="N251" s="270" t="s">
        <v>41</v>
      </c>
      <c r="O251" s="90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258</v>
      </c>
      <c r="AT251" s="236" t="s">
        <v>234</v>
      </c>
      <c r="AU251" s="236" t="s">
        <v>86</v>
      </c>
      <c r="AY251" s="16" t="s">
        <v>179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84</v>
      </c>
      <c r="BK251" s="237">
        <f>ROUND(I251*H251,2)</f>
        <v>0</v>
      </c>
      <c r="BL251" s="16" t="s">
        <v>216</v>
      </c>
      <c r="BM251" s="236" t="s">
        <v>1170</v>
      </c>
    </row>
    <row r="252" s="12" customFormat="1" ht="22.8" customHeight="1">
      <c r="A252" s="12"/>
      <c r="B252" s="209"/>
      <c r="C252" s="210"/>
      <c r="D252" s="211" t="s">
        <v>75</v>
      </c>
      <c r="E252" s="223" t="s">
        <v>1171</v>
      </c>
      <c r="F252" s="223" t="s">
        <v>1172</v>
      </c>
      <c r="G252" s="210"/>
      <c r="H252" s="210"/>
      <c r="I252" s="213"/>
      <c r="J252" s="224">
        <f>BK252</f>
        <v>0</v>
      </c>
      <c r="K252" s="210"/>
      <c r="L252" s="215"/>
      <c r="M252" s="216"/>
      <c r="N252" s="217"/>
      <c r="O252" s="217"/>
      <c r="P252" s="218">
        <f>SUM(P253:P256)</f>
        <v>0</v>
      </c>
      <c r="Q252" s="217"/>
      <c r="R252" s="218">
        <f>SUM(R253:R256)</f>
        <v>0</v>
      </c>
      <c r="S252" s="217"/>
      <c r="T252" s="219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0" t="s">
        <v>84</v>
      </c>
      <c r="AT252" s="221" t="s">
        <v>75</v>
      </c>
      <c r="AU252" s="221" t="s">
        <v>84</v>
      </c>
      <c r="AY252" s="220" t="s">
        <v>179</v>
      </c>
      <c r="BK252" s="222">
        <f>SUM(BK253:BK256)</f>
        <v>0</v>
      </c>
    </row>
    <row r="253" s="2" customFormat="1" ht="16.5" customHeight="1">
      <c r="A253" s="37"/>
      <c r="B253" s="38"/>
      <c r="C253" s="225" t="s">
        <v>412</v>
      </c>
      <c r="D253" s="225" t="s">
        <v>181</v>
      </c>
      <c r="E253" s="226" t="s">
        <v>1173</v>
      </c>
      <c r="F253" s="227" t="s">
        <v>1174</v>
      </c>
      <c r="G253" s="228" t="s">
        <v>503</v>
      </c>
      <c r="H253" s="229">
        <v>1</v>
      </c>
      <c r="I253" s="230"/>
      <c r="J253" s="231">
        <f>ROUND(I253*H253,2)</f>
        <v>0</v>
      </c>
      <c r="K253" s="227" t="s">
        <v>1</v>
      </c>
      <c r="L253" s="43"/>
      <c r="M253" s="232" t="s">
        <v>1</v>
      </c>
      <c r="N253" s="233" t="s">
        <v>41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216</v>
      </c>
      <c r="AT253" s="236" t="s">
        <v>181</v>
      </c>
      <c r="AU253" s="236" t="s">
        <v>86</v>
      </c>
      <c r="AY253" s="16" t="s">
        <v>179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84</v>
      </c>
      <c r="BK253" s="237">
        <f>ROUND(I253*H253,2)</f>
        <v>0</v>
      </c>
      <c r="BL253" s="16" t="s">
        <v>216</v>
      </c>
      <c r="BM253" s="236" t="s">
        <v>1175</v>
      </c>
    </row>
    <row r="254" s="2" customFormat="1">
      <c r="A254" s="37"/>
      <c r="B254" s="38"/>
      <c r="C254" s="225" t="s">
        <v>1176</v>
      </c>
      <c r="D254" s="225" t="s">
        <v>181</v>
      </c>
      <c r="E254" s="226" t="s">
        <v>1177</v>
      </c>
      <c r="F254" s="227" t="s">
        <v>1178</v>
      </c>
      <c r="G254" s="228" t="s">
        <v>809</v>
      </c>
      <c r="H254" s="229">
        <v>16</v>
      </c>
      <c r="I254" s="230"/>
      <c r="J254" s="231">
        <f>ROUND(I254*H254,2)</f>
        <v>0</v>
      </c>
      <c r="K254" s="227" t="s">
        <v>1</v>
      </c>
      <c r="L254" s="43"/>
      <c r="M254" s="232" t="s">
        <v>1</v>
      </c>
      <c r="N254" s="233" t="s">
        <v>41</v>
      </c>
      <c r="O254" s="90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216</v>
      </c>
      <c r="AT254" s="236" t="s">
        <v>181</v>
      </c>
      <c r="AU254" s="236" t="s">
        <v>86</v>
      </c>
      <c r="AY254" s="16" t="s">
        <v>179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84</v>
      </c>
      <c r="BK254" s="237">
        <f>ROUND(I254*H254,2)</f>
        <v>0</v>
      </c>
      <c r="BL254" s="16" t="s">
        <v>216</v>
      </c>
      <c r="BM254" s="236" t="s">
        <v>1179</v>
      </c>
    </row>
    <row r="255" s="2" customFormat="1" ht="16.5" customHeight="1">
      <c r="A255" s="37"/>
      <c r="B255" s="38"/>
      <c r="C255" s="225" t="s">
        <v>417</v>
      </c>
      <c r="D255" s="225" t="s">
        <v>181</v>
      </c>
      <c r="E255" s="226" t="s">
        <v>1180</v>
      </c>
      <c r="F255" s="227" t="s">
        <v>1181</v>
      </c>
      <c r="G255" s="228" t="s">
        <v>503</v>
      </c>
      <c r="H255" s="229">
        <v>1</v>
      </c>
      <c r="I255" s="230"/>
      <c r="J255" s="231">
        <f>ROUND(I255*H255,2)</f>
        <v>0</v>
      </c>
      <c r="K255" s="227" t="s">
        <v>1</v>
      </c>
      <c r="L255" s="43"/>
      <c r="M255" s="232" t="s">
        <v>1</v>
      </c>
      <c r="N255" s="233" t="s">
        <v>41</v>
      </c>
      <c r="O255" s="90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216</v>
      </c>
      <c r="AT255" s="236" t="s">
        <v>181</v>
      </c>
      <c r="AU255" s="236" t="s">
        <v>86</v>
      </c>
      <c r="AY255" s="16" t="s">
        <v>179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84</v>
      </c>
      <c r="BK255" s="237">
        <f>ROUND(I255*H255,2)</f>
        <v>0</v>
      </c>
      <c r="BL255" s="16" t="s">
        <v>216</v>
      </c>
      <c r="BM255" s="236" t="s">
        <v>1182</v>
      </c>
    </row>
    <row r="256" s="2" customFormat="1">
      <c r="A256" s="37"/>
      <c r="B256" s="38"/>
      <c r="C256" s="261" t="s">
        <v>1183</v>
      </c>
      <c r="D256" s="261" t="s">
        <v>234</v>
      </c>
      <c r="E256" s="262" t="s">
        <v>1184</v>
      </c>
      <c r="F256" s="263" t="s">
        <v>1185</v>
      </c>
      <c r="G256" s="264" t="s">
        <v>503</v>
      </c>
      <c r="H256" s="265">
        <v>1</v>
      </c>
      <c r="I256" s="266"/>
      <c r="J256" s="267">
        <f>ROUND(I256*H256,2)</f>
        <v>0</v>
      </c>
      <c r="K256" s="263" t="s">
        <v>1</v>
      </c>
      <c r="L256" s="268"/>
      <c r="M256" s="269" t="s">
        <v>1</v>
      </c>
      <c r="N256" s="270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258</v>
      </c>
      <c r="AT256" s="236" t="s">
        <v>234</v>
      </c>
      <c r="AU256" s="236" t="s">
        <v>86</v>
      </c>
      <c r="AY256" s="16" t="s">
        <v>179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84</v>
      </c>
      <c r="BK256" s="237">
        <f>ROUND(I256*H256,2)</f>
        <v>0</v>
      </c>
      <c r="BL256" s="16" t="s">
        <v>216</v>
      </c>
      <c r="BM256" s="236" t="s">
        <v>1186</v>
      </c>
    </row>
    <row r="257" s="12" customFormat="1" ht="22.8" customHeight="1">
      <c r="A257" s="12"/>
      <c r="B257" s="209"/>
      <c r="C257" s="210"/>
      <c r="D257" s="211" t="s">
        <v>75</v>
      </c>
      <c r="E257" s="223" t="s">
        <v>1187</v>
      </c>
      <c r="F257" s="223" t="s">
        <v>1188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SUM(P258:P263)</f>
        <v>0</v>
      </c>
      <c r="Q257" s="217"/>
      <c r="R257" s="218">
        <f>SUM(R258:R263)</f>
        <v>0</v>
      </c>
      <c r="S257" s="217"/>
      <c r="T257" s="219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84</v>
      </c>
      <c r="AT257" s="221" t="s">
        <v>75</v>
      </c>
      <c r="AU257" s="221" t="s">
        <v>84</v>
      </c>
      <c r="AY257" s="220" t="s">
        <v>179</v>
      </c>
      <c r="BK257" s="222">
        <f>SUM(BK258:BK263)</f>
        <v>0</v>
      </c>
    </row>
    <row r="258" s="2" customFormat="1">
      <c r="A258" s="37"/>
      <c r="B258" s="38"/>
      <c r="C258" s="225" t="s">
        <v>425</v>
      </c>
      <c r="D258" s="225" t="s">
        <v>181</v>
      </c>
      <c r="E258" s="226" t="s">
        <v>1189</v>
      </c>
      <c r="F258" s="227" t="s">
        <v>1190</v>
      </c>
      <c r="G258" s="228" t="s">
        <v>973</v>
      </c>
      <c r="H258" s="229">
        <v>51</v>
      </c>
      <c r="I258" s="230"/>
      <c r="J258" s="231">
        <f>ROUND(I258*H258,2)</f>
        <v>0</v>
      </c>
      <c r="K258" s="227" t="s">
        <v>1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216</v>
      </c>
      <c r="AT258" s="236" t="s">
        <v>181</v>
      </c>
      <c r="AU258" s="236" t="s">
        <v>86</v>
      </c>
      <c r="AY258" s="16" t="s">
        <v>179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84</v>
      </c>
      <c r="BK258" s="237">
        <f>ROUND(I258*H258,2)</f>
        <v>0</v>
      </c>
      <c r="BL258" s="16" t="s">
        <v>216</v>
      </c>
      <c r="BM258" s="236" t="s">
        <v>1191</v>
      </c>
    </row>
    <row r="259" s="2" customFormat="1">
      <c r="A259" s="37"/>
      <c r="B259" s="38"/>
      <c r="C259" s="261" t="s">
        <v>1192</v>
      </c>
      <c r="D259" s="261" t="s">
        <v>234</v>
      </c>
      <c r="E259" s="262" t="s">
        <v>1193</v>
      </c>
      <c r="F259" s="263" t="s">
        <v>1194</v>
      </c>
      <c r="G259" s="264" t="s">
        <v>503</v>
      </c>
      <c r="H259" s="265">
        <v>32</v>
      </c>
      <c r="I259" s="266"/>
      <c r="J259" s="267">
        <f>ROUND(I259*H259,2)</f>
        <v>0</v>
      </c>
      <c r="K259" s="263" t="s">
        <v>1</v>
      </c>
      <c r="L259" s="268"/>
      <c r="M259" s="269" t="s">
        <v>1</v>
      </c>
      <c r="N259" s="270" t="s">
        <v>41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258</v>
      </c>
      <c r="AT259" s="236" t="s">
        <v>234</v>
      </c>
      <c r="AU259" s="236" t="s">
        <v>86</v>
      </c>
      <c r="AY259" s="16" t="s">
        <v>179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216</v>
      </c>
      <c r="BM259" s="236" t="s">
        <v>1195</v>
      </c>
    </row>
    <row r="260" s="2" customFormat="1">
      <c r="A260" s="37"/>
      <c r="B260" s="38"/>
      <c r="C260" s="261" t="s">
        <v>429</v>
      </c>
      <c r="D260" s="261" t="s">
        <v>234</v>
      </c>
      <c r="E260" s="262" t="s">
        <v>1196</v>
      </c>
      <c r="F260" s="263" t="s">
        <v>1197</v>
      </c>
      <c r="G260" s="264" t="s">
        <v>503</v>
      </c>
      <c r="H260" s="265">
        <v>6</v>
      </c>
      <c r="I260" s="266"/>
      <c r="J260" s="267">
        <f>ROUND(I260*H260,2)</f>
        <v>0</v>
      </c>
      <c r="K260" s="263" t="s">
        <v>1</v>
      </c>
      <c r="L260" s="268"/>
      <c r="M260" s="269" t="s">
        <v>1</v>
      </c>
      <c r="N260" s="270" t="s">
        <v>41</v>
      </c>
      <c r="O260" s="90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6" t="s">
        <v>258</v>
      </c>
      <c r="AT260" s="236" t="s">
        <v>234</v>
      </c>
      <c r="AU260" s="236" t="s">
        <v>86</v>
      </c>
      <c r="AY260" s="16" t="s">
        <v>179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6" t="s">
        <v>84</v>
      </c>
      <c r="BK260" s="237">
        <f>ROUND(I260*H260,2)</f>
        <v>0</v>
      </c>
      <c r="BL260" s="16" t="s">
        <v>216</v>
      </c>
      <c r="BM260" s="236" t="s">
        <v>1198</v>
      </c>
    </row>
    <row r="261" s="2" customFormat="1">
      <c r="A261" s="37"/>
      <c r="B261" s="38"/>
      <c r="C261" s="261" t="s">
        <v>1199</v>
      </c>
      <c r="D261" s="261" t="s">
        <v>234</v>
      </c>
      <c r="E261" s="262" t="s">
        <v>1200</v>
      </c>
      <c r="F261" s="263" t="s">
        <v>1201</v>
      </c>
      <c r="G261" s="264" t="s">
        <v>503</v>
      </c>
      <c r="H261" s="265">
        <v>4</v>
      </c>
      <c r="I261" s="266"/>
      <c r="J261" s="267">
        <f>ROUND(I261*H261,2)</f>
        <v>0</v>
      </c>
      <c r="K261" s="263" t="s">
        <v>1</v>
      </c>
      <c r="L261" s="268"/>
      <c r="M261" s="269" t="s">
        <v>1</v>
      </c>
      <c r="N261" s="270" t="s">
        <v>41</v>
      </c>
      <c r="O261" s="90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258</v>
      </c>
      <c r="AT261" s="236" t="s">
        <v>234</v>
      </c>
      <c r="AU261" s="236" t="s">
        <v>86</v>
      </c>
      <c r="AY261" s="16" t="s">
        <v>179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84</v>
      </c>
      <c r="BK261" s="237">
        <f>ROUND(I261*H261,2)</f>
        <v>0</v>
      </c>
      <c r="BL261" s="16" t="s">
        <v>216</v>
      </c>
      <c r="BM261" s="236" t="s">
        <v>1202</v>
      </c>
    </row>
    <row r="262" s="2" customFormat="1">
      <c r="A262" s="37"/>
      <c r="B262" s="38"/>
      <c r="C262" s="261" t="s">
        <v>434</v>
      </c>
      <c r="D262" s="261" t="s">
        <v>234</v>
      </c>
      <c r="E262" s="262" t="s">
        <v>1203</v>
      </c>
      <c r="F262" s="263" t="s">
        <v>1204</v>
      </c>
      <c r="G262" s="264" t="s">
        <v>503</v>
      </c>
      <c r="H262" s="265">
        <v>2</v>
      </c>
      <c r="I262" s="266"/>
      <c r="J262" s="267">
        <f>ROUND(I262*H262,2)</f>
        <v>0</v>
      </c>
      <c r="K262" s="263" t="s">
        <v>1</v>
      </c>
      <c r="L262" s="268"/>
      <c r="M262" s="269" t="s">
        <v>1</v>
      </c>
      <c r="N262" s="270" t="s">
        <v>41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258</v>
      </c>
      <c r="AT262" s="236" t="s">
        <v>234</v>
      </c>
      <c r="AU262" s="236" t="s">
        <v>86</v>
      </c>
      <c r="AY262" s="16" t="s">
        <v>179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216</v>
      </c>
      <c r="BM262" s="236" t="s">
        <v>1205</v>
      </c>
    </row>
    <row r="263" s="2" customFormat="1" ht="16.5" customHeight="1">
      <c r="A263" s="37"/>
      <c r="B263" s="38"/>
      <c r="C263" s="261" t="s">
        <v>1206</v>
      </c>
      <c r="D263" s="261" t="s">
        <v>234</v>
      </c>
      <c r="E263" s="262" t="s">
        <v>1207</v>
      </c>
      <c r="F263" s="263" t="s">
        <v>1208</v>
      </c>
      <c r="G263" s="264" t="s">
        <v>503</v>
      </c>
      <c r="H263" s="265">
        <v>3</v>
      </c>
      <c r="I263" s="266"/>
      <c r="J263" s="267">
        <f>ROUND(I263*H263,2)</f>
        <v>0</v>
      </c>
      <c r="K263" s="263" t="s">
        <v>1</v>
      </c>
      <c r="L263" s="268"/>
      <c r="M263" s="269" t="s">
        <v>1</v>
      </c>
      <c r="N263" s="270" t="s">
        <v>41</v>
      </c>
      <c r="O263" s="90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258</v>
      </c>
      <c r="AT263" s="236" t="s">
        <v>234</v>
      </c>
      <c r="AU263" s="236" t="s">
        <v>86</v>
      </c>
      <c r="AY263" s="16" t="s">
        <v>179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84</v>
      </c>
      <c r="BK263" s="237">
        <f>ROUND(I263*H263,2)</f>
        <v>0</v>
      </c>
      <c r="BL263" s="16" t="s">
        <v>216</v>
      </c>
      <c r="BM263" s="236" t="s">
        <v>1209</v>
      </c>
    </row>
    <row r="264" s="12" customFormat="1" ht="22.8" customHeight="1">
      <c r="A264" s="12"/>
      <c r="B264" s="209"/>
      <c r="C264" s="210"/>
      <c r="D264" s="211" t="s">
        <v>75</v>
      </c>
      <c r="E264" s="223" t="s">
        <v>1210</v>
      </c>
      <c r="F264" s="223" t="s">
        <v>1211</v>
      </c>
      <c r="G264" s="210"/>
      <c r="H264" s="210"/>
      <c r="I264" s="213"/>
      <c r="J264" s="224">
        <f>BK264</f>
        <v>0</v>
      </c>
      <c r="K264" s="210"/>
      <c r="L264" s="215"/>
      <c r="M264" s="216"/>
      <c r="N264" s="217"/>
      <c r="O264" s="217"/>
      <c r="P264" s="218">
        <f>SUM(P265:P298)</f>
        <v>0</v>
      </c>
      <c r="Q264" s="217"/>
      <c r="R264" s="218">
        <f>SUM(R265:R298)</f>
        <v>0</v>
      </c>
      <c r="S264" s="217"/>
      <c r="T264" s="219">
        <f>SUM(T265:T298)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0" t="s">
        <v>84</v>
      </c>
      <c r="AT264" s="221" t="s">
        <v>75</v>
      </c>
      <c r="AU264" s="221" t="s">
        <v>84</v>
      </c>
      <c r="AY264" s="220" t="s">
        <v>179</v>
      </c>
      <c r="BK264" s="222">
        <f>SUM(BK265:BK298)</f>
        <v>0</v>
      </c>
    </row>
    <row r="265" s="2" customFormat="1" ht="16.5" customHeight="1">
      <c r="A265" s="37"/>
      <c r="B265" s="38"/>
      <c r="C265" s="225" t="s">
        <v>437</v>
      </c>
      <c r="D265" s="225" t="s">
        <v>181</v>
      </c>
      <c r="E265" s="226" t="s">
        <v>1212</v>
      </c>
      <c r="F265" s="227" t="s">
        <v>1213</v>
      </c>
      <c r="G265" s="228" t="s">
        <v>503</v>
      </c>
      <c r="H265" s="229">
        <v>1</v>
      </c>
      <c r="I265" s="230"/>
      <c r="J265" s="231">
        <f>ROUND(I265*H265,2)</f>
        <v>0</v>
      </c>
      <c r="K265" s="227" t="s">
        <v>1</v>
      </c>
      <c r="L265" s="43"/>
      <c r="M265" s="232" t="s">
        <v>1</v>
      </c>
      <c r="N265" s="233" t="s">
        <v>41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216</v>
      </c>
      <c r="AT265" s="236" t="s">
        <v>181</v>
      </c>
      <c r="AU265" s="236" t="s">
        <v>86</v>
      </c>
      <c r="AY265" s="16" t="s">
        <v>179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84</v>
      </c>
      <c r="BK265" s="237">
        <f>ROUND(I265*H265,2)</f>
        <v>0</v>
      </c>
      <c r="BL265" s="16" t="s">
        <v>216</v>
      </c>
      <c r="BM265" s="236" t="s">
        <v>1214</v>
      </c>
    </row>
    <row r="266" s="2" customFormat="1" ht="33" customHeight="1">
      <c r="A266" s="37"/>
      <c r="B266" s="38"/>
      <c r="C266" s="261" t="s">
        <v>1215</v>
      </c>
      <c r="D266" s="261" t="s">
        <v>234</v>
      </c>
      <c r="E266" s="262" t="s">
        <v>1216</v>
      </c>
      <c r="F266" s="263" t="s">
        <v>1217</v>
      </c>
      <c r="G266" s="264" t="s">
        <v>503</v>
      </c>
      <c r="H266" s="265">
        <v>1</v>
      </c>
      <c r="I266" s="266"/>
      <c r="J266" s="267">
        <f>ROUND(I266*H266,2)</f>
        <v>0</v>
      </c>
      <c r="K266" s="263" t="s">
        <v>1</v>
      </c>
      <c r="L266" s="268"/>
      <c r="M266" s="269" t="s">
        <v>1</v>
      </c>
      <c r="N266" s="270" t="s">
        <v>41</v>
      </c>
      <c r="O266" s="90"/>
      <c r="P266" s="234">
        <f>O266*H266</f>
        <v>0</v>
      </c>
      <c r="Q266" s="234">
        <v>0</v>
      </c>
      <c r="R266" s="234">
        <f>Q266*H266</f>
        <v>0</v>
      </c>
      <c r="S266" s="234">
        <v>0</v>
      </c>
      <c r="T266" s="23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6" t="s">
        <v>258</v>
      </c>
      <c r="AT266" s="236" t="s">
        <v>234</v>
      </c>
      <c r="AU266" s="236" t="s">
        <v>86</v>
      </c>
      <c r="AY266" s="16" t="s">
        <v>179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6" t="s">
        <v>84</v>
      </c>
      <c r="BK266" s="237">
        <f>ROUND(I266*H266,2)</f>
        <v>0</v>
      </c>
      <c r="BL266" s="16" t="s">
        <v>216</v>
      </c>
      <c r="BM266" s="236" t="s">
        <v>1218</v>
      </c>
    </row>
    <row r="267" s="2" customFormat="1" ht="33" customHeight="1">
      <c r="A267" s="37"/>
      <c r="B267" s="38"/>
      <c r="C267" s="261" t="s">
        <v>442</v>
      </c>
      <c r="D267" s="261" t="s">
        <v>234</v>
      </c>
      <c r="E267" s="262" t="s">
        <v>1219</v>
      </c>
      <c r="F267" s="263" t="s">
        <v>1220</v>
      </c>
      <c r="G267" s="264" t="s">
        <v>503</v>
      </c>
      <c r="H267" s="265">
        <v>1</v>
      </c>
      <c r="I267" s="266"/>
      <c r="J267" s="267">
        <f>ROUND(I267*H267,2)</f>
        <v>0</v>
      </c>
      <c r="K267" s="263" t="s">
        <v>1</v>
      </c>
      <c r="L267" s="268"/>
      <c r="M267" s="269" t="s">
        <v>1</v>
      </c>
      <c r="N267" s="270" t="s">
        <v>41</v>
      </c>
      <c r="O267" s="90"/>
      <c r="P267" s="234">
        <f>O267*H267</f>
        <v>0</v>
      </c>
      <c r="Q267" s="234">
        <v>0</v>
      </c>
      <c r="R267" s="234">
        <f>Q267*H267</f>
        <v>0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258</v>
      </c>
      <c r="AT267" s="236" t="s">
        <v>234</v>
      </c>
      <c r="AU267" s="236" t="s">
        <v>86</v>
      </c>
      <c r="AY267" s="16" t="s">
        <v>179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84</v>
      </c>
      <c r="BK267" s="237">
        <f>ROUND(I267*H267,2)</f>
        <v>0</v>
      </c>
      <c r="BL267" s="16" t="s">
        <v>216</v>
      </c>
      <c r="BM267" s="236" t="s">
        <v>1221</v>
      </c>
    </row>
    <row r="268" s="2" customFormat="1">
      <c r="A268" s="37"/>
      <c r="B268" s="38"/>
      <c r="C268" s="225" t="s">
        <v>1222</v>
      </c>
      <c r="D268" s="225" t="s">
        <v>181</v>
      </c>
      <c r="E268" s="226" t="s">
        <v>1223</v>
      </c>
      <c r="F268" s="227" t="s">
        <v>1224</v>
      </c>
      <c r="G268" s="228" t="s">
        <v>221</v>
      </c>
      <c r="H268" s="229">
        <v>760</v>
      </c>
      <c r="I268" s="230"/>
      <c r="J268" s="231">
        <f>ROUND(I268*H268,2)</f>
        <v>0</v>
      </c>
      <c r="K268" s="227" t="s">
        <v>1</v>
      </c>
      <c r="L268" s="43"/>
      <c r="M268" s="232" t="s">
        <v>1</v>
      </c>
      <c r="N268" s="233" t="s">
        <v>41</v>
      </c>
      <c r="O268" s="90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216</v>
      </c>
      <c r="AT268" s="236" t="s">
        <v>181</v>
      </c>
      <c r="AU268" s="236" t="s">
        <v>86</v>
      </c>
      <c r="AY268" s="16" t="s">
        <v>179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84</v>
      </c>
      <c r="BK268" s="237">
        <f>ROUND(I268*H268,2)</f>
        <v>0</v>
      </c>
      <c r="BL268" s="16" t="s">
        <v>216</v>
      </c>
      <c r="BM268" s="236" t="s">
        <v>1225</v>
      </c>
    </row>
    <row r="269" s="2" customFormat="1" ht="16.5" customHeight="1">
      <c r="A269" s="37"/>
      <c r="B269" s="38"/>
      <c r="C269" s="261" t="s">
        <v>445</v>
      </c>
      <c r="D269" s="261" t="s">
        <v>234</v>
      </c>
      <c r="E269" s="262" t="s">
        <v>1226</v>
      </c>
      <c r="F269" s="263" t="s">
        <v>1227</v>
      </c>
      <c r="G269" s="264" t="s">
        <v>221</v>
      </c>
      <c r="H269" s="265">
        <v>760</v>
      </c>
      <c r="I269" s="266"/>
      <c r="J269" s="267">
        <f>ROUND(I269*H269,2)</f>
        <v>0</v>
      </c>
      <c r="K269" s="263" t="s">
        <v>1</v>
      </c>
      <c r="L269" s="268"/>
      <c r="M269" s="269" t="s">
        <v>1</v>
      </c>
      <c r="N269" s="270" t="s">
        <v>41</v>
      </c>
      <c r="O269" s="90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6" t="s">
        <v>258</v>
      </c>
      <c r="AT269" s="236" t="s">
        <v>234</v>
      </c>
      <c r="AU269" s="236" t="s">
        <v>86</v>
      </c>
      <c r="AY269" s="16" t="s">
        <v>179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6" t="s">
        <v>84</v>
      </c>
      <c r="BK269" s="237">
        <f>ROUND(I269*H269,2)</f>
        <v>0</v>
      </c>
      <c r="BL269" s="16" t="s">
        <v>216</v>
      </c>
      <c r="BM269" s="236" t="s">
        <v>1228</v>
      </c>
    </row>
    <row r="270" s="2" customFormat="1" ht="21.75" customHeight="1">
      <c r="A270" s="37"/>
      <c r="B270" s="38"/>
      <c r="C270" s="225" t="s">
        <v>1229</v>
      </c>
      <c r="D270" s="225" t="s">
        <v>181</v>
      </c>
      <c r="E270" s="226" t="s">
        <v>1230</v>
      </c>
      <c r="F270" s="227" t="s">
        <v>1231</v>
      </c>
      <c r="G270" s="228" t="s">
        <v>221</v>
      </c>
      <c r="H270" s="229">
        <v>200</v>
      </c>
      <c r="I270" s="230"/>
      <c r="J270" s="231">
        <f>ROUND(I270*H270,2)</f>
        <v>0</v>
      </c>
      <c r="K270" s="227" t="s">
        <v>1</v>
      </c>
      <c r="L270" s="43"/>
      <c r="M270" s="232" t="s">
        <v>1</v>
      </c>
      <c r="N270" s="233" t="s">
        <v>41</v>
      </c>
      <c r="O270" s="90"/>
      <c r="P270" s="234">
        <f>O270*H270</f>
        <v>0</v>
      </c>
      <c r="Q270" s="234">
        <v>0</v>
      </c>
      <c r="R270" s="234">
        <f>Q270*H270</f>
        <v>0</v>
      </c>
      <c r="S270" s="234">
        <v>0</v>
      </c>
      <c r="T270" s="235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6" t="s">
        <v>216</v>
      </c>
      <c r="AT270" s="236" t="s">
        <v>181</v>
      </c>
      <c r="AU270" s="236" t="s">
        <v>86</v>
      </c>
      <c r="AY270" s="16" t="s">
        <v>179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6" t="s">
        <v>84</v>
      </c>
      <c r="BK270" s="237">
        <f>ROUND(I270*H270,2)</f>
        <v>0</v>
      </c>
      <c r="BL270" s="16" t="s">
        <v>216</v>
      </c>
      <c r="BM270" s="236" t="s">
        <v>1232</v>
      </c>
    </row>
    <row r="271" s="2" customFormat="1" ht="16.5" customHeight="1">
      <c r="A271" s="37"/>
      <c r="B271" s="38"/>
      <c r="C271" s="261" t="s">
        <v>450</v>
      </c>
      <c r="D271" s="261" t="s">
        <v>234</v>
      </c>
      <c r="E271" s="262" t="s">
        <v>1233</v>
      </c>
      <c r="F271" s="263" t="s">
        <v>1234</v>
      </c>
      <c r="G271" s="264" t="s">
        <v>221</v>
      </c>
      <c r="H271" s="265">
        <v>200</v>
      </c>
      <c r="I271" s="266"/>
      <c r="J271" s="267">
        <f>ROUND(I271*H271,2)</f>
        <v>0</v>
      </c>
      <c r="K271" s="263" t="s">
        <v>1</v>
      </c>
      <c r="L271" s="268"/>
      <c r="M271" s="269" t="s">
        <v>1</v>
      </c>
      <c r="N271" s="270" t="s">
        <v>41</v>
      </c>
      <c r="O271" s="90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6" t="s">
        <v>258</v>
      </c>
      <c r="AT271" s="236" t="s">
        <v>234</v>
      </c>
      <c r="AU271" s="236" t="s">
        <v>86</v>
      </c>
      <c r="AY271" s="16" t="s">
        <v>179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6" t="s">
        <v>84</v>
      </c>
      <c r="BK271" s="237">
        <f>ROUND(I271*H271,2)</f>
        <v>0</v>
      </c>
      <c r="BL271" s="16" t="s">
        <v>216</v>
      </c>
      <c r="BM271" s="236" t="s">
        <v>1235</v>
      </c>
    </row>
    <row r="272" s="2" customFormat="1" ht="21.75" customHeight="1">
      <c r="A272" s="37"/>
      <c r="B272" s="38"/>
      <c r="C272" s="225" t="s">
        <v>1236</v>
      </c>
      <c r="D272" s="225" t="s">
        <v>181</v>
      </c>
      <c r="E272" s="226" t="s">
        <v>1237</v>
      </c>
      <c r="F272" s="227" t="s">
        <v>1238</v>
      </c>
      <c r="G272" s="228" t="s">
        <v>221</v>
      </c>
      <c r="H272" s="229">
        <v>100</v>
      </c>
      <c r="I272" s="230"/>
      <c r="J272" s="231">
        <f>ROUND(I272*H272,2)</f>
        <v>0</v>
      </c>
      <c r="K272" s="227" t="s">
        <v>1</v>
      </c>
      <c r="L272" s="43"/>
      <c r="M272" s="232" t="s">
        <v>1</v>
      </c>
      <c r="N272" s="233" t="s">
        <v>41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216</v>
      </c>
      <c r="AT272" s="236" t="s">
        <v>181</v>
      </c>
      <c r="AU272" s="236" t="s">
        <v>86</v>
      </c>
      <c r="AY272" s="16" t="s">
        <v>179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84</v>
      </c>
      <c r="BK272" s="237">
        <f>ROUND(I272*H272,2)</f>
        <v>0</v>
      </c>
      <c r="BL272" s="16" t="s">
        <v>216</v>
      </c>
      <c r="BM272" s="236" t="s">
        <v>1239</v>
      </c>
    </row>
    <row r="273" s="2" customFormat="1" ht="16.5" customHeight="1">
      <c r="A273" s="37"/>
      <c r="B273" s="38"/>
      <c r="C273" s="261" t="s">
        <v>453</v>
      </c>
      <c r="D273" s="261" t="s">
        <v>234</v>
      </c>
      <c r="E273" s="262" t="s">
        <v>1240</v>
      </c>
      <c r="F273" s="263" t="s">
        <v>1241</v>
      </c>
      <c r="G273" s="264" t="s">
        <v>221</v>
      </c>
      <c r="H273" s="265">
        <v>100</v>
      </c>
      <c r="I273" s="266"/>
      <c r="J273" s="267">
        <f>ROUND(I273*H273,2)</f>
        <v>0</v>
      </c>
      <c r="K273" s="263" t="s">
        <v>1</v>
      </c>
      <c r="L273" s="268"/>
      <c r="M273" s="269" t="s">
        <v>1</v>
      </c>
      <c r="N273" s="270" t="s">
        <v>41</v>
      </c>
      <c r="O273" s="90"/>
      <c r="P273" s="234">
        <f>O273*H273</f>
        <v>0</v>
      </c>
      <c r="Q273" s="234">
        <v>0</v>
      </c>
      <c r="R273" s="234">
        <f>Q273*H273</f>
        <v>0</v>
      </c>
      <c r="S273" s="234">
        <v>0</v>
      </c>
      <c r="T273" s="235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6" t="s">
        <v>258</v>
      </c>
      <c r="AT273" s="236" t="s">
        <v>234</v>
      </c>
      <c r="AU273" s="236" t="s">
        <v>86</v>
      </c>
      <c r="AY273" s="16" t="s">
        <v>179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6" t="s">
        <v>84</v>
      </c>
      <c r="BK273" s="237">
        <f>ROUND(I273*H273,2)</f>
        <v>0</v>
      </c>
      <c r="BL273" s="16" t="s">
        <v>216</v>
      </c>
      <c r="BM273" s="236" t="s">
        <v>1242</v>
      </c>
    </row>
    <row r="274" s="2" customFormat="1" ht="16.5" customHeight="1">
      <c r="A274" s="37"/>
      <c r="B274" s="38"/>
      <c r="C274" s="225" t="s">
        <v>1243</v>
      </c>
      <c r="D274" s="225" t="s">
        <v>181</v>
      </c>
      <c r="E274" s="226" t="s">
        <v>1244</v>
      </c>
      <c r="F274" s="227" t="s">
        <v>1245</v>
      </c>
      <c r="G274" s="228" t="s">
        <v>503</v>
      </c>
      <c r="H274" s="229">
        <v>38</v>
      </c>
      <c r="I274" s="230"/>
      <c r="J274" s="231">
        <f>ROUND(I274*H274,2)</f>
        <v>0</v>
      </c>
      <c r="K274" s="227" t="s">
        <v>1</v>
      </c>
      <c r="L274" s="43"/>
      <c r="M274" s="232" t="s">
        <v>1</v>
      </c>
      <c r="N274" s="233" t="s">
        <v>41</v>
      </c>
      <c r="O274" s="90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6" t="s">
        <v>216</v>
      </c>
      <c r="AT274" s="236" t="s">
        <v>181</v>
      </c>
      <c r="AU274" s="236" t="s">
        <v>86</v>
      </c>
      <c r="AY274" s="16" t="s">
        <v>179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6" t="s">
        <v>84</v>
      </c>
      <c r="BK274" s="237">
        <f>ROUND(I274*H274,2)</f>
        <v>0</v>
      </c>
      <c r="BL274" s="16" t="s">
        <v>216</v>
      </c>
      <c r="BM274" s="236" t="s">
        <v>1246</v>
      </c>
    </row>
    <row r="275" s="2" customFormat="1" ht="16.5" customHeight="1">
      <c r="A275" s="37"/>
      <c r="B275" s="38"/>
      <c r="C275" s="261" t="s">
        <v>458</v>
      </c>
      <c r="D275" s="261" t="s">
        <v>234</v>
      </c>
      <c r="E275" s="262" t="s">
        <v>1247</v>
      </c>
      <c r="F275" s="263" t="s">
        <v>1245</v>
      </c>
      <c r="G275" s="264" t="s">
        <v>503</v>
      </c>
      <c r="H275" s="265">
        <v>38</v>
      </c>
      <c r="I275" s="266"/>
      <c r="J275" s="267">
        <f>ROUND(I275*H275,2)</f>
        <v>0</v>
      </c>
      <c r="K275" s="263" t="s">
        <v>1</v>
      </c>
      <c r="L275" s="268"/>
      <c r="M275" s="269" t="s">
        <v>1</v>
      </c>
      <c r="N275" s="270" t="s">
        <v>41</v>
      </c>
      <c r="O275" s="90"/>
      <c r="P275" s="234">
        <f>O275*H275</f>
        <v>0</v>
      </c>
      <c r="Q275" s="234">
        <v>0</v>
      </c>
      <c r="R275" s="234">
        <f>Q275*H275</f>
        <v>0</v>
      </c>
      <c r="S275" s="234">
        <v>0</v>
      </c>
      <c r="T275" s="23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6" t="s">
        <v>258</v>
      </c>
      <c r="AT275" s="236" t="s">
        <v>234</v>
      </c>
      <c r="AU275" s="236" t="s">
        <v>86</v>
      </c>
      <c r="AY275" s="16" t="s">
        <v>179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6" t="s">
        <v>84</v>
      </c>
      <c r="BK275" s="237">
        <f>ROUND(I275*H275,2)</f>
        <v>0</v>
      </c>
      <c r="BL275" s="16" t="s">
        <v>216</v>
      </c>
      <c r="BM275" s="236" t="s">
        <v>1248</v>
      </c>
    </row>
    <row r="276" s="2" customFormat="1">
      <c r="A276" s="37"/>
      <c r="B276" s="38"/>
      <c r="C276" s="225" t="s">
        <v>1249</v>
      </c>
      <c r="D276" s="225" t="s">
        <v>181</v>
      </c>
      <c r="E276" s="226" t="s">
        <v>1250</v>
      </c>
      <c r="F276" s="227" t="s">
        <v>1251</v>
      </c>
      <c r="G276" s="228" t="s">
        <v>503</v>
      </c>
      <c r="H276" s="229">
        <v>9</v>
      </c>
      <c r="I276" s="230"/>
      <c r="J276" s="231">
        <f>ROUND(I276*H276,2)</f>
        <v>0</v>
      </c>
      <c r="K276" s="227" t="s">
        <v>1</v>
      </c>
      <c r="L276" s="43"/>
      <c r="M276" s="232" t="s">
        <v>1</v>
      </c>
      <c r="N276" s="233" t="s">
        <v>41</v>
      </c>
      <c r="O276" s="90"/>
      <c r="P276" s="234">
        <f>O276*H276</f>
        <v>0</v>
      </c>
      <c r="Q276" s="234">
        <v>0</v>
      </c>
      <c r="R276" s="234">
        <f>Q276*H276</f>
        <v>0</v>
      </c>
      <c r="S276" s="234">
        <v>0</v>
      </c>
      <c r="T276" s="23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6" t="s">
        <v>216</v>
      </c>
      <c r="AT276" s="236" t="s">
        <v>181</v>
      </c>
      <c r="AU276" s="236" t="s">
        <v>86</v>
      </c>
      <c r="AY276" s="16" t="s">
        <v>179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6" t="s">
        <v>84</v>
      </c>
      <c r="BK276" s="237">
        <f>ROUND(I276*H276,2)</f>
        <v>0</v>
      </c>
      <c r="BL276" s="16" t="s">
        <v>216</v>
      </c>
      <c r="BM276" s="236" t="s">
        <v>1252</v>
      </c>
    </row>
    <row r="277" s="2" customFormat="1" ht="16.5" customHeight="1">
      <c r="A277" s="37"/>
      <c r="B277" s="38"/>
      <c r="C277" s="261" t="s">
        <v>462</v>
      </c>
      <c r="D277" s="261" t="s">
        <v>234</v>
      </c>
      <c r="E277" s="262" t="s">
        <v>1247</v>
      </c>
      <c r="F277" s="263" t="s">
        <v>1245</v>
      </c>
      <c r="G277" s="264" t="s">
        <v>503</v>
      </c>
      <c r="H277" s="265">
        <v>9</v>
      </c>
      <c r="I277" s="266"/>
      <c r="J277" s="267">
        <f>ROUND(I277*H277,2)</f>
        <v>0</v>
      </c>
      <c r="K277" s="263" t="s">
        <v>1</v>
      </c>
      <c r="L277" s="268"/>
      <c r="M277" s="269" t="s">
        <v>1</v>
      </c>
      <c r="N277" s="270" t="s">
        <v>41</v>
      </c>
      <c r="O277" s="90"/>
      <c r="P277" s="234">
        <f>O277*H277</f>
        <v>0</v>
      </c>
      <c r="Q277" s="234">
        <v>0</v>
      </c>
      <c r="R277" s="234">
        <f>Q277*H277</f>
        <v>0</v>
      </c>
      <c r="S277" s="234">
        <v>0</v>
      </c>
      <c r="T277" s="23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6" t="s">
        <v>258</v>
      </c>
      <c r="AT277" s="236" t="s">
        <v>234</v>
      </c>
      <c r="AU277" s="236" t="s">
        <v>86</v>
      </c>
      <c r="AY277" s="16" t="s">
        <v>179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6" t="s">
        <v>84</v>
      </c>
      <c r="BK277" s="237">
        <f>ROUND(I277*H277,2)</f>
        <v>0</v>
      </c>
      <c r="BL277" s="16" t="s">
        <v>216</v>
      </c>
      <c r="BM277" s="236" t="s">
        <v>1253</v>
      </c>
    </row>
    <row r="278" s="2" customFormat="1" ht="16.5" customHeight="1">
      <c r="A278" s="37"/>
      <c r="B278" s="38"/>
      <c r="C278" s="225" t="s">
        <v>1254</v>
      </c>
      <c r="D278" s="225" t="s">
        <v>181</v>
      </c>
      <c r="E278" s="226" t="s">
        <v>1255</v>
      </c>
      <c r="F278" s="227" t="s">
        <v>1256</v>
      </c>
      <c r="G278" s="228" t="s">
        <v>503</v>
      </c>
      <c r="H278" s="229">
        <v>9</v>
      </c>
      <c r="I278" s="230"/>
      <c r="J278" s="231">
        <f>ROUND(I278*H278,2)</f>
        <v>0</v>
      </c>
      <c r="K278" s="227" t="s">
        <v>1</v>
      </c>
      <c r="L278" s="43"/>
      <c r="M278" s="232" t="s">
        <v>1</v>
      </c>
      <c r="N278" s="233" t="s">
        <v>41</v>
      </c>
      <c r="O278" s="90"/>
      <c r="P278" s="234">
        <f>O278*H278</f>
        <v>0</v>
      </c>
      <c r="Q278" s="234">
        <v>0</v>
      </c>
      <c r="R278" s="234">
        <f>Q278*H278</f>
        <v>0</v>
      </c>
      <c r="S278" s="234">
        <v>0</v>
      </c>
      <c r="T278" s="235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6" t="s">
        <v>216</v>
      </c>
      <c r="AT278" s="236" t="s">
        <v>181</v>
      </c>
      <c r="AU278" s="236" t="s">
        <v>86</v>
      </c>
      <c r="AY278" s="16" t="s">
        <v>179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6" t="s">
        <v>84</v>
      </c>
      <c r="BK278" s="237">
        <f>ROUND(I278*H278,2)</f>
        <v>0</v>
      </c>
      <c r="BL278" s="16" t="s">
        <v>216</v>
      </c>
      <c r="BM278" s="236" t="s">
        <v>1257</v>
      </c>
    </row>
    <row r="279" s="2" customFormat="1">
      <c r="A279" s="37"/>
      <c r="B279" s="38"/>
      <c r="C279" s="261" t="s">
        <v>468</v>
      </c>
      <c r="D279" s="261" t="s">
        <v>234</v>
      </c>
      <c r="E279" s="262" t="s">
        <v>1258</v>
      </c>
      <c r="F279" s="263" t="s">
        <v>1259</v>
      </c>
      <c r="G279" s="264" t="s">
        <v>503</v>
      </c>
      <c r="H279" s="265">
        <v>9</v>
      </c>
      <c r="I279" s="266"/>
      <c r="J279" s="267">
        <f>ROUND(I279*H279,2)</f>
        <v>0</v>
      </c>
      <c r="K279" s="263" t="s">
        <v>1</v>
      </c>
      <c r="L279" s="268"/>
      <c r="M279" s="269" t="s">
        <v>1</v>
      </c>
      <c r="N279" s="270" t="s">
        <v>41</v>
      </c>
      <c r="O279" s="90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6" t="s">
        <v>258</v>
      </c>
      <c r="AT279" s="236" t="s">
        <v>234</v>
      </c>
      <c r="AU279" s="236" t="s">
        <v>86</v>
      </c>
      <c r="AY279" s="16" t="s">
        <v>179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6" t="s">
        <v>84</v>
      </c>
      <c r="BK279" s="237">
        <f>ROUND(I279*H279,2)</f>
        <v>0</v>
      </c>
      <c r="BL279" s="16" t="s">
        <v>216</v>
      </c>
      <c r="BM279" s="236" t="s">
        <v>1260</v>
      </c>
    </row>
    <row r="280" s="2" customFormat="1" ht="16.5" customHeight="1">
      <c r="A280" s="37"/>
      <c r="B280" s="38"/>
      <c r="C280" s="225" t="s">
        <v>1261</v>
      </c>
      <c r="D280" s="225" t="s">
        <v>181</v>
      </c>
      <c r="E280" s="226" t="s">
        <v>1262</v>
      </c>
      <c r="F280" s="227" t="s">
        <v>1263</v>
      </c>
      <c r="G280" s="228" t="s">
        <v>503</v>
      </c>
      <c r="H280" s="229">
        <v>18</v>
      </c>
      <c r="I280" s="230"/>
      <c r="J280" s="231">
        <f>ROUND(I280*H280,2)</f>
        <v>0</v>
      </c>
      <c r="K280" s="227" t="s">
        <v>1</v>
      </c>
      <c r="L280" s="43"/>
      <c r="M280" s="232" t="s">
        <v>1</v>
      </c>
      <c r="N280" s="233" t="s">
        <v>41</v>
      </c>
      <c r="O280" s="90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6" t="s">
        <v>216</v>
      </c>
      <c r="AT280" s="236" t="s">
        <v>181</v>
      </c>
      <c r="AU280" s="236" t="s">
        <v>86</v>
      </c>
      <c r="AY280" s="16" t="s">
        <v>179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6" t="s">
        <v>84</v>
      </c>
      <c r="BK280" s="237">
        <f>ROUND(I280*H280,2)</f>
        <v>0</v>
      </c>
      <c r="BL280" s="16" t="s">
        <v>216</v>
      </c>
      <c r="BM280" s="236" t="s">
        <v>1264</v>
      </c>
    </row>
    <row r="281" s="2" customFormat="1" ht="16.5" customHeight="1">
      <c r="A281" s="37"/>
      <c r="B281" s="38"/>
      <c r="C281" s="225" t="s">
        <v>471</v>
      </c>
      <c r="D281" s="225" t="s">
        <v>181</v>
      </c>
      <c r="E281" s="226" t="s">
        <v>1265</v>
      </c>
      <c r="F281" s="227" t="s">
        <v>1266</v>
      </c>
      <c r="G281" s="228" t="s">
        <v>503</v>
      </c>
      <c r="H281" s="229">
        <v>18</v>
      </c>
      <c r="I281" s="230"/>
      <c r="J281" s="231">
        <f>ROUND(I281*H281,2)</f>
        <v>0</v>
      </c>
      <c r="K281" s="227" t="s">
        <v>1</v>
      </c>
      <c r="L281" s="43"/>
      <c r="M281" s="232" t="s">
        <v>1</v>
      </c>
      <c r="N281" s="233" t="s">
        <v>41</v>
      </c>
      <c r="O281" s="90"/>
      <c r="P281" s="234">
        <f>O281*H281</f>
        <v>0</v>
      </c>
      <c r="Q281" s="234">
        <v>0</v>
      </c>
      <c r="R281" s="234">
        <f>Q281*H281</f>
        <v>0</v>
      </c>
      <c r="S281" s="234">
        <v>0</v>
      </c>
      <c r="T281" s="23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6" t="s">
        <v>216</v>
      </c>
      <c r="AT281" s="236" t="s">
        <v>181</v>
      </c>
      <c r="AU281" s="236" t="s">
        <v>86</v>
      </c>
      <c r="AY281" s="16" t="s">
        <v>179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6" t="s">
        <v>84</v>
      </c>
      <c r="BK281" s="237">
        <f>ROUND(I281*H281,2)</f>
        <v>0</v>
      </c>
      <c r="BL281" s="16" t="s">
        <v>216</v>
      </c>
      <c r="BM281" s="236" t="s">
        <v>1267</v>
      </c>
    </row>
    <row r="282" s="2" customFormat="1" ht="16.5" customHeight="1">
      <c r="A282" s="37"/>
      <c r="B282" s="38"/>
      <c r="C282" s="225" t="s">
        <v>1268</v>
      </c>
      <c r="D282" s="225" t="s">
        <v>181</v>
      </c>
      <c r="E282" s="226" t="s">
        <v>1269</v>
      </c>
      <c r="F282" s="227" t="s">
        <v>1270</v>
      </c>
      <c r="G282" s="228" t="s">
        <v>503</v>
      </c>
      <c r="H282" s="229">
        <v>2</v>
      </c>
      <c r="I282" s="230"/>
      <c r="J282" s="231">
        <f>ROUND(I282*H282,2)</f>
        <v>0</v>
      </c>
      <c r="K282" s="227" t="s">
        <v>1</v>
      </c>
      <c r="L282" s="43"/>
      <c r="M282" s="232" t="s">
        <v>1</v>
      </c>
      <c r="N282" s="233" t="s">
        <v>41</v>
      </c>
      <c r="O282" s="90"/>
      <c r="P282" s="234">
        <f>O282*H282</f>
        <v>0</v>
      </c>
      <c r="Q282" s="234">
        <v>0</v>
      </c>
      <c r="R282" s="234">
        <f>Q282*H282</f>
        <v>0</v>
      </c>
      <c r="S282" s="234">
        <v>0</v>
      </c>
      <c r="T282" s="235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6" t="s">
        <v>216</v>
      </c>
      <c r="AT282" s="236" t="s">
        <v>181</v>
      </c>
      <c r="AU282" s="236" t="s">
        <v>86</v>
      </c>
      <c r="AY282" s="16" t="s">
        <v>179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6" t="s">
        <v>84</v>
      </c>
      <c r="BK282" s="237">
        <f>ROUND(I282*H282,2)</f>
        <v>0</v>
      </c>
      <c r="BL282" s="16" t="s">
        <v>216</v>
      </c>
      <c r="BM282" s="236" t="s">
        <v>1271</v>
      </c>
    </row>
    <row r="283" s="2" customFormat="1" ht="16.5" customHeight="1">
      <c r="A283" s="37"/>
      <c r="B283" s="38"/>
      <c r="C283" s="261" t="s">
        <v>476</v>
      </c>
      <c r="D283" s="261" t="s">
        <v>234</v>
      </c>
      <c r="E283" s="262" t="s">
        <v>1272</v>
      </c>
      <c r="F283" s="263" t="s">
        <v>1273</v>
      </c>
      <c r="G283" s="264" t="s">
        <v>503</v>
      </c>
      <c r="H283" s="265">
        <v>2</v>
      </c>
      <c r="I283" s="266"/>
      <c r="J283" s="267">
        <f>ROUND(I283*H283,2)</f>
        <v>0</v>
      </c>
      <c r="K283" s="263" t="s">
        <v>1</v>
      </c>
      <c r="L283" s="268"/>
      <c r="M283" s="269" t="s">
        <v>1</v>
      </c>
      <c r="N283" s="270" t="s">
        <v>41</v>
      </c>
      <c r="O283" s="90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6" t="s">
        <v>258</v>
      </c>
      <c r="AT283" s="236" t="s">
        <v>234</v>
      </c>
      <c r="AU283" s="236" t="s">
        <v>86</v>
      </c>
      <c r="AY283" s="16" t="s">
        <v>179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6" t="s">
        <v>84</v>
      </c>
      <c r="BK283" s="237">
        <f>ROUND(I283*H283,2)</f>
        <v>0</v>
      </c>
      <c r="BL283" s="16" t="s">
        <v>216</v>
      </c>
      <c r="BM283" s="236" t="s">
        <v>1274</v>
      </c>
    </row>
    <row r="284" s="2" customFormat="1" ht="16.5" customHeight="1">
      <c r="A284" s="37"/>
      <c r="B284" s="38"/>
      <c r="C284" s="225" t="s">
        <v>1275</v>
      </c>
      <c r="D284" s="225" t="s">
        <v>181</v>
      </c>
      <c r="E284" s="226" t="s">
        <v>1276</v>
      </c>
      <c r="F284" s="227" t="s">
        <v>1277</v>
      </c>
      <c r="G284" s="228" t="s">
        <v>503</v>
      </c>
      <c r="H284" s="229">
        <v>2</v>
      </c>
      <c r="I284" s="230"/>
      <c r="J284" s="231">
        <f>ROUND(I284*H284,2)</f>
        <v>0</v>
      </c>
      <c r="K284" s="227" t="s">
        <v>1</v>
      </c>
      <c r="L284" s="43"/>
      <c r="M284" s="232" t="s">
        <v>1</v>
      </c>
      <c r="N284" s="233" t="s">
        <v>41</v>
      </c>
      <c r="O284" s="90"/>
      <c r="P284" s="234">
        <f>O284*H284</f>
        <v>0</v>
      </c>
      <c r="Q284" s="234">
        <v>0</v>
      </c>
      <c r="R284" s="234">
        <f>Q284*H284</f>
        <v>0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216</v>
      </c>
      <c r="AT284" s="236" t="s">
        <v>181</v>
      </c>
      <c r="AU284" s="236" t="s">
        <v>86</v>
      </c>
      <c r="AY284" s="16" t="s">
        <v>179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84</v>
      </c>
      <c r="BK284" s="237">
        <f>ROUND(I284*H284,2)</f>
        <v>0</v>
      </c>
      <c r="BL284" s="16" t="s">
        <v>216</v>
      </c>
      <c r="BM284" s="236" t="s">
        <v>1278</v>
      </c>
    </row>
    <row r="285" s="2" customFormat="1" ht="16.5" customHeight="1">
      <c r="A285" s="37"/>
      <c r="B285" s="38"/>
      <c r="C285" s="261" t="s">
        <v>478</v>
      </c>
      <c r="D285" s="261" t="s">
        <v>234</v>
      </c>
      <c r="E285" s="262" t="s">
        <v>1279</v>
      </c>
      <c r="F285" s="263" t="s">
        <v>1280</v>
      </c>
      <c r="G285" s="264" t="s">
        <v>503</v>
      </c>
      <c r="H285" s="265">
        <v>2</v>
      </c>
      <c r="I285" s="266"/>
      <c r="J285" s="267">
        <f>ROUND(I285*H285,2)</f>
        <v>0</v>
      </c>
      <c r="K285" s="263" t="s">
        <v>1</v>
      </c>
      <c r="L285" s="268"/>
      <c r="M285" s="269" t="s">
        <v>1</v>
      </c>
      <c r="N285" s="270" t="s">
        <v>41</v>
      </c>
      <c r="O285" s="90"/>
      <c r="P285" s="234">
        <f>O285*H285</f>
        <v>0</v>
      </c>
      <c r="Q285" s="234">
        <v>0</v>
      </c>
      <c r="R285" s="234">
        <f>Q285*H285</f>
        <v>0</v>
      </c>
      <c r="S285" s="234">
        <v>0</v>
      </c>
      <c r="T285" s="23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6" t="s">
        <v>258</v>
      </c>
      <c r="AT285" s="236" t="s">
        <v>234</v>
      </c>
      <c r="AU285" s="236" t="s">
        <v>86</v>
      </c>
      <c r="AY285" s="16" t="s">
        <v>179</v>
      </c>
      <c r="BE285" s="237">
        <f>IF(N285="základní",J285,0)</f>
        <v>0</v>
      </c>
      <c r="BF285" s="237">
        <f>IF(N285="snížená",J285,0)</f>
        <v>0</v>
      </c>
      <c r="BG285" s="237">
        <f>IF(N285="zákl. přenesená",J285,0)</f>
        <v>0</v>
      </c>
      <c r="BH285" s="237">
        <f>IF(N285="sníž. přenesená",J285,0)</f>
        <v>0</v>
      </c>
      <c r="BI285" s="237">
        <f>IF(N285="nulová",J285,0)</f>
        <v>0</v>
      </c>
      <c r="BJ285" s="16" t="s">
        <v>84</v>
      </c>
      <c r="BK285" s="237">
        <f>ROUND(I285*H285,2)</f>
        <v>0</v>
      </c>
      <c r="BL285" s="16" t="s">
        <v>216</v>
      </c>
      <c r="BM285" s="236" t="s">
        <v>1281</v>
      </c>
    </row>
    <row r="286" s="2" customFormat="1">
      <c r="A286" s="37"/>
      <c r="B286" s="38"/>
      <c r="C286" s="261" t="s">
        <v>1268</v>
      </c>
      <c r="D286" s="261" t="s">
        <v>234</v>
      </c>
      <c r="E286" s="262" t="s">
        <v>1282</v>
      </c>
      <c r="F286" s="263" t="s">
        <v>1283</v>
      </c>
      <c r="G286" s="264" t="s">
        <v>503</v>
      </c>
      <c r="H286" s="265">
        <v>1</v>
      </c>
      <c r="I286" s="266"/>
      <c r="J286" s="267">
        <f>ROUND(I286*H286,2)</f>
        <v>0</v>
      </c>
      <c r="K286" s="263" t="s">
        <v>1</v>
      </c>
      <c r="L286" s="268"/>
      <c r="M286" s="269" t="s">
        <v>1</v>
      </c>
      <c r="N286" s="270" t="s">
        <v>41</v>
      </c>
      <c r="O286" s="90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258</v>
      </c>
      <c r="AT286" s="236" t="s">
        <v>234</v>
      </c>
      <c r="AU286" s="236" t="s">
        <v>86</v>
      </c>
      <c r="AY286" s="16" t="s">
        <v>179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84</v>
      </c>
      <c r="BK286" s="237">
        <f>ROUND(I286*H286,2)</f>
        <v>0</v>
      </c>
      <c r="BL286" s="16" t="s">
        <v>216</v>
      </c>
      <c r="BM286" s="236" t="s">
        <v>1284</v>
      </c>
    </row>
    <row r="287" s="2" customFormat="1" ht="16.5" customHeight="1">
      <c r="A287" s="37"/>
      <c r="B287" s="38"/>
      <c r="C287" s="261" t="s">
        <v>476</v>
      </c>
      <c r="D287" s="261" t="s">
        <v>234</v>
      </c>
      <c r="E287" s="262" t="s">
        <v>1285</v>
      </c>
      <c r="F287" s="263" t="s">
        <v>1286</v>
      </c>
      <c r="G287" s="264" t="s">
        <v>503</v>
      </c>
      <c r="H287" s="265">
        <v>1</v>
      </c>
      <c r="I287" s="266"/>
      <c r="J287" s="267">
        <f>ROUND(I287*H287,2)</f>
        <v>0</v>
      </c>
      <c r="K287" s="263" t="s">
        <v>1</v>
      </c>
      <c r="L287" s="268"/>
      <c r="M287" s="269" t="s">
        <v>1</v>
      </c>
      <c r="N287" s="270" t="s">
        <v>41</v>
      </c>
      <c r="O287" s="90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6" t="s">
        <v>258</v>
      </c>
      <c r="AT287" s="236" t="s">
        <v>234</v>
      </c>
      <c r="AU287" s="236" t="s">
        <v>86</v>
      </c>
      <c r="AY287" s="16" t="s">
        <v>179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6" t="s">
        <v>84</v>
      </c>
      <c r="BK287" s="237">
        <f>ROUND(I287*H287,2)</f>
        <v>0</v>
      </c>
      <c r="BL287" s="16" t="s">
        <v>216</v>
      </c>
      <c r="BM287" s="236" t="s">
        <v>1287</v>
      </c>
    </row>
    <row r="288" s="2" customFormat="1" ht="16.5" customHeight="1">
      <c r="A288" s="37"/>
      <c r="B288" s="38"/>
      <c r="C288" s="225" t="s">
        <v>1275</v>
      </c>
      <c r="D288" s="225" t="s">
        <v>181</v>
      </c>
      <c r="E288" s="226" t="s">
        <v>1288</v>
      </c>
      <c r="F288" s="227" t="s">
        <v>1289</v>
      </c>
      <c r="G288" s="228" t="s">
        <v>221</v>
      </c>
      <c r="H288" s="229">
        <v>315</v>
      </c>
      <c r="I288" s="230"/>
      <c r="J288" s="231">
        <f>ROUND(I288*H288,2)</f>
        <v>0</v>
      </c>
      <c r="K288" s="227" t="s">
        <v>1</v>
      </c>
      <c r="L288" s="43"/>
      <c r="M288" s="232" t="s">
        <v>1</v>
      </c>
      <c r="N288" s="233" t="s">
        <v>41</v>
      </c>
      <c r="O288" s="90"/>
      <c r="P288" s="234">
        <f>O288*H288</f>
        <v>0</v>
      </c>
      <c r="Q288" s="234">
        <v>0</v>
      </c>
      <c r="R288" s="234">
        <f>Q288*H288</f>
        <v>0</v>
      </c>
      <c r="S288" s="234">
        <v>0</v>
      </c>
      <c r="T288" s="235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6" t="s">
        <v>216</v>
      </c>
      <c r="AT288" s="236" t="s">
        <v>181</v>
      </c>
      <c r="AU288" s="236" t="s">
        <v>86</v>
      </c>
      <c r="AY288" s="16" t="s">
        <v>179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6" t="s">
        <v>84</v>
      </c>
      <c r="BK288" s="237">
        <f>ROUND(I288*H288,2)</f>
        <v>0</v>
      </c>
      <c r="BL288" s="16" t="s">
        <v>216</v>
      </c>
      <c r="BM288" s="236" t="s">
        <v>1290</v>
      </c>
    </row>
    <row r="289" s="2" customFormat="1" ht="16.5" customHeight="1">
      <c r="A289" s="37"/>
      <c r="B289" s="38"/>
      <c r="C289" s="261" t="s">
        <v>478</v>
      </c>
      <c r="D289" s="261" t="s">
        <v>234</v>
      </c>
      <c r="E289" s="262" t="s">
        <v>1291</v>
      </c>
      <c r="F289" s="263" t="s">
        <v>1292</v>
      </c>
      <c r="G289" s="264" t="s">
        <v>221</v>
      </c>
      <c r="H289" s="265">
        <v>315</v>
      </c>
      <c r="I289" s="266"/>
      <c r="J289" s="267">
        <f>ROUND(I289*H289,2)</f>
        <v>0</v>
      </c>
      <c r="K289" s="263" t="s">
        <v>1</v>
      </c>
      <c r="L289" s="268"/>
      <c r="M289" s="269" t="s">
        <v>1</v>
      </c>
      <c r="N289" s="270" t="s">
        <v>41</v>
      </c>
      <c r="O289" s="90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6" t="s">
        <v>258</v>
      </c>
      <c r="AT289" s="236" t="s">
        <v>234</v>
      </c>
      <c r="AU289" s="236" t="s">
        <v>86</v>
      </c>
      <c r="AY289" s="16" t="s">
        <v>179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6" t="s">
        <v>84</v>
      </c>
      <c r="BK289" s="237">
        <f>ROUND(I289*H289,2)</f>
        <v>0</v>
      </c>
      <c r="BL289" s="16" t="s">
        <v>216</v>
      </c>
      <c r="BM289" s="236" t="s">
        <v>1293</v>
      </c>
    </row>
    <row r="290" s="2" customFormat="1" ht="16.5" customHeight="1">
      <c r="A290" s="37"/>
      <c r="B290" s="38"/>
      <c r="C290" s="225" t="s">
        <v>1294</v>
      </c>
      <c r="D290" s="225" t="s">
        <v>181</v>
      </c>
      <c r="E290" s="226" t="s">
        <v>1295</v>
      </c>
      <c r="F290" s="227" t="s">
        <v>1296</v>
      </c>
      <c r="G290" s="228" t="s">
        <v>503</v>
      </c>
      <c r="H290" s="229">
        <v>7</v>
      </c>
      <c r="I290" s="230"/>
      <c r="J290" s="231">
        <f>ROUND(I290*H290,2)</f>
        <v>0</v>
      </c>
      <c r="K290" s="227" t="s">
        <v>1</v>
      </c>
      <c r="L290" s="43"/>
      <c r="M290" s="232" t="s">
        <v>1</v>
      </c>
      <c r="N290" s="233" t="s">
        <v>41</v>
      </c>
      <c r="O290" s="90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216</v>
      </c>
      <c r="AT290" s="236" t="s">
        <v>181</v>
      </c>
      <c r="AU290" s="236" t="s">
        <v>86</v>
      </c>
      <c r="AY290" s="16" t="s">
        <v>179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84</v>
      </c>
      <c r="BK290" s="237">
        <f>ROUND(I290*H290,2)</f>
        <v>0</v>
      </c>
      <c r="BL290" s="16" t="s">
        <v>216</v>
      </c>
      <c r="BM290" s="236" t="s">
        <v>1297</v>
      </c>
    </row>
    <row r="291" s="2" customFormat="1" ht="21.75" customHeight="1">
      <c r="A291" s="37"/>
      <c r="B291" s="38"/>
      <c r="C291" s="261" t="s">
        <v>483</v>
      </c>
      <c r="D291" s="261" t="s">
        <v>234</v>
      </c>
      <c r="E291" s="262" t="s">
        <v>1298</v>
      </c>
      <c r="F291" s="263" t="s">
        <v>1299</v>
      </c>
      <c r="G291" s="264" t="s">
        <v>503</v>
      </c>
      <c r="H291" s="265">
        <v>7</v>
      </c>
      <c r="I291" s="266"/>
      <c r="J291" s="267">
        <f>ROUND(I291*H291,2)</f>
        <v>0</v>
      </c>
      <c r="K291" s="263" t="s">
        <v>1</v>
      </c>
      <c r="L291" s="268"/>
      <c r="M291" s="269" t="s">
        <v>1</v>
      </c>
      <c r="N291" s="270" t="s">
        <v>41</v>
      </c>
      <c r="O291" s="90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6" t="s">
        <v>258</v>
      </c>
      <c r="AT291" s="236" t="s">
        <v>234</v>
      </c>
      <c r="AU291" s="236" t="s">
        <v>86</v>
      </c>
      <c r="AY291" s="16" t="s">
        <v>179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6" t="s">
        <v>84</v>
      </c>
      <c r="BK291" s="237">
        <f>ROUND(I291*H291,2)</f>
        <v>0</v>
      </c>
      <c r="BL291" s="16" t="s">
        <v>216</v>
      </c>
      <c r="BM291" s="236" t="s">
        <v>1300</v>
      </c>
    </row>
    <row r="292" s="2" customFormat="1" ht="16.5" customHeight="1">
      <c r="A292" s="37"/>
      <c r="B292" s="38"/>
      <c r="C292" s="225" t="s">
        <v>1301</v>
      </c>
      <c r="D292" s="225" t="s">
        <v>181</v>
      </c>
      <c r="E292" s="226" t="s">
        <v>1154</v>
      </c>
      <c r="F292" s="227" t="s">
        <v>1155</v>
      </c>
      <c r="G292" s="228" t="s">
        <v>221</v>
      </c>
      <c r="H292" s="229">
        <v>25</v>
      </c>
      <c r="I292" s="230"/>
      <c r="J292" s="231">
        <f>ROUND(I292*H292,2)</f>
        <v>0</v>
      </c>
      <c r="K292" s="227" t="s">
        <v>1</v>
      </c>
      <c r="L292" s="43"/>
      <c r="M292" s="232" t="s">
        <v>1</v>
      </c>
      <c r="N292" s="233" t="s">
        <v>41</v>
      </c>
      <c r="O292" s="90"/>
      <c r="P292" s="234">
        <f>O292*H292</f>
        <v>0</v>
      </c>
      <c r="Q292" s="234">
        <v>0</v>
      </c>
      <c r="R292" s="234">
        <f>Q292*H292</f>
        <v>0</v>
      </c>
      <c r="S292" s="234">
        <v>0</v>
      </c>
      <c r="T292" s="23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6" t="s">
        <v>216</v>
      </c>
      <c r="AT292" s="236" t="s">
        <v>181</v>
      </c>
      <c r="AU292" s="236" t="s">
        <v>86</v>
      </c>
      <c r="AY292" s="16" t="s">
        <v>179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6" t="s">
        <v>84</v>
      </c>
      <c r="BK292" s="237">
        <f>ROUND(I292*H292,2)</f>
        <v>0</v>
      </c>
      <c r="BL292" s="16" t="s">
        <v>216</v>
      </c>
      <c r="BM292" s="236" t="s">
        <v>1302</v>
      </c>
    </row>
    <row r="293" s="2" customFormat="1" ht="16.5" customHeight="1">
      <c r="A293" s="37"/>
      <c r="B293" s="38"/>
      <c r="C293" s="261" t="s">
        <v>488</v>
      </c>
      <c r="D293" s="261" t="s">
        <v>234</v>
      </c>
      <c r="E293" s="262" t="s">
        <v>1157</v>
      </c>
      <c r="F293" s="263" t="s">
        <v>1158</v>
      </c>
      <c r="G293" s="264" t="s">
        <v>221</v>
      </c>
      <c r="H293" s="265">
        <v>25</v>
      </c>
      <c r="I293" s="266"/>
      <c r="J293" s="267">
        <f>ROUND(I293*H293,2)</f>
        <v>0</v>
      </c>
      <c r="K293" s="263" t="s">
        <v>1</v>
      </c>
      <c r="L293" s="268"/>
      <c r="M293" s="269" t="s">
        <v>1</v>
      </c>
      <c r="N293" s="270" t="s">
        <v>41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258</v>
      </c>
      <c r="AT293" s="236" t="s">
        <v>234</v>
      </c>
      <c r="AU293" s="236" t="s">
        <v>86</v>
      </c>
      <c r="AY293" s="16" t="s">
        <v>179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84</v>
      </c>
      <c r="BK293" s="237">
        <f>ROUND(I293*H293,2)</f>
        <v>0</v>
      </c>
      <c r="BL293" s="16" t="s">
        <v>216</v>
      </c>
      <c r="BM293" s="236" t="s">
        <v>1303</v>
      </c>
    </row>
    <row r="294" s="2" customFormat="1" ht="21.75" customHeight="1">
      <c r="A294" s="37"/>
      <c r="B294" s="38"/>
      <c r="C294" s="261" t="s">
        <v>1304</v>
      </c>
      <c r="D294" s="261" t="s">
        <v>234</v>
      </c>
      <c r="E294" s="262" t="s">
        <v>1161</v>
      </c>
      <c r="F294" s="263" t="s">
        <v>1162</v>
      </c>
      <c r="G294" s="264" t="s">
        <v>628</v>
      </c>
      <c r="H294" s="265">
        <v>1</v>
      </c>
      <c r="I294" s="266"/>
      <c r="J294" s="267">
        <f>ROUND(I294*H294,2)</f>
        <v>0</v>
      </c>
      <c r="K294" s="263" t="s">
        <v>1</v>
      </c>
      <c r="L294" s="268"/>
      <c r="M294" s="269" t="s">
        <v>1</v>
      </c>
      <c r="N294" s="270" t="s">
        <v>41</v>
      </c>
      <c r="O294" s="90"/>
      <c r="P294" s="234">
        <f>O294*H294</f>
        <v>0</v>
      </c>
      <c r="Q294" s="234">
        <v>0</v>
      </c>
      <c r="R294" s="234">
        <f>Q294*H294</f>
        <v>0</v>
      </c>
      <c r="S294" s="234">
        <v>0</v>
      </c>
      <c r="T294" s="235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6" t="s">
        <v>258</v>
      </c>
      <c r="AT294" s="236" t="s">
        <v>234</v>
      </c>
      <c r="AU294" s="236" t="s">
        <v>86</v>
      </c>
      <c r="AY294" s="16" t="s">
        <v>179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6" t="s">
        <v>84</v>
      </c>
      <c r="BK294" s="237">
        <f>ROUND(I294*H294,2)</f>
        <v>0</v>
      </c>
      <c r="BL294" s="16" t="s">
        <v>216</v>
      </c>
      <c r="BM294" s="236" t="s">
        <v>1305</v>
      </c>
    </row>
    <row r="295" s="2" customFormat="1" ht="16.5" customHeight="1">
      <c r="A295" s="37"/>
      <c r="B295" s="38"/>
      <c r="C295" s="225" t="s">
        <v>493</v>
      </c>
      <c r="D295" s="225" t="s">
        <v>181</v>
      </c>
      <c r="E295" s="226" t="s">
        <v>1164</v>
      </c>
      <c r="F295" s="227" t="s">
        <v>1165</v>
      </c>
      <c r="G295" s="228" t="s">
        <v>221</v>
      </c>
      <c r="H295" s="229">
        <v>140</v>
      </c>
      <c r="I295" s="230"/>
      <c r="J295" s="231">
        <f>ROUND(I295*H295,2)</f>
        <v>0</v>
      </c>
      <c r="K295" s="227" t="s">
        <v>1</v>
      </c>
      <c r="L295" s="43"/>
      <c r="M295" s="232" t="s">
        <v>1</v>
      </c>
      <c r="N295" s="233" t="s">
        <v>41</v>
      </c>
      <c r="O295" s="90"/>
      <c r="P295" s="234">
        <f>O295*H295</f>
        <v>0</v>
      </c>
      <c r="Q295" s="234">
        <v>0</v>
      </c>
      <c r="R295" s="234">
        <f>Q295*H295</f>
        <v>0</v>
      </c>
      <c r="S295" s="234">
        <v>0</v>
      </c>
      <c r="T295" s="23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6" t="s">
        <v>216</v>
      </c>
      <c r="AT295" s="236" t="s">
        <v>181</v>
      </c>
      <c r="AU295" s="236" t="s">
        <v>86</v>
      </c>
      <c r="AY295" s="16" t="s">
        <v>179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6" t="s">
        <v>84</v>
      </c>
      <c r="BK295" s="237">
        <f>ROUND(I295*H295,2)</f>
        <v>0</v>
      </c>
      <c r="BL295" s="16" t="s">
        <v>216</v>
      </c>
      <c r="BM295" s="236" t="s">
        <v>1306</v>
      </c>
    </row>
    <row r="296" s="2" customFormat="1" ht="16.5" customHeight="1">
      <c r="A296" s="37"/>
      <c r="B296" s="38"/>
      <c r="C296" s="261" t="s">
        <v>1307</v>
      </c>
      <c r="D296" s="261" t="s">
        <v>234</v>
      </c>
      <c r="E296" s="262" t="s">
        <v>1168</v>
      </c>
      <c r="F296" s="263" t="s">
        <v>1169</v>
      </c>
      <c r="G296" s="264" t="s">
        <v>221</v>
      </c>
      <c r="H296" s="265">
        <v>140</v>
      </c>
      <c r="I296" s="266"/>
      <c r="J296" s="267">
        <f>ROUND(I296*H296,2)</f>
        <v>0</v>
      </c>
      <c r="K296" s="263" t="s">
        <v>1</v>
      </c>
      <c r="L296" s="268"/>
      <c r="M296" s="269" t="s">
        <v>1</v>
      </c>
      <c r="N296" s="270" t="s">
        <v>41</v>
      </c>
      <c r="O296" s="90"/>
      <c r="P296" s="234">
        <f>O296*H296</f>
        <v>0</v>
      </c>
      <c r="Q296" s="234">
        <v>0</v>
      </c>
      <c r="R296" s="234">
        <f>Q296*H296</f>
        <v>0</v>
      </c>
      <c r="S296" s="234">
        <v>0</v>
      </c>
      <c r="T296" s="23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6" t="s">
        <v>258</v>
      </c>
      <c r="AT296" s="236" t="s">
        <v>234</v>
      </c>
      <c r="AU296" s="236" t="s">
        <v>86</v>
      </c>
      <c r="AY296" s="16" t="s">
        <v>179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6" t="s">
        <v>84</v>
      </c>
      <c r="BK296" s="237">
        <f>ROUND(I296*H296,2)</f>
        <v>0</v>
      </c>
      <c r="BL296" s="16" t="s">
        <v>216</v>
      </c>
      <c r="BM296" s="236" t="s">
        <v>1308</v>
      </c>
    </row>
    <row r="297" s="2" customFormat="1" ht="21.75" customHeight="1">
      <c r="A297" s="37"/>
      <c r="B297" s="38"/>
      <c r="C297" s="225" t="s">
        <v>497</v>
      </c>
      <c r="D297" s="225" t="s">
        <v>181</v>
      </c>
      <c r="E297" s="226" t="s">
        <v>1309</v>
      </c>
      <c r="F297" s="227" t="s">
        <v>1310</v>
      </c>
      <c r="G297" s="228" t="s">
        <v>809</v>
      </c>
      <c r="H297" s="229">
        <v>12</v>
      </c>
      <c r="I297" s="230"/>
      <c r="J297" s="231">
        <f>ROUND(I297*H297,2)</f>
        <v>0</v>
      </c>
      <c r="K297" s="227" t="s">
        <v>1</v>
      </c>
      <c r="L297" s="43"/>
      <c r="M297" s="232" t="s">
        <v>1</v>
      </c>
      <c r="N297" s="233" t="s">
        <v>41</v>
      </c>
      <c r="O297" s="90"/>
      <c r="P297" s="234">
        <f>O297*H297</f>
        <v>0</v>
      </c>
      <c r="Q297" s="234">
        <v>0</v>
      </c>
      <c r="R297" s="234">
        <f>Q297*H297</f>
        <v>0</v>
      </c>
      <c r="S297" s="234">
        <v>0</v>
      </c>
      <c r="T297" s="23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6" t="s">
        <v>216</v>
      </c>
      <c r="AT297" s="236" t="s">
        <v>181</v>
      </c>
      <c r="AU297" s="236" t="s">
        <v>86</v>
      </c>
      <c r="AY297" s="16" t="s">
        <v>179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6" t="s">
        <v>84</v>
      </c>
      <c r="BK297" s="237">
        <f>ROUND(I297*H297,2)</f>
        <v>0</v>
      </c>
      <c r="BL297" s="16" t="s">
        <v>216</v>
      </c>
      <c r="BM297" s="236" t="s">
        <v>1311</v>
      </c>
    </row>
    <row r="298" s="2" customFormat="1">
      <c r="A298" s="37"/>
      <c r="B298" s="38"/>
      <c r="C298" s="261" t="s">
        <v>1312</v>
      </c>
      <c r="D298" s="261" t="s">
        <v>234</v>
      </c>
      <c r="E298" s="262" t="s">
        <v>1313</v>
      </c>
      <c r="F298" s="263" t="s">
        <v>1185</v>
      </c>
      <c r="G298" s="264" t="s">
        <v>503</v>
      </c>
      <c r="H298" s="265">
        <v>1</v>
      </c>
      <c r="I298" s="266"/>
      <c r="J298" s="267">
        <f>ROUND(I298*H298,2)</f>
        <v>0</v>
      </c>
      <c r="K298" s="263" t="s">
        <v>1</v>
      </c>
      <c r="L298" s="268"/>
      <c r="M298" s="277" t="s">
        <v>1</v>
      </c>
      <c r="N298" s="278" t="s">
        <v>41</v>
      </c>
      <c r="O298" s="274"/>
      <c r="P298" s="275">
        <f>O298*H298</f>
        <v>0</v>
      </c>
      <c r="Q298" s="275">
        <v>0</v>
      </c>
      <c r="R298" s="275">
        <f>Q298*H298</f>
        <v>0</v>
      </c>
      <c r="S298" s="275">
        <v>0</v>
      </c>
      <c r="T298" s="27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6" t="s">
        <v>258</v>
      </c>
      <c r="AT298" s="236" t="s">
        <v>234</v>
      </c>
      <c r="AU298" s="236" t="s">
        <v>86</v>
      </c>
      <c r="AY298" s="16" t="s">
        <v>179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6" t="s">
        <v>84</v>
      </c>
      <c r="BK298" s="237">
        <f>ROUND(I298*H298,2)</f>
        <v>0</v>
      </c>
      <c r="BL298" s="16" t="s">
        <v>216</v>
      </c>
      <c r="BM298" s="236" t="s">
        <v>1314</v>
      </c>
    </row>
    <row r="299" s="2" customFormat="1" ht="6.96" customHeight="1">
      <c r="A299" s="37"/>
      <c r="B299" s="65"/>
      <c r="C299" s="66"/>
      <c r="D299" s="66"/>
      <c r="E299" s="66"/>
      <c r="F299" s="66"/>
      <c r="G299" s="66"/>
      <c r="H299" s="66"/>
      <c r="I299" s="66"/>
      <c r="J299" s="66"/>
      <c r="K299" s="66"/>
      <c r="L299" s="43"/>
      <c r="M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</sheetData>
  <sheetProtection sheet="1" autoFilter="0" formatColumns="0" formatRows="0" objects="1" scenarios="1" spinCount="100000" saltValue="w0UlHoAwG5TsCcfsC1DlkmIPAZ4pKZ1ein7KC3J9Kdz+/2V1gNQxQZscIJ2DORefzOxNOe7OmIAldt2fkDPy/A==" hashValue="Rg6zrPhpE/7rkiddtf45NYrT4zaKc7DgxHJgfQdY/8FoFqkhORlr0UCuO+CCXr6q0JhflPlC4/CireBpwdRIQA==" algorithmName="SHA-512" password="CC35"/>
  <autoFilter ref="C132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1315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ROUND((SUM(BE125:BE162)),  2)</f>
        <v>0</v>
      </c>
      <c r="G35" s="37"/>
      <c r="H35" s="37"/>
      <c r="I35" s="163">
        <v>0.20999999999999999</v>
      </c>
      <c r="J35" s="162">
        <f>ROUND(((SUM(BE125:BE162))*I35),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ROUND((SUM(BF125:BF162)),  2)</f>
        <v>0</v>
      </c>
      <c r="G36" s="37"/>
      <c r="H36" s="37"/>
      <c r="I36" s="163">
        <v>0.14999999999999999</v>
      </c>
      <c r="J36" s="162">
        <f>ROUND(((SUM(BF125:BF162))*I36),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ROUND((SUM(BG125:BG162)),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ROUND((SUM(BH125:BH162)),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ROUND((SUM(BI125:BI162)),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02.6 - I.etapa - VZT + klimatizace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1316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576</v>
      </c>
      <c r="E101" s="190"/>
      <c r="F101" s="190"/>
      <c r="G101" s="190"/>
      <c r="H101" s="190"/>
      <c r="I101" s="190"/>
      <c r="J101" s="191">
        <f>J157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160</v>
      </c>
      <c r="E102" s="190"/>
      <c r="F102" s="190"/>
      <c r="G102" s="190"/>
      <c r="H102" s="190"/>
      <c r="I102" s="190"/>
      <c r="J102" s="191">
        <f>J160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2"/>
      <c r="D103" s="194" t="s">
        <v>1317</v>
      </c>
      <c r="E103" s="195"/>
      <c r="F103" s="195"/>
      <c r="G103" s="195"/>
      <c r="H103" s="195"/>
      <c r="I103" s="195"/>
      <c r="J103" s="196">
        <f>J161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164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Druhá domácnost DOZP-PD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137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567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568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02.6 - I.etapa - VZT + klimatizace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>Mladá Boleslav,Havlíčkova 447</v>
      </c>
      <c r="G119" s="39"/>
      <c r="H119" s="39"/>
      <c r="I119" s="31" t="s">
        <v>22</v>
      </c>
      <c r="J119" s="78" t="str">
        <f>IF(J14="","",J14)</f>
        <v>30. 6. 2021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E17</f>
        <v>Středočeský kraj</v>
      </c>
      <c r="G121" s="39"/>
      <c r="H121" s="39"/>
      <c r="I121" s="31" t="s">
        <v>30</v>
      </c>
      <c r="J121" s="35" t="str">
        <f>E23</f>
        <v>Energy Benefit Centre Praha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33</v>
      </c>
      <c r="J122" s="35" t="str">
        <f>E26</f>
        <v>Ing.Pavel Michálek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165</v>
      </c>
      <c r="D124" s="201" t="s">
        <v>61</v>
      </c>
      <c r="E124" s="201" t="s">
        <v>57</v>
      </c>
      <c r="F124" s="201" t="s">
        <v>58</v>
      </c>
      <c r="G124" s="201" t="s">
        <v>166</v>
      </c>
      <c r="H124" s="201" t="s">
        <v>167</v>
      </c>
      <c r="I124" s="201" t="s">
        <v>168</v>
      </c>
      <c r="J124" s="201" t="s">
        <v>142</v>
      </c>
      <c r="K124" s="202" t="s">
        <v>169</v>
      </c>
      <c r="L124" s="203"/>
      <c r="M124" s="99" t="s">
        <v>1</v>
      </c>
      <c r="N124" s="100" t="s">
        <v>40</v>
      </c>
      <c r="O124" s="100" t="s">
        <v>170</v>
      </c>
      <c r="P124" s="100" t="s">
        <v>171</v>
      </c>
      <c r="Q124" s="100" t="s">
        <v>172</v>
      </c>
      <c r="R124" s="100" t="s">
        <v>173</v>
      </c>
      <c r="S124" s="100" t="s">
        <v>174</v>
      </c>
      <c r="T124" s="101" t="s">
        <v>175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176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P126+P157+P160</f>
        <v>0</v>
      </c>
      <c r="Q125" s="103"/>
      <c r="R125" s="206">
        <f>R126+R157+R160</f>
        <v>0</v>
      </c>
      <c r="S125" s="103"/>
      <c r="T125" s="207">
        <f>T126+T157+T160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144</v>
      </c>
      <c r="BK125" s="208">
        <f>BK126+BK157+BK160</f>
        <v>0</v>
      </c>
    </row>
    <row r="126" s="12" customFormat="1" ht="25.92" customHeight="1">
      <c r="A126" s="12"/>
      <c r="B126" s="209"/>
      <c r="C126" s="210"/>
      <c r="D126" s="211" t="s">
        <v>75</v>
      </c>
      <c r="E126" s="212" t="s">
        <v>418</v>
      </c>
      <c r="F126" s="212" t="s">
        <v>419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86</v>
      </c>
      <c r="AT126" s="221" t="s">
        <v>75</v>
      </c>
      <c r="AU126" s="221" t="s">
        <v>76</v>
      </c>
      <c r="AY126" s="220" t="s">
        <v>179</v>
      </c>
      <c r="BK126" s="222">
        <f>BK127</f>
        <v>0</v>
      </c>
    </row>
    <row r="127" s="12" customFormat="1" ht="22.8" customHeight="1">
      <c r="A127" s="12"/>
      <c r="B127" s="209"/>
      <c r="C127" s="210"/>
      <c r="D127" s="211" t="s">
        <v>75</v>
      </c>
      <c r="E127" s="223" t="s">
        <v>1318</v>
      </c>
      <c r="F127" s="223" t="s">
        <v>1319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SUM(P128:P156)</f>
        <v>0</v>
      </c>
      <c r="Q127" s="217"/>
      <c r="R127" s="218">
        <f>SUM(R128:R156)</f>
        <v>0</v>
      </c>
      <c r="S127" s="217"/>
      <c r="T127" s="219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86</v>
      </c>
      <c r="AT127" s="221" t="s">
        <v>75</v>
      </c>
      <c r="AU127" s="221" t="s">
        <v>84</v>
      </c>
      <c r="AY127" s="220" t="s">
        <v>179</v>
      </c>
      <c r="BK127" s="222">
        <f>SUM(BK128:BK156)</f>
        <v>0</v>
      </c>
    </row>
    <row r="128" s="2" customFormat="1">
      <c r="A128" s="37"/>
      <c r="B128" s="38"/>
      <c r="C128" s="225" t="s">
        <v>84</v>
      </c>
      <c r="D128" s="225" t="s">
        <v>181</v>
      </c>
      <c r="E128" s="226" t="s">
        <v>1206</v>
      </c>
      <c r="F128" s="227" t="s">
        <v>1320</v>
      </c>
      <c r="G128" s="228" t="s">
        <v>221</v>
      </c>
      <c r="H128" s="229">
        <v>80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86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86</v>
      </c>
    </row>
    <row r="129" s="2" customFormat="1">
      <c r="A129" s="37"/>
      <c r="B129" s="38"/>
      <c r="C129" s="225" t="s">
        <v>86</v>
      </c>
      <c r="D129" s="225" t="s">
        <v>181</v>
      </c>
      <c r="E129" s="226" t="s">
        <v>437</v>
      </c>
      <c r="F129" s="227" t="s">
        <v>1321</v>
      </c>
      <c r="G129" s="228" t="s">
        <v>221</v>
      </c>
      <c r="H129" s="229">
        <v>50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86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186</v>
      </c>
    </row>
    <row r="130" s="2" customFormat="1" ht="16.5" customHeight="1">
      <c r="A130" s="37"/>
      <c r="B130" s="38"/>
      <c r="C130" s="225" t="s">
        <v>194</v>
      </c>
      <c r="D130" s="225" t="s">
        <v>181</v>
      </c>
      <c r="E130" s="226" t="s">
        <v>1222</v>
      </c>
      <c r="F130" s="227" t="s">
        <v>1322</v>
      </c>
      <c r="G130" s="228" t="s">
        <v>628</v>
      </c>
      <c r="H130" s="229">
        <v>1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216</v>
      </c>
      <c r="AT130" s="236" t="s">
        <v>181</v>
      </c>
      <c r="AU130" s="236" t="s">
        <v>86</v>
      </c>
      <c r="AY130" s="16" t="s">
        <v>179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216</v>
      </c>
      <c r="BM130" s="236" t="s">
        <v>197</v>
      </c>
    </row>
    <row r="131" s="2" customFormat="1" ht="16.5" customHeight="1">
      <c r="A131" s="37"/>
      <c r="B131" s="38"/>
      <c r="C131" s="225" t="s">
        <v>186</v>
      </c>
      <c r="D131" s="225" t="s">
        <v>181</v>
      </c>
      <c r="E131" s="226" t="s">
        <v>445</v>
      </c>
      <c r="F131" s="227" t="s">
        <v>1323</v>
      </c>
      <c r="G131" s="228" t="s">
        <v>503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216</v>
      </c>
      <c r="AT131" s="236" t="s">
        <v>181</v>
      </c>
      <c r="AU131" s="236" t="s">
        <v>86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216</v>
      </c>
      <c r="BM131" s="236" t="s">
        <v>200</v>
      </c>
    </row>
    <row r="132" s="2" customFormat="1" ht="16.5" customHeight="1">
      <c r="A132" s="37"/>
      <c r="B132" s="38"/>
      <c r="C132" s="225" t="s">
        <v>201</v>
      </c>
      <c r="D132" s="225" t="s">
        <v>181</v>
      </c>
      <c r="E132" s="226" t="s">
        <v>1229</v>
      </c>
      <c r="F132" s="227" t="s">
        <v>1324</v>
      </c>
      <c r="G132" s="228" t="s">
        <v>503</v>
      </c>
      <c r="H132" s="229">
        <v>4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216</v>
      </c>
      <c r="AT132" s="236" t="s">
        <v>181</v>
      </c>
      <c r="AU132" s="236" t="s">
        <v>86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216</v>
      </c>
      <c r="BM132" s="236" t="s">
        <v>204</v>
      </c>
    </row>
    <row r="133" s="2" customFormat="1" ht="16.5" customHeight="1">
      <c r="A133" s="37"/>
      <c r="B133" s="38"/>
      <c r="C133" s="225" t="s">
        <v>197</v>
      </c>
      <c r="D133" s="225" t="s">
        <v>181</v>
      </c>
      <c r="E133" s="226" t="s">
        <v>1236</v>
      </c>
      <c r="F133" s="227" t="s">
        <v>1325</v>
      </c>
      <c r="G133" s="228" t="s">
        <v>503</v>
      </c>
      <c r="H133" s="229">
        <v>3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216</v>
      </c>
      <c r="AT133" s="236" t="s">
        <v>181</v>
      </c>
      <c r="AU133" s="236" t="s">
        <v>86</v>
      </c>
      <c r="AY133" s="16" t="s">
        <v>179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216</v>
      </c>
      <c r="BM133" s="236" t="s">
        <v>207</v>
      </c>
    </row>
    <row r="134" s="2" customFormat="1" ht="16.5" customHeight="1">
      <c r="A134" s="37"/>
      <c r="B134" s="38"/>
      <c r="C134" s="225" t="s">
        <v>208</v>
      </c>
      <c r="D134" s="225" t="s">
        <v>181</v>
      </c>
      <c r="E134" s="226" t="s">
        <v>1243</v>
      </c>
      <c r="F134" s="227" t="s">
        <v>1326</v>
      </c>
      <c r="G134" s="228" t="s">
        <v>503</v>
      </c>
      <c r="H134" s="229">
        <v>12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216</v>
      </c>
      <c r="AT134" s="236" t="s">
        <v>181</v>
      </c>
      <c r="AU134" s="236" t="s">
        <v>86</v>
      </c>
      <c r="AY134" s="16" t="s">
        <v>179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84</v>
      </c>
      <c r="BK134" s="237">
        <f>ROUND(I134*H134,2)</f>
        <v>0</v>
      </c>
      <c r="BL134" s="16" t="s">
        <v>216</v>
      </c>
      <c r="BM134" s="236" t="s">
        <v>212</v>
      </c>
    </row>
    <row r="135" s="2" customFormat="1" ht="16.5" customHeight="1">
      <c r="A135" s="37"/>
      <c r="B135" s="38"/>
      <c r="C135" s="225" t="s">
        <v>200</v>
      </c>
      <c r="D135" s="225" t="s">
        <v>181</v>
      </c>
      <c r="E135" s="226" t="s">
        <v>458</v>
      </c>
      <c r="F135" s="227" t="s">
        <v>1327</v>
      </c>
      <c r="G135" s="228" t="s">
        <v>503</v>
      </c>
      <c r="H135" s="229">
        <v>7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216</v>
      </c>
      <c r="AT135" s="236" t="s">
        <v>181</v>
      </c>
      <c r="AU135" s="236" t="s">
        <v>86</v>
      </c>
      <c r="AY135" s="16" t="s">
        <v>179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216</v>
      </c>
      <c r="BM135" s="236" t="s">
        <v>216</v>
      </c>
    </row>
    <row r="136" s="2" customFormat="1" ht="16.5" customHeight="1">
      <c r="A136" s="37"/>
      <c r="B136" s="38"/>
      <c r="C136" s="225" t="s">
        <v>218</v>
      </c>
      <c r="D136" s="225" t="s">
        <v>181</v>
      </c>
      <c r="E136" s="226" t="s">
        <v>1249</v>
      </c>
      <c r="F136" s="227" t="s">
        <v>1328</v>
      </c>
      <c r="G136" s="228" t="s">
        <v>503</v>
      </c>
      <c r="H136" s="229">
        <v>7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216</v>
      </c>
      <c r="AT136" s="236" t="s">
        <v>181</v>
      </c>
      <c r="AU136" s="236" t="s">
        <v>86</v>
      </c>
      <c r="AY136" s="16" t="s">
        <v>179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216</v>
      </c>
      <c r="BM136" s="236" t="s">
        <v>222</v>
      </c>
    </row>
    <row r="137" s="2" customFormat="1" ht="16.5" customHeight="1">
      <c r="A137" s="37"/>
      <c r="B137" s="38"/>
      <c r="C137" s="225" t="s">
        <v>204</v>
      </c>
      <c r="D137" s="225" t="s">
        <v>181</v>
      </c>
      <c r="E137" s="226" t="s">
        <v>468</v>
      </c>
      <c r="F137" s="227" t="s">
        <v>1329</v>
      </c>
      <c r="G137" s="228" t="s">
        <v>503</v>
      </c>
      <c r="H137" s="229">
        <v>1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216</v>
      </c>
      <c r="AT137" s="236" t="s">
        <v>181</v>
      </c>
      <c r="AU137" s="236" t="s">
        <v>86</v>
      </c>
      <c r="AY137" s="16" t="s">
        <v>179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216</v>
      </c>
      <c r="BM137" s="236" t="s">
        <v>227</v>
      </c>
    </row>
    <row r="138" s="2" customFormat="1">
      <c r="A138" s="37"/>
      <c r="B138" s="38"/>
      <c r="C138" s="225" t="s">
        <v>229</v>
      </c>
      <c r="D138" s="225" t="s">
        <v>181</v>
      </c>
      <c r="E138" s="226" t="s">
        <v>1261</v>
      </c>
      <c r="F138" s="227" t="s">
        <v>1330</v>
      </c>
      <c r="G138" s="228" t="s">
        <v>503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216</v>
      </c>
      <c r="AT138" s="236" t="s">
        <v>181</v>
      </c>
      <c r="AU138" s="236" t="s">
        <v>86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216</v>
      </c>
      <c r="BM138" s="236" t="s">
        <v>232</v>
      </c>
    </row>
    <row r="139" s="2" customFormat="1" ht="21.75" customHeight="1">
      <c r="A139" s="37"/>
      <c r="B139" s="38"/>
      <c r="C139" s="225" t="s">
        <v>207</v>
      </c>
      <c r="D139" s="225" t="s">
        <v>181</v>
      </c>
      <c r="E139" s="226" t="s">
        <v>1331</v>
      </c>
      <c r="F139" s="227" t="s">
        <v>1332</v>
      </c>
      <c r="G139" s="228" t="s">
        <v>342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216</v>
      </c>
      <c r="AT139" s="236" t="s">
        <v>181</v>
      </c>
      <c r="AU139" s="236" t="s">
        <v>86</v>
      </c>
      <c r="AY139" s="16" t="s">
        <v>179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216</v>
      </c>
      <c r="BM139" s="236" t="s">
        <v>237</v>
      </c>
    </row>
    <row r="140" s="2" customFormat="1">
      <c r="A140" s="37"/>
      <c r="B140" s="38"/>
      <c r="C140" s="261" t="s">
        <v>239</v>
      </c>
      <c r="D140" s="261" t="s">
        <v>234</v>
      </c>
      <c r="E140" s="262" t="s">
        <v>1333</v>
      </c>
      <c r="F140" s="263" t="s">
        <v>1334</v>
      </c>
      <c r="G140" s="264" t="s">
        <v>342</v>
      </c>
      <c r="H140" s="265">
        <v>1</v>
      </c>
      <c r="I140" s="266"/>
      <c r="J140" s="267">
        <f>ROUND(I140*H140,2)</f>
        <v>0</v>
      </c>
      <c r="K140" s="263" t="s">
        <v>1</v>
      </c>
      <c r="L140" s="268"/>
      <c r="M140" s="269" t="s">
        <v>1</v>
      </c>
      <c r="N140" s="270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258</v>
      </c>
      <c r="AT140" s="236" t="s">
        <v>234</v>
      </c>
      <c r="AU140" s="236" t="s">
        <v>86</v>
      </c>
      <c r="AY140" s="16" t="s">
        <v>179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216</v>
      </c>
      <c r="BM140" s="236" t="s">
        <v>242</v>
      </c>
    </row>
    <row r="141" s="2" customFormat="1" ht="21.75" customHeight="1">
      <c r="A141" s="37"/>
      <c r="B141" s="38"/>
      <c r="C141" s="225" t="s">
        <v>212</v>
      </c>
      <c r="D141" s="225" t="s">
        <v>181</v>
      </c>
      <c r="E141" s="226" t="s">
        <v>1335</v>
      </c>
      <c r="F141" s="227" t="s">
        <v>1336</v>
      </c>
      <c r="G141" s="228" t="s">
        <v>342</v>
      </c>
      <c r="H141" s="229">
        <v>1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216</v>
      </c>
      <c r="AT141" s="236" t="s">
        <v>181</v>
      </c>
      <c r="AU141" s="236" t="s">
        <v>86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216</v>
      </c>
      <c r="BM141" s="236" t="s">
        <v>246</v>
      </c>
    </row>
    <row r="142" s="2" customFormat="1" ht="16.5" customHeight="1">
      <c r="A142" s="37"/>
      <c r="B142" s="38"/>
      <c r="C142" s="225" t="s">
        <v>8</v>
      </c>
      <c r="D142" s="225" t="s">
        <v>181</v>
      </c>
      <c r="E142" s="226" t="s">
        <v>1337</v>
      </c>
      <c r="F142" s="227" t="s">
        <v>1338</v>
      </c>
      <c r="G142" s="228" t="s">
        <v>342</v>
      </c>
      <c r="H142" s="229">
        <v>2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216</v>
      </c>
      <c r="AT142" s="236" t="s">
        <v>181</v>
      </c>
      <c r="AU142" s="236" t="s">
        <v>86</v>
      </c>
      <c r="AY142" s="16" t="s">
        <v>179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216</v>
      </c>
      <c r="BM142" s="236" t="s">
        <v>251</v>
      </c>
    </row>
    <row r="143" s="2" customFormat="1">
      <c r="A143" s="37"/>
      <c r="B143" s="38"/>
      <c r="C143" s="225" t="s">
        <v>216</v>
      </c>
      <c r="D143" s="225" t="s">
        <v>181</v>
      </c>
      <c r="E143" s="226" t="s">
        <v>1339</v>
      </c>
      <c r="F143" s="227" t="s">
        <v>1340</v>
      </c>
      <c r="G143" s="228" t="s">
        <v>221</v>
      </c>
      <c r="H143" s="229">
        <v>20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216</v>
      </c>
      <c r="AT143" s="236" t="s">
        <v>181</v>
      </c>
      <c r="AU143" s="236" t="s">
        <v>86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216</v>
      </c>
      <c r="BM143" s="236" t="s">
        <v>258</v>
      </c>
    </row>
    <row r="144" s="2" customFormat="1">
      <c r="A144" s="37"/>
      <c r="B144" s="38"/>
      <c r="C144" s="225" t="s">
        <v>260</v>
      </c>
      <c r="D144" s="225" t="s">
        <v>181</v>
      </c>
      <c r="E144" s="226" t="s">
        <v>1341</v>
      </c>
      <c r="F144" s="227" t="s">
        <v>1342</v>
      </c>
      <c r="G144" s="228" t="s">
        <v>342</v>
      </c>
      <c r="H144" s="229">
        <v>7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216</v>
      </c>
      <c r="AT144" s="236" t="s">
        <v>181</v>
      </c>
      <c r="AU144" s="236" t="s">
        <v>86</v>
      </c>
      <c r="AY144" s="16" t="s">
        <v>179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216</v>
      </c>
      <c r="BM144" s="236" t="s">
        <v>263</v>
      </c>
    </row>
    <row r="145" s="2" customFormat="1">
      <c r="A145" s="37"/>
      <c r="B145" s="38"/>
      <c r="C145" s="225" t="s">
        <v>222</v>
      </c>
      <c r="D145" s="225" t="s">
        <v>181</v>
      </c>
      <c r="E145" s="226" t="s">
        <v>1343</v>
      </c>
      <c r="F145" s="227" t="s">
        <v>1344</v>
      </c>
      <c r="G145" s="228" t="s">
        <v>342</v>
      </c>
      <c r="H145" s="229">
        <v>1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216</v>
      </c>
      <c r="AT145" s="236" t="s">
        <v>181</v>
      </c>
      <c r="AU145" s="236" t="s">
        <v>86</v>
      </c>
      <c r="AY145" s="16" t="s">
        <v>179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216</v>
      </c>
      <c r="BM145" s="236" t="s">
        <v>266</v>
      </c>
    </row>
    <row r="146" s="2" customFormat="1">
      <c r="A146" s="37"/>
      <c r="B146" s="38"/>
      <c r="C146" s="225" t="s">
        <v>268</v>
      </c>
      <c r="D146" s="225" t="s">
        <v>181</v>
      </c>
      <c r="E146" s="226" t="s">
        <v>1345</v>
      </c>
      <c r="F146" s="227" t="s">
        <v>1346</v>
      </c>
      <c r="G146" s="228" t="s">
        <v>342</v>
      </c>
      <c r="H146" s="229">
        <v>1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216</v>
      </c>
      <c r="AT146" s="236" t="s">
        <v>181</v>
      </c>
      <c r="AU146" s="236" t="s">
        <v>86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216</v>
      </c>
      <c r="BM146" s="236" t="s">
        <v>271</v>
      </c>
    </row>
    <row r="147" s="2" customFormat="1">
      <c r="A147" s="37"/>
      <c r="B147" s="38"/>
      <c r="C147" s="225" t="s">
        <v>227</v>
      </c>
      <c r="D147" s="225" t="s">
        <v>181</v>
      </c>
      <c r="E147" s="226" t="s">
        <v>1347</v>
      </c>
      <c r="F147" s="227" t="s">
        <v>1348</v>
      </c>
      <c r="G147" s="228" t="s">
        <v>221</v>
      </c>
      <c r="H147" s="229">
        <v>80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216</v>
      </c>
      <c r="AT147" s="236" t="s">
        <v>181</v>
      </c>
      <c r="AU147" s="236" t="s">
        <v>86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216</v>
      </c>
      <c r="BM147" s="236" t="s">
        <v>275</v>
      </c>
    </row>
    <row r="148" s="2" customFormat="1">
      <c r="A148" s="37"/>
      <c r="B148" s="38"/>
      <c r="C148" s="225" t="s">
        <v>7</v>
      </c>
      <c r="D148" s="225" t="s">
        <v>181</v>
      </c>
      <c r="E148" s="226" t="s">
        <v>1349</v>
      </c>
      <c r="F148" s="227" t="s">
        <v>1350</v>
      </c>
      <c r="G148" s="228" t="s">
        <v>221</v>
      </c>
      <c r="H148" s="229">
        <v>50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216</v>
      </c>
      <c r="AT148" s="236" t="s">
        <v>181</v>
      </c>
      <c r="AU148" s="236" t="s">
        <v>86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216</v>
      </c>
      <c r="BM148" s="236" t="s">
        <v>278</v>
      </c>
    </row>
    <row r="149" s="2" customFormat="1" ht="16.5" customHeight="1">
      <c r="A149" s="37"/>
      <c r="B149" s="38"/>
      <c r="C149" s="225" t="s">
        <v>232</v>
      </c>
      <c r="D149" s="225" t="s">
        <v>181</v>
      </c>
      <c r="E149" s="226" t="s">
        <v>1351</v>
      </c>
      <c r="F149" s="227" t="s">
        <v>1352</v>
      </c>
      <c r="G149" s="228" t="s">
        <v>628</v>
      </c>
      <c r="H149" s="229">
        <v>2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216</v>
      </c>
      <c r="AT149" s="236" t="s">
        <v>181</v>
      </c>
      <c r="AU149" s="236" t="s">
        <v>86</v>
      </c>
      <c r="AY149" s="16" t="s">
        <v>179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216</v>
      </c>
      <c r="BM149" s="236" t="s">
        <v>282</v>
      </c>
    </row>
    <row r="150" s="2" customFormat="1" ht="16.5" customHeight="1">
      <c r="A150" s="37"/>
      <c r="B150" s="38"/>
      <c r="C150" s="225" t="s">
        <v>284</v>
      </c>
      <c r="D150" s="225" t="s">
        <v>181</v>
      </c>
      <c r="E150" s="226" t="s">
        <v>1353</v>
      </c>
      <c r="F150" s="227" t="s">
        <v>1354</v>
      </c>
      <c r="G150" s="228" t="s">
        <v>1355</v>
      </c>
      <c r="H150" s="229">
        <v>5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216</v>
      </c>
      <c r="AT150" s="236" t="s">
        <v>181</v>
      </c>
      <c r="AU150" s="236" t="s">
        <v>86</v>
      </c>
      <c r="AY150" s="16" t="s">
        <v>179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216</v>
      </c>
      <c r="BM150" s="236" t="s">
        <v>287</v>
      </c>
    </row>
    <row r="151" s="2" customFormat="1" ht="16.5" customHeight="1">
      <c r="A151" s="37"/>
      <c r="B151" s="38"/>
      <c r="C151" s="225" t="s">
        <v>237</v>
      </c>
      <c r="D151" s="225" t="s">
        <v>181</v>
      </c>
      <c r="E151" s="226" t="s">
        <v>1356</v>
      </c>
      <c r="F151" s="227" t="s">
        <v>1357</v>
      </c>
      <c r="G151" s="228" t="s">
        <v>809</v>
      </c>
      <c r="H151" s="229">
        <v>5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216</v>
      </c>
      <c r="AT151" s="236" t="s">
        <v>181</v>
      </c>
      <c r="AU151" s="236" t="s">
        <v>86</v>
      </c>
      <c r="AY151" s="16" t="s">
        <v>179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216</v>
      </c>
      <c r="BM151" s="236" t="s">
        <v>291</v>
      </c>
    </row>
    <row r="152" s="2" customFormat="1" ht="16.5" customHeight="1">
      <c r="A152" s="37"/>
      <c r="B152" s="38"/>
      <c r="C152" s="225" t="s">
        <v>293</v>
      </c>
      <c r="D152" s="225" t="s">
        <v>181</v>
      </c>
      <c r="E152" s="226" t="s">
        <v>1358</v>
      </c>
      <c r="F152" s="227" t="s">
        <v>1359</v>
      </c>
      <c r="G152" s="228" t="s">
        <v>1355</v>
      </c>
      <c r="H152" s="229">
        <v>2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216</v>
      </c>
      <c r="AT152" s="236" t="s">
        <v>181</v>
      </c>
      <c r="AU152" s="236" t="s">
        <v>86</v>
      </c>
      <c r="AY152" s="16" t="s">
        <v>179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216</v>
      </c>
      <c r="BM152" s="236" t="s">
        <v>296</v>
      </c>
    </row>
    <row r="153" s="2" customFormat="1" ht="16.5" customHeight="1">
      <c r="A153" s="37"/>
      <c r="B153" s="38"/>
      <c r="C153" s="225" t="s">
        <v>242</v>
      </c>
      <c r="D153" s="225" t="s">
        <v>181</v>
      </c>
      <c r="E153" s="226" t="s">
        <v>1360</v>
      </c>
      <c r="F153" s="227" t="s">
        <v>1361</v>
      </c>
      <c r="G153" s="228" t="s">
        <v>1362</v>
      </c>
      <c r="H153" s="229">
        <v>10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216</v>
      </c>
      <c r="AT153" s="236" t="s">
        <v>181</v>
      </c>
      <c r="AU153" s="236" t="s">
        <v>86</v>
      </c>
      <c r="AY153" s="16" t="s">
        <v>179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216</v>
      </c>
      <c r="BM153" s="236" t="s">
        <v>300</v>
      </c>
    </row>
    <row r="154" s="2" customFormat="1" ht="16.5" customHeight="1">
      <c r="A154" s="37"/>
      <c r="B154" s="38"/>
      <c r="C154" s="225" t="s">
        <v>302</v>
      </c>
      <c r="D154" s="225" t="s">
        <v>181</v>
      </c>
      <c r="E154" s="226" t="s">
        <v>1363</v>
      </c>
      <c r="F154" s="227" t="s">
        <v>1364</v>
      </c>
      <c r="G154" s="228" t="s">
        <v>628</v>
      </c>
      <c r="H154" s="229">
        <v>1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216</v>
      </c>
      <c r="AT154" s="236" t="s">
        <v>181</v>
      </c>
      <c r="AU154" s="236" t="s">
        <v>86</v>
      </c>
      <c r="AY154" s="16" t="s">
        <v>179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216</v>
      </c>
      <c r="BM154" s="236" t="s">
        <v>305</v>
      </c>
    </row>
    <row r="155" s="2" customFormat="1">
      <c r="A155" s="37"/>
      <c r="B155" s="38"/>
      <c r="C155" s="225" t="s">
        <v>246</v>
      </c>
      <c r="D155" s="225" t="s">
        <v>181</v>
      </c>
      <c r="E155" s="226" t="s">
        <v>1365</v>
      </c>
      <c r="F155" s="227" t="s">
        <v>1366</v>
      </c>
      <c r="G155" s="228" t="s">
        <v>628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216</v>
      </c>
      <c r="AT155" s="236" t="s">
        <v>181</v>
      </c>
      <c r="AU155" s="236" t="s">
        <v>86</v>
      </c>
      <c r="AY155" s="16" t="s">
        <v>179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216</v>
      </c>
      <c r="BM155" s="236" t="s">
        <v>308</v>
      </c>
    </row>
    <row r="156" s="2" customFormat="1">
      <c r="A156" s="37"/>
      <c r="B156" s="38"/>
      <c r="C156" s="225" t="s">
        <v>310</v>
      </c>
      <c r="D156" s="225" t="s">
        <v>181</v>
      </c>
      <c r="E156" s="226" t="s">
        <v>1367</v>
      </c>
      <c r="F156" s="227" t="s">
        <v>1368</v>
      </c>
      <c r="G156" s="228" t="s">
        <v>211</v>
      </c>
      <c r="H156" s="229">
        <v>0.079000000000000001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216</v>
      </c>
      <c r="AT156" s="236" t="s">
        <v>181</v>
      </c>
      <c r="AU156" s="236" t="s">
        <v>86</v>
      </c>
      <c r="AY156" s="16" t="s">
        <v>179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216</v>
      </c>
      <c r="BM156" s="236" t="s">
        <v>313</v>
      </c>
    </row>
    <row r="157" s="12" customFormat="1" ht="25.92" customHeight="1">
      <c r="A157" s="12"/>
      <c r="B157" s="209"/>
      <c r="C157" s="210"/>
      <c r="D157" s="211" t="s">
        <v>75</v>
      </c>
      <c r="E157" s="212" t="s">
        <v>804</v>
      </c>
      <c r="F157" s="212" t="s">
        <v>805</v>
      </c>
      <c r="G157" s="210"/>
      <c r="H157" s="210"/>
      <c r="I157" s="213"/>
      <c r="J157" s="214">
        <f>BK157</f>
        <v>0</v>
      </c>
      <c r="K157" s="210"/>
      <c r="L157" s="215"/>
      <c r="M157" s="216"/>
      <c r="N157" s="217"/>
      <c r="O157" s="217"/>
      <c r="P157" s="218">
        <f>SUM(P158:P159)</f>
        <v>0</v>
      </c>
      <c r="Q157" s="217"/>
      <c r="R157" s="218">
        <f>SUM(R158:R159)</f>
        <v>0</v>
      </c>
      <c r="S157" s="217"/>
      <c r="T157" s="219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186</v>
      </c>
      <c r="AT157" s="221" t="s">
        <v>75</v>
      </c>
      <c r="AU157" s="221" t="s">
        <v>76</v>
      </c>
      <c r="AY157" s="220" t="s">
        <v>179</v>
      </c>
      <c r="BK157" s="222">
        <f>SUM(BK158:BK159)</f>
        <v>0</v>
      </c>
    </row>
    <row r="158" s="2" customFormat="1">
      <c r="A158" s="37"/>
      <c r="B158" s="38"/>
      <c r="C158" s="225" t="s">
        <v>251</v>
      </c>
      <c r="D158" s="225" t="s">
        <v>181</v>
      </c>
      <c r="E158" s="226" t="s">
        <v>1369</v>
      </c>
      <c r="F158" s="227" t="s">
        <v>1370</v>
      </c>
      <c r="G158" s="228" t="s">
        <v>809</v>
      </c>
      <c r="H158" s="229">
        <v>10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1371</v>
      </c>
      <c r="AT158" s="236" t="s">
        <v>181</v>
      </c>
      <c r="AU158" s="236" t="s">
        <v>84</v>
      </c>
      <c r="AY158" s="16" t="s">
        <v>179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1371</v>
      </c>
      <c r="BM158" s="236" t="s">
        <v>316</v>
      </c>
    </row>
    <row r="159" s="2" customFormat="1">
      <c r="A159" s="37"/>
      <c r="B159" s="38"/>
      <c r="C159" s="225" t="s">
        <v>318</v>
      </c>
      <c r="D159" s="225" t="s">
        <v>181</v>
      </c>
      <c r="E159" s="226" t="s">
        <v>1372</v>
      </c>
      <c r="F159" s="227" t="s">
        <v>1373</v>
      </c>
      <c r="G159" s="228" t="s">
        <v>809</v>
      </c>
      <c r="H159" s="229">
        <v>30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1371</v>
      </c>
      <c r="AT159" s="236" t="s">
        <v>181</v>
      </c>
      <c r="AU159" s="236" t="s">
        <v>84</v>
      </c>
      <c r="AY159" s="16" t="s">
        <v>179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1371</v>
      </c>
      <c r="BM159" s="236" t="s">
        <v>321</v>
      </c>
    </row>
    <row r="160" s="12" customFormat="1" ht="25.92" customHeight="1">
      <c r="A160" s="12"/>
      <c r="B160" s="209"/>
      <c r="C160" s="210"/>
      <c r="D160" s="211" t="s">
        <v>75</v>
      </c>
      <c r="E160" s="212" t="s">
        <v>534</v>
      </c>
      <c r="F160" s="212" t="s">
        <v>535</v>
      </c>
      <c r="G160" s="210"/>
      <c r="H160" s="210"/>
      <c r="I160" s="213"/>
      <c r="J160" s="214">
        <f>BK160</f>
        <v>0</v>
      </c>
      <c r="K160" s="210"/>
      <c r="L160" s="215"/>
      <c r="M160" s="216"/>
      <c r="N160" s="217"/>
      <c r="O160" s="217"/>
      <c r="P160" s="218">
        <f>P161</f>
        <v>0</v>
      </c>
      <c r="Q160" s="217"/>
      <c r="R160" s="218">
        <f>R161</f>
        <v>0</v>
      </c>
      <c r="S160" s="217"/>
      <c r="T160" s="21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201</v>
      </c>
      <c r="AT160" s="221" t="s">
        <v>75</v>
      </c>
      <c r="AU160" s="221" t="s">
        <v>76</v>
      </c>
      <c r="AY160" s="220" t="s">
        <v>179</v>
      </c>
      <c r="BK160" s="222">
        <f>BK161</f>
        <v>0</v>
      </c>
    </row>
    <row r="161" s="12" customFormat="1" ht="22.8" customHeight="1">
      <c r="A161" s="12"/>
      <c r="B161" s="209"/>
      <c r="C161" s="210"/>
      <c r="D161" s="211" t="s">
        <v>75</v>
      </c>
      <c r="E161" s="223" t="s">
        <v>1374</v>
      </c>
      <c r="F161" s="223" t="s">
        <v>1375</v>
      </c>
      <c r="G161" s="210"/>
      <c r="H161" s="210"/>
      <c r="I161" s="213"/>
      <c r="J161" s="224">
        <f>BK161</f>
        <v>0</v>
      </c>
      <c r="K161" s="210"/>
      <c r="L161" s="215"/>
      <c r="M161" s="216"/>
      <c r="N161" s="217"/>
      <c r="O161" s="217"/>
      <c r="P161" s="218">
        <f>P162</f>
        <v>0</v>
      </c>
      <c r="Q161" s="217"/>
      <c r="R161" s="218">
        <f>R162</f>
        <v>0</v>
      </c>
      <c r="S161" s="217"/>
      <c r="T161" s="21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0" t="s">
        <v>201</v>
      </c>
      <c r="AT161" s="221" t="s">
        <v>75</v>
      </c>
      <c r="AU161" s="221" t="s">
        <v>84</v>
      </c>
      <c r="AY161" s="220" t="s">
        <v>179</v>
      </c>
      <c r="BK161" s="222">
        <f>BK162</f>
        <v>0</v>
      </c>
    </row>
    <row r="162" s="2" customFormat="1">
      <c r="A162" s="37"/>
      <c r="B162" s="38"/>
      <c r="C162" s="225" t="s">
        <v>258</v>
      </c>
      <c r="D162" s="225" t="s">
        <v>181</v>
      </c>
      <c r="E162" s="226" t="s">
        <v>1376</v>
      </c>
      <c r="F162" s="227" t="s">
        <v>1377</v>
      </c>
      <c r="G162" s="228" t="s">
        <v>342</v>
      </c>
      <c r="H162" s="229">
        <v>5</v>
      </c>
      <c r="I162" s="230"/>
      <c r="J162" s="231">
        <f>ROUND(I162*H162,2)</f>
        <v>0</v>
      </c>
      <c r="K162" s="227" t="s">
        <v>1</v>
      </c>
      <c r="L162" s="43"/>
      <c r="M162" s="272" t="s">
        <v>1</v>
      </c>
      <c r="N162" s="273" t="s">
        <v>41</v>
      </c>
      <c r="O162" s="274"/>
      <c r="P162" s="275">
        <f>O162*H162</f>
        <v>0</v>
      </c>
      <c r="Q162" s="275">
        <v>0</v>
      </c>
      <c r="R162" s="275">
        <f>Q162*H162</f>
        <v>0</v>
      </c>
      <c r="S162" s="275">
        <v>0</v>
      </c>
      <c r="T162" s="27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186</v>
      </c>
      <c r="AT162" s="236" t="s">
        <v>181</v>
      </c>
      <c r="AU162" s="236" t="s">
        <v>86</v>
      </c>
      <c r="AY162" s="16" t="s">
        <v>179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186</v>
      </c>
      <c r="BM162" s="236" t="s">
        <v>325</v>
      </c>
    </row>
    <row r="163" s="2" customFormat="1" ht="6.96" customHeight="1">
      <c r="A163" s="37"/>
      <c r="B163" s="65"/>
      <c r="C163" s="66"/>
      <c r="D163" s="66"/>
      <c r="E163" s="66"/>
      <c r="F163" s="66"/>
      <c r="G163" s="66"/>
      <c r="H163" s="66"/>
      <c r="I163" s="66"/>
      <c r="J163" s="66"/>
      <c r="K163" s="66"/>
      <c r="L163" s="43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sheet="1" autoFilter="0" formatColumns="0" formatRows="0" objects="1" scenarios="1" spinCount="100000" saltValue="lRj2tvzEJQaSnuFfjeiVEM/1RPLKoBTpEdAf6FGNGquvrsx0Ok9nrQFrwm6it0AXmEvDxhv7a00SCKHBKijHUw==" hashValue="r3aOOdVwcQ0aE9nTWz9Q/ZdXxRZ8Mug0TVUVUE7HxVMGwCYDeFvpKdMJEsWNKISOm12bPMrjma33De/jWpSPDA==" algorithmName="SHA-512" password="CC35"/>
  <autoFilter ref="C124:K1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567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1378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ROUND((SUM(BE124:BE132)),  2)</f>
        <v>0</v>
      </c>
      <c r="G35" s="37"/>
      <c r="H35" s="37"/>
      <c r="I35" s="163">
        <v>0.20999999999999999</v>
      </c>
      <c r="J35" s="162">
        <f>ROUND(((SUM(BE124:BE132))*I35),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ROUND((SUM(BF124:BF132)),  2)</f>
        <v>0</v>
      </c>
      <c r="G36" s="37"/>
      <c r="H36" s="37"/>
      <c r="I36" s="163">
        <v>0.14999999999999999</v>
      </c>
      <c r="J36" s="162">
        <f>ROUND(((SUM(BF124:BF132))*I36),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ROUND((SUM(BG124:BG132)),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ROUND((SUM(BH124:BH132)),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ROUND((SUM(BI124:BI132)),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567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02.7 - I.etapa - VRN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160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161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162</v>
      </c>
      <c r="E101" s="195"/>
      <c r="F101" s="195"/>
      <c r="G101" s="195"/>
      <c r="H101" s="195"/>
      <c r="I101" s="195"/>
      <c r="J101" s="196">
        <f>J128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1379</v>
      </c>
      <c r="E102" s="195"/>
      <c r="F102" s="195"/>
      <c r="G102" s="195"/>
      <c r="H102" s="195"/>
      <c r="I102" s="195"/>
      <c r="J102" s="196">
        <f>J130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164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Druhá domácnost DOZP-PD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137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567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568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02.7 - I.etapa - VRN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>Mladá Boleslav,Havlíčkova 447</v>
      </c>
      <c r="G118" s="39"/>
      <c r="H118" s="39"/>
      <c r="I118" s="31" t="s">
        <v>22</v>
      </c>
      <c r="J118" s="78" t="str">
        <f>IF(J14="","",J14)</f>
        <v>30. 6. 2021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9"/>
      <c r="E120" s="39"/>
      <c r="F120" s="26" t="str">
        <f>E17</f>
        <v>Středočeský kraj</v>
      </c>
      <c r="G120" s="39"/>
      <c r="H120" s="39"/>
      <c r="I120" s="31" t="s">
        <v>30</v>
      </c>
      <c r="J120" s="35" t="str">
        <f>E23</f>
        <v>Energy Benefit Centre Praha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>Ing.Pavel Michálek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165</v>
      </c>
      <c r="D123" s="201" t="s">
        <v>61</v>
      </c>
      <c r="E123" s="201" t="s">
        <v>57</v>
      </c>
      <c r="F123" s="201" t="s">
        <v>58</v>
      </c>
      <c r="G123" s="201" t="s">
        <v>166</v>
      </c>
      <c r="H123" s="201" t="s">
        <v>167</v>
      </c>
      <c r="I123" s="201" t="s">
        <v>168</v>
      </c>
      <c r="J123" s="201" t="s">
        <v>142</v>
      </c>
      <c r="K123" s="202" t="s">
        <v>169</v>
      </c>
      <c r="L123" s="203"/>
      <c r="M123" s="99" t="s">
        <v>1</v>
      </c>
      <c r="N123" s="100" t="s">
        <v>40</v>
      </c>
      <c r="O123" s="100" t="s">
        <v>170</v>
      </c>
      <c r="P123" s="100" t="s">
        <v>171</v>
      </c>
      <c r="Q123" s="100" t="s">
        <v>172</v>
      </c>
      <c r="R123" s="100" t="s">
        <v>173</v>
      </c>
      <c r="S123" s="100" t="s">
        <v>174</v>
      </c>
      <c r="T123" s="101" t="s">
        <v>175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176</v>
      </c>
      <c r="D124" s="39"/>
      <c r="E124" s="39"/>
      <c r="F124" s="39"/>
      <c r="G124" s="39"/>
      <c r="H124" s="39"/>
      <c r="I124" s="39"/>
      <c r="J124" s="204">
        <f>BK124</f>
        <v>0</v>
      </c>
      <c r="K124" s="39"/>
      <c r="L124" s="43"/>
      <c r="M124" s="102"/>
      <c r="N124" s="205"/>
      <c r="O124" s="103"/>
      <c r="P124" s="206">
        <f>P125</f>
        <v>0</v>
      </c>
      <c r="Q124" s="103"/>
      <c r="R124" s="206">
        <f>R125</f>
        <v>0</v>
      </c>
      <c r="S124" s="103"/>
      <c r="T124" s="207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144</v>
      </c>
      <c r="BK124" s="208">
        <f>BK125</f>
        <v>0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534</v>
      </c>
      <c r="F125" s="212" t="s">
        <v>535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P126+P128+P130</f>
        <v>0</v>
      </c>
      <c r="Q125" s="217"/>
      <c r="R125" s="218">
        <f>R126+R128+R130</f>
        <v>0</v>
      </c>
      <c r="S125" s="217"/>
      <c r="T125" s="219">
        <f>T126+T128+T130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201</v>
      </c>
      <c r="AT125" s="221" t="s">
        <v>75</v>
      </c>
      <c r="AU125" s="221" t="s">
        <v>76</v>
      </c>
      <c r="AY125" s="220" t="s">
        <v>179</v>
      </c>
      <c r="BK125" s="222">
        <f>BK126+BK128+BK130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536</v>
      </c>
      <c r="F126" s="223" t="s">
        <v>537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201</v>
      </c>
      <c r="AT126" s="221" t="s">
        <v>75</v>
      </c>
      <c r="AU126" s="221" t="s">
        <v>84</v>
      </c>
      <c r="AY126" s="220" t="s">
        <v>179</v>
      </c>
      <c r="BK126" s="222">
        <f>BK127</f>
        <v>0</v>
      </c>
    </row>
    <row r="127" s="2" customFormat="1">
      <c r="A127" s="37"/>
      <c r="B127" s="38"/>
      <c r="C127" s="225" t="s">
        <v>84</v>
      </c>
      <c r="D127" s="225" t="s">
        <v>181</v>
      </c>
      <c r="E127" s="226" t="s">
        <v>543</v>
      </c>
      <c r="F127" s="227" t="s">
        <v>1380</v>
      </c>
      <c r="G127" s="228" t="s">
        <v>540</v>
      </c>
      <c r="H127" s="229">
        <v>3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1381</v>
      </c>
      <c r="AT127" s="236" t="s">
        <v>181</v>
      </c>
      <c r="AU127" s="236" t="s">
        <v>86</v>
      </c>
      <c r="AY127" s="16" t="s">
        <v>179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1381</v>
      </c>
      <c r="BM127" s="236" t="s">
        <v>1382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546</v>
      </c>
      <c r="F128" s="223" t="s">
        <v>547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201</v>
      </c>
      <c r="AT128" s="221" t="s">
        <v>75</v>
      </c>
      <c r="AU128" s="221" t="s">
        <v>84</v>
      </c>
      <c r="AY128" s="220" t="s">
        <v>179</v>
      </c>
      <c r="BK128" s="222">
        <f>BK129</f>
        <v>0</v>
      </c>
    </row>
    <row r="129" s="2" customFormat="1" ht="16.5" customHeight="1">
      <c r="A129" s="37"/>
      <c r="B129" s="38"/>
      <c r="C129" s="225" t="s">
        <v>86</v>
      </c>
      <c r="D129" s="225" t="s">
        <v>181</v>
      </c>
      <c r="E129" s="226" t="s">
        <v>548</v>
      </c>
      <c r="F129" s="227" t="s">
        <v>549</v>
      </c>
      <c r="G129" s="228" t="s">
        <v>540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1381</v>
      </c>
      <c r="AT129" s="236" t="s">
        <v>181</v>
      </c>
      <c r="AU129" s="236" t="s">
        <v>86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1381</v>
      </c>
      <c r="BM129" s="236" t="s">
        <v>1383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1384</v>
      </c>
      <c r="F130" s="223" t="s">
        <v>1385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SUM(P131:P132)</f>
        <v>0</v>
      </c>
      <c r="Q130" s="217"/>
      <c r="R130" s="218">
        <f>SUM(R131:R132)</f>
        <v>0</v>
      </c>
      <c r="S130" s="217"/>
      <c r="T130" s="21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201</v>
      </c>
      <c r="AT130" s="221" t="s">
        <v>75</v>
      </c>
      <c r="AU130" s="221" t="s">
        <v>84</v>
      </c>
      <c r="AY130" s="220" t="s">
        <v>179</v>
      </c>
      <c r="BK130" s="222">
        <f>SUM(BK131:BK132)</f>
        <v>0</v>
      </c>
    </row>
    <row r="131" s="2" customFormat="1" ht="16.5" customHeight="1">
      <c r="A131" s="37"/>
      <c r="B131" s="38"/>
      <c r="C131" s="225" t="s">
        <v>194</v>
      </c>
      <c r="D131" s="225" t="s">
        <v>181</v>
      </c>
      <c r="E131" s="226" t="s">
        <v>1386</v>
      </c>
      <c r="F131" s="227" t="s">
        <v>1387</v>
      </c>
      <c r="G131" s="228" t="s">
        <v>540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1381</v>
      </c>
      <c r="AT131" s="236" t="s">
        <v>181</v>
      </c>
      <c r="AU131" s="236" t="s">
        <v>86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1381</v>
      </c>
      <c r="BM131" s="236" t="s">
        <v>1388</v>
      </c>
    </row>
    <row r="132" s="2" customFormat="1" ht="16.5" customHeight="1">
      <c r="A132" s="37"/>
      <c r="B132" s="38"/>
      <c r="C132" s="225" t="s">
        <v>186</v>
      </c>
      <c r="D132" s="225" t="s">
        <v>181</v>
      </c>
      <c r="E132" s="226" t="s">
        <v>1389</v>
      </c>
      <c r="F132" s="227" t="s">
        <v>1390</v>
      </c>
      <c r="G132" s="228" t="s">
        <v>540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72" t="s">
        <v>1</v>
      </c>
      <c r="N132" s="273" t="s">
        <v>41</v>
      </c>
      <c r="O132" s="274"/>
      <c r="P132" s="275">
        <f>O132*H132</f>
        <v>0</v>
      </c>
      <c r="Q132" s="275">
        <v>0</v>
      </c>
      <c r="R132" s="275">
        <f>Q132*H132</f>
        <v>0</v>
      </c>
      <c r="S132" s="275">
        <v>0</v>
      </c>
      <c r="T132" s="27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1381</v>
      </c>
      <c r="AT132" s="236" t="s">
        <v>181</v>
      </c>
      <c r="AU132" s="236" t="s">
        <v>86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1381</v>
      </c>
      <c r="BM132" s="236" t="s">
        <v>1391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HTX0Xy5+q8OIVCBXJgQMNhU+EHgV8b8uAUguuM4Te+R0mg9k+SDU3ihWGuXsdi4f4v2k0EwqncoOaH/kGZ6W/Q==" hashValue="Sr7dQEV1t0fNG+9tzR8sMqZhdQF7uX1AJ9zQ/LUmPHGP/yJGOdDRXQzOojHH8DJDtudH1hg4QXA6pVvOMK2cfQ==" algorithmName="SHA-512" password="CC35"/>
  <autoFilter ref="C123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1393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139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ROUND((SUM(BE138:BE301)),  2)</f>
        <v>0</v>
      </c>
      <c r="G35" s="37"/>
      <c r="H35" s="37"/>
      <c r="I35" s="163">
        <v>0.20999999999999999</v>
      </c>
      <c r="J35" s="162">
        <f>ROUND(((SUM(BE138:BE301))*I35),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ROUND((SUM(BF138:BF301)),  2)</f>
        <v>0</v>
      </c>
      <c r="G36" s="37"/>
      <c r="H36" s="37"/>
      <c r="I36" s="163">
        <v>0.14999999999999999</v>
      </c>
      <c r="J36" s="162">
        <f>ROUND(((SUM(BF138:BF301))*I36),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ROUND((SUM(BG138:BG301)),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ROUND((SUM(BH138:BH301)),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ROUND((SUM(BI138:BI301)),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03.1 - II.etapa - Stavební část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 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J138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145</v>
      </c>
      <c r="E99" s="190"/>
      <c r="F99" s="190"/>
      <c r="G99" s="190"/>
      <c r="H99" s="190"/>
      <c r="I99" s="190"/>
      <c r="J99" s="191">
        <f>J139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148</v>
      </c>
      <c r="E100" s="195"/>
      <c r="F100" s="195"/>
      <c r="G100" s="195"/>
      <c r="H100" s="195"/>
      <c r="I100" s="195"/>
      <c r="J100" s="196">
        <f>J140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150</v>
      </c>
      <c r="E101" s="195"/>
      <c r="F101" s="195"/>
      <c r="G101" s="195"/>
      <c r="H101" s="195"/>
      <c r="I101" s="195"/>
      <c r="J101" s="196">
        <f>J147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151</v>
      </c>
      <c r="E102" s="195"/>
      <c r="F102" s="195"/>
      <c r="G102" s="195"/>
      <c r="H102" s="195"/>
      <c r="I102" s="195"/>
      <c r="J102" s="196">
        <f>J160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152</v>
      </c>
      <c r="E103" s="195"/>
      <c r="F103" s="195"/>
      <c r="G103" s="195"/>
      <c r="H103" s="195"/>
      <c r="I103" s="195"/>
      <c r="J103" s="196">
        <f>J189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153</v>
      </c>
      <c r="E104" s="195"/>
      <c r="F104" s="195"/>
      <c r="G104" s="195"/>
      <c r="H104" s="195"/>
      <c r="I104" s="195"/>
      <c r="J104" s="196">
        <f>J196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154</v>
      </c>
      <c r="E105" s="190"/>
      <c r="F105" s="190"/>
      <c r="G105" s="190"/>
      <c r="H105" s="190"/>
      <c r="I105" s="190"/>
      <c r="J105" s="191">
        <f>J198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155</v>
      </c>
      <c r="E106" s="195"/>
      <c r="F106" s="195"/>
      <c r="G106" s="195"/>
      <c r="H106" s="195"/>
      <c r="I106" s="195"/>
      <c r="J106" s="196">
        <f>J199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156</v>
      </c>
      <c r="E107" s="195"/>
      <c r="F107" s="195"/>
      <c r="G107" s="195"/>
      <c r="H107" s="195"/>
      <c r="I107" s="195"/>
      <c r="J107" s="196">
        <f>J204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1316</v>
      </c>
      <c r="E108" s="195"/>
      <c r="F108" s="195"/>
      <c r="G108" s="195"/>
      <c r="H108" s="195"/>
      <c r="I108" s="195"/>
      <c r="J108" s="196">
        <f>J211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571</v>
      </c>
      <c r="E109" s="195"/>
      <c r="F109" s="195"/>
      <c r="G109" s="195"/>
      <c r="H109" s="195"/>
      <c r="I109" s="195"/>
      <c r="J109" s="196">
        <f>J214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158</v>
      </c>
      <c r="E110" s="195"/>
      <c r="F110" s="195"/>
      <c r="G110" s="195"/>
      <c r="H110" s="195"/>
      <c r="I110" s="195"/>
      <c r="J110" s="196">
        <f>J224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572</v>
      </c>
      <c r="E111" s="195"/>
      <c r="F111" s="195"/>
      <c r="G111" s="195"/>
      <c r="H111" s="195"/>
      <c r="I111" s="195"/>
      <c r="J111" s="196">
        <f>J241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573</v>
      </c>
      <c r="E112" s="195"/>
      <c r="F112" s="195"/>
      <c r="G112" s="195"/>
      <c r="H112" s="195"/>
      <c r="I112" s="195"/>
      <c r="J112" s="196">
        <f>J257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574</v>
      </c>
      <c r="E113" s="195"/>
      <c r="F113" s="195"/>
      <c r="G113" s="195"/>
      <c r="H113" s="195"/>
      <c r="I113" s="195"/>
      <c r="J113" s="196">
        <f>J273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1394</v>
      </c>
      <c r="E114" s="195"/>
      <c r="F114" s="195"/>
      <c r="G114" s="195"/>
      <c r="H114" s="195"/>
      <c r="I114" s="195"/>
      <c r="J114" s="196">
        <f>J285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32"/>
      <c r="D115" s="194" t="s">
        <v>575</v>
      </c>
      <c r="E115" s="195"/>
      <c r="F115" s="195"/>
      <c r="G115" s="195"/>
      <c r="H115" s="195"/>
      <c r="I115" s="195"/>
      <c r="J115" s="196">
        <f>J292</f>
        <v>0</v>
      </c>
      <c r="K115" s="132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7"/>
      <c r="C116" s="188"/>
      <c r="D116" s="189" t="s">
        <v>576</v>
      </c>
      <c r="E116" s="190"/>
      <c r="F116" s="190"/>
      <c r="G116" s="190"/>
      <c r="H116" s="190"/>
      <c r="I116" s="190"/>
      <c r="J116" s="191">
        <f>J300</f>
        <v>0</v>
      </c>
      <c r="K116" s="188"/>
      <c r="L116" s="192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164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82" t="str">
        <f>E7</f>
        <v>Druhá domácnost DOZP-PD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137</v>
      </c>
      <c r="D127" s="21"/>
      <c r="E127" s="21"/>
      <c r="F127" s="21"/>
      <c r="G127" s="21"/>
      <c r="H127" s="21"/>
      <c r="I127" s="21"/>
      <c r="J127" s="21"/>
      <c r="K127" s="21"/>
      <c r="L127" s="19"/>
    </row>
    <row r="128" s="2" customFormat="1" ht="16.5" customHeight="1">
      <c r="A128" s="37"/>
      <c r="B128" s="38"/>
      <c r="C128" s="39"/>
      <c r="D128" s="39"/>
      <c r="E128" s="182" t="s">
        <v>1392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568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E11</f>
        <v>03.1 - II.etapa - Stavební část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F14</f>
        <v>Mladá Boleslav,Havlíčkova 447</v>
      </c>
      <c r="G132" s="39"/>
      <c r="H132" s="39"/>
      <c r="I132" s="31" t="s">
        <v>22</v>
      </c>
      <c r="J132" s="78" t="str">
        <f>IF(J14="","",J14)</f>
        <v>30. 6. 2021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25.65" customHeight="1">
      <c r="A134" s="37"/>
      <c r="B134" s="38"/>
      <c r="C134" s="31" t="s">
        <v>24</v>
      </c>
      <c r="D134" s="39"/>
      <c r="E134" s="39"/>
      <c r="F134" s="26" t="str">
        <f>E17</f>
        <v>Středočeský kraj</v>
      </c>
      <c r="G134" s="39"/>
      <c r="H134" s="39"/>
      <c r="I134" s="31" t="s">
        <v>30</v>
      </c>
      <c r="J134" s="35" t="str">
        <f>E23</f>
        <v>Energy Benefit Centre Praha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9"/>
      <c r="E135" s="39"/>
      <c r="F135" s="26" t="str">
        <f>IF(E20="","",E20)</f>
        <v>Vyplň údaj</v>
      </c>
      <c r="G135" s="39"/>
      <c r="H135" s="39"/>
      <c r="I135" s="31" t="s">
        <v>33</v>
      </c>
      <c r="J135" s="35" t="str">
        <f>E26</f>
        <v>Ing. Pavel Michálek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98"/>
      <c r="B137" s="199"/>
      <c r="C137" s="200" t="s">
        <v>165</v>
      </c>
      <c r="D137" s="201" t="s">
        <v>61</v>
      </c>
      <c r="E137" s="201" t="s">
        <v>57</v>
      </c>
      <c r="F137" s="201" t="s">
        <v>58</v>
      </c>
      <c r="G137" s="201" t="s">
        <v>166</v>
      </c>
      <c r="H137" s="201" t="s">
        <v>167</v>
      </c>
      <c r="I137" s="201" t="s">
        <v>168</v>
      </c>
      <c r="J137" s="201" t="s">
        <v>142</v>
      </c>
      <c r="K137" s="202" t="s">
        <v>169</v>
      </c>
      <c r="L137" s="203"/>
      <c r="M137" s="99" t="s">
        <v>1</v>
      </c>
      <c r="N137" s="100" t="s">
        <v>40</v>
      </c>
      <c r="O137" s="100" t="s">
        <v>170</v>
      </c>
      <c r="P137" s="100" t="s">
        <v>171</v>
      </c>
      <c r="Q137" s="100" t="s">
        <v>172</v>
      </c>
      <c r="R137" s="100" t="s">
        <v>173</v>
      </c>
      <c r="S137" s="100" t="s">
        <v>174</v>
      </c>
      <c r="T137" s="101" t="s">
        <v>175</v>
      </c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</row>
    <row r="138" s="2" customFormat="1" ht="22.8" customHeight="1">
      <c r="A138" s="37"/>
      <c r="B138" s="38"/>
      <c r="C138" s="106" t="s">
        <v>176</v>
      </c>
      <c r="D138" s="39"/>
      <c r="E138" s="39"/>
      <c r="F138" s="39"/>
      <c r="G138" s="39"/>
      <c r="H138" s="39"/>
      <c r="I138" s="39"/>
      <c r="J138" s="204">
        <f>BK138</f>
        <v>0</v>
      </c>
      <c r="K138" s="39"/>
      <c r="L138" s="43"/>
      <c r="M138" s="102"/>
      <c r="N138" s="205"/>
      <c r="O138" s="103"/>
      <c r="P138" s="206">
        <f>P139+P198+P300</f>
        <v>0</v>
      </c>
      <c r="Q138" s="103"/>
      <c r="R138" s="206">
        <f>R139+R198+R300</f>
        <v>0.25711200000000001</v>
      </c>
      <c r="S138" s="103"/>
      <c r="T138" s="207">
        <f>T139+T198+T300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75</v>
      </c>
      <c r="AU138" s="16" t="s">
        <v>144</v>
      </c>
      <c r="BK138" s="208">
        <f>BK139+BK198+BK300</f>
        <v>0</v>
      </c>
    </row>
    <row r="139" s="12" customFormat="1" ht="25.92" customHeight="1">
      <c r="A139" s="12"/>
      <c r="B139" s="209"/>
      <c r="C139" s="210"/>
      <c r="D139" s="211" t="s">
        <v>75</v>
      </c>
      <c r="E139" s="212" t="s">
        <v>177</v>
      </c>
      <c r="F139" s="212" t="s">
        <v>178</v>
      </c>
      <c r="G139" s="210"/>
      <c r="H139" s="210"/>
      <c r="I139" s="213"/>
      <c r="J139" s="214">
        <f>BK139</f>
        <v>0</v>
      </c>
      <c r="K139" s="210"/>
      <c r="L139" s="215"/>
      <c r="M139" s="216"/>
      <c r="N139" s="217"/>
      <c r="O139" s="217"/>
      <c r="P139" s="218">
        <f>P140+P147+P160+P189+P196</f>
        <v>0</v>
      </c>
      <c r="Q139" s="217"/>
      <c r="R139" s="218">
        <f>R140+R147+R160+R189+R196</f>
        <v>0</v>
      </c>
      <c r="S139" s="217"/>
      <c r="T139" s="219">
        <f>T140+T147+T160+T189+T196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84</v>
      </c>
      <c r="AT139" s="221" t="s">
        <v>75</v>
      </c>
      <c r="AU139" s="221" t="s">
        <v>76</v>
      </c>
      <c r="AY139" s="220" t="s">
        <v>179</v>
      </c>
      <c r="BK139" s="222">
        <f>BK140+BK147+BK160+BK189+BK196</f>
        <v>0</v>
      </c>
    </row>
    <row r="140" s="12" customFormat="1" ht="22.8" customHeight="1">
      <c r="A140" s="12"/>
      <c r="B140" s="209"/>
      <c r="C140" s="210"/>
      <c r="D140" s="211" t="s">
        <v>75</v>
      </c>
      <c r="E140" s="223" t="s">
        <v>194</v>
      </c>
      <c r="F140" s="223" t="s">
        <v>224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SUM(P141:P146)</f>
        <v>0</v>
      </c>
      <c r="Q140" s="217"/>
      <c r="R140" s="218">
        <f>SUM(R141:R146)</f>
        <v>0</v>
      </c>
      <c r="S140" s="217"/>
      <c r="T140" s="219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84</v>
      </c>
      <c r="AT140" s="221" t="s">
        <v>75</v>
      </c>
      <c r="AU140" s="221" t="s">
        <v>84</v>
      </c>
      <c r="AY140" s="220" t="s">
        <v>179</v>
      </c>
      <c r="BK140" s="222">
        <f>SUM(BK141:BK146)</f>
        <v>0</v>
      </c>
    </row>
    <row r="141" s="2" customFormat="1" ht="33" customHeight="1">
      <c r="A141" s="37"/>
      <c r="B141" s="38"/>
      <c r="C141" s="225" t="s">
        <v>84</v>
      </c>
      <c r="D141" s="225" t="s">
        <v>181</v>
      </c>
      <c r="E141" s="226" t="s">
        <v>586</v>
      </c>
      <c r="F141" s="227" t="s">
        <v>587</v>
      </c>
      <c r="G141" s="228" t="s">
        <v>342</v>
      </c>
      <c r="H141" s="229">
        <v>2</v>
      </c>
      <c r="I141" s="230"/>
      <c r="J141" s="231">
        <f>ROUND(I141*H141,2)</f>
        <v>0</v>
      </c>
      <c r="K141" s="227" t="s">
        <v>185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186</v>
      </c>
      <c r="AT141" s="236" t="s">
        <v>181</v>
      </c>
      <c r="AU141" s="236" t="s">
        <v>86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186</v>
      </c>
      <c r="BM141" s="236" t="s">
        <v>86</v>
      </c>
    </row>
    <row r="142" s="2" customFormat="1" ht="33" customHeight="1">
      <c r="A142" s="37"/>
      <c r="B142" s="38"/>
      <c r="C142" s="225" t="s">
        <v>86</v>
      </c>
      <c r="D142" s="225" t="s">
        <v>181</v>
      </c>
      <c r="E142" s="226" t="s">
        <v>588</v>
      </c>
      <c r="F142" s="227" t="s">
        <v>589</v>
      </c>
      <c r="G142" s="228" t="s">
        <v>342</v>
      </c>
      <c r="H142" s="229">
        <v>1</v>
      </c>
      <c r="I142" s="230"/>
      <c r="J142" s="231">
        <f>ROUND(I142*H142,2)</f>
        <v>0</v>
      </c>
      <c r="K142" s="227" t="s">
        <v>185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186</v>
      </c>
      <c r="AT142" s="236" t="s">
        <v>181</v>
      </c>
      <c r="AU142" s="236" t="s">
        <v>86</v>
      </c>
      <c r="AY142" s="16" t="s">
        <v>179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186</v>
      </c>
      <c r="BM142" s="236" t="s">
        <v>186</v>
      </c>
    </row>
    <row r="143" s="2" customFormat="1">
      <c r="A143" s="37"/>
      <c r="B143" s="38"/>
      <c r="C143" s="225" t="s">
        <v>194</v>
      </c>
      <c r="D143" s="225" t="s">
        <v>181</v>
      </c>
      <c r="E143" s="226" t="s">
        <v>597</v>
      </c>
      <c r="F143" s="227" t="s">
        <v>598</v>
      </c>
      <c r="G143" s="228" t="s">
        <v>192</v>
      </c>
      <c r="H143" s="229">
        <v>18.739000000000001</v>
      </c>
      <c r="I143" s="230"/>
      <c r="J143" s="231">
        <f>ROUND(I143*H143,2)</f>
        <v>0</v>
      </c>
      <c r="K143" s="227" t="s">
        <v>185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186</v>
      </c>
      <c r="AT143" s="236" t="s">
        <v>181</v>
      </c>
      <c r="AU143" s="236" t="s">
        <v>86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186</v>
      </c>
      <c r="BM143" s="236" t="s">
        <v>197</v>
      </c>
    </row>
    <row r="144" s="13" customFormat="1">
      <c r="A144" s="13"/>
      <c r="B144" s="238"/>
      <c r="C144" s="239"/>
      <c r="D144" s="240" t="s">
        <v>187</v>
      </c>
      <c r="E144" s="241" t="s">
        <v>1</v>
      </c>
      <c r="F144" s="242" t="s">
        <v>1395</v>
      </c>
      <c r="G144" s="239"/>
      <c r="H144" s="243">
        <v>18.739000000000001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187</v>
      </c>
      <c r="AU144" s="249" t="s">
        <v>86</v>
      </c>
      <c r="AV144" s="13" t="s">
        <v>86</v>
      </c>
      <c r="AW144" s="13" t="s">
        <v>32</v>
      </c>
      <c r="AX144" s="13" t="s">
        <v>76</v>
      </c>
      <c r="AY144" s="249" t="s">
        <v>179</v>
      </c>
    </row>
    <row r="145" s="14" customFormat="1">
      <c r="A145" s="14"/>
      <c r="B145" s="250"/>
      <c r="C145" s="251"/>
      <c r="D145" s="240" t="s">
        <v>187</v>
      </c>
      <c r="E145" s="252" t="s">
        <v>1</v>
      </c>
      <c r="F145" s="253" t="s">
        <v>189</v>
      </c>
      <c r="G145" s="251"/>
      <c r="H145" s="254">
        <v>18.739000000000001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187</v>
      </c>
      <c r="AU145" s="260" t="s">
        <v>86</v>
      </c>
      <c r="AV145" s="14" t="s">
        <v>186</v>
      </c>
      <c r="AW145" s="14" t="s">
        <v>32</v>
      </c>
      <c r="AX145" s="14" t="s">
        <v>84</v>
      </c>
      <c r="AY145" s="260" t="s">
        <v>179</v>
      </c>
    </row>
    <row r="146" s="2" customFormat="1">
      <c r="A146" s="37"/>
      <c r="B146" s="38"/>
      <c r="C146" s="225" t="s">
        <v>186</v>
      </c>
      <c r="D146" s="225" t="s">
        <v>181</v>
      </c>
      <c r="E146" s="226" t="s">
        <v>601</v>
      </c>
      <c r="F146" s="227" t="s">
        <v>602</v>
      </c>
      <c r="G146" s="228" t="s">
        <v>192</v>
      </c>
      <c r="H146" s="229">
        <v>2.2000000000000002</v>
      </c>
      <c r="I146" s="230"/>
      <c r="J146" s="231">
        <f>ROUND(I146*H146,2)</f>
        <v>0</v>
      </c>
      <c r="K146" s="227" t="s">
        <v>185</v>
      </c>
      <c r="L146" s="43"/>
      <c r="M146" s="232" t="s">
        <v>1</v>
      </c>
      <c r="N146" s="233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186</v>
      </c>
      <c r="AT146" s="236" t="s">
        <v>181</v>
      </c>
      <c r="AU146" s="236" t="s">
        <v>86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186</v>
      </c>
      <c r="BM146" s="236" t="s">
        <v>200</v>
      </c>
    </row>
    <row r="147" s="12" customFormat="1" ht="22.8" customHeight="1">
      <c r="A147" s="12"/>
      <c r="B147" s="209"/>
      <c r="C147" s="210"/>
      <c r="D147" s="211" t="s">
        <v>75</v>
      </c>
      <c r="E147" s="223" t="s">
        <v>197</v>
      </c>
      <c r="F147" s="223" t="s">
        <v>301</v>
      </c>
      <c r="G147" s="210"/>
      <c r="H147" s="210"/>
      <c r="I147" s="213"/>
      <c r="J147" s="224">
        <f>BK147</f>
        <v>0</v>
      </c>
      <c r="K147" s="210"/>
      <c r="L147" s="215"/>
      <c r="M147" s="216"/>
      <c r="N147" s="217"/>
      <c r="O147" s="217"/>
      <c r="P147" s="218">
        <f>SUM(P148:P159)</f>
        <v>0</v>
      </c>
      <c r="Q147" s="217"/>
      <c r="R147" s="218">
        <f>SUM(R148:R159)</f>
        <v>0</v>
      </c>
      <c r="S147" s="217"/>
      <c r="T147" s="219">
        <f>SUM(T148:T159)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0" t="s">
        <v>84</v>
      </c>
      <c r="AT147" s="221" t="s">
        <v>75</v>
      </c>
      <c r="AU147" s="221" t="s">
        <v>84</v>
      </c>
      <c r="AY147" s="220" t="s">
        <v>179</v>
      </c>
      <c r="BK147" s="222">
        <f>SUM(BK148:BK159)</f>
        <v>0</v>
      </c>
    </row>
    <row r="148" s="2" customFormat="1">
      <c r="A148" s="37"/>
      <c r="B148" s="38"/>
      <c r="C148" s="225" t="s">
        <v>201</v>
      </c>
      <c r="D148" s="225" t="s">
        <v>181</v>
      </c>
      <c r="E148" s="226" t="s">
        <v>1396</v>
      </c>
      <c r="F148" s="227" t="s">
        <v>1397</v>
      </c>
      <c r="G148" s="228" t="s">
        <v>192</v>
      </c>
      <c r="H148" s="229">
        <v>9.0299999999999994</v>
      </c>
      <c r="I148" s="230"/>
      <c r="J148" s="231">
        <f>ROUND(I148*H148,2)</f>
        <v>0</v>
      </c>
      <c r="K148" s="227" t="s">
        <v>185</v>
      </c>
      <c r="L148" s="43"/>
      <c r="M148" s="232" t="s">
        <v>1</v>
      </c>
      <c r="N148" s="233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186</v>
      </c>
      <c r="AT148" s="236" t="s">
        <v>181</v>
      </c>
      <c r="AU148" s="236" t="s">
        <v>86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186</v>
      </c>
      <c r="BM148" s="236" t="s">
        <v>204</v>
      </c>
    </row>
    <row r="149" s="13" customFormat="1">
      <c r="A149" s="13"/>
      <c r="B149" s="238"/>
      <c r="C149" s="239"/>
      <c r="D149" s="240" t="s">
        <v>187</v>
      </c>
      <c r="E149" s="241" t="s">
        <v>1</v>
      </c>
      <c r="F149" s="242" t="s">
        <v>1398</v>
      </c>
      <c r="G149" s="239"/>
      <c r="H149" s="243">
        <v>9.0299999999999994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187</v>
      </c>
      <c r="AU149" s="249" t="s">
        <v>86</v>
      </c>
      <c r="AV149" s="13" t="s">
        <v>86</v>
      </c>
      <c r="AW149" s="13" t="s">
        <v>32</v>
      </c>
      <c r="AX149" s="13" t="s">
        <v>76</v>
      </c>
      <c r="AY149" s="249" t="s">
        <v>179</v>
      </c>
    </row>
    <row r="150" s="14" customFormat="1">
      <c r="A150" s="14"/>
      <c r="B150" s="250"/>
      <c r="C150" s="251"/>
      <c r="D150" s="240" t="s">
        <v>187</v>
      </c>
      <c r="E150" s="252" t="s">
        <v>1</v>
      </c>
      <c r="F150" s="253" t="s">
        <v>189</v>
      </c>
      <c r="G150" s="251"/>
      <c r="H150" s="254">
        <v>9.0299999999999994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187</v>
      </c>
      <c r="AU150" s="260" t="s">
        <v>86</v>
      </c>
      <c r="AV150" s="14" t="s">
        <v>186</v>
      </c>
      <c r="AW150" s="14" t="s">
        <v>32</v>
      </c>
      <c r="AX150" s="14" t="s">
        <v>84</v>
      </c>
      <c r="AY150" s="260" t="s">
        <v>179</v>
      </c>
    </row>
    <row r="151" s="2" customFormat="1">
      <c r="A151" s="37"/>
      <c r="B151" s="38"/>
      <c r="C151" s="225" t="s">
        <v>197</v>
      </c>
      <c r="D151" s="225" t="s">
        <v>181</v>
      </c>
      <c r="E151" s="226" t="s">
        <v>604</v>
      </c>
      <c r="F151" s="227" t="s">
        <v>605</v>
      </c>
      <c r="G151" s="228" t="s">
        <v>192</v>
      </c>
      <c r="H151" s="229">
        <v>41.878</v>
      </c>
      <c r="I151" s="230"/>
      <c r="J151" s="231">
        <f>ROUND(I151*H151,2)</f>
        <v>0</v>
      </c>
      <c r="K151" s="227" t="s">
        <v>185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186</v>
      </c>
      <c r="AT151" s="236" t="s">
        <v>181</v>
      </c>
      <c r="AU151" s="236" t="s">
        <v>86</v>
      </c>
      <c r="AY151" s="16" t="s">
        <v>179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186</v>
      </c>
      <c r="BM151" s="236" t="s">
        <v>207</v>
      </c>
    </row>
    <row r="152" s="13" customFormat="1">
      <c r="A152" s="13"/>
      <c r="B152" s="238"/>
      <c r="C152" s="239"/>
      <c r="D152" s="240" t="s">
        <v>187</v>
      </c>
      <c r="E152" s="241" t="s">
        <v>1</v>
      </c>
      <c r="F152" s="242" t="s">
        <v>1399</v>
      </c>
      <c r="G152" s="239"/>
      <c r="H152" s="243">
        <v>41.878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187</v>
      </c>
      <c r="AU152" s="249" t="s">
        <v>86</v>
      </c>
      <c r="AV152" s="13" t="s">
        <v>86</v>
      </c>
      <c r="AW152" s="13" t="s">
        <v>32</v>
      </c>
      <c r="AX152" s="13" t="s">
        <v>76</v>
      </c>
      <c r="AY152" s="249" t="s">
        <v>179</v>
      </c>
    </row>
    <row r="153" s="14" customFormat="1">
      <c r="A153" s="14"/>
      <c r="B153" s="250"/>
      <c r="C153" s="251"/>
      <c r="D153" s="240" t="s">
        <v>187</v>
      </c>
      <c r="E153" s="252" t="s">
        <v>1</v>
      </c>
      <c r="F153" s="253" t="s">
        <v>189</v>
      </c>
      <c r="G153" s="251"/>
      <c r="H153" s="254">
        <v>41.878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0" t="s">
        <v>187</v>
      </c>
      <c r="AU153" s="260" t="s">
        <v>86</v>
      </c>
      <c r="AV153" s="14" t="s">
        <v>186</v>
      </c>
      <c r="AW153" s="14" t="s">
        <v>32</v>
      </c>
      <c r="AX153" s="14" t="s">
        <v>84</v>
      </c>
      <c r="AY153" s="260" t="s">
        <v>179</v>
      </c>
    </row>
    <row r="154" s="2" customFormat="1">
      <c r="A154" s="37"/>
      <c r="B154" s="38"/>
      <c r="C154" s="225" t="s">
        <v>208</v>
      </c>
      <c r="D154" s="225" t="s">
        <v>181</v>
      </c>
      <c r="E154" s="226" t="s">
        <v>607</v>
      </c>
      <c r="F154" s="227" t="s">
        <v>608</v>
      </c>
      <c r="G154" s="228" t="s">
        <v>192</v>
      </c>
      <c r="H154" s="229">
        <v>163.904</v>
      </c>
      <c r="I154" s="230"/>
      <c r="J154" s="231">
        <f>ROUND(I154*H154,2)</f>
        <v>0</v>
      </c>
      <c r="K154" s="227" t="s">
        <v>185</v>
      </c>
      <c r="L154" s="43"/>
      <c r="M154" s="232" t="s">
        <v>1</v>
      </c>
      <c r="N154" s="233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186</v>
      </c>
      <c r="AT154" s="236" t="s">
        <v>181</v>
      </c>
      <c r="AU154" s="236" t="s">
        <v>86</v>
      </c>
      <c r="AY154" s="16" t="s">
        <v>179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186</v>
      </c>
      <c r="BM154" s="236" t="s">
        <v>212</v>
      </c>
    </row>
    <row r="155" s="2" customFormat="1">
      <c r="A155" s="37"/>
      <c r="B155" s="38"/>
      <c r="C155" s="225" t="s">
        <v>200</v>
      </c>
      <c r="D155" s="225" t="s">
        <v>181</v>
      </c>
      <c r="E155" s="226" t="s">
        <v>607</v>
      </c>
      <c r="F155" s="227" t="s">
        <v>608</v>
      </c>
      <c r="G155" s="228" t="s">
        <v>192</v>
      </c>
      <c r="H155" s="229">
        <v>41.878</v>
      </c>
      <c r="I155" s="230"/>
      <c r="J155" s="231">
        <f>ROUND(I155*H155,2)</f>
        <v>0</v>
      </c>
      <c r="K155" s="227" t="s">
        <v>185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186</v>
      </c>
      <c r="AT155" s="236" t="s">
        <v>181</v>
      </c>
      <c r="AU155" s="236" t="s">
        <v>86</v>
      </c>
      <c r="AY155" s="16" t="s">
        <v>179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186</v>
      </c>
      <c r="BM155" s="236" t="s">
        <v>216</v>
      </c>
    </row>
    <row r="156" s="2" customFormat="1">
      <c r="A156" s="37"/>
      <c r="B156" s="38"/>
      <c r="C156" s="225" t="s">
        <v>218</v>
      </c>
      <c r="D156" s="225" t="s">
        <v>181</v>
      </c>
      <c r="E156" s="226" t="s">
        <v>609</v>
      </c>
      <c r="F156" s="227" t="s">
        <v>610</v>
      </c>
      <c r="G156" s="228" t="s">
        <v>192</v>
      </c>
      <c r="H156" s="229">
        <v>163.904</v>
      </c>
      <c r="I156" s="230"/>
      <c r="J156" s="231">
        <f>ROUND(I156*H156,2)</f>
        <v>0</v>
      </c>
      <c r="K156" s="227" t="s">
        <v>185</v>
      </c>
      <c r="L156" s="43"/>
      <c r="M156" s="232" t="s">
        <v>1</v>
      </c>
      <c r="N156" s="233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186</v>
      </c>
      <c r="AT156" s="236" t="s">
        <v>181</v>
      </c>
      <c r="AU156" s="236" t="s">
        <v>86</v>
      </c>
      <c r="AY156" s="16" t="s">
        <v>179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186</v>
      </c>
      <c r="BM156" s="236" t="s">
        <v>222</v>
      </c>
    </row>
    <row r="157" s="2" customFormat="1" ht="21.75" customHeight="1">
      <c r="A157" s="37"/>
      <c r="B157" s="38"/>
      <c r="C157" s="225" t="s">
        <v>204</v>
      </c>
      <c r="D157" s="225" t="s">
        <v>181</v>
      </c>
      <c r="E157" s="226" t="s">
        <v>1400</v>
      </c>
      <c r="F157" s="227" t="s">
        <v>1401</v>
      </c>
      <c r="G157" s="228" t="s">
        <v>192</v>
      </c>
      <c r="H157" s="229">
        <v>70.019999999999996</v>
      </c>
      <c r="I157" s="230"/>
      <c r="J157" s="231">
        <f>ROUND(I157*H157,2)</f>
        <v>0</v>
      </c>
      <c r="K157" s="227" t="s">
        <v>185</v>
      </c>
      <c r="L157" s="43"/>
      <c r="M157" s="232" t="s">
        <v>1</v>
      </c>
      <c r="N157" s="233" t="s">
        <v>41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186</v>
      </c>
      <c r="AT157" s="236" t="s">
        <v>181</v>
      </c>
      <c r="AU157" s="236" t="s">
        <v>86</v>
      </c>
      <c r="AY157" s="16" t="s">
        <v>179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84</v>
      </c>
      <c r="BK157" s="237">
        <f>ROUND(I157*H157,2)</f>
        <v>0</v>
      </c>
      <c r="BL157" s="16" t="s">
        <v>186</v>
      </c>
      <c r="BM157" s="236" t="s">
        <v>227</v>
      </c>
    </row>
    <row r="158" s="13" customFormat="1">
      <c r="A158" s="13"/>
      <c r="B158" s="238"/>
      <c r="C158" s="239"/>
      <c r="D158" s="240" t="s">
        <v>187</v>
      </c>
      <c r="E158" s="241" t="s">
        <v>1</v>
      </c>
      <c r="F158" s="242" t="s">
        <v>1402</v>
      </c>
      <c r="G158" s="239"/>
      <c r="H158" s="243">
        <v>70.019999999999996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187</v>
      </c>
      <c r="AU158" s="249" t="s">
        <v>86</v>
      </c>
      <c r="AV158" s="13" t="s">
        <v>86</v>
      </c>
      <c r="AW158" s="13" t="s">
        <v>32</v>
      </c>
      <c r="AX158" s="13" t="s">
        <v>76</v>
      </c>
      <c r="AY158" s="249" t="s">
        <v>179</v>
      </c>
    </row>
    <row r="159" s="14" customFormat="1">
      <c r="A159" s="14"/>
      <c r="B159" s="250"/>
      <c r="C159" s="251"/>
      <c r="D159" s="240" t="s">
        <v>187</v>
      </c>
      <c r="E159" s="252" t="s">
        <v>1</v>
      </c>
      <c r="F159" s="253" t="s">
        <v>189</v>
      </c>
      <c r="G159" s="251"/>
      <c r="H159" s="254">
        <v>70.019999999999996</v>
      </c>
      <c r="I159" s="255"/>
      <c r="J159" s="251"/>
      <c r="K159" s="251"/>
      <c r="L159" s="256"/>
      <c r="M159" s="257"/>
      <c r="N159" s="258"/>
      <c r="O159" s="258"/>
      <c r="P159" s="258"/>
      <c r="Q159" s="258"/>
      <c r="R159" s="258"/>
      <c r="S159" s="258"/>
      <c r="T159" s="25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0" t="s">
        <v>187</v>
      </c>
      <c r="AU159" s="260" t="s">
        <v>86</v>
      </c>
      <c r="AV159" s="14" t="s">
        <v>186</v>
      </c>
      <c r="AW159" s="14" t="s">
        <v>32</v>
      </c>
      <c r="AX159" s="14" t="s">
        <v>84</v>
      </c>
      <c r="AY159" s="260" t="s">
        <v>179</v>
      </c>
    </row>
    <row r="160" s="12" customFormat="1" ht="22.8" customHeight="1">
      <c r="A160" s="12"/>
      <c r="B160" s="209"/>
      <c r="C160" s="210"/>
      <c r="D160" s="211" t="s">
        <v>75</v>
      </c>
      <c r="E160" s="223" t="s">
        <v>218</v>
      </c>
      <c r="F160" s="223" t="s">
        <v>317</v>
      </c>
      <c r="G160" s="210"/>
      <c r="H160" s="210"/>
      <c r="I160" s="213"/>
      <c r="J160" s="224">
        <f>BK160</f>
        <v>0</v>
      </c>
      <c r="K160" s="210"/>
      <c r="L160" s="215"/>
      <c r="M160" s="216"/>
      <c r="N160" s="217"/>
      <c r="O160" s="217"/>
      <c r="P160" s="218">
        <f>SUM(P161:P188)</f>
        <v>0</v>
      </c>
      <c r="Q160" s="217"/>
      <c r="R160" s="218">
        <f>SUM(R161:R188)</f>
        <v>0</v>
      </c>
      <c r="S160" s="217"/>
      <c r="T160" s="219">
        <f>SUM(T161:T188)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0" t="s">
        <v>84</v>
      </c>
      <c r="AT160" s="221" t="s">
        <v>75</v>
      </c>
      <c r="AU160" s="221" t="s">
        <v>84</v>
      </c>
      <c r="AY160" s="220" t="s">
        <v>179</v>
      </c>
      <c r="BK160" s="222">
        <f>SUM(BK161:BK188)</f>
        <v>0</v>
      </c>
    </row>
    <row r="161" s="2" customFormat="1" ht="33" customHeight="1">
      <c r="A161" s="37"/>
      <c r="B161" s="38"/>
      <c r="C161" s="225" t="s">
        <v>229</v>
      </c>
      <c r="D161" s="225" t="s">
        <v>181</v>
      </c>
      <c r="E161" s="226" t="s">
        <v>328</v>
      </c>
      <c r="F161" s="227" t="s">
        <v>329</v>
      </c>
      <c r="G161" s="228" t="s">
        <v>192</v>
      </c>
      <c r="H161" s="229">
        <v>70.019999999999996</v>
      </c>
      <c r="I161" s="230"/>
      <c r="J161" s="231">
        <f>ROUND(I161*H161,2)</f>
        <v>0</v>
      </c>
      <c r="K161" s="227" t="s">
        <v>185</v>
      </c>
      <c r="L161" s="43"/>
      <c r="M161" s="232" t="s">
        <v>1</v>
      </c>
      <c r="N161" s="233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186</v>
      </c>
      <c r="AT161" s="236" t="s">
        <v>181</v>
      </c>
      <c r="AU161" s="236" t="s">
        <v>86</v>
      </c>
      <c r="AY161" s="16" t="s">
        <v>179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84</v>
      </c>
      <c r="BK161" s="237">
        <f>ROUND(I161*H161,2)</f>
        <v>0</v>
      </c>
      <c r="BL161" s="16" t="s">
        <v>186</v>
      </c>
      <c r="BM161" s="236" t="s">
        <v>232</v>
      </c>
    </row>
    <row r="162" s="2" customFormat="1" ht="21.75" customHeight="1">
      <c r="A162" s="37"/>
      <c r="B162" s="38"/>
      <c r="C162" s="225" t="s">
        <v>207</v>
      </c>
      <c r="D162" s="225" t="s">
        <v>181</v>
      </c>
      <c r="E162" s="226" t="s">
        <v>633</v>
      </c>
      <c r="F162" s="227" t="s">
        <v>634</v>
      </c>
      <c r="G162" s="228" t="s">
        <v>192</v>
      </c>
      <c r="H162" s="229">
        <v>42.581000000000003</v>
      </c>
      <c r="I162" s="230"/>
      <c r="J162" s="231">
        <f>ROUND(I162*H162,2)</f>
        <v>0</v>
      </c>
      <c r="K162" s="227" t="s">
        <v>185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186</v>
      </c>
      <c r="AT162" s="236" t="s">
        <v>181</v>
      </c>
      <c r="AU162" s="236" t="s">
        <v>86</v>
      </c>
      <c r="AY162" s="16" t="s">
        <v>179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186</v>
      </c>
      <c r="BM162" s="236" t="s">
        <v>237</v>
      </c>
    </row>
    <row r="163" s="13" customFormat="1">
      <c r="A163" s="13"/>
      <c r="B163" s="238"/>
      <c r="C163" s="239"/>
      <c r="D163" s="240" t="s">
        <v>187</v>
      </c>
      <c r="E163" s="241" t="s">
        <v>1</v>
      </c>
      <c r="F163" s="242" t="s">
        <v>1403</v>
      </c>
      <c r="G163" s="239"/>
      <c r="H163" s="243">
        <v>42.581000000000003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187</v>
      </c>
      <c r="AU163" s="249" t="s">
        <v>86</v>
      </c>
      <c r="AV163" s="13" t="s">
        <v>86</v>
      </c>
      <c r="AW163" s="13" t="s">
        <v>32</v>
      </c>
      <c r="AX163" s="13" t="s">
        <v>76</v>
      </c>
      <c r="AY163" s="249" t="s">
        <v>179</v>
      </c>
    </row>
    <row r="164" s="14" customFormat="1">
      <c r="A164" s="14"/>
      <c r="B164" s="250"/>
      <c r="C164" s="251"/>
      <c r="D164" s="240" t="s">
        <v>187</v>
      </c>
      <c r="E164" s="252" t="s">
        <v>1</v>
      </c>
      <c r="F164" s="253" t="s">
        <v>189</v>
      </c>
      <c r="G164" s="251"/>
      <c r="H164" s="254">
        <v>42.581000000000003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187</v>
      </c>
      <c r="AU164" s="260" t="s">
        <v>86</v>
      </c>
      <c r="AV164" s="14" t="s">
        <v>186</v>
      </c>
      <c r="AW164" s="14" t="s">
        <v>32</v>
      </c>
      <c r="AX164" s="14" t="s">
        <v>84</v>
      </c>
      <c r="AY164" s="260" t="s">
        <v>179</v>
      </c>
    </row>
    <row r="165" s="2" customFormat="1">
      <c r="A165" s="37"/>
      <c r="B165" s="38"/>
      <c r="C165" s="225" t="s">
        <v>239</v>
      </c>
      <c r="D165" s="225" t="s">
        <v>181</v>
      </c>
      <c r="E165" s="226" t="s">
        <v>1404</v>
      </c>
      <c r="F165" s="227" t="s">
        <v>1405</v>
      </c>
      <c r="G165" s="228" t="s">
        <v>184</v>
      </c>
      <c r="H165" s="229">
        <v>0.68300000000000005</v>
      </c>
      <c r="I165" s="230"/>
      <c r="J165" s="231">
        <f>ROUND(I165*H165,2)</f>
        <v>0</v>
      </c>
      <c r="K165" s="227" t="s">
        <v>185</v>
      </c>
      <c r="L165" s="43"/>
      <c r="M165" s="232" t="s">
        <v>1</v>
      </c>
      <c r="N165" s="233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186</v>
      </c>
      <c r="AT165" s="236" t="s">
        <v>181</v>
      </c>
      <c r="AU165" s="236" t="s">
        <v>86</v>
      </c>
      <c r="AY165" s="16" t="s">
        <v>179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186</v>
      </c>
      <c r="BM165" s="236" t="s">
        <v>242</v>
      </c>
    </row>
    <row r="166" s="13" customFormat="1">
      <c r="A166" s="13"/>
      <c r="B166" s="238"/>
      <c r="C166" s="239"/>
      <c r="D166" s="240" t="s">
        <v>187</v>
      </c>
      <c r="E166" s="241" t="s">
        <v>1</v>
      </c>
      <c r="F166" s="242" t="s">
        <v>1406</v>
      </c>
      <c r="G166" s="239"/>
      <c r="H166" s="243">
        <v>0.68300000000000005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187</v>
      </c>
      <c r="AU166" s="249" t="s">
        <v>86</v>
      </c>
      <c r="AV166" s="13" t="s">
        <v>86</v>
      </c>
      <c r="AW166" s="13" t="s">
        <v>32</v>
      </c>
      <c r="AX166" s="13" t="s">
        <v>76</v>
      </c>
      <c r="AY166" s="249" t="s">
        <v>179</v>
      </c>
    </row>
    <row r="167" s="14" customFormat="1">
      <c r="A167" s="14"/>
      <c r="B167" s="250"/>
      <c r="C167" s="251"/>
      <c r="D167" s="240" t="s">
        <v>187</v>
      </c>
      <c r="E167" s="252" t="s">
        <v>1</v>
      </c>
      <c r="F167" s="253" t="s">
        <v>189</v>
      </c>
      <c r="G167" s="251"/>
      <c r="H167" s="254">
        <v>0.68300000000000005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187</v>
      </c>
      <c r="AU167" s="260" t="s">
        <v>86</v>
      </c>
      <c r="AV167" s="14" t="s">
        <v>186</v>
      </c>
      <c r="AW167" s="14" t="s">
        <v>32</v>
      </c>
      <c r="AX167" s="14" t="s">
        <v>84</v>
      </c>
      <c r="AY167" s="260" t="s">
        <v>179</v>
      </c>
    </row>
    <row r="168" s="2" customFormat="1">
      <c r="A168" s="37"/>
      <c r="B168" s="38"/>
      <c r="C168" s="225" t="s">
        <v>212</v>
      </c>
      <c r="D168" s="225" t="s">
        <v>181</v>
      </c>
      <c r="E168" s="226" t="s">
        <v>641</v>
      </c>
      <c r="F168" s="227" t="s">
        <v>642</v>
      </c>
      <c r="G168" s="228" t="s">
        <v>184</v>
      </c>
      <c r="H168" s="229">
        <v>2.5059999999999998</v>
      </c>
      <c r="I168" s="230"/>
      <c r="J168" s="231">
        <f>ROUND(I168*H168,2)</f>
        <v>0</v>
      </c>
      <c r="K168" s="227" t="s">
        <v>185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186</v>
      </c>
      <c r="AT168" s="236" t="s">
        <v>181</v>
      </c>
      <c r="AU168" s="236" t="s">
        <v>86</v>
      </c>
      <c r="AY168" s="16" t="s">
        <v>179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186</v>
      </c>
      <c r="BM168" s="236" t="s">
        <v>246</v>
      </c>
    </row>
    <row r="169" s="13" customFormat="1">
      <c r="A169" s="13"/>
      <c r="B169" s="238"/>
      <c r="C169" s="239"/>
      <c r="D169" s="240" t="s">
        <v>187</v>
      </c>
      <c r="E169" s="241" t="s">
        <v>1</v>
      </c>
      <c r="F169" s="242" t="s">
        <v>1407</v>
      </c>
      <c r="G169" s="239"/>
      <c r="H169" s="243">
        <v>2.5059999999999998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187</v>
      </c>
      <c r="AU169" s="249" t="s">
        <v>86</v>
      </c>
      <c r="AV169" s="13" t="s">
        <v>86</v>
      </c>
      <c r="AW169" s="13" t="s">
        <v>32</v>
      </c>
      <c r="AX169" s="13" t="s">
        <v>76</v>
      </c>
      <c r="AY169" s="249" t="s">
        <v>179</v>
      </c>
    </row>
    <row r="170" s="14" customFormat="1">
      <c r="A170" s="14"/>
      <c r="B170" s="250"/>
      <c r="C170" s="251"/>
      <c r="D170" s="240" t="s">
        <v>187</v>
      </c>
      <c r="E170" s="252" t="s">
        <v>1</v>
      </c>
      <c r="F170" s="253" t="s">
        <v>189</v>
      </c>
      <c r="G170" s="251"/>
      <c r="H170" s="254">
        <v>2.5059999999999998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187</v>
      </c>
      <c r="AU170" s="260" t="s">
        <v>86</v>
      </c>
      <c r="AV170" s="14" t="s">
        <v>186</v>
      </c>
      <c r="AW170" s="14" t="s">
        <v>32</v>
      </c>
      <c r="AX170" s="14" t="s">
        <v>84</v>
      </c>
      <c r="AY170" s="260" t="s">
        <v>179</v>
      </c>
    </row>
    <row r="171" s="2" customFormat="1" ht="21.75" customHeight="1">
      <c r="A171" s="37"/>
      <c r="B171" s="38"/>
      <c r="C171" s="225" t="s">
        <v>8</v>
      </c>
      <c r="D171" s="225" t="s">
        <v>181</v>
      </c>
      <c r="E171" s="226" t="s">
        <v>1408</v>
      </c>
      <c r="F171" s="227" t="s">
        <v>1409</v>
      </c>
      <c r="G171" s="228" t="s">
        <v>192</v>
      </c>
      <c r="H171" s="229">
        <v>69.379999999999995</v>
      </c>
      <c r="I171" s="230"/>
      <c r="J171" s="231">
        <f>ROUND(I171*H171,2)</f>
        <v>0</v>
      </c>
      <c r="K171" s="227" t="s">
        <v>185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186</v>
      </c>
      <c r="AT171" s="236" t="s">
        <v>181</v>
      </c>
      <c r="AU171" s="236" t="s">
        <v>86</v>
      </c>
      <c r="AY171" s="16" t="s">
        <v>179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186</v>
      </c>
      <c r="BM171" s="236" t="s">
        <v>251</v>
      </c>
    </row>
    <row r="172" s="13" customFormat="1">
      <c r="A172" s="13"/>
      <c r="B172" s="238"/>
      <c r="C172" s="239"/>
      <c r="D172" s="240" t="s">
        <v>187</v>
      </c>
      <c r="E172" s="241" t="s">
        <v>1</v>
      </c>
      <c r="F172" s="242" t="s">
        <v>1410</v>
      </c>
      <c r="G172" s="239"/>
      <c r="H172" s="243">
        <v>69.379999999999995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187</v>
      </c>
      <c r="AU172" s="249" t="s">
        <v>86</v>
      </c>
      <c r="AV172" s="13" t="s">
        <v>86</v>
      </c>
      <c r="AW172" s="13" t="s">
        <v>32</v>
      </c>
      <c r="AX172" s="13" t="s">
        <v>76</v>
      </c>
      <c r="AY172" s="249" t="s">
        <v>179</v>
      </c>
    </row>
    <row r="173" s="14" customFormat="1">
      <c r="A173" s="14"/>
      <c r="B173" s="250"/>
      <c r="C173" s="251"/>
      <c r="D173" s="240" t="s">
        <v>187</v>
      </c>
      <c r="E173" s="252" t="s">
        <v>1</v>
      </c>
      <c r="F173" s="253" t="s">
        <v>189</v>
      </c>
      <c r="G173" s="251"/>
      <c r="H173" s="254">
        <v>69.379999999999995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187</v>
      </c>
      <c r="AU173" s="260" t="s">
        <v>86</v>
      </c>
      <c r="AV173" s="14" t="s">
        <v>186</v>
      </c>
      <c r="AW173" s="14" t="s">
        <v>32</v>
      </c>
      <c r="AX173" s="14" t="s">
        <v>84</v>
      </c>
      <c r="AY173" s="260" t="s">
        <v>179</v>
      </c>
    </row>
    <row r="174" s="2" customFormat="1" ht="33" customHeight="1">
      <c r="A174" s="37"/>
      <c r="B174" s="38"/>
      <c r="C174" s="225" t="s">
        <v>216</v>
      </c>
      <c r="D174" s="225" t="s">
        <v>181</v>
      </c>
      <c r="E174" s="226" t="s">
        <v>644</v>
      </c>
      <c r="F174" s="227" t="s">
        <v>645</v>
      </c>
      <c r="G174" s="228" t="s">
        <v>192</v>
      </c>
      <c r="H174" s="229">
        <v>20.515999999999998</v>
      </c>
      <c r="I174" s="230"/>
      <c r="J174" s="231">
        <f>ROUND(I174*H174,2)</f>
        <v>0</v>
      </c>
      <c r="K174" s="227" t="s">
        <v>185</v>
      </c>
      <c r="L174" s="43"/>
      <c r="M174" s="232" t="s">
        <v>1</v>
      </c>
      <c r="N174" s="233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186</v>
      </c>
      <c r="AT174" s="236" t="s">
        <v>181</v>
      </c>
      <c r="AU174" s="236" t="s">
        <v>86</v>
      </c>
      <c r="AY174" s="16" t="s">
        <v>179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186</v>
      </c>
      <c r="BM174" s="236" t="s">
        <v>258</v>
      </c>
    </row>
    <row r="175" s="13" customFormat="1">
      <c r="A175" s="13"/>
      <c r="B175" s="238"/>
      <c r="C175" s="239"/>
      <c r="D175" s="240" t="s">
        <v>187</v>
      </c>
      <c r="E175" s="241" t="s">
        <v>1</v>
      </c>
      <c r="F175" s="242" t="s">
        <v>1411</v>
      </c>
      <c r="G175" s="239"/>
      <c r="H175" s="243">
        <v>20.515999999999998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187</v>
      </c>
      <c r="AU175" s="249" t="s">
        <v>86</v>
      </c>
      <c r="AV175" s="13" t="s">
        <v>86</v>
      </c>
      <c r="AW175" s="13" t="s">
        <v>32</v>
      </c>
      <c r="AX175" s="13" t="s">
        <v>76</v>
      </c>
      <c r="AY175" s="249" t="s">
        <v>179</v>
      </c>
    </row>
    <row r="176" s="14" customFormat="1">
      <c r="A176" s="14"/>
      <c r="B176" s="250"/>
      <c r="C176" s="251"/>
      <c r="D176" s="240" t="s">
        <v>187</v>
      </c>
      <c r="E176" s="252" t="s">
        <v>1</v>
      </c>
      <c r="F176" s="253" t="s">
        <v>189</v>
      </c>
      <c r="G176" s="251"/>
      <c r="H176" s="254">
        <v>20.515999999999998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187</v>
      </c>
      <c r="AU176" s="260" t="s">
        <v>86</v>
      </c>
      <c r="AV176" s="14" t="s">
        <v>186</v>
      </c>
      <c r="AW176" s="14" t="s">
        <v>32</v>
      </c>
      <c r="AX176" s="14" t="s">
        <v>84</v>
      </c>
      <c r="AY176" s="260" t="s">
        <v>179</v>
      </c>
    </row>
    <row r="177" s="2" customFormat="1" ht="21.75" customHeight="1">
      <c r="A177" s="37"/>
      <c r="B177" s="38"/>
      <c r="C177" s="225" t="s">
        <v>260</v>
      </c>
      <c r="D177" s="225" t="s">
        <v>181</v>
      </c>
      <c r="E177" s="226" t="s">
        <v>370</v>
      </c>
      <c r="F177" s="227" t="s">
        <v>371</v>
      </c>
      <c r="G177" s="228" t="s">
        <v>192</v>
      </c>
      <c r="H177" s="229">
        <v>9.8520000000000003</v>
      </c>
      <c r="I177" s="230"/>
      <c r="J177" s="231">
        <f>ROUND(I177*H177,2)</f>
        <v>0</v>
      </c>
      <c r="K177" s="227" t="s">
        <v>185</v>
      </c>
      <c r="L177" s="43"/>
      <c r="M177" s="232" t="s">
        <v>1</v>
      </c>
      <c r="N177" s="233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186</v>
      </c>
      <c r="AT177" s="236" t="s">
        <v>181</v>
      </c>
      <c r="AU177" s="236" t="s">
        <v>86</v>
      </c>
      <c r="AY177" s="16" t="s">
        <v>179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186</v>
      </c>
      <c r="BM177" s="236" t="s">
        <v>263</v>
      </c>
    </row>
    <row r="178" s="13" customFormat="1">
      <c r="A178" s="13"/>
      <c r="B178" s="238"/>
      <c r="C178" s="239"/>
      <c r="D178" s="240" t="s">
        <v>187</v>
      </c>
      <c r="E178" s="241" t="s">
        <v>1</v>
      </c>
      <c r="F178" s="242" t="s">
        <v>1412</v>
      </c>
      <c r="G178" s="239"/>
      <c r="H178" s="243">
        <v>9.8520000000000003</v>
      </c>
      <c r="I178" s="244"/>
      <c r="J178" s="239"/>
      <c r="K178" s="239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187</v>
      </c>
      <c r="AU178" s="249" t="s">
        <v>86</v>
      </c>
      <c r="AV178" s="13" t="s">
        <v>86</v>
      </c>
      <c r="AW178" s="13" t="s">
        <v>32</v>
      </c>
      <c r="AX178" s="13" t="s">
        <v>76</v>
      </c>
      <c r="AY178" s="249" t="s">
        <v>179</v>
      </c>
    </row>
    <row r="179" s="14" customFormat="1">
      <c r="A179" s="14"/>
      <c r="B179" s="250"/>
      <c r="C179" s="251"/>
      <c r="D179" s="240" t="s">
        <v>187</v>
      </c>
      <c r="E179" s="252" t="s">
        <v>1</v>
      </c>
      <c r="F179" s="253" t="s">
        <v>189</v>
      </c>
      <c r="G179" s="251"/>
      <c r="H179" s="254">
        <v>9.8520000000000003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0" t="s">
        <v>187</v>
      </c>
      <c r="AU179" s="260" t="s">
        <v>86</v>
      </c>
      <c r="AV179" s="14" t="s">
        <v>186</v>
      </c>
      <c r="AW179" s="14" t="s">
        <v>32</v>
      </c>
      <c r="AX179" s="14" t="s">
        <v>84</v>
      </c>
      <c r="AY179" s="260" t="s">
        <v>179</v>
      </c>
    </row>
    <row r="180" s="2" customFormat="1">
      <c r="A180" s="37"/>
      <c r="B180" s="38"/>
      <c r="C180" s="225" t="s">
        <v>222</v>
      </c>
      <c r="D180" s="225" t="s">
        <v>181</v>
      </c>
      <c r="E180" s="226" t="s">
        <v>657</v>
      </c>
      <c r="F180" s="227" t="s">
        <v>658</v>
      </c>
      <c r="G180" s="228" t="s">
        <v>192</v>
      </c>
      <c r="H180" s="229">
        <v>23.579999999999998</v>
      </c>
      <c r="I180" s="230"/>
      <c r="J180" s="231">
        <f>ROUND(I180*H180,2)</f>
        <v>0</v>
      </c>
      <c r="K180" s="227" t="s">
        <v>185</v>
      </c>
      <c r="L180" s="43"/>
      <c r="M180" s="232" t="s">
        <v>1</v>
      </c>
      <c r="N180" s="233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186</v>
      </c>
      <c r="AT180" s="236" t="s">
        <v>181</v>
      </c>
      <c r="AU180" s="236" t="s">
        <v>86</v>
      </c>
      <c r="AY180" s="16" t="s">
        <v>179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186</v>
      </c>
      <c r="BM180" s="236" t="s">
        <v>266</v>
      </c>
    </row>
    <row r="181" s="13" customFormat="1">
      <c r="A181" s="13"/>
      <c r="B181" s="238"/>
      <c r="C181" s="239"/>
      <c r="D181" s="240" t="s">
        <v>187</v>
      </c>
      <c r="E181" s="241" t="s">
        <v>1</v>
      </c>
      <c r="F181" s="242" t="s">
        <v>1413</v>
      </c>
      <c r="G181" s="239"/>
      <c r="H181" s="243">
        <v>23.579999999999998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187</v>
      </c>
      <c r="AU181" s="249" t="s">
        <v>86</v>
      </c>
      <c r="AV181" s="13" t="s">
        <v>86</v>
      </c>
      <c r="AW181" s="13" t="s">
        <v>32</v>
      </c>
      <c r="AX181" s="13" t="s">
        <v>76</v>
      </c>
      <c r="AY181" s="249" t="s">
        <v>179</v>
      </c>
    </row>
    <row r="182" s="14" customFormat="1">
      <c r="A182" s="14"/>
      <c r="B182" s="250"/>
      <c r="C182" s="251"/>
      <c r="D182" s="240" t="s">
        <v>187</v>
      </c>
      <c r="E182" s="252" t="s">
        <v>1</v>
      </c>
      <c r="F182" s="253" t="s">
        <v>189</v>
      </c>
      <c r="G182" s="251"/>
      <c r="H182" s="254">
        <v>23.579999999999998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0" t="s">
        <v>187</v>
      </c>
      <c r="AU182" s="260" t="s">
        <v>86</v>
      </c>
      <c r="AV182" s="14" t="s">
        <v>186</v>
      </c>
      <c r="AW182" s="14" t="s">
        <v>32</v>
      </c>
      <c r="AX182" s="14" t="s">
        <v>84</v>
      </c>
      <c r="AY182" s="260" t="s">
        <v>179</v>
      </c>
    </row>
    <row r="183" s="2" customFormat="1" ht="33" customHeight="1">
      <c r="A183" s="37"/>
      <c r="B183" s="38"/>
      <c r="C183" s="225" t="s">
        <v>268</v>
      </c>
      <c r="D183" s="225" t="s">
        <v>181</v>
      </c>
      <c r="E183" s="226" t="s">
        <v>660</v>
      </c>
      <c r="F183" s="227" t="s">
        <v>661</v>
      </c>
      <c r="G183" s="228" t="s">
        <v>192</v>
      </c>
      <c r="H183" s="229">
        <v>163.904</v>
      </c>
      <c r="I183" s="230"/>
      <c r="J183" s="231">
        <f>ROUND(I183*H183,2)</f>
        <v>0</v>
      </c>
      <c r="K183" s="227" t="s">
        <v>185</v>
      </c>
      <c r="L183" s="43"/>
      <c r="M183" s="232" t="s">
        <v>1</v>
      </c>
      <c r="N183" s="233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186</v>
      </c>
      <c r="AT183" s="236" t="s">
        <v>181</v>
      </c>
      <c r="AU183" s="236" t="s">
        <v>86</v>
      </c>
      <c r="AY183" s="16" t="s">
        <v>179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186</v>
      </c>
      <c r="BM183" s="236" t="s">
        <v>271</v>
      </c>
    </row>
    <row r="184" s="13" customFormat="1">
      <c r="A184" s="13"/>
      <c r="B184" s="238"/>
      <c r="C184" s="239"/>
      <c r="D184" s="240" t="s">
        <v>187</v>
      </c>
      <c r="E184" s="241" t="s">
        <v>1</v>
      </c>
      <c r="F184" s="242" t="s">
        <v>1414</v>
      </c>
      <c r="G184" s="239"/>
      <c r="H184" s="243">
        <v>163.904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187</v>
      </c>
      <c r="AU184" s="249" t="s">
        <v>86</v>
      </c>
      <c r="AV184" s="13" t="s">
        <v>86</v>
      </c>
      <c r="AW184" s="13" t="s">
        <v>32</v>
      </c>
      <c r="AX184" s="13" t="s">
        <v>76</v>
      </c>
      <c r="AY184" s="249" t="s">
        <v>179</v>
      </c>
    </row>
    <row r="185" s="14" customFormat="1">
      <c r="A185" s="14"/>
      <c r="B185" s="250"/>
      <c r="C185" s="251"/>
      <c r="D185" s="240" t="s">
        <v>187</v>
      </c>
      <c r="E185" s="252" t="s">
        <v>1</v>
      </c>
      <c r="F185" s="253" t="s">
        <v>189</v>
      </c>
      <c r="G185" s="251"/>
      <c r="H185" s="254">
        <v>163.904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187</v>
      </c>
      <c r="AU185" s="260" t="s">
        <v>86</v>
      </c>
      <c r="AV185" s="14" t="s">
        <v>186</v>
      </c>
      <c r="AW185" s="14" t="s">
        <v>32</v>
      </c>
      <c r="AX185" s="14" t="s">
        <v>84</v>
      </c>
      <c r="AY185" s="260" t="s">
        <v>179</v>
      </c>
    </row>
    <row r="186" s="2" customFormat="1">
      <c r="A186" s="37"/>
      <c r="B186" s="38"/>
      <c r="C186" s="225" t="s">
        <v>227</v>
      </c>
      <c r="D186" s="225" t="s">
        <v>181</v>
      </c>
      <c r="E186" s="226" t="s">
        <v>665</v>
      </c>
      <c r="F186" s="227" t="s">
        <v>666</v>
      </c>
      <c r="G186" s="228" t="s">
        <v>192</v>
      </c>
      <c r="H186" s="229">
        <v>36.799999999999997</v>
      </c>
      <c r="I186" s="230"/>
      <c r="J186" s="231">
        <f>ROUND(I186*H186,2)</f>
        <v>0</v>
      </c>
      <c r="K186" s="227" t="s">
        <v>185</v>
      </c>
      <c r="L186" s="43"/>
      <c r="M186" s="232" t="s">
        <v>1</v>
      </c>
      <c r="N186" s="233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186</v>
      </c>
      <c r="AT186" s="236" t="s">
        <v>181</v>
      </c>
      <c r="AU186" s="236" t="s">
        <v>86</v>
      </c>
      <c r="AY186" s="16" t="s">
        <v>179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186</v>
      </c>
      <c r="BM186" s="236" t="s">
        <v>275</v>
      </c>
    </row>
    <row r="187" s="13" customFormat="1">
      <c r="A187" s="13"/>
      <c r="B187" s="238"/>
      <c r="C187" s="239"/>
      <c r="D187" s="240" t="s">
        <v>187</v>
      </c>
      <c r="E187" s="241" t="s">
        <v>1</v>
      </c>
      <c r="F187" s="242" t="s">
        <v>1415</v>
      </c>
      <c r="G187" s="239"/>
      <c r="H187" s="243">
        <v>36.799999999999997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187</v>
      </c>
      <c r="AU187" s="249" t="s">
        <v>86</v>
      </c>
      <c r="AV187" s="13" t="s">
        <v>86</v>
      </c>
      <c r="AW187" s="13" t="s">
        <v>32</v>
      </c>
      <c r="AX187" s="13" t="s">
        <v>76</v>
      </c>
      <c r="AY187" s="249" t="s">
        <v>179</v>
      </c>
    </row>
    <row r="188" s="14" customFormat="1">
      <c r="A188" s="14"/>
      <c r="B188" s="250"/>
      <c r="C188" s="251"/>
      <c r="D188" s="240" t="s">
        <v>187</v>
      </c>
      <c r="E188" s="252" t="s">
        <v>1</v>
      </c>
      <c r="F188" s="253" t="s">
        <v>189</v>
      </c>
      <c r="G188" s="251"/>
      <c r="H188" s="254">
        <v>36.799999999999997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187</v>
      </c>
      <c r="AU188" s="260" t="s">
        <v>86</v>
      </c>
      <c r="AV188" s="14" t="s">
        <v>186</v>
      </c>
      <c r="AW188" s="14" t="s">
        <v>32</v>
      </c>
      <c r="AX188" s="14" t="s">
        <v>84</v>
      </c>
      <c r="AY188" s="260" t="s">
        <v>179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396</v>
      </c>
      <c r="F189" s="223" t="s">
        <v>397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SUM(P190:P195)</f>
        <v>0</v>
      </c>
      <c r="Q189" s="217"/>
      <c r="R189" s="218">
        <f>SUM(R190:R195)</f>
        <v>0</v>
      </c>
      <c r="S189" s="217"/>
      <c r="T189" s="219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84</v>
      </c>
      <c r="AT189" s="221" t="s">
        <v>75</v>
      </c>
      <c r="AU189" s="221" t="s">
        <v>84</v>
      </c>
      <c r="AY189" s="220" t="s">
        <v>179</v>
      </c>
      <c r="BK189" s="222">
        <f>SUM(BK190:BK195)</f>
        <v>0</v>
      </c>
    </row>
    <row r="190" s="2" customFormat="1" ht="33" customHeight="1">
      <c r="A190" s="37"/>
      <c r="B190" s="38"/>
      <c r="C190" s="225" t="s">
        <v>7</v>
      </c>
      <c r="D190" s="225" t="s">
        <v>181</v>
      </c>
      <c r="E190" s="226" t="s">
        <v>674</v>
      </c>
      <c r="F190" s="227" t="s">
        <v>675</v>
      </c>
      <c r="G190" s="228" t="s">
        <v>211</v>
      </c>
      <c r="H190" s="229">
        <v>27.271999999999998</v>
      </c>
      <c r="I190" s="230"/>
      <c r="J190" s="231">
        <f>ROUND(I190*H190,2)</f>
        <v>0</v>
      </c>
      <c r="K190" s="227" t="s">
        <v>185</v>
      </c>
      <c r="L190" s="43"/>
      <c r="M190" s="232" t="s">
        <v>1</v>
      </c>
      <c r="N190" s="233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186</v>
      </c>
      <c r="AT190" s="236" t="s">
        <v>181</v>
      </c>
      <c r="AU190" s="236" t="s">
        <v>86</v>
      </c>
      <c r="AY190" s="16" t="s">
        <v>179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186</v>
      </c>
      <c r="BM190" s="236" t="s">
        <v>278</v>
      </c>
    </row>
    <row r="191" s="2" customFormat="1">
      <c r="A191" s="37"/>
      <c r="B191" s="38"/>
      <c r="C191" s="225" t="s">
        <v>232</v>
      </c>
      <c r="D191" s="225" t="s">
        <v>181</v>
      </c>
      <c r="E191" s="226" t="s">
        <v>402</v>
      </c>
      <c r="F191" s="227" t="s">
        <v>403</v>
      </c>
      <c r="G191" s="228" t="s">
        <v>211</v>
      </c>
      <c r="H191" s="229">
        <v>27.271999999999998</v>
      </c>
      <c r="I191" s="230"/>
      <c r="J191" s="231">
        <f>ROUND(I191*H191,2)</f>
        <v>0</v>
      </c>
      <c r="K191" s="227" t="s">
        <v>185</v>
      </c>
      <c r="L191" s="43"/>
      <c r="M191" s="232" t="s">
        <v>1</v>
      </c>
      <c r="N191" s="233" t="s">
        <v>41</v>
      </c>
      <c r="O191" s="90"/>
      <c r="P191" s="234">
        <f>O191*H191</f>
        <v>0</v>
      </c>
      <c r="Q191" s="234">
        <v>0</v>
      </c>
      <c r="R191" s="234">
        <f>Q191*H191</f>
        <v>0</v>
      </c>
      <c r="S191" s="234">
        <v>0</v>
      </c>
      <c r="T191" s="23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6" t="s">
        <v>186</v>
      </c>
      <c r="AT191" s="236" t="s">
        <v>181</v>
      </c>
      <c r="AU191" s="236" t="s">
        <v>86</v>
      </c>
      <c r="AY191" s="16" t="s">
        <v>179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6" t="s">
        <v>84</v>
      </c>
      <c r="BK191" s="237">
        <f>ROUND(I191*H191,2)</f>
        <v>0</v>
      </c>
      <c r="BL191" s="16" t="s">
        <v>186</v>
      </c>
      <c r="BM191" s="236" t="s">
        <v>282</v>
      </c>
    </row>
    <row r="192" s="2" customFormat="1">
      <c r="A192" s="37"/>
      <c r="B192" s="38"/>
      <c r="C192" s="225" t="s">
        <v>284</v>
      </c>
      <c r="D192" s="225" t="s">
        <v>181</v>
      </c>
      <c r="E192" s="226" t="s">
        <v>405</v>
      </c>
      <c r="F192" s="227" t="s">
        <v>406</v>
      </c>
      <c r="G192" s="228" t="s">
        <v>211</v>
      </c>
      <c r="H192" s="229">
        <v>245.22300000000001</v>
      </c>
      <c r="I192" s="230"/>
      <c r="J192" s="231">
        <f>ROUND(I192*H192,2)</f>
        <v>0</v>
      </c>
      <c r="K192" s="227" t="s">
        <v>185</v>
      </c>
      <c r="L192" s="43"/>
      <c r="M192" s="232" t="s">
        <v>1</v>
      </c>
      <c r="N192" s="233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186</v>
      </c>
      <c r="AT192" s="236" t="s">
        <v>181</v>
      </c>
      <c r="AU192" s="236" t="s">
        <v>86</v>
      </c>
      <c r="AY192" s="16" t="s">
        <v>179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186</v>
      </c>
      <c r="BM192" s="236" t="s">
        <v>287</v>
      </c>
    </row>
    <row r="193" s="13" customFormat="1">
      <c r="A193" s="13"/>
      <c r="B193" s="238"/>
      <c r="C193" s="239"/>
      <c r="D193" s="240" t="s">
        <v>187</v>
      </c>
      <c r="E193" s="241" t="s">
        <v>1</v>
      </c>
      <c r="F193" s="242" t="s">
        <v>1416</v>
      </c>
      <c r="G193" s="239"/>
      <c r="H193" s="243">
        <v>245.22300000000001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187</v>
      </c>
      <c r="AU193" s="249" t="s">
        <v>86</v>
      </c>
      <c r="AV193" s="13" t="s">
        <v>86</v>
      </c>
      <c r="AW193" s="13" t="s">
        <v>32</v>
      </c>
      <c r="AX193" s="13" t="s">
        <v>76</v>
      </c>
      <c r="AY193" s="249" t="s">
        <v>179</v>
      </c>
    </row>
    <row r="194" s="14" customFormat="1">
      <c r="A194" s="14"/>
      <c r="B194" s="250"/>
      <c r="C194" s="251"/>
      <c r="D194" s="240" t="s">
        <v>187</v>
      </c>
      <c r="E194" s="252" t="s">
        <v>1</v>
      </c>
      <c r="F194" s="253" t="s">
        <v>189</v>
      </c>
      <c r="G194" s="251"/>
      <c r="H194" s="254">
        <v>245.22300000000001</v>
      </c>
      <c r="I194" s="255"/>
      <c r="J194" s="251"/>
      <c r="K194" s="251"/>
      <c r="L194" s="256"/>
      <c r="M194" s="257"/>
      <c r="N194" s="258"/>
      <c r="O194" s="258"/>
      <c r="P194" s="258"/>
      <c r="Q194" s="258"/>
      <c r="R194" s="258"/>
      <c r="S194" s="258"/>
      <c r="T194" s="25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0" t="s">
        <v>187</v>
      </c>
      <c r="AU194" s="260" t="s">
        <v>86</v>
      </c>
      <c r="AV194" s="14" t="s">
        <v>186</v>
      </c>
      <c r="AW194" s="14" t="s">
        <v>32</v>
      </c>
      <c r="AX194" s="14" t="s">
        <v>84</v>
      </c>
      <c r="AY194" s="260" t="s">
        <v>179</v>
      </c>
    </row>
    <row r="195" s="2" customFormat="1" ht="33" customHeight="1">
      <c r="A195" s="37"/>
      <c r="B195" s="38"/>
      <c r="C195" s="225" t="s">
        <v>237</v>
      </c>
      <c r="D195" s="225" t="s">
        <v>181</v>
      </c>
      <c r="E195" s="226" t="s">
        <v>410</v>
      </c>
      <c r="F195" s="227" t="s">
        <v>411</v>
      </c>
      <c r="G195" s="228" t="s">
        <v>211</v>
      </c>
      <c r="H195" s="229">
        <v>27.247</v>
      </c>
      <c r="I195" s="230"/>
      <c r="J195" s="231">
        <f>ROUND(I195*H195,2)</f>
        <v>0</v>
      </c>
      <c r="K195" s="227" t="s">
        <v>185</v>
      </c>
      <c r="L195" s="43"/>
      <c r="M195" s="232" t="s">
        <v>1</v>
      </c>
      <c r="N195" s="233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186</v>
      </c>
      <c r="AT195" s="236" t="s">
        <v>181</v>
      </c>
      <c r="AU195" s="236" t="s">
        <v>86</v>
      </c>
      <c r="AY195" s="16" t="s">
        <v>179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84</v>
      </c>
      <c r="BK195" s="237">
        <f>ROUND(I195*H195,2)</f>
        <v>0</v>
      </c>
      <c r="BL195" s="16" t="s">
        <v>186</v>
      </c>
      <c r="BM195" s="236" t="s">
        <v>291</v>
      </c>
    </row>
    <row r="196" s="12" customFormat="1" ht="22.8" customHeight="1">
      <c r="A196" s="12"/>
      <c r="B196" s="209"/>
      <c r="C196" s="210"/>
      <c r="D196" s="211" t="s">
        <v>75</v>
      </c>
      <c r="E196" s="223" t="s">
        <v>413</v>
      </c>
      <c r="F196" s="223" t="s">
        <v>414</v>
      </c>
      <c r="G196" s="210"/>
      <c r="H196" s="210"/>
      <c r="I196" s="213"/>
      <c r="J196" s="224">
        <f>BK196</f>
        <v>0</v>
      </c>
      <c r="K196" s="210"/>
      <c r="L196" s="215"/>
      <c r="M196" s="216"/>
      <c r="N196" s="217"/>
      <c r="O196" s="217"/>
      <c r="P196" s="218">
        <f>P197</f>
        <v>0</v>
      </c>
      <c r="Q196" s="217"/>
      <c r="R196" s="218">
        <f>R197</f>
        <v>0</v>
      </c>
      <c r="S196" s="217"/>
      <c r="T196" s="219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84</v>
      </c>
      <c r="AT196" s="221" t="s">
        <v>75</v>
      </c>
      <c r="AU196" s="221" t="s">
        <v>84</v>
      </c>
      <c r="AY196" s="220" t="s">
        <v>179</v>
      </c>
      <c r="BK196" s="222">
        <f>BK197</f>
        <v>0</v>
      </c>
    </row>
    <row r="197" s="2" customFormat="1" ht="16.5" customHeight="1">
      <c r="A197" s="37"/>
      <c r="B197" s="38"/>
      <c r="C197" s="225" t="s">
        <v>293</v>
      </c>
      <c r="D197" s="225" t="s">
        <v>181</v>
      </c>
      <c r="E197" s="226" t="s">
        <v>1417</v>
      </c>
      <c r="F197" s="227" t="s">
        <v>1418</v>
      </c>
      <c r="G197" s="228" t="s">
        <v>211</v>
      </c>
      <c r="H197" s="229">
        <v>13.637000000000001</v>
      </c>
      <c r="I197" s="230"/>
      <c r="J197" s="231">
        <f>ROUND(I197*H197,2)</f>
        <v>0</v>
      </c>
      <c r="K197" s="227" t="s">
        <v>185</v>
      </c>
      <c r="L197" s="43"/>
      <c r="M197" s="232" t="s">
        <v>1</v>
      </c>
      <c r="N197" s="233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186</v>
      </c>
      <c r="AT197" s="236" t="s">
        <v>181</v>
      </c>
      <c r="AU197" s="236" t="s">
        <v>86</v>
      </c>
      <c r="AY197" s="16" t="s">
        <v>179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186</v>
      </c>
      <c r="BM197" s="236" t="s">
        <v>296</v>
      </c>
    </row>
    <row r="198" s="12" customFormat="1" ht="25.92" customHeight="1">
      <c r="A198" s="12"/>
      <c r="B198" s="209"/>
      <c r="C198" s="210"/>
      <c r="D198" s="211" t="s">
        <v>75</v>
      </c>
      <c r="E198" s="212" t="s">
        <v>418</v>
      </c>
      <c r="F198" s="212" t="s">
        <v>419</v>
      </c>
      <c r="G198" s="210"/>
      <c r="H198" s="210"/>
      <c r="I198" s="213"/>
      <c r="J198" s="214">
        <f>BK198</f>
        <v>0</v>
      </c>
      <c r="K198" s="210"/>
      <c r="L198" s="215"/>
      <c r="M198" s="216"/>
      <c r="N198" s="217"/>
      <c r="O198" s="217"/>
      <c r="P198" s="218">
        <f>P199+P204+P211+P214+P224+P241+P257+P273+P285+P292</f>
        <v>0</v>
      </c>
      <c r="Q198" s="217"/>
      <c r="R198" s="218">
        <f>R199+R204+R211+R214+R224+R241+R257+R273+R285+R292</f>
        <v>0.25711200000000001</v>
      </c>
      <c r="S198" s="217"/>
      <c r="T198" s="219">
        <f>T199+T204+T211+T214+T224+T241+T257+T273+T285+T292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0" t="s">
        <v>86</v>
      </c>
      <c r="AT198" s="221" t="s">
        <v>75</v>
      </c>
      <c r="AU198" s="221" t="s">
        <v>76</v>
      </c>
      <c r="AY198" s="220" t="s">
        <v>179</v>
      </c>
      <c r="BK198" s="222">
        <f>BK199+BK204+BK211+BK214+BK224+BK241+BK257+BK273+BK285+BK292</f>
        <v>0</v>
      </c>
    </row>
    <row r="199" s="12" customFormat="1" ht="22.8" customHeight="1">
      <c r="A199" s="12"/>
      <c r="B199" s="209"/>
      <c r="C199" s="210"/>
      <c r="D199" s="211" t="s">
        <v>75</v>
      </c>
      <c r="E199" s="223" t="s">
        <v>420</v>
      </c>
      <c r="F199" s="223" t="s">
        <v>421</v>
      </c>
      <c r="G199" s="210"/>
      <c r="H199" s="210"/>
      <c r="I199" s="213"/>
      <c r="J199" s="224">
        <f>BK199</f>
        <v>0</v>
      </c>
      <c r="K199" s="210"/>
      <c r="L199" s="215"/>
      <c r="M199" s="216"/>
      <c r="N199" s="217"/>
      <c r="O199" s="217"/>
      <c r="P199" s="218">
        <f>SUM(P200:P203)</f>
        <v>0</v>
      </c>
      <c r="Q199" s="217"/>
      <c r="R199" s="218">
        <f>SUM(R200:R203)</f>
        <v>0</v>
      </c>
      <c r="S199" s="217"/>
      <c r="T199" s="219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0" t="s">
        <v>86</v>
      </c>
      <c r="AT199" s="221" t="s">
        <v>75</v>
      </c>
      <c r="AU199" s="221" t="s">
        <v>84</v>
      </c>
      <c r="AY199" s="220" t="s">
        <v>179</v>
      </c>
      <c r="BK199" s="222">
        <f>SUM(BK200:BK203)</f>
        <v>0</v>
      </c>
    </row>
    <row r="200" s="2" customFormat="1" ht="33" customHeight="1">
      <c r="A200" s="37"/>
      <c r="B200" s="38"/>
      <c r="C200" s="225" t="s">
        <v>242</v>
      </c>
      <c r="D200" s="225" t="s">
        <v>181</v>
      </c>
      <c r="E200" s="226" t="s">
        <v>677</v>
      </c>
      <c r="F200" s="227" t="s">
        <v>1419</v>
      </c>
      <c r="G200" s="228" t="s">
        <v>192</v>
      </c>
      <c r="H200" s="229">
        <v>37.18</v>
      </c>
      <c r="I200" s="230"/>
      <c r="J200" s="231">
        <f>ROUND(I200*H200,2)</f>
        <v>0</v>
      </c>
      <c r="K200" s="227" t="s">
        <v>185</v>
      </c>
      <c r="L200" s="43"/>
      <c r="M200" s="232" t="s">
        <v>1</v>
      </c>
      <c r="N200" s="233" t="s">
        <v>41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216</v>
      </c>
      <c r="AT200" s="236" t="s">
        <v>181</v>
      </c>
      <c r="AU200" s="236" t="s">
        <v>86</v>
      </c>
      <c r="AY200" s="16" t="s">
        <v>179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84</v>
      </c>
      <c r="BK200" s="237">
        <f>ROUND(I200*H200,2)</f>
        <v>0</v>
      </c>
      <c r="BL200" s="16" t="s">
        <v>216</v>
      </c>
      <c r="BM200" s="236" t="s">
        <v>300</v>
      </c>
    </row>
    <row r="201" s="13" customFormat="1">
      <c r="A201" s="13"/>
      <c r="B201" s="238"/>
      <c r="C201" s="239"/>
      <c r="D201" s="240" t="s">
        <v>187</v>
      </c>
      <c r="E201" s="241" t="s">
        <v>1</v>
      </c>
      <c r="F201" s="242" t="s">
        <v>1420</v>
      </c>
      <c r="G201" s="239"/>
      <c r="H201" s="243">
        <v>37.18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187</v>
      </c>
      <c r="AU201" s="249" t="s">
        <v>86</v>
      </c>
      <c r="AV201" s="13" t="s">
        <v>86</v>
      </c>
      <c r="AW201" s="13" t="s">
        <v>32</v>
      </c>
      <c r="AX201" s="13" t="s">
        <v>76</v>
      </c>
      <c r="AY201" s="249" t="s">
        <v>179</v>
      </c>
    </row>
    <row r="202" s="14" customFormat="1">
      <c r="A202" s="14"/>
      <c r="B202" s="250"/>
      <c r="C202" s="251"/>
      <c r="D202" s="240" t="s">
        <v>187</v>
      </c>
      <c r="E202" s="252" t="s">
        <v>1</v>
      </c>
      <c r="F202" s="253" t="s">
        <v>189</v>
      </c>
      <c r="G202" s="251"/>
      <c r="H202" s="254">
        <v>37.18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0" t="s">
        <v>187</v>
      </c>
      <c r="AU202" s="260" t="s">
        <v>86</v>
      </c>
      <c r="AV202" s="14" t="s">
        <v>186</v>
      </c>
      <c r="AW202" s="14" t="s">
        <v>32</v>
      </c>
      <c r="AX202" s="14" t="s">
        <v>84</v>
      </c>
      <c r="AY202" s="260" t="s">
        <v>179</v>
      </c>
    </row>
    <row r="203" s="2" customFormat="1">
      <c r="A203" s="37"/>
      <c r="B203" s="38"/>
      <c r="C203" s="225" t="s">
        <v>302</v>
      </c>
      <c r="D203" s="225" t="s">
        <v>181</v>
      </c>
      <c r="E203" s="226" t="s">
        <v>459</v>
      </c>
      <c r="F203" s="227" t="s">
        <v>460</v>
      </c>
      <c r="G203" s="228" t="s">
        <v>461</v>
      </c>
      <c r="H203" s="271"/>
      <c r="I203" s="230"/>
      <c r="J203" s="231">
        <f>ROUND(I203*H203,2)</f>
        <v>0</v>
      </c>
      <c r="K203" s="227" t="s">
        <v>185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216</v>
      </c>
      <c r="AT203" s="236" t="s">
        <v>181</v>
      </c>
      <c r="AU203" s="236" t="s">
        <v>86</v>
      </c>
      <c r="AY203" s="16" t="s">
        <v>179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84</v>
      </c>
      <c r="BK203" s="237">
        <f>ROUND(I203*H203,2)</f>
        <v>0</v>
      </c>
      <c r="BL203" s="16" t="s">
        <v>216</v>
      </c>
      <c r="BM203" s="236" t="s">
        <v>305</v>
      </c>
    </row>
    <row r="204" s="12" customFormat="1" ht="22.8" customHeight="1">
      <c r="A204" s="12"/>
      <c r="B204" s="209"/>
      <c r="C204" s="210"/>
      <c r="D204" s="211" t="s">
        <v>75</v>
      </c>
      <c r="E204" s="223" t="s">
        <v>463</v>
      </c>
      <c r="F204" s="223" t="s">
        <v>464</v>
      </c>
      <c r="G204" s="210"/>
      <c r="H204" s="210"/>
      <c r="I204" s="213"/>
      <c r="J204" s="224">
        <f>BK204</f>
        <v>0</v>
      </c>
      <c r="K204" s="210"/>
      <c r="L204" s="215"/>
      <c r="M204" s="216"/>
      <c r="N204" s="217"/>
      <c r="O204" s="217"/>
      <c r="P204" s="218">
        <f>SUM(P205:P210)</f>
        <v>0</v>
      </c>
      <c r="Q204" s="217"/>
      <c r="R204" s="218">
        <f>SUM(R205:R210)</f>
        <v>0.25711200000000001</v>
      </c>
      <c r="S204" s="217"/>
      <c r="T204" s="219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0" t="s">
        <v>86</v>
      </c>
      <c r="AT204" s="221" t="s">
        <v>75</v>
      </c>
      <c r="AU204" s="221" t="s">
        <v>84</v>
      </c>
      <c r="AY204" s="220" t="s">
        <v>179</v>
      </c>
      <c r="BK204" s="222">
        <f>SUM(BK205:BK210)</f>
        <v>0</v>
      </c>
    </row>
    <row r="205" s="2" customFormat="1">
      <c r="A205" s="37"/>
      <c r="B205" s="38"/>
      <c r="C205" s="225" t="s">
        <v>246</v>
      </c>
      <c r="D205" s="225" t="s">
        <v>181</v>
      </c>
      <c r="E205" s="226" t="s">
        <v>1421</v>
      </c>
      <c r="F205" s="227" t="s">
        <v>1422</v>
      </c>
      <c r="G205" s="228" t="s">
        <v>192</v>
      </c>
      <c r="H205" s="229">
        <v>29.510000000000002</v>
      </c>
      <c r="I205" s="230"/>
      <c r="J205" s="231">
        <f>ROUND(I205*H205,2)</f>
        <v>0</v>
      </c>
      <c r="K205" s="227" t="s">
        <v>185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216</v>
      </c>
      <c r="AT205" s="236" t="s">
        <v>181</v>
      </c>
      <c r="AU205" s="236" t="s">
        <v>86</v>
      </c>
      <c r="AY205" s="16" t="s">
        <v>179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216</v>
      </c>
      <c r="BM205" s="236" t="s">
        <v>308</v>
      </c>
    </row>
    <row r="206" s="2" customFormat="1">
      <c r="A206" s="37"/>
      <c r="B206" s="38"/>
      <c r="C206" s="225" t="s">
        <v>310</v>
      </c>
      <c r="D206" s="225" t="s">
        <v>181</v>
      </c>
      <c r="E206" s="226" t="s">
        <v>474</v>
      </c>
      <c r="F206" s="227" t="s">
        <v>475</v>
      </c>
      <c r="G206" s="228" t="s">
        <v>192</v>
      </c>
      <c r="H206" s="229">
        <v>70.019999999999996</v>
      </c>
      <c r="I206" s="230"/>
      <c r="J206" s="231">
        <f>ROUND(I206*H206,2)</f>
        <v>0</v>
      </c>
      <c r="K206" s="227" t="s">
        <v>185</v>
      </c>
      <c r="L206" s="43"/>
      <c r="M206" s="232" t="s">
        <v>1</v>
      </c>
      <c r="N206" s="233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216</v>
      </c>
      <c r="AT206" s="236" t="s">
        <v>181</v>
      </c>
      <c r="AU206" s="236" t="s">
        <v>86</v>
      </c>
      <c r="AY206" s="16" t="s">
        <v>179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84</v>
      </c>
      <c r="BK206" s="237">
        <f>ROUND(I206*H206,2)</f>
        <v>0</v>
      </c>
      <c r="BL206" s="16" t="s">
        <v>216</v>
      </c>
      <c r="BM206" s="236" t="s">
        <v>313</v>
      </c>
    </row>
    <row r="207" s="2" customFormat="1">
      <c r="A207" s="37"/>
      <c r="B207" s="38"/>
      <c r="C207" s="261" t="s">
        <v>251</v>
      </c>
      <c r="D207" s="261" t="s">
        <v>234</v>
      </c>
      <c r="E207" s="262" t="s">
        <v>683</v>
      </c>
      <c r="F207" s="263" t="s">
        <v>684</v>
      </c>
      <c r="G207" s="264" t="s">
        <v>192</v>
      </c>
      <c r="H207" s="265">
        <v>71.420000000000002</v>
      </c>
      <c r="I207" s="266"/>
      <c r="J207" s="267">
        <f>ROUND(I207*H207,2)</f>
        <v>0</v>
      </c>
      <c r="K207" s="263" t="s">
        <v>185</v>
      </c>
      <c r="L207" s="268"/>
      <c r="M207" s="269" t="s">
        <v>1</v>
      </c>
      <c r="N207" s="270" t="s">
        <v>41</v>
      </c>
      <c r="O207" s="90"/>
      <c r="P207" s="234">
        <f>O207*H207</f>
        <v>0</v>
      </c>
      <c r="Q207" s="234">
        <v>0.0035999999999999999</v>
      </c>
      <c r="R207" s="234">
        <f>Q207*H207</f>
        <v>0.25711200000000001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258</v>
      </c>
      <c r="AT207" s="236" t="s">
        <v>234</v>
      </c>
      <c r="AU207" s="236" t="s">
        <v>86</v>
      </c>
      <c r="AY207" s="16" t="s">
        <v>179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84</v>
      </c>
      <c r="BK207" s="237">
        <f>ROUND(I207*H207,2)</f>
        <v>0</v>
      </c>
      <c r="BL207" s="16" t="s">
        <v>216</v>
      </c>
      <c r="BM207" s="236" t="s">
        <v>316</v>
      </c>
    </row>
    <row r="208" s="13" customFormat="1">
      <c r="A208" s="13"/>
      <c r="B208" s="238"/>
      <c r="C208" s="239"/>
      <c r="D208" s="240" t="s">
        <v>187</v>
      </c>
      <c r="E208" s="241" t="s">
        <v>1</v>
      </c>
      <c r="F208" s="242" t="s">
        <v>1423</v>
      </c>
      <c r="G208" s="239"/>
      <c r="H208" s="243">
        <v>71.420000000000002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187</v>
      </c>
      <c r="AU208" s="249" t="s">
        <v>86</v>
      </c>
      <c r="AV208" s="13" t="s">
        <v>86</v>
      </c>
      <c r="AW208" s="13" t="s">
        <v>32</v>
      </c>
      <c r="AX208" s="13" t="s">
        <v>76</v>
      </c>
      <c r="AY208" s="249" t="s">
        <v>179</v>
      </c>
    </row>
    <row r="209" s="14" customFormat="1">
      <c r="A209" s="14"/>
      <c r="B209" s="250"/>
      <c r="C209" s="251"/>
      <c r="D209" s="240" t="s">
        <v>187</v>
      </c>
      <c r="E209" s="252" t="s">
        <v>1</v>
      </c>
      <c r="F209" s="253" t="s">
        <v>189</v>
      </c>
      <c r="G209" s="251"/>
      <c r="H209" s="254">
        <v>71.420000000000002</v>
      </c>
      <c r="I209" s="255"/>
      <c r="J209" s="251"/>
      <c r="K209" s="251"/>
      <c r="L209" s="256"/>
      <c r="M209" s="257"/>
      <c r="N209" s="258"/>
      <c r="O209" s="258"/>
      <c r="P209" s="258"/>
      <c r="Q209" s="258"/>
      <c r="R209" s="258"/>
      <c r="S209" s="258"/>
      <c r="T209" s="25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0" t="s">
        <v>187</v>
      </c>
      <c r="AU209" s="260" t="s">
        <v>86</v>
      </c>
      <c r="AV209" s="14" t="s">
        <v>186</v>
      </c>
      <c r="AW209" s="14" t="s">
        <v>32</v>
      </c>
      <c r="AX209" s="14" t="s">
        <v>84</v>
      </c>
      <c r="AY209" s="260" t="s">
        <v>179</v>
      </c>
    </row>
    <row r="210" s="2" customFormat="1">
      <c r="A210" s="37"/>
      <c r="B210" s="38"/>
      <c r="C210" s="225" t="s">
        <v>318</v>
      </c>
      <c r="D210" s="225" t="s">
        <v>181</v>
      </c>
      <c r="E210" s="226" t="s">
        <v>481</v>
      </c>
      <c r="F210" s="227" t="s">
        <v>482</v>
      </c>
      <c r="G210" s="228" t="s">
        <v>461</v>
      </c>
      <c r="H210" s="271"/>
      <c r="I210" s="230"/>
      <c r="J210" s="231">
        <f>ROUND(I210*H210,2)</f>
        <v>0</v>
      </c>
      <c r="K210" s="227" t="s">
        <v>185</v>
      </c>
      <c r="L210" s="43"/>
      <c r="M210" s="232" t="s">
        <v>1</v>
      </c>
      <c r="N210" s="233" t="s">
        <v>41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216</v>
      </c>
      <c r="AT210" s="236" t="s">
        <v>181</v>
      </c>
      <c r="AU210" s="236" t="s">
        <v>86</v>
      </c>
      <c r="AY210" s="16" t="s">
        <v>179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84</v>
      </c>
      <c r="BK210" s="237">
        <f>ROUND(I210*H210,2)</f>
        <v>0</v>
      </c>
      <c r="BL210" s="16" t="s">
        <v>216</v>
      </c>
      <c r="BM210" s="236" t="s">
        <v>321</v>
      </c>
    </row>
    <row r="211" s="12" customFormat="1" ht="22.8" customHeight="1">
      <c r="A211" s="12"/>
      <c r="B211" s="209"/>
      <c r="C211" s="210"/>
      <c r="D211" s="211" t="s">
        <v>75</v>
      </c>
      <c r="E211" s="223" t="s">
        <v>1318</v>
      </c>
      <c r="F211" s="223" t="s">
        <v>1319</v>
      </c>
      <c r="G211" s="210"/>
      <c r="H211" s="210"/>
      <c r="I211" s="213"/>
      <c r="J211" s="224">
        <f>BK211</f>
        <v>0</v>
      </c>
      <c r="K211" s="210"/>
      <c r="L211" s="215"/>
      <c r="M211" s="216"/>
      <c r="N211" s="217"/>
      <c r="O211" s="217"/>
      <c r="P211" s="218">
        <f>SUM(P212:P213)</f>
        <v>0</v>
      </c>
      <c r="Q211" s="217"/>
      <c r="R211" s="218">
        <f>SUM(R212:R213)</f>
        <v>0</v>
      </c>
      <c r="S211" s="217"/>
      <c r="T211" s="219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0" t="s">
        <v>86</v>
      </c>
      <c r="AT211" s="221" t="s">
        <v>75</v>
      </c>
      <c r="AU211" s="221" t="s">
        <v>84</v>
      </c>
      <c r="AY211" s="220" t="s">
        <v>179</v>
      </c>
      <c r="BK211" s="222">
        <f>SUM(BK212:BK213)</f>
        <v>0</v>
      </c>
    </row>
    <row r="212" s="2" customFormat="1" ht="21.75" customHeight="1">
      <c r="A212" s="37"/>
      <c r="B212" s="38"/>
      <c r="C212" s="225" t="s">
        <v>258</v>
      </c>
      <c r="D212" s="225" t="s">
        <v>181</v>
      </c>
      <c r="E212" s="226" t="s">
        <v>1424</v>
      </c>
      <c r="F212" s="227" t="s">
        <v>1425</v>
      </c>
      <c r="G212" s="228" t="s">
        <v>342</v>
      </c>
      <c r="H212" s="229">
        <v>1</v>
      </c>
      <c r="I212" s="230"/>
      <c r="J212" s="231">
        <f>ROUND(I212*H212,2)</f>
        <v>0</v>
      </c>
      <c r="K212" s="227" t="s">
        <v>185</v>
      </c>
      <c r="L212" s="43"/>
      <c r="M212" s="232" t="s">
        <v>1</v>
      </c>
      <c r="N212" s="233" t="s">
        <v>41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216</v>
      </c>
      <c r="AT212" s="236" t="s">
        <v>181</v>
      </c>
      <c r="AU212" s="236" t="s">
        <v>86</v>
      </c>
      <c r="AY212" s="16" t="s">
        <v>179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84</v>
      </c>
      <c r="BK212" s="237">
        <f>ROUND(I212*H212,2)</f>
        <v>0</v>
      </c>
      <c r="BL212" s="16" t="s">
        <v>216</v>
      </c>
      <c r="BM212" s="236" t="s">
        <v>338</v>
      </c>
    </row>
    <row r="213" s="2" customFormat="1" ht="21.75" customHeight="1">
      <c r="A213" s="37"/>
      <c r="B213" s="38"/>
      <c r="C213" s="225" t="s">
        <v>327</v>
      </c>
      <c r="D213" s="225" t="s">
        <v>181</v>
      </c>
      <c r="E213" s="226" t="s">
        <v>1426</v>
      </c>
      <c r="F213" s="227" t="s">
        <v>1427</v>
      </c>
      <c r="G213" s="228" t="s">
        <v>342</v>
      </c>
      <c r="H213" s="229">
        <v>1</v>
      </c>
      <c r="I213" s="230"/>
      <c r="J213" s="231">
        <f>ROUND(I213*H213,2)</f>
        <v>0</v>
      </c>
      <c r="K213" s="227" t="s">
        <v>185</v>
      </c>
      <c r="L213" s="43"/>
      <c r="M213" s="232" t="s">
        <v>1</v>
      </c>
      <c r="N213" s="233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216</v>
      </c>
      <c r="AT213" s="236" t="s">
        <v>181</v>
      </c>
      <c r="AU213" s="236" t="s">
        <v>86</v>
      </c>
      <c r="AY213" s="16" t="s">
        <v>179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84</v>
      </c>
      <c r="BK213" s="237">
        <f>ROUND(I213*H213,2)</f>
        <v>0</v>
      </c>
      <c r="BL213" s="16" t="s">
        <v>216</v>
      </c>
      <c r="BM213" s="236" t="s">
        <v>343</v>
      </c>
    </row>
    <row r="214" s="12" customFormat="1" ht="22.8" customHeight="1">
      <c r="A214" s="12"/>
      <c r="B214" s="209"/>
      <c r="C214" s="210"/>
      <c r="D214" s="211" t="s">
        <v>75</v>
      </c>
      <c r="E214" s="223" t="s">
        <v>694</v>
      </c>
      <c r="F214" s="223" t="s">
        <v>695</v>
      </c>
      <c r="G214" s="210"/>
      <c r="H214" s="210"/>
      <c r="I214" s="213"/>
      <c r="J214" s="224">
        <f>BK214</f>
        <v>0</v>
      </c>
      <c r="K214" s="210"/>
      <c r="L214" s="215"/>
      <c r="M214" s="216"/>
      <c r="N214" s="217"/>
      <c r="O214" s="217"/>
      <c r="P214" s="218">
        <f>SUM(P215:P223)</f>
        <v>0</v>
      </c>
      <c r="Q214" s="217"/>
      <c r="R214" s="218">
        <f>SUM(R215:R223)</f>
        <v>0</v>
      </c>
      <c r="S214" s="217"/>
      <c r="T214" s="219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0" t="s">
        <v>86</v>
      </c>
      <c r="AT214" s="221" t="s">
        <v>75</v>
      </c>
      <c r="AU214" s="221" t="s">
        <v>84</v>
      </c>
      <c r="AY214" s="220" t="s">
        <v>179</v>
      </c>
      <c r="BK214" s="222">
        <f>SUM(BK215:BK223)</f>
        <v>0</v>
      </c>
    </row>
    <row r="215" s="2" customFormat="1" ht="33" customHeight="1">
      <c r="A215" s="37"/>
      <c r="B215" s="38"/>
      <c r="C215" s="225" t="s">
        <v>263</v>
      </c>
      <c r="D215" s="225" t="s">
        <v>181</v>
      </c>
      <c r="E215" s="226" t="s">
        <v>1428</v>
      </c>
      <c r="F215" s="227" t="s">
        <v>1429</v>
      </c>
      <c r="G215" s="228" t="s">
        <v>192</v>
      </c>
      <c r="H215" s="229">
        <v>54.009999999999998</v>
      </c>
      <c r="I215" s="230"/>
      <c r="J215" s="231">
        <f>ROUND(I215*H215,2)</f>
        <v>0</v>
      </c>
      <c r="K215" s="227" t="s">
        <v>1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216</v>
      </c>
      <c r="AT215" s="236" t="s">
        <v>181</v>
      </c>
      <c r="AU215" s="236" t="s">
        <v>86</v>
      </c>
      <c r="AY215" s="16" t="s">
        <v>179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84</v>
      </c>
      <c r="BK215" s="237">
        <f>ROUND(I215*H215,2)</f>
        <v>0</v>
      </c>
      <c r="BL215" s="16" t="s">
        <v>216</v>
      </c>
      <c r="BM215" s="236" t="s">
        <v>347</v>
      </c>
    </row>
    <row r="216" s="2" customFormat="1" ht="16.5" customHeight="1">
      <c r="A216" s="37"/>
      <c r="B216" s="38"/>
      <c r="C216" s="225" t="s">
        <v>335</v>
      </c>
      <c r="D216" s="225" t="s">
        <v>181</v>
      </c>
      <c r="E216" s="226" t="s">
        <v>702</v>
      </c>
      <c r="F216" s="227" t="s">
        <v>703</v>
      </c>
      <c r="G216" s="228" t="s">
        <v>192</v>
      </c>
      <c r="H216" s="229">
        <v>54.009999999999998</v>
      </c>
      <c r="I216" s="230"/>
      <c r="J216" s="231">
        <f>ROUND(I216*H216,2)</f>
        <v>0</v>
      </c>
      <c r="K216" s="227" t="s">
        <v>185</v>
      </c>
      <c r="L216" s="43"/>
      <c r="M216" s="232" t="s">
        <v>1</v>
      </c>
      <c r="N216" s="233" t="s">
        <v>41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216</v>
      </c>
      <c r="AT216" s="236" t="s">
        <v>181</v>
      </c>
      <c r="AU216" s="236" t="s">
        <v>86</v>
      </c>
      <c r="AY216" s="16" t="s">
        <v>179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84</v>
      </c>
      <c r="BK216" s="237">
        <f>ROUND(I216*H216,2)</f>
        <v>0</v>
      </c>
      <c r="BL216" s="16" t="s">
        <v>216</v>
      </c>
      <c r="BM216" s="236" t="s">
        <v>351</v>
      </c>
    </row>
    <row r="217" s="13" customFormat="1">
      <c r="A217" s="13"/>
      <c r="B217" s="238"/>
      <c r="C217" s="239"/>
      <c r="D217" s="240" t="s">
        <v>187</v>
      </c>
      <c r="E217" s="241" t="s">
        <v>1</v>
      </c>
      <c r="F217" s="242" t="s">
        <v>1430</v>
      </c>
      <c r="G217" s="239"/>
      <c r="H217" s="243">
        <v>54.009999999999998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187</v>
      </c>
      <c r="AU217" s="249" t="s">
        <v>86</v>
      </c>
      <c r="AV217" s="13" t="s">
        <v>86</v>
      </c>
      <c r="AW217" s="13" t="s">
        <v>32</v>
      </c>
      <c r="AX217" s="13" t="s">
        <v>76</v>
      </c>
      <c r="AY217" s="249" t="s">
        <v>179</v>
      </c>
    </row>
    <row r="218" s="14" customFormat="1">
      <c r="A218" s="14"/>
      <c r="B218" s="250"/>
      <c r="C218" s="251"/>
      <c r="D218" s="240" t="s">
        <v>187</v>
      </c>
      <c r="E218" s="252" t="s">
        <v>1</v>
      </c>
      <c r="F218" s="253" t="s">
        <v>189</v>
      </c>
      <c r="G218" s="251"/>
      <c r="H218" s="254">
        <v>54.009999999999998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0" t="s">
        <v>187</v>
      </c>
      <c r="AU218" s="260" t="s">
        <v>86</v>
      </c>
      <c r="AV218" s="14" t="s">
        <v>186</v>
      </c>
      <c r="AW218" s="14" t="s">
        <v>32</v>
      </c>
      <c r="AX218" s="14" t="s">
        <v>84</v>
      </c>
      <c r="AY218" s="260" t="s">
        <v>179</v>
      </c>
    </row>
    <row r="219" s="2" customFormat="1" ht="21.75" customHeight="1">
      <c r="A219" s="37"/>
      <c r="B219" s="38"/>
      <c r="C219" s="225" t="s">
        <v>266</v>
      </c>
      <c r="D219" s="225" t="s">
        <v>181</v>
      </c>
      <c r="E219" s="226" t="s">
        <v>705</v>
      </c>
      <c r="F219" s="227" t="s">
        <v>706</v>
      </c>
      <c r="G219" s="228" t="s">
        <v>192</v>
      </c>
      <c r="H219" s="229">
        <v>4.1900000000000004</v>
      </c>
      <c r="I219" s="230"/>
      <c r="J219" s="231">
        <f>ROUND(I219*H219,2)</f>
        <v>0</v>
      </c>
      <c r="K219" s="227" t="s">
        <v>185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216</v>
      </c>
      <c r="AT219" s="236" t="s">
        <v>181</v>
      </c>
      <c r="AU219" s="236" t="s">
        <v>86</v>
      </c>
      <c r="AY219" s="16" t="s">
        <v>179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84</v>
      </c>
      <c r="BK219" s="237">
        <f>ROUND(I219*H219,2)</f>
        <v>0</v>
      </c>
      <c r="BL219" s="16" t="s">
        <v>216</v>
      </c>
      <c r="BM219" s="236" t="s">
        <v>355</v>
      </c>
    </row>
    <row r="220" s="13" customFormat="1">
      <c r="A220" s="13"/>
      <c r="B220" s="238"/>
      <c r="C220" s="239"/>
      <c r="D220" s="240" t="s">
        <v>187</v>
      </c>
      <c r="E220" s="241" t="s">
        <v>1</v>
      </c>
      <c r="F220" s="242" t="s">
        <v>1431</v>
      </c>
      <c r="G220" s="239"/>
      <c r="H220" s="243">
        <v>4.1900000000000004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187</v>
      </c>
      <c r="AU220" s="249" t="s">
        <v>86</v>
      </c>
      <c r="AV220" s="13" t="s">
        <v>86</v>
      </c>
      <c r="AW220" s="13" t="s">
        <v>32</v>
      </c>
      <c r="AX220" s="13" t="s">
        <v>76</v>
      </c>
      <c r="AY220" s="249" t="s">
        <v>179</v>
      </c>
    </row>
    <row r="221" s="14" customFormat="1">
      <c r="A221" s="14"/>
      <c r="B221" s="250"/>
      <c r="C221" s="251"/>
      <c r="D221" s="240" t="s">
        <v>187</v>
      </c>
      <c r="E221" s="252" t="s">
        <v>1</v>
      </c>
      <c r="F221" s="253" t="s">
        <v>189</v>
      </c>
      <c r="G221" s="251"/>
      <c r="H221" s="254">
        <v>4.1900000000000004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187</v>
      </c>
      <c r="AU221" s="260" t="s">
        <v>86</v>
      </c>
      <c r="AV221" s="14" t="s">
        <v>186</v>
      </c>
      <c r="AW221" s="14" t="s">
        <v>32</v>
      </c>
      <c r="AX221" s="14" t="s">
        <v>84</v>
      </c>
      <c r="AY221" s="260" t="s">
        <v>179</v>
      </c>
    </row>
    <row r="222" s="2" customFormat="1">
      <c r="A222" s="37"/>
      <c r="B222" s="38"/>
      <c r="C222" s="225" t="s">
        <v>344</v>
      </c>
      <c r="D222" s="225" t="s">
        <v>181</v>
      </c>
      <c r="E222" s="226" t="s">
        <v>1432</v>
      </c>
      <c r="F222" s="227" t="s">
        <v>1433</v>
      </c>
      <c r="G222" s="228" t="s">
        <v>192</v>
      </c>
      <c r="H222" s="229">
        <v>29.510000000000002</v>
      </c>
      <c r="I222" s="230"/>
      <c r="J222" s="231">
        <f>ROUND(I222*H222,2)</f>
        <v>0</v>
      </c>
      <c r="K222" s="227" t="s">
        <v>185</v>
      </c>
      <c r="L222" s="43"/>
      <c r="M222" s="232" t="s">
        <v>1</v>
      </c>
      <c r="N222" s="233" t="s">
        <v>41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216</v>
      </c>
      <c r="AT222" s="236" t="s">
        <v>181</v>
      </c>
      <c r="AU222" s="236" t="s">
        <v>86</v>
      </c>
      <c r="AY222" s="16" t="s">
        <v>179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216</v>
      </c>
      <c r="BM222" s="236" t="s">
        <v>359</v>
      </c>
    </row>
    <row r="223" s="2" customFormat="1">
      <c r="A223" s="37"/>
      <c r="B223" s="38"/>
      <c r="C223" s="225" t="s">
        <v>271</v>
      </c>
      <c r="D223" s="225" t="s">
        <v>181</v>
      </c>
      <c r="E223" s="226" t="s">
        <v>708</v>
      </c>
      <c r="F223" s="227" t="s">
        <v>709</v>
      </c>
      <c r="G223" s="228" t="s">
        <v>461</v>
      </c>
      <c r="H223" s="271"/>
      <c r="I223" s="230"/>
      <c r="J223" s="231">
        <f>ROUND(I223*H223,2)</f>
        <v>0</v>
      </c>
      <c r="K223" s="227" t="s">
        <v>185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216</v>
      </c>
      <c r="AT223" s="236" t="s">
        <v>181</v>
      </c>
      <c r="AU223" s="236" t="s">
        <v>86</v>
      </c>
      <c r="AY223" s="16" t="s">
        <v>179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84</v>
      </c>
      <c r="BK223" s="237">
        <f>ROUND(I223*H223,2)</f>
        <v>0</v>
      </c>
      <c r="BL223" s="16" t="s">
        <v>216</v>
      </c>
      <c r="BM223" s="236" t="s">
        <v>364</v>
      </c>
    </row>
    <row r="224" s="12" customFormat="1" ht="22.8" customHeight="1">
      <c r="A224" s="12"/>
      <c r="B224" s="209"/>
      <c r="C224" s="210"/>
      <c r="D224" s="211" t="s">
        <v>75</v>
      </c>
      <c r="E224" s="223" t="s">
        <v>498</v>
      </c>
      <c r="F224" s="223" t="s">
        <v>499</v>
      </c>
      <c r="G224" s="210"/>
      <c r="H224" s="210"/>
      <c r="I224" s="213"/>
      <c r="J224" s="224">
        <f>BK224</f>
        <v>0</v>
      </c>
      <c r="K224" s="210"/>
      <c r="L224" s="215"/>
      <c r="M224" s="216"/>
      <c r="N224" s="217"/>
      <c r="O224" s="217"/>
      <c r="P224" s="218">
        <f>SUM(P225:P240)</f>
        <v>0</v>
      </c>
      <c r="Q224" s="217"/>
      <c r="R224" s="218">
        <f>SUM(R225:R240)</f>
        <v>0</v>
      </c>
      <c r="S224" s="217"/>
      <c r="T224" s="219">
        <f>SUM(T225:T240)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0" t="s">
        <v>86</v>
      </c>
      <c r="AT224" s="221" t="s">
        <v>75</v>
      </c>
      <c r="AU224" s="221" t="s">
        <v>84</v>
      </c>
      <c r="AY224" s="220" t="s">
        <v>179</v>
      </c>
      <c r="BK224" s="222">
        <f>SUM(BK225:BK240)</f>
        <v>0</v>
      </c>
    </row>
    <row r="225" s="2" customFormat="1">
      <c r="A225" s="37"/>
      <c r="B225" s="38"/>
      <c r="C225" s="225" t="s">
        <v>352</v>
      </c>
      <c r="D225" s="225" t="s">
        <v>181</v>
      </c>
      <c r="E225" s="226" t="s">
        <v>501</v>
      </c>
      <c r="F225" s="227" t="s">
        <v>1434</v>
      </c>
      <c r="G225" s="228" t="s">
        <v>503</v>
      </c>
      <c r="H225" s="229">
        <v>1</v>
      </c>
      <c r="I225" s="230"/>
      <c r="J225" s="231">
        <f>ROUND(I225*H225,2)</f>
        <v>0</v>
      </c>
      <c r="K225" s="227" t="s">
        <v>1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216</v>
      </c>
      <c r="AT225" s="236" t="s">
        <v>181</v>
      </c>
      <c r="AU225" s="236" t="s">
        <v>86</v>
      </c>
      <c r="AY225" s="16" t="s">
        <v>179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216</v>
      </c>
      <c r="BM225" s="236" t="s">
        <v>367</v>
      </c>
    </row>
    <row r="226" s="13" customFormat="1">
      <c r="A226" s="13"/>
      <c r="B226" s="238"/>
      <c r="C226" s="239"/>
      <c r="D226" s="240" t="s">
        <v>187</v>
      </c>
      <c r="E226" s="241" t="s">
        <v>1</v>
      </c>
      <c r="F226" s="242" t="s">
        <v>505</v>
      </c>
      <c r="G226" s="239"/>
      <c r="H226" s="243">
        <v>1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187</v>
      </c>
      <c r="AU226" s="249" t="s">
        <v>86</v>
      </c>
      <c r="AV226" s="13" t="s">
        <v>86</v>
      </c>
      <c r="AW226" s="13" t="s">
        <v>32</v>
      </c>
      <c r="AX226" s="13" t="s">
        <v>76</v>
      </c>
      <c r="AY226" s="249" t="s">
        <v>179</v>
      </c>
    </row>
    <row r="227" s="14" customFormat="1">
      <c r="A227" s="14"/>
      <c r="B227" s="250"/>
      <c r="C227" s="251"/>
      <c r="D227" s="240" t="s">
        <v>187</v>
      </c>
      <c r="E227" s="252" t="s">
        <v>1</v>
      </c>
      <c r="F227" s="253" t="s">
        <v>189</v>
      </c>
      <c r="G227" s="251"/>
      <c r="H227" s="254">
        <v>1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187</v>
      </c>
      <c r="AU227" s="260" t="s">
        <v>86</v>
      </c>
      <c r="AV227" s="14" t="s">
        <v>186</v>
      </c>
      <c r="AW227" s="14" t="s">
        <v>32</v>
      </c>
      <c r="AX227" s="14" t="s">
        <v>84</v>
      </c>
      <c r="AY227" s="260" t="s">
        <v>179</v>
      </c>
    </row>
    <row r="228" s="2" customFormat="1" ht="16.5" customHeight="1">
      <c r="A228" s="37"/>
      <c r="B228" s="38"/>
      <c r="C228" s="225" t="s">
        <v>275</v>
      </c>
      <c r="D228" s="225" t="s">
        <v>181</v>
      </c>
      <c r="E228" s="226" t="s">
        <v>506</v>
      </c>
      <c r="F228" s="227" t="s">
        <v>1435</v>
      </c>
      <c r="G228" s="228" t="s">
        <v>503</v>
      </c>
      <c r="H228" s="229">
        <v>1</v>
      </c>
      <c r="I228" s="230"/>
      <c r="J228" s="231">
        <f>ROUND(I228*H228,2)</f>
        <v>0</v>
      </c>
      <c r="K228" s="227" t="s">
        <v>1</v>
      </c>
      <c r="L228" s="43"/>
      <c r="M228" s="232" t="s">
        <v>1</v>
      </c>
      <c r="N228" s="233" t="s">
        <v>41</v>
      </c>
      <c r="O228" s="90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216</v>
      </c>
      <c r="AT228" s="236" t="s">
        <v>181</v>
      </c>
      <c r="AU228" s="236" t="s">
        <v>86</v>
      </c>
      <c r="AY228" s="16" t="s">
        <v>179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84</v>
      </c>
      <c r="BK228" s="237">
        <f>ROUND(I228*H228,2)</f>
        <v>0</v>
      </c>
      <c r="BL228" s="16" t="s">
        <v>216</v>
      </c>
      <c r="BM228" s="236" t="s">
        <v>372</v>
      </c>
    </row>
    <row r="229" s="13" customFormat="1">
      <c r="A229" s="13"/>
      <c r="B229" s="238"/>
      <c r="C229" s="239"/>
      <c r="D229" s="240" t="s">
        <v>187</v>
      </c>
      <c r="E229" s="241" t="s">
        <v>1</v>
      </c>
      <c r="F229" s="242" t="s">
        <v>509</v>
      </c>
      <c r="G229" s="239"/>
      <c r="H229" s="243">
        <v>1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187</v>
      </c>
      <c r="AU229" s="249" t="s">
        <v>86</v>
      </c>
      <c r="AV229" s="13" t="s">
        <v>86</v>
      </c>
      <c r="AW229" s="13" t="s">
        <v>32</v>
      </c>
      <c r="AX229" s="13" t="s">
        <v>76</v>
      </c>
      <c r="AY229" s="249" t="s">
        <v>179</v>
      </c>
    </row>
    <row r="230" s="14" customFormat="1">
      <c r="A230" s="14"/>
      <c r="B230" s="250"/>
      <c r="C230" s="251"/>
      <c r="D230" s="240" t="s">
        <v>187</v>
      </c>
      <c r="E230" s="252" t="s">
        <v>1</v>
      </c>
      <c r="F230" s="253" t="s">
        <v>189</v>
      </c>
      <c r="G230" s="251"/>
      <c r="H230" s="254">
        <v>1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0" t="s">
        <v>187</v>
      </c>
      <c r="AU230" s="260" t="s">
        <v>86</v>
      </c>
      <c r="AV230" s="14" t="s">
        <v>186</v>
      </c>
      <c r="AW230" s="14" t="s">
        <v>32</v>
      </c>
      <c r="AX230" s="14" t="s">
        <v>84</v>
      </c>
      <c r="AY230" s="260" t="s">
        <v>179</v>
      </c>
    </row>
    <row r="231" s="2" customFormat="1" ht="16.5" customHeight="1">
      <c r="A231" s="37"/>
      <c r="B231" s="38"/>
      <c r="C231" s="225" t="s">
        <v>361</v>
      </c>
      <c r="D231" s="225" t="s">
        <v>181</v>
      </c>
      <c r="E231" s="226" t="s">
        <v>714</v>
      </c>
      <c r="F231" s="227" t="s">
        <v>1436</v>
      </c>
      <c r="G231" s="228" t="s">
        <v>503</v>
      </c>
      <c r="H231" s="229">
        <v>1</v>
      </c>
      <c r="I231" s="230"/>
      <c r="J231" s="231">
        <f>ROUND(I231*H231,2)</f>
        <v>0</v>
      </c>
      <c r="K231" s="227" t="s">
        <v>1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216</v>
      </c>
      <c r="AT231" s="236" t="s">
        <v>181</v>
      </c>
      <c r="AU231" s="236" t="s">
        <v>86</v>
      </c>
      <c r="AY231" s="16" t="s">
        <v>179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84</v>
      </c>
      <c r="BK231" s="237">
        <f>ROUND(I231*H231,2)</f>
        <v>0</v>
      </c>
      <c r="BL231" s="16" t="s">
        <v>216</v>
      </c>
      <c r="BM231" s="236" t="s">
        <v>376</v>
      </c>
    </row>
    <row r="232" s="13" customFormat="1">
      <c r="A232" s="13"/>
      <c r="B232" s="238"/>
      <c r="C232" s="239"/>
      <c r="D232" s="240" t="s">
        <v>187</v>
      </c>
      <c r="E232" s="241" t="s">
        <v>1</v>
      </c>
      <c r="F232" s="242" t="s">
        <v>719</v>
      </c>
      <c r="G232" s="239"/>
      <c r="H232" s="243">
        <v>1</v>
      </c>
      <c r="I232" s="244"/>
      <c r="J232" s="239"/>
      <c r="K232" s="239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187</v>
      </c>
      <c r="AU232" s="249" t="s">
        <v>86</v>
      </c>
      <c r="AV232" s="13" t="s">
        <v>86</v>
      </c>
      <c r="AW232" s="13" t="s">
        <v>32</v>
      </c>
      <c r="AX232" s="13" t="s">
        <v>76</v>
      </c>
      <c r="AY232" s="249" t="s">
        <v>179</v>
      </c>
    </row>
    <row r="233" s="14" customFormat="1">
      <c r="A233" s="14"/>
      <c r="B233" s="250"/>
      <c r="C233" s="251"/>
      <c r="D233" s="240" t="s">
        <v>187</v>
      </c>
      <c r="E233" s="252" t="s">
        <v>1</v>
      </c>
      <c r="F233" s="253" t="s">
        <v>189</v>
      </c>
      <c r="G233" s="251"/>
      <c r="H233" s="254">
        <v>1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187</v>
      </c>
      <c r="AU233" s="260" t="s">
        <v>86</v>
      </c>
      <c r="AV233" s="14" t="s">
        <v>186</v>
      </c>
      <c r="AW233" s="14" t="s">
        <v>32</v>
      </c>
      <c r="AX233" s="14" t="s">
        <v>84</v>
      </c>
      <c r="AY233" s="260" t="s">
        <v>179</v>
      </c>
    </row>
    <row r="234" s="2" customFormat="1" ht="21.75" customHeight="1">
      <c r="A234" s="37"/>
      <c r="B234" s="38"/>
      <c r="C234" s="225" t="s">
        <v>278</v>
      </c>
      <c r="D234" s="225" t="s">
        <v>181</v>
      </c>
      <c r="E234" s="226" t="s">
        <v>717</v>
      </c>
      <c r="F234" s="227" t="s">
        <v>1437</v>
      </c>
      <c r="G234" s="228" t="s">
        <v>503</v>
      </c>
      <c r="H234" s="229">
        <v>1</v>
      </c>
      <c r="I234" s="230"/>
      <c r="J234" s="231">
        <f>ROUND(I234*H234,2)</f>
        <v>0</v>
      </c>
      <c r="K234" s="227" t="s">
        <v>1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216</v>
      </c>
      <c r="AT234" s="236" t="s">
        <v>181</v>
      </c>
      <c r="AU234" s="236" t="s">
        <v>86</v>
      </c>
      <c r="AY234" s="16" t="s">
        <v>179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84</v>
      </c>
      <c r="BK234" s="237">
        <f>ROUND(I234*H234,2)</f>
        <v>0</v>
      </c>
      <c r="BL234" s="16" t="s">
        <v>216</v>
      </c>
      <c r="BM234" s="236" t="s">
        <v>380</v>
      </c>
    </row>
    <row r="235" s="13" customFormat="1">
      <c r="A235" s="13"/>
      <c r="B235" s="238"/>
      <c r="C235" s="239"/>
      <c r="D235" s="240" t="s">
        <v>187</v>
      </c>
      <c r="E235" s="241" t="s">
        <v>1</v>
      </c>
      <c r="F235" s="242" t="s">
        <v>1438</v>
      </c>
      <c r="G235" s="239"/>
      <c r="H235" s="243">
        <v>1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187</v>
      </c>
      <c r="AU235" s="249" t="s">
        <v>86</v>
      </c>
      <c r="AV235" s="13" t="s">
        <v>86</v>
      </c>
      <c r="AW235" s="13" t="s">
        <v>32</v>
      </c>
      <c r="AX235" s="13" t="s">
        <v>76</v>
      </c>
      <c r="AY235" s="249" t="s">
        <v>179</v>
      </c>
    </row>
    <row r="236" s="14" customFormat="1">
      <c r="A236" s="14"/>
      <c r="B236" s="250"/>
      <c r="C236" s="251"/>
      <c r="D236" s="240" t="s">
        <v>187</v>
      </c>
      <c r="E236" s="252" t="s">
        <v>1</v>
      </c>
      <c r="F236" s="253" t="s">
        <v>189</v>
      </c>
      <c r="G236" s="251"/>
      <c r="H236" s="254">
        <v>1</v>
      </c>
      <c r="I236" s="255"/>
      <c r="J236" s="251"/>
      <c r="K236" s="251"/>
      <c r="L236" s="256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0" t="s">
        <v>187</v>
      </c>
      <c r="AU236" s="260" t="s">
        <v>86</v>
      </c>
      <c r="AV236" s="14" t="s">
        <v>186</v>
      </c>
      <c r="AW236" s="14" t="s">
        <v>32</v>
      </c>
      <c r="AX236" s="14" t="s">
        <v>84</v>
      </c>
      <c r="AY236" s="260" t="s">
        <v>179</v>
      </c>
    </row>
    <row r="237" s="2" customFormat="1" ht="16.5" customHeight="1">
      <c r="A237" s="37"/>
      <c r="B237" s="38"/>
      <c r="C237" s="225" t="s">
        <v>369</v>
      </c>
      <c r="D237" s="225" t="s">
        <v>181</v>
      </c>
      <c r="E237" s="226" t="s">
        <v>720</v>
      </c>
      <c r="F237" s="227" t="s">
        <v>1439</v>
      </c>
      <c r="G237" s="228" t="s">
        <v>503</v>
      </c>
      <c r="H237" s="229">
        <v>1</v>
      </c>
      <c r="I237" s="230"/>
      <c r="J237" s="231">
        <f>ROUND(I237*H237,2)</f>
        <v>0</v>
      </c>
      <c r="K237" s="227" t="s">
        <v>1</v>
      </c>
      <c r="L237" s="43"/>
      <c r="M237" s="232" t="s">
        <v>1</v>
      </c>
      <c r="N237" s="233" t="s">
        <v>41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216</v>
      </c>
      <c r="AT237" s="236" t="s">
        <v>181</v>
      </c>
      <c r="AU237" s="236" t="s">
        <v>86</v>
      </c>
      <c r="AY237" s="16" t="s">
        <v>179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84</v>
      </c>
      <c r="BK237" s="237">
        <f>ROUND(I237*H237,2)</f>
        <v>0</v>
      </c>
      <c r="BL237" s="16" t="s">
        <v>216</v>
      </c>
      <c r="BM237" s="236" t="s">
        <v>383</v>
      </c>
    </row>
    <row r="238" s="13" customFormat="1">
      <c r="A238" s="13"/>
      <c r="B238" s="238"/>
      <c r="C238" s="239"/>
      <c r="D238" s="240" t="s">
        <v>187</v>
      </c>
      <c r="E238" s="241" t="s">
        <v>1</v>
      </c>
      <c r="F238" s="242" t="s">
        <v>1440</v>
      </c>
      <c r="G238" s="239"/>
      <c r="H238" s="243">
        <v>1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187</v>
      </c>
      <c r="AU238" s="249" t="s">
        <v>86</v>
      </c>
      <c r="AV238" s="13" t="s">
        <v>86</v>
      </c>
      <c r="AW238" s="13" t="s">
        <v>32</v>
      </c>
      <c r="AX238" s="13" t="s">
        <v>76</v>
      </c>
      <c r="AY238" s="249" t="s">
        <v>179</v>
      </c>
    </row>
    <row r="239" s="14" customFormat="1">
      <c r="A239" s="14"/>
      <c r="B239" s="250"/>
      <c r="C239" s="251"/>
      <c r="D239" s="240" t="s">
        <v>187</v>
      </c>
      <c r="E239" s="252" t="s">
        <v>1</v>
      </c>
      <c r="F239" s="253" t="s">
        <v>189</v>
      </c>
      <c r="G239" s="251"/>
      <c r="H239" s="254">
        <v>1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187</v>
      </c>
      <c r="AU239" s="260" t="s">
        <v>86</v>
      </c>
      <c r="AV239" s="14" t="s">
        <v>186</v>
      </c>
      <c r="AW239" s="14" t="s">
        <v>32</v>
      </c>
      <c r="AX239" s="14" t="s">
        <v>84</v>
      </c>
      <c r="AY239" s="260" t="s">
        <v>179</v>
      </c>
    </row>
    <row r="240" s="2" customFormat="1">
      <c r="A240" s="37"/>
      <c r="B240" s="38"/>
      <c r="C240" s="225" t="s">
        <v>282</v>
      </c>
      <c r="D240" s="225" t="s">
        <v>181</v>
      </c>
      <c r="E240" s="226" t="s">
        <v>511</v>
      </c>
      <c r="F240" s="227" t="s">
        <v>512</v>
      </c>
      <c r="G240" s="228" t="s">
        <v>461</v>
      </c>
      <c r="H240" s="271"/>
      <c r="I240" s="230"/>
      <c r="J240" s="231">
        <f>ROUND(I240*H240,2)</f>
        <v>0</v>
      </c>
      <c r="K240" s="227" t="s">
        <v>185</v>
      </c>
      <c r="L240" s="43"/>
      <c r="M240" s="232" t="s">
        <v>1</v>
      </c>
      <c r="N240" s="233" t="s">
        <v>41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216</v>
      </c>
      <c r="AT240" s="236" t="s">
        <v>181</v>
      </c>
      <c r="AU240" s="236" t="s">
        <v>86</v>
      </c>
      <c r="AY240" s="16" t="s">
        <v>179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84</v>
      </c>
      <c r="BK240" s="237">
        <f>ROUND(I240*H240,2)</f>
        <v>0</v>
      </c>
      <c r="BL240" s="16" t="s">
        <v>216</v>
      </c>
      <c r="BM240" s="236" t="s">
        <v>388</v>
      </c>
    </row>
    <row r="241" s="12" customFormat="1" ht="22.8" customHeight="1">
      <c r="A241" s="12"/>
      <c r="B241" s="209"/>
      <c r="C241" s="210"/>
      <c r="D241" s="211" t="s">
        <v>75</v>
      </c>
      <c r="E241" s="223" t="s">
        <v>730</v>
      </c>
      <c r="F241" s="223" t="s">
        <v>731</v>
      </c>
      <c r="G241" s="210"/>
      <c r="H241" s="210"/>
      <c r="I241" s="213"/>
      <c r="J241" s="224">
        <f>BK241</f>
        <v>0</v>
      </c>
      <c r="K241" s="210"/>
      <c r="L241" s="215"/>
      <c r="M241" s="216"/>
      <c r="N241" s="217"/>
      <c r="O241" s="217"/>
      <c r="P241" s="218">
        <f>SUM(P242:P256)</f>
        <v>0</v>
      </c>
      <c r="Q241" s="217"/>
      <c r="R241" s="218">
        <f>SUM(R242:R256)</f>
        <v>0</v>
      </c>
      <c r="S241" s="217"/>
      <c r="T241" s="219">
        <f>SUM(T242:T256)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0" t="s">
        <v>86</v>
      </c>
      <c r="AT241" s="221" t="s">
        <v>75</v>
      </c>
      <c r="AU241" s="221" t="s">
        <v>84</v>
      </c>
      <c r="AY241" s="220" t="s">
        <v>179</v>
      </c>
      <c r="BK241" s="222">
        <f>SUM(BK242:BK256)</f>
        <v>0</v>
      </c>
    </row>
    <row r="242" s="2" customFormat="1" ht="16.5" customHeight="1">
      <c r="A242" s="37"/>
      <c r="B242" s="38"/>
      <c r="C242" s="225" t="s">
        <v>377</v>
      </c>
      <c r="D242" s="225" t="s">
        <v>181</v>
      </c>
      <c r="E242" s="226" t="s">
        <v>732</v>
      </c>
      <c r="F242" s="227" t="s">
        <v>1441</v>
      </c>
      <c r="G242" s="228" t="s">
        <v>192</v>
      </c>
      <c r="H242" s="229">
        <v>35.753999999999998</v>
      </c>
      <c r="I242" s="230"/>
      <c r="J242" s="231">
        <f>ROUND(I242*H242,2)</f>
        <v>0</v>
      </c>
      <c r="K242" s="227" t="s">
        <v>185</v>
      </c>
      <c r="L242" s="43"/>
      <c r="M242" s="232" t="s">
        <v>1</v>
      </c>
      <c r="N242" s="233" t="s">
        <v>41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216</v>
      </c>
      <c r="AT242" s="236" t="s">
        <v>181</v>
      </c>
      <c r="AU242" s="236" t="s">
        <v>86</v>
      </c>
      <c r="AY242" s="16" t="s">
        <v>179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84</v>
      </c>
      <c r="BK242" s="237">
        <f>ROUND(I242*H242,2)</f>
        <v>0</v>
      </c>
      <c r="BL242" s="16" t="s">
        <v>216</v>
      </c>
      <c r="BM242" s="236" t="s">
        <v>391</v>
      </c>
    </row>
    <row r="243" s="13" customFormat="1">
      <c r="A243" s="13"/>
      <c r="B243" s="238"/>
      <c r="C243" s="239"/>
      <c r="D243" s="240" t="s">
        <v>187</v>
      </c>
      <c r="E243" s="241" t="s">
        <v>1</v>
      </c>
      <c r="F243" s="242" t="s">
        <v>1442</v>
      </c>
      <c r="G243" s="239"/>
      <c r="H243" s="243">
        <v>35.753999999999998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187</v>
      </c>
      <c r="AU243" s="249" t="s">
        <v>86</v>
      </c>
      <c r="AV243" s="13" t="s">
        <v>86</v>
      </c>
      <c r="AW243" s="13" t="s">
        <v>32</v>
      </c>
      <c r="AX243" s="13" t="s">
        <v>76</v>
      </c>
      <c r="AY243" s="249" t="s">
        <v>179</v>
      </c>
    </row>
    <row r="244" s="14" customFormat="1">
      <c r="A244" s="14"/>
      <c r="B244" s="250"/>
      <c r="C244" s="251"/>
      <c r="D244" s="240" t="s">
        <v>187</v>
      </c>
      <c r="E244" s="252" t="s">
        <v>1</v>
      </c>
      <c r="F244" s="253" t="s">
        <v>189</v>
      </c>
      <c r="G244" s="251"/>
      <c r="H244" s="254">
        <v>35.753999999999998</v>
      </c>
      <c r="I244" s="255"/>
      <c r="J244" s="251"/>
      <c r="K244" s="251"/>
      <c r="L244" s="256"/>
      <c r="M244" s="257"/>
      <c r="N244" s="258"/>
      <c r="O244" s="258"/>
      <c r="P244" s="258"/>
      <c r="Q244" s="258"/>
      <c r="R244" s="258"/>
      <c r="S244" s="258"/>
      <c r="T244" s="25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0" t="s">
        <v>187</v>
      </c>
      <c r="AU244" s="260" t="s">
        <v>86</v>
      </c>
      <c r="AV244" s="14" t="s">
        <v>186</v>
      </c>
      <c r="AW244" s="14" t="s">
        <v>32</v>
      </c>
      <c r="AX244" s="14" t="s">
        <v>84</v>
      </c>
      <c r="AY244" s="260" t="s">
        <v>179</v>
      </c>
    </row>
    <row r="245" s="2" customFormat="1" ht="21.75" customHeight="1">
      <c r="A245" s="37"/>
      <c r="B245" s="38"/>
      <c r="C245" s="225" t="s">
        <v>287</v>
      </c>
      <c r="D245" s="225" t="s">
        <v>181</v>
      </c>
      <c r="E245" s="226" t="s">
        <v>735</v>
      </c>
      <c r="F245" s="227" t="s">
        <v>736</v>
      </c>
      <c r="G245" s="228" t="s">
        <v>192</v>
      </c>
      <c r="H245" s="229">
        <v>35.753999999999998</v>
      </c>
      <c r="I245" s="230"/>
      <c r="J245" s="231">
        <f>ROUND(I245*H245,2)</f>
        <v>0</v>
      </c>
      <c r="K245" s="227" t="s">
        <v>185</v>
      </c>
      <c r="L245" s="43"/>
      <c r="M245" s="232" t="s">
        <v>1</v>
      </c>
      <c r="N245" s="233" t="s">
        <v>41</v>
      </c>
      <c r="O245" s="90"/>
      <c r="P245" s="234">
        <f>O245*H245</f>
        <v>0</v>
      </c>
      <c r="Q245" s="234">
        <v>0</v>
      </c>
      <c r="R245" s="234">
        <f>Q245*H245</f>
        <v>0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216</v>
      </c>
      <c r="AT245" s="236" t="s">
        <v>181</v>
      </c>
      <c r="AU245" s="236" t="s">
        <v>86</v>
      </c>
      <c r="AY245" s="16" t="s">
        <v>179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84</v>
      </c>
      <c r="BK245" s="237">
        <f>ROUND(I245*H245,2)</f>
        <v>0</v>
      </c>
      <c r="BL245" s="16" t="s">
        <v>216</v>
      </c>
      <c r="BM245" s="236" t="s">
        <v>395</v>
      </c>
    </row>
    <row r="246" s="2" customFormat="1">
      <c r="A246" s="37"/>
      <c r="B246" s="38"/>
      <c r="C246" s="225" t="s">
        <v>385</v>
      </c>
      <c r="D246" s="225" t="s">
        <v>181</v>
      </c>
      <c r="E246" s="226" t="s">
        <v>737</v>
      </c>
      <c r="F246" s="227" t="s">
        <v>738</v>
      </c>
      <c r="G246" s="228" t="s">
        <v>221</v>
      </c>
      <c r="H246" s="229">
        <v>2.3999999999999999</v>
      </c>
      <c r="I246" s="230"/>
      <c r="J246" s="231">
        <f>ROUND(I246*H246,2)</f>
        <v>0</v>
      </c>
      <c r="K246" s="227" t="s">
        <v>185</v>
      </c>
      <c r="L246" s="43"/>
      <c r="M246" s="232" t="s">
        <v>1</v>
      </c>
      <c r="N246" s="233" t="s">
        <v>41</v>
      </c>
      <c r="O246" s="90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216</v>
      </c>
      <c r="AT246" s="236" t="s">
        <v>181</v>
      </c>
      <c r="AU246" s="236" t="s">
        <v>86</v>
      </c>
      <c r="AY246" s="16" t="s">
        <v>179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84</v>
      </c>
      <c r="BK246" s="237">
        <f>ROUND(I246*H246,2)</f>
        <v>0</v>
      </c>
      <c r="BL246" s="16" t="s">
        <v>216</v>
      </c>
      <c r="BM246" s="236" t="s">
        <v>400</v>
      </c>
    </row>
    <row r="247" s="13" customFormat="1">
      <c r="A247" s="13"/>
      <c r="B247" s="238"/>
      <c r="C247" s="239"/>
      <c r="D247" s="240" t="s">
        <v>187</v>
      </c>
      <c r="E247" s="241" t="s">
        <v>1</v>
      </c>
      <c r="F247" s="242" t="s">
        <v>1443</v>
      </c>
      <c r="G247" s="239"/>
      <c r="H247" s="243">
        <v>2.3999999999999999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187</v>
      </c>
      <c r="AU247" s="249" t="s">
        <v>86</v>
      </c>
      <c r="AV247" s="13" t="s">
        <v>86</v>
      </c>
      <c r="AW247" s="13" t="s">
        <v>32</v>
      </c>
      <c r="AX247" s="13" t="s">
        <v>76</v>
      </c>
      <c r="AY247" s="249" t="s">
        <v>179</v>
      </c>
    </row>
    <row r="248" s="14" customFormat="1">
      <c r="A248" s="14"/>
      <c r="B248" s="250"/>
      <c r="C248" s="251"/>
      <c r="D248" s="240" t="s">
        <v>187</v>
      </c>
      <c r="E248" s="252" t="s">
        <v>1</v>
      </c>
      <c r="F248" s="253" t="s">
        <v>189</v>
      </c>
      <c r="G248" s="251"/>
      <c r="H248" s="254">
        <v>2.3999999999999999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0" t="s">
        <v>187</v>
      </c>
      <c r="AU248" s="260" t="s">
        <v>86</v>
      </c>
      <c r="AV248" s="14" t="s">
        <v>186</v>
      </c>
      <c r="AW248" s="14" t="s">
        <v>32</v>
      </c>
      <c r="AX248" s="14" t="s">
        <v>84</v>
      </c>
      <c r="AY248" s="260" t="s">
        <v>179</v>
      </c>
    </row>
    <row r="249" s="2" customFormat="1">
      <c r="A249" s="37"/>
      <c r="B249" s="38"/>
      <c r="C249" s="261" t="s">
        <v>291</v>
      </c>
      <c r="D249" s="261" t="s">
        <v>234</v>
      </c>
      <c r="E249" s="262" t="s">
        <v>740</v>
      </c>
      <c r="F249" s="263" t="s">
        <v>741</v>
      </c>
      <c r="G249" s="264" t="s">
        <v>221</v>
      </c>
      <c r="H249" s="265">
        <v>2.6400000000000001</v>
      </c>
      <c r="I249" s="266"/>
      <c r="J249" s="267">
        <f>ROUND(I249*H249,2)</f>
        <v>0</v>
      </c>
      <c r="K249" s="263" t="s">
        <v>185</v>
      </c>
      <c r="L249" s="268"/>
      <c r="M249" s="269" t="s">
        <v>1</v>
      </c>
      <c r="N249" s="270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258</v>
      </c>
      <c r="AT249" s="236" t="s">
        <v>234</v>
      </c>
      <c r="AU249" s="236" t="s">
        <v>86</v>
      </c>
      <c r="AY249" s="16" t="s">
        <v>179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84</v>
      </c>
      <c r="BK249" s="237">
        <f>ROUND(I249*H249,2)</f>
        <v>0</v>
      </c>
      <c r="BL249" s="16" t="s">
        <v>216</v>
      </c>
      <c r="BM249" s="236" t="s">
        <v>404</v>
      </c>
    </row>
    <row r="250" s="13" customFormat="1">
      <c r="A250" s="13"/>
      <c r="B250" s="238"/>
      <c r="C250" s="239"/>
      <c r="D250" s="240" t="s">
        <v>187</v>
      </c>
      <c r="E250" s="241" t="s">
        <v>1</v>
      </c>
      <c r="F250" s="242" t="s">
        <v>1444</v>
      </c>
      <c r="G250" s="239"/>
      <c r="H250" s="243">
        <v>2.6400000000000001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187</v>
      </c>
      <c r="AU250" s="249" t="s">
        <v>86</v>
      </c>
      <c r="AV250" s="13" t="s">
        <v>86</v>
      </c>
      <c r="AW250" s="13" t="s">
        <v>32</v>
      </c>
      <c r="AX250" s="13" t="s">
        <v>76</v>
      </c>
      <c r="AY250" s="249" t="s">
        <v>179</v>
      </c>
    </row>
    <row r="251" s="14" customFormat="1">
      <c r="A251" s="14"/>
      <c r="B251" s="250"/>
      <c r="C251" s="251"/>
      <c r="D251" s="240" t="s">
        <v>187</v>
      </c>
      <c r="E251" s="252" t="s">
        <v>1</v>
      </c>
      <c r="F251" s="253" t="s">
        <v>189</v>
      </c>
      <c r="G251" s="251"/>
      <c r="H251" s="254">
        <v>2.6400000000000001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187</v>
      </c>
      <c r="AU251" s="260" t="s">
        <v>86</v>
      </c>
      <c r="AV251" s="14" t="s">
        <v>186</v>
      </c>
      <c r="AW251" s="14" t="s">
        <v>32</v>
      </c>
      <c r="AX251" s="14" t="s">
        <v>84</v>
      </c>
      <c r="AY251" s="260" t="s">
        <v>179</v>
      </c>
    </row>
    <row r="252" s="2" customFormat="1">
      <c r="A252" s="37"/>
      <c r="B252" s="38"/>
      <c r="C252" s="225" t="s">
        <v>392</v>
      </c>
      <c r="D252" s="225" t="s">
        <v>181</v>
      </c>
      <c r="E252" s="226" t="s">
        <v>743</v>
      </c>
      <c r="F252" s="227" t="s">
        <v>744</v>
      </c>
      <c r="G252" s="228" t="s">
        <v>192</v>
      </c>
      <c r="H252" s="229">
        <v>35.753999999999998</v>
      </c>
      <c r="I252" s="230"/>
      <c r="J252" s="231">
        <f>ROUND(I252*H252,2)</f>
        <v>0</v>
      </c>
      <c r="K252" s="227" t="s">
        <v>185</v>
      </c>
      <c r="L252" s="43"/>
      <c r="M252" s="232" t="s">
        <v>1</v>
      </c>
      <c r="N252" s="233" t="s">
        <v>41</v>
      </c>
      <c r="O252" s="90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216</v>
      </c>
      <c r="AT252" s="236" t="s">
        <v>181</v>
      </c>
      <c r="AU252" s="236" t="s">
        <v>86</v>
      </c>
      <c r="AY252" s="16" t="s">
        <v>179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84</v>
      </c>
      <c r="BK252" s="237">
        <f>ROUND(I252*H252,2)</f>
        <v>0</v>
      </c>
      <c r="BL252" s="16" t="s">
        <v>216</v>
      </c>
      <c r="BM252" s="236" t="s">
        <v>407</v>
      </c>
    </row>
    <row r="253" s="2" customFormat="1">
      <c r="A253" s="37"/>
      <c r="B253" s="38"/>
      <c r="C253" s="261" t="s">
        <v>296</v>
      </c>
      <c r="D253" s="261" t="s">
        <v>234</v>
      </c>
      <c r="E253" s="262" t="s">
        <v>745</v>
      </c>
      <c r="F253" s="263" t="s">
        <v>746</v>
      </c>
      <c r="G253" s="264" t="s">
        <v>192</v>
      </c>
      <c r="H253" s="265">
        <v>39.329000000000001</v>
      </c>
      <c r="I253" s="266"/>
      <c r="J253" s="267">
        <f>ROUND(I253*H253,2)</f>
        <v>0</v>
      </c>
      <c r="K253" s="263" t="s">
        <v>185</v>
      </c>
      <c r="L253" s="268"/>
      <c r="M253" s="269" t="s">
        <v>1</v>
      </c>
      <c r="N253" s="270" t="s">
        <v>41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258</v>
      </c>
      <c r="AT253" s="236" t="s">
        <v>234</v>
      </c>
      <c r="AU253" s="236" t="s">
        <v>86</v>
      </c>
      <c r="AY253" s="16" t="s">
        <v>179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84</v>
      </c>
      <c r="BK253" s="237">
        <f>ROUND(I253*H253,2)</f>
        <v>0</v>
      </c>
      <c r="BL253" s="16" t="s">
        <v>216</v>
      </c>
      <c r="BM253" s="236" t="s">
        <v>412</v>
      </c>
    </row>
    <row r="254" s="13" customFormat="1">
      <c r="A254" s="13"/>
      <c r="B254" s="238"/>
      <c r="C254" s="239"/>
      <c r="D254" s="240" t="s">
        <v>187</v>
      </c>
      <c r="E254" s="241" t="s">
        <v>1</v>
      </c>
      <c r="F254" s="242" t="s">
        <v>1445</v>
      </c>
      <c r="G254" s="239"/>
      <c r="H254" s="243">
        <v>39.329000000000001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187</v>
      </c>
      <c r="AU254" s="249" t="s">
        <v>86</v>
      </c>
      <c r="AV254" s="13" t="s">
        <v>86</v>
      </c>
      <c r="AW254" s="13" t="s">
        <v>32</v>
      </c>
      <c r="AX254" s="13" t="s">
        <v>76</v>
      </c>
      <c r="AY254" s="249" t="s">
        <v>179</v>
      </c>
    </row>
    <row r="255" s="14" customFormat="1">
      <c r="A255" s="14"/>
      <c r="B255" s="250"/>
      <c r="C255" s="251"/>
      <c r="D255" s="240" t="s">
        <v>187</v>
      </c>
      <c r="E255" s="252" t="s">
        <v>1</v>
      </c>
      <c r="F255" s="253" t="s">
        <v>189</v>
      </c>
      <c r="G255" s="251"/>
      <c r="H255" s="254">
        <v>39.329000000000001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187</v>
      </c>
      <c r="AU255" s="260" t="s">
        <v>86</v>
      </c>
      <c r="AV255" s="14" t="s">
        <v>186</v>
      </c>
      <c r="AW255" s="14" t="s">
        <v>32</v>
      </c>
      <c r="AX255" s="14" t="s">
        <v>84</v>
      </c>
      <c r="AY255" s="260" t="s">
        <v>179</v>
      </c>
    </row>
    <row r="256" s="2" customFormat="1">
      <c r="A256" s="37"/>
      <c r="B256" s="38"/>
      <c r="C256" s="225" t="s">
        <v>401</v>
      </c>
      <c r="D256" s="225" t="s">
        <v>181</v>
      </c>
      <c r="E256" s="226" t="s">
        <v>748</v>
      </c>
      <c r="F256" s="227" t="s">
        <v>749</v>
      </c>
      <c r="G256" s="228" t="s">
        <v>461</v>
      </c>
      <c r="H256" s="271"/>
      <c r="I256" s="230"/>
      <c r="J256" s="231">
        <f>ROUND(I256*H256,2)</f>
        <v>0</v>
      </c>
      <c r="K256" s="227" t="s">
        <v>185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216</v>
      </c>
      <c r="AT256" s="236" t="s">
        <v>181</v>
      </c>
      <c r="AU256" s="236" t="s">
        <v>86</v>
      </c>
      <c r="AY256" s="16" t="s">
        <v>179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84</v>
      </c>
      <c r="BK256" s="237">
        <f>ROUND(I256*H256,2)</f>
        <v>0</v>
      </c>
      <c r="BL256" s="16" t="s">
        <v>216</v>
      </c>
      <c r="BM256" s="236" t="s">
        <v>417</v>
      </c>
    </row>
    <row r="257" s="12" customFormat="1" ht="22.8" customHeight="1">
      <c r="A257" s="12"/>
      <c r="B257" s="209"/>
      <c r="C257" s="210"/>
      <c r="D257" s="211" t="s">
        <v>75</v>
      </c>
      <c r="E257" s="223" t="s">
        <v>750</v>
      </c>
      <c r="F257" s="223" t="s">
        <v>751</v>
      </c>
      <c r="G257" s="210"/>
      <c r="H257" s="210"/>
      <c r="I257" s="213"/>
      <c r="J257" s="224">
        <f>BK257</f>
        <v>0</v>
      </c>
      <c r="K257" s="210"/>
      <c r="L257" s="215"/>
      <c r="M257" s="216"/>
      <c r="N257" s="217"/>
      <c r="O257" s="217"/>
      <c r="P257" s="218">
        <f>SUM(P258:P272)</f>
        <v>0</v>
      </c>
      <c r="Q257" s="217"/>
      <c r="R257" s="218">
        <f>SUM(R258:R272)</f>
        <v>0</v>
      </c>
      <c r="S257" s="217"/>
      <c r="T257" s="219">
        <f>SUM(T258:T272)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0" t="s">
        <v>86</v>
      </c>
      <c r="AT257" s="221" t="s">
        <v>75</v>
      </c>
      <c r="AU257" s="221" t="s">
        <v>84</v>
      </c>
      <c r="AY257" s="220" t="s">
        <v>179</v>
      </c>
      <c r="BK257" s="222">
        <f>SUM(BK258:BK272)</f>
        <v>0</v>
      </c>
    </row>
    <row r="258" s="2" customFormat="1" ht="33" customHeight="1">
      <c r="A258" s="37"/>
      <c r="B258" s="38"/>
      <c r="C258" s="225" t="s">
        <v>300</v>
      </c>
      <c r="D258" s="225" t="s">
        <v>181</v>
      </c>
      <c r="E258" s="226" t="s">
        <v>752</v>
      </c>
      <c r="F258" s="227" t="s">
        <v>753</v>
      </c>
      <c r="G258" s="228" t="s">
        <v>192</v>
      </c>
      <c r="H258" s="229">
        <v>42.823</v>
      </c>
      <c r="I258" s="230"/>
      <c r="J258" s="231">
        <f>ROUND(I258*H258,2)</f>
        <v>0</v>
      </c>
      <c r="K258" s="227" t="s">
        <v>185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216</v>
      </c>
      <c r="AT258" s="236" t="s">
        <v>181</v>
      </c>
      <c r="AU258" s="236" t="s">
        <v>86</v>
      </c>
      <c r="AY258" s="16" t="s">
        <v>179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84</v>
      </c>
      <c r="BK258" s="237">
        <f>ROUND(I258*H258,2)</f>
        <v>0</v>
      </c>
      <c r="BL258" s="16" t="s">
        <v>216</v>
      </c>
      <c r="BM258" s="236" t="s">
        <v>425</v>
      </c>
    </row>
    <row r="259" s="13" customFormat="1">
      <c r="A259" s="13"/>
      <c r="B259" s="238"/>
      <c r="C259" s="239"/>
      <c r="D259" s="240" t="s">
        <v>187</v>
      </c>
      <c r="E259" s="241" t="s">
        <v>1</v>
      </c>
      <c r="F259" s="242" t="s">
        <v>1446</v>
      </c>
      <c r="G259" s="239"/>
      <c r="H259" s="243">
        <v>42.823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187</v>
      </c>
      <c r="AU259" s="249" t="s">
        <v>86</v>
      </c>
      <c r="AV259" s="13" t="s">
        <v>86</v>
      </c>
      <c r="AW259" s="13" t="s">
        <v>32</v>
      </c>
      <c r="AX259" s="13" t="s">
        <v>76</v>
      </c>
      <c r="AY259" s="249" t="s">
        <v>179</v>
      </c>
    </row>
    <row r="260" s="14" customFormat="1">
      <c r="A260" s="14"/>
      <c r="B260" s="250"/>
      <c r="C260" s="251"/>
      <c r="D260" s="240" t="s">
        <v>187</v>
      </c>
      <c r="E260" s="252" t="s">
        <v>1</v>
      </c>
      <c r="F260" s="253" t="s">
        <v>189</v>
      </c>
      <c r="G260" s="251"/>
      <c r="H260" s="254">
        <v>42.823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187</v>
      </c>
      <c r="AU260" s="260" t="s">
        <v>86</v>
      </c>
      <c r="AV260" s="14" t="s">
        <v>186</v>
      </c>
      <c r="AW260" s="14" t="s">
        <v>32</v>
      </c>
      <c r="AX260" s="14" t="s">
        <v>84</v>
      </c>
      <c r="AY260" s="260" t="s">
        <v>179</v>
      </c>
    </row>
    <row r="261" s="2" customFormat="1">
      <c r="A261" s="37"/>
      <c r="B261" s="38"/>
      <c r="C261" s="225" t="s">
        <v>409</v>
      </c>
      <c r="D261" s="225" t="s">
        <v>181</v>
      </c>
      <c r="E261" s="226" t="s">
        <v>755</v>
      </c>
      <c r="F261" s="227" t="s">
        <v>756</v>
      </c>
      <c r="G261" s="228" t="s">
        <v>192</v>
      </c>
      <c r="H261" s="229">
        <v>42.823</v>
      </c>
      <c r="I261" s="230"/>
      <c r="J261" s="231">
        <f>ROUND(I261*H261,2)</f>
        <v>0</v>
      </c>
      <c r="K261" s="227" t="s">
        <v>185</v>
      </c>
      <c r="L261" s="43"/>
      <c r="M261" s="232" t="s">
        <v>1</v>
      </c>
      <c r="N261" s="233" t="s">
        <v>41</v>
      </c>
      <c r="O261" s="90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216</v>
      </c>
      <c r="AT261" s="236" t="s">
        <v>181</v>
      </c>
      <c r="AU261" s="236" t="s">
        <v>86</v>
      </c>
      <c r="AY261" s="16" t="s">
        <v>179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84</v>
      </c>
      <c r="BK261" s="237">
        <f>ROUND(I261*H261,2)</f>
        <v>0</v>
      </c>
      <c r="BL261" s="16" t="s">
        <v>216</v>
      </c>
      <c r="BM261" s="236" t="s">
        <v>429</v>
      </c>
    </row>
    <row r="262" s="2" customFormat="1">
      <c r="A262" s="37"/>
      <c r="B262" s="38"/>
      <c r="C262" s="225" t="s">
        <v>305</v>
      </c>
      <c r="D262" s="225" t="s">
        <v>181</v>
      </c>
      <c r="E262" s="226" t="s">
        <v>757</v>
      </c>
      <c r="F262" s="227" t="s">
        <v>758</v>
      </c>
      <c r="G262" s="228" t="s">
        <v>192</v>
      </c>
      <c r="H262" s="229">
        <v>56.694000000000003</v>
      </c>
      <c r="I262" s="230"/>
      <c r="J262" s="231">
        <f>ROUND(I262*H262,2)</f>
        <v>0</v>
      </c>
      <c r="K262" s="227" t="s">
        <v>185</v>
      </c>
      <c r="L262" s="43"/>
      <c r="M262" s="232" t="s">
        <v>1</v>
      </c>
      <c r="N262" s="233" t="s">
        <v>41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216</v>
      </c>
      <c r="AT262" s="236" t="s">
        <v>181</v>
      </c>
      <c r="AU262" s="236" t="s">
        <v>86</v>
      </c>
      <c r="AY262" s="16" t="s">
        <v>179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216</v>
      </c>
      <c r="BM262" s="236" t="s">
        <v>434</v>
      </c>
    </row>
    <row r="263" s="13" customFormat="1">
      <c r="A263" s="13"/>
      <c r="B263" s="238"/>
      <c r="C263" s="239"/>
      <c r="D263" s="240" t="s">
        <v>187</v>
      </c>
      <c r="E263" s="241" t="s">
        <v>1</v>
      </c>
      <c r="F263" s="242" t="s">
        <v>1447</v>
      </c>
      <c r="G263" s="239"/>
      <c r="H263" s="243">
        <v>56.694000000000003</v>
      </c>
      <c r="I263" s="244"/>
      <c r="J263" s="239"/>
      <c r="K263" s="239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187</v>
      </c>
      <c r="AU263" s="249" t="s">
        <v>86</v>
      </c>
      <c r="AV263" s="13" t="s">
        <v>86</v>
      </c>
      <c r="AW263" s="13" t="s">
        <v>32</v>
      </c>
      <c r="AX263" s="13" t="s">
        <v>76</v>
      </c>
      <c r="AY263" s="249" t="s">
        <v>179</v>
      </c>
    </row>
    <row r="264" s="14" customFormat="1">
      <c r="A264" s="14"/>
      <c r="B264" s="250"/>
      <c r="C264" s="251"/>
      <c r="D264" s="240" t="s">
        <v>187</v>
      </c>
      <c r="E264" s="252" t="s">
        <v>1</v>
      </c>
      <c r="F264" s="253" t="s">
        <v>189</v>
      </c>
      <c r="G264" s="251"/>
      <c r="H264" s="254">
        <v>56.694000000000003</v>
      </c>
      <c r="I264" s="255"/>
      <c r="J264" s="251"/>
      <c r="K264" s="251"/>
      <c r="L264" s="256"/>
      <c r="M264" s="257"/>
      <c r="N264" s="258"/>
      <c r="O264" s="258"/>
      <c r="P264" s="258"/>
      <c r="Q264" s="258"/>
      <c r="R264" s="258"/>
      <c r="S264" s="258"/>
      <c r="T264" s="25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0" t="s">
        <v>187</v>
      </c>
      <c r="AU264" s="260" t="s">
        <v>86</v>
      </c>
      <c r="AV264" s="14" t="s">
        <v>186</v>
      </c>
      <c r="AW264" s="14" t="s">
        <v>32</v>
      </c>
      <c r="AX264" s="14" t="s">
        <v>84</v>
      </c>
      <c r="AY264" s="260" t="s">
        <v>179</v>
      </c>
    </row>
    <row r="265" s="2" customFormat="1">
      <c r="A265" s="37"/>
      <c r="B265" s="38"/>
      <c r="C265" s="225" t="s">
        <v>422</v>
      </c>
      <c r="D265" s="225" t="s">
        <v>181</v>
      </c>
      <c r="E265" s="226" t="s">
        <v>760</v>
      </c>
      <c r="F265" s="227" t="s">
        <v>761</v>
      </c>
      <c r="G265" s="228" t="s">
        <v>221</v>
      </c>
      <c r="H265" s="229">
        <v>29.975999999999999</v>
      </c>
      <c r="I265" s="230"/>
      <c r="J265" s="231">
        <f>ROUND(I265*H265,2)</f>
        <v>0</v>
      </c>
      <c r="K265" s="227" t="s">
        <v>185</v>
      </c>
      <c r="L265" s="43"/>
      <c r="M265" s="232" t="s">
        <v>1</v>
      </c>
      <c r="N265" s="233" t="s">
        <v>41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216</v>
      </c>
      <c r="AT265" s="236" t="s">
        <v>181</v>
      </c>
      <c r="AU265" s="236" t="s">
        <v>86</v>
      </c>
      <c r="AY265" s="16" t="s">
        <v>179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84</v>
      </c>
      <c r="BK265" s="237">
        <f>ROUND(I265*H265,2)</f>
        <v>0</v>
      </c>
      <c r="BL265" s="16" t="s">
        <v>216</v>
      </c>
      <c r="BM265" s="236" t="s">
        <v>437</v>
      </c>
    </row>
    <row r="266" s="13" customFormat="1">
      <c r="A266" s="13"/>
      <c r="B266" s="238"/>
      <c r="C266" s="239"/>
      <c r="D266" s="240" t="s">
        <v>187</v>
      </c>
      <c r="E266" s="241" t="s">
        <v>1</v>
      </c>
      <c r="F266" s="242" t="s">
        <v>1448</v>
      </c>
      <c r="G266" s="239"/>
      <c r="H266" s="243">
        <v>29.975999999999999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187</v>
      </c>
      <c r="AU266" s="249" t="s">
        <v>86</v>
      </c>
      <c r="AV266" s="13" t="s">
        <v>86</v>
      </c>
      <c r="AW266" s="13" t="s">
        <v>32</v>
      </c>
      <c r="AX266" s="13" t="s">
        <v>76</v>
      </c>
      <c r="AY266" s="249" t="s">
        <v>179</v>
      </c>
    </row>
    <row r="267" s="14" customFormat="1">
      <c r="A267" s="14"/>
      <c r="B267" s="250"/>
      <c r="C267" s="251"/>
      <c r="D267" s="240" t="s">
        <v>187</v>
      </c>
      <c r="E267" s="252" t="s">
        <v>1</v>
      </c>
      <c r="F267" s="253" t="s">
        <v>189</v>
      </c>
      <c r="G267" s="251"/>
      <c r="H267" s="254">
        <v>29.975999999999999</v>
      </c>
      <c r="I267" s="255"/>
      <c r="J267" s="251"/>
      <c r="K267" s="251"/>
      <c r="L267" s="256"/>
      <c r="M267" s="257"/>
      <c r="N267" s="258"/>
      <c r="O267" s="258"/>
      <c r="P267" s="258"/>
      <c r="Q267" s="258"/>
      <c r="R267" s="258"/>
      <c r="S267" s="258"/>
      <c r="T267" s="25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0" t="s">
        <v>187</v>
      </c>
      <c r="AU267" s="260" t="s">
        <v>86</v>
      </c>
      <c r="AV267" s="14" t="s">
        <v>186</v>
      </c>
      <c r="AW267" s="14" t="s">
        <v>32</v>
      </c>
      <c r="AX267" s="14" t="s">
        <v>84</v>
      </c>
      <c r="AY267" s="260" t="s">
        <v>179</v>
      </c>
    </row>
    <row r="268" s="2" customFormat="1" ht="21.75" customHeight="1">
      <c r="A268" s="37"/>
      <c r="B268" s="38"/>
      <c r="C268" s="225" t="s">
        <v>308</v>
      </c>
      <c r="D268" s="225" t="s">
        <v>181</v>
      </c>
      <c r="E268" s="226" t="s">
        <v>763</v>
      </c>
      <c r="F268" s="227" t="s">
        <v>764</v>
      </c>
      <c r="G268" s="228" t="s">
        <v>192</v>
      </c>
      <c r="H268" s="229">
        <v>42.823</v>
      </c>
      <c r="I268" s="230"/>
      <c r="J268" s="231">
        <f>ROUND(I268*H268,2)</f>
        <v>0</v>
      </c>
      <c r="K268" s="227" t="s">
        <v>185</v>
      </c>
      <c r="L268" s="43"/>
      <c r="M268" s="232" t="s">
        <v>1</v>
      </c>
      <c r="N268" s="233" t="s">
        <v>41</v>
      </c>
      <c r="O268" s="90"/>
      <c r="P268" s="234">
        <f>O268*H268</f>
        <v>0</v>
      </c>
      <c r="Q268" s="234">
        <v>0</v>
      </c>
      <c r="R268" s="234">
        <f>Q268*H268</f>
        <v>0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216</v>
      </c>
      <c r="AT268" s="236" t="s">
        <v>181</v>
      </c>
      <c r="AU268" s="236" t="s">
        <v>86</v>
      </c>
      <c r="AY268" s="16" t="s">
        <v>179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84</v>
      </c>
      <c r="BK268" s="237">
        <f>ROUND(I268*H268,2)</f>
        <v>0</v>
      </c>
      <c r="BL268" s="16" t="s">
        <v>216</v>
      </c>
      <c r="BM268" s="236" t="s">
        <v>442</v>
      </c>
    </row>
    <row r="269" s="2" customFormat="1" ht="44.25" customHeight="1">
      <c r="A269" s="37"/>
      <c r="B269" s="38"/>
      <c r="C269" s="261" t="s">
        <v>431</v>
      </c>
      <c r="D269" s="261" t="s">
        <v>234</v>
      </c>
      <c r="E269" s="262" t="s">
        <v>765</v>
      </c>
      <c r="F269" s="263" t="s">
        <v>766</v>
      </c>
      <c r="G269" s="264" t="s">
        <v>192</v>
      </c>
      <c r="H269" s="265">
        <v>47.104999999999997</v>
      </c>
      <c r="I269" s="266"/>
      <c r="J269" s="267">
        <f>ROUND(I269*H269,2)</f>
        <v>0</v>
      </c>
      <c r="K269" s="263" t="s">
        <v>185</v>
      </c>
      <c r="L269" s="268"/>
      <c r="M269" s="269" t="s">
        <v>1</v>
      </c>
      <c r="N269" s="270" t="s">
        <v>41</v>
      </c>
      <c r="O269" s="90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6" t="s">
        <v>258</v>
      </c>
      <c r="AT269" s="236" t="s">
        <v>234</v>
      </c>
      <c r="AU269" s="236" t="s">
        <v>86</v>
      </c>
      <c r="AY269" s="16" t="s">
        <v>179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6" t="s">
        <v>84</v>
      </c>
      <c r="BK269" s="237">
        <f>ROUND(I269*H269,2)</f>
        <v>0</v>
      </c>
      <c r="BL269" s="16" t="s">
        <v>216</v>
      </c>
      <c r="BM269" s="236" t="s">
        <v>445</v>
      </c>
    </row>
    <row r="270" s="13" customFormat="1">
      <c r="A270" s="13"/>
      <c r="B270" s="238"/>
      <c r="C270" s="239"/>
      <c r="D270" s="240" t="s">
        <v>187</v>
      </c>
      <c r="E270" s="241" t="s">
        <v>1</v>
      </c>
      <c r="F270" s="242" t="s">
        <v>1449</v>
      </c>
      <c r="G270" s="239"/>
      <c r="H270" s="243">
        <v>47.104999999999997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187</v>
      </c>
      <c r="AU270" s="249" t="s">
        <v>86</v>
      </c>
      <c r="AV270" s="13" t="s">
        <v>86</v>
      </c>
      <c r="AW270" s="13" t="s">
        <v>32</v>
      </c>
      <c r="AX270" s="13" t="s">
        <v>76</v>
      </c>
      <c r="AY270" s="249" t="s">
        <v>179</v>
      </c>
    </row>
    <row r="271" s="14" customFormat="1">
      <c r="A271" s="14"/>
      <c r="B271" s="250"/>
      <c r="C271" s="251"/>
      <c r="D271" s="240" t="s">
        <v>187</v>
      </c>
      <c r="E271" s="252" t="s">
        <v>1</v>
      </c>
      <c r="F271" s="253" t="s">
        <v>189</v>
      </c>
      <c r="G271" s="251"/>
      <c r="H271" s="254">
        <v>47.104999999999997</v>
      </c>
      <c r="I271" s="255"/>
      <c r="J271" s="251"/>
      <c r="K271" s="251"/>
      <c r="L271" s="256"/>
      <c r="M271" s="257"/>
      <c r="N271" s="258"/>
      <c r="O271" s="258"/>
      <c r="P271" s="258"/>
      <c r="Q271" s="258"/>
      <c r="R271" s="258"/>
      <c r="S271" s="258"/>
      <c r="T271" s="25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0" t="s">
        <v>187</v>
      </c>
      <c r="AU271" s="260" t="s">
        <v>86</v>
      </c>
      <c r="AV271" s="14" t="s">
        <v>186</v>
      </c>
      <c r="AW271" s="14" t="s">
        <v>32</v>
      </c>
      <c r="AX271" s="14" t="s">
        <v>84</v>
      </c>
      <c r="AY271" s="260" t="s">
        <v>179</v>
      </c>
    </row>
    <row r="272" s="2" customFormat="1">
      <c r="A272" s="37"/>
      <c r="B272" s="38"/>
      <c r="C272" s="225" t="s">
        <v>313</v>
      </c>
      <c r="D272" s="225" t="s">
        <v>181</v>
      </c>
      <c r="E272" s="226" t="s">
        <v>768</v>
      </c>
      <c r="F272" s="227" t="s">
        <v>769</v>
      </c>
      <c r="G272" s="228" t="s">
        <v>461</v>
      </c>
      <c r="H272" s="271"/>
      <c r="I272" s="230"/>
      <c r="J272" s="231">
        <f>ROUND(I272*H272,2)</f>
        <v>0</v>
      </c>
      <c r="K272" s="227" t="s">
        <v>185</v>
      </c>
      <c r="L272" s="43"/>
      <c r="M272" s="232" t="s">
        <v>1</v>
      </c>
      <c r="N272" s="233" t="s">
        <v>41</v>
      </c>
      <c r="O272" s="90"/>
      <c r="P272" s="234">
        <f>O272*H272</f>
        <v>0</v>
      </c>
      <c r="Q272" s="234">
        <v>0</v>
      </c>
      <c r="R272" s="234">
        <f>Q272*H272</f>
        <v>0</v>
      </c>
      <c r="S272" s="234">
        <v>0</v>
      </c>
      <c r="T272" s="23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6" t="s">
        <v>216</v>
      </c>
      <c r="AT272" s="236" t="s">
        <v>181</v>
      </c>
      <c r="AU272" s="236" t="s">
        <v>86</v>
      </c>
      <c r="AY272" s="16" t="s">
        <v>179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6" t="s">
        <v>84</v>
      </c>
      <c r="BK272" s="237">
        <f>ROUND(I272*H272,2)</f>
        <v>0</v>
      </c>
      <c r="BL272" s="16" t="s">
        <v>216</v>
      </c>
      <c r="BM272" s="236" t="s">
        <v>450</v>
      </c>
    </row>
    <row r="273" s="12" customFormat="1" ht="22.8" customHeight="1">
      <c r="A273" s="12"/>
      <c r="B273" s="209"/>
      <c r="C273" s="210"/>
      <c r="D273" s="211" t="s">
        <v>75</v>
      </c>
      <c r="E273" s="223" t="s">
        <v>770</v>
      </c>
      <c r="F273" s="223" t="s">
        <v>771</v>
      </c>
      <c r="G273" s="210"/>
      <c r="H273" s="210"/>
      <c r="I273" s="213"/>
      <c r="J273" s="224">
        <f>BK273</f>
        <v>0</v>
      </c>
      <c r="K273" s="210"/>
      <c r="L273" s="215"/>
      <c r="M273" s="216"/>
      <c r="N273" s="217"/>
      <c r="O273" s="217"/>
      <c r="P273" s="218">
        <f>SUM(P274:P284)</f>
        <v>0</v>
      </c>
      <c r="Q273" s="217"/>
      <c r="R273" s="218">
        <f>SUM(R274:R284)</f>
        <v>0</v>
      </c>
      <c r="S273" s="217"/>
      <c r="T273" s="219">
        <f>SUM(T274:T284)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0" t="s">
        <v>86</v>
      </c>
      <c r="AT273" s="221" t="s">
        <v>75</v>
      </c>
      <c r="AU273" s="221" t="s">
        <v>84</v>
      </c>
      <c r="AY273" s="220" t="s">
        <v>179</v>
      </c>
      <c r="BK273" s="222">
        <f>SUM(BK274:BK284)</f>
        <v>0</v>
      </c>
    </row>
    <row r="274" s="2" customFormat="1" ht="16.5" customHeight="1">
      <c r="A274" s="37"/>
      <c r="B274" s="38"/>
      <c r="C274" s="225" t="s">
        <v>439</v>
      </c>
      <c r="D274" s="225" t="s">
        <v>181</v>
      </c>
      <c r="E274" s="226" t="s">
        <v>772</v>
      </c>
      <c r="F274" s="227" t="s">
        <v>773</v>
      </c>
      <c r="G274" s="228" t="s">
        <v>192</v>
      </c>
      <c r="H274" s="229">
        <v>49.825000000000003</v>
      </c>
      <c r="I274" s="230"/>
      <c r="J274" s="231">
        <f>ROUND(I274*H274,2)</f>
        <v>0</v>
      </c>
      <c r="K274" s="227" t="s">
        <v>185</v>
      </c>
      <c r="L274" s="43"/>
      <c r="M274" s="232" t="s">
        <v>1</v>
      </c>
      <c r="N274" s="233" t="s">
        <v>41</v>
      </c>
      <c r="O274" s="90"/>
      <c r="P274" s="234">
        <f>O274*H274</f>
        <v>0</v>
      </c>
      <c r="Q274" s="234">
        <v>0</v>
      </c>
      <c r="R274" s="234">
        <f>Q274*H274</f>
        <v>0</v>
      </c>
      <c r="S274" s="234">
        <v>0</v>
      </c>
      <c r="T274" s="23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6" t="s">
        <v>216</v>
      </c>
      <c r="AT274" s="236" t="s">
        <v>181</v>
      </c>
      <c r="AU274" s="236" t="s">
        <v>86</v>
      </c>
      <c r="AY274" s="16" t="s">
        <v>179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6" t="s">
        <v>84</v>
      </c>
      <c r="BK274" s="237">
        <f>ROUND(I274*H274,2)</f>
        <v>0</v>
      </c>
      <c r="BL274" s="16" t="s">
        <v>216</v>
      </c>
      <c r="BM274" s="236" t="s">
        <v>453</v>
      </c>
    </row>
    <row r="275" s="13" customFormat="1">
      <c r="A275" s="13"/>
      <c r="B275" s="238"/>
      <c r="C275" s="239"/>
      <c r="D275" s="240" t="s">
        <v>187</v>
      </c>
      <c r="E275" s="241" t="s">
        <v>1</v>
      </c>
      <c r="F275" s="242" t="s">
        <v>1450</v>
      </c>
      <c r="G275" s="239"/>
      <c r="H275" s="243">
        <v>15.704000000000001</v>
      </c>
      <c r="I275" s="244"/>
      <c r="J275" s="239"/>
      <c r="K275" s="239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187</v>
      </c>
      <c r="AU275" s="249" t="s">
        <v>86</v>
      </c>
      <c r="AV275" s="13" t="s">
        <v>86</v>
      </c>
      <c r="AW275" s="13" t="s">
        <v>32</v>
      </c>
      <c r="AX275" s="13" t="s">
        <v>76</v>
      </c>
      <c r="AY275" s="249" t="s">
        <v>179</v>
      </c>
    </row>
    <row r="276" s="13" customFormat="1">
      <c r="A276" s="13"/>
      <c r="B276" s="238"/>
      <c r="C276" s="239"/>
      <c r="D276" s="240" t="s">
        <v>187</v>
      </c>
      <c r="E276" s="241" t="s">
        <v>1</v>
      </c>
      <c r="F276" s="242" t="s">
        <v>1451</v>
      </c>
      <c r="G276" s="239"/>
      <c r="H276" s="243">
        <v>9.9809999999999999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187</v>
      </c>
      <c r="AU276" s="249" t="s">
        <v>86</v>
      </c>
      <c r="AV276" s="13" t="s">
        <v>86</v>
      </c>
      <c r="AW276" s="13" t="s">
        <v>32</v>
      </c>
      <c r="AX276" s="13" t="s">
        <v>76</v>
      </c>
      <c r="AY276" s="249" t="s">
        <v>179</v>
      </c>
    </row>
    <row r="277" s="13" customFormat="1">
      <c r="A277" s="13"/>
      <c r="B277" s="238"/>
      <c r="C277" s="239"/>
      <c r="D277" s="240" t="s">
        <v>187</v>
      </c>
      <c r="E277" s="241" t="s">
        <v>1</v>
      </c>
      <c r="F277" s="242" t="s">
        <v>1452</v>
      </c>
      <c r="G277" s="239"/>
      <c r="H277" s="243">
        <v>24.140000000000001</v>
      </c>
      <c r="I277" s="244"/>
      <c r="J277" s="239"/>
      <c r="K277" s="239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187</v>
      </c>
      <c r="AU277" s="249" t="s">
        <v>86</v>
      </c>
      <c r="AV277" s="13" t="s">
        <v>86</v>
      </c>
      <c r="AW277" s="13" t="s">
        <v>32</v>
      </c>
      <c r="AX277" s="13" t="s">
        <v>76</v>
      </c>
      <c r="AY277" s="249" t="s">
        <v>179</v>
      </c>
    </row>
    <row r="278" s="14" customFormat="1">
      <c r="A278" s="14"/>
      <c r="B278" s="250"/>
      <c r="C278" s="251"/>
      <c r="D278" s="240" t="s">
        <v>187</v>
      </c>
      <c r="E278" s="252" t="s">
        <v>1</v>
      </c>
      <c r="F278" s="253" t="s">
        <v>189</v>
      </c>
      <c r="G278" s="251"/>
      <c r="H278" s="254">
        <v>49.825000000000003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187</v>
      </c>
      <c r="AU278" s="260" t="s">
        <v>86</v>
      </c>
      <c r="AV278" s="14" t="s">
        <v>186</v>
      </c>
      <c r="AW278" s="14" t="s">
        <v>32</v>
      </c>
      <c r="AX278" s="14" t="s">
        <v>84</v>
      </c>
      <c r="AY278" s="260" t="s">
        <v>179</v>
      </c>
    </row>
    <row r="279" s="2" customFormat="1">
      <c r="A279" s="37"/>
      <c r="B279" s="38"/>
      <c r="C279" s="225" t="s">
        <v>316</v>
      </c>
      <c r="D279" s="225" t="s">
        <v>181</v>
      </c>
      <c r="E279" s="226" t="s">
        <v>778</v>
      </c>
      <c r="F279" s="227" t="s">
        <v>779</v>
      </c>
      <c r="G279" s="228" t="s">
        <v>192</v>
      </c>
      <c r="H279" s="229">
        <v>49.825000000000003</v>
      </c>
      <c r="I279" s="230"/>
      <c r="J279" s="231">
        <f>ROUND(I279*H279,2)</f>
        <v>0</v>
      </c>
      <c r="K279" s="227" t="s">
        <v>185</v>
      </c>
      <c r="L279" s="43"/>
      <c r="M279" s="232" t="s">
        <v>1</v>
      </c>
      <c r="N279" s="233" t="s">
        <v>41</v>
      </c>
      <c r="O279" s="90"/>
      <c r="P279" s="234">
        <f>O279*H279</f>
        <v>0</v>
      </c>
      <c r="Q279" s="234">
        <v>0</v>
      </c>
      <c r="R279" s="234">
        <f>Q279*H279</f>
        <v>0</v>
      </c>
      <c r="S279" s="234">
        <v>0</v>
      </c>
      <c r="T279" s="235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6" t="s">
        <v>216</v>
      </c>
      <c r="AT279" s="236" t="s">
        <v>181</v>
      </c>
      <c r="AU279" s="236" t="s">
        <v>86</v>
      </c>
      <c r="AY279" s="16" t="s">
        <v>179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6" t="s">
        <v>84</v>
      </c>
      <c r="BK279" s="237">
        <f>ROUND(I279*H279,2)</f>
        <v>0</v>
      </c>
      <c r="BL279" s="16" t="s">
        <v>216</v>
      </c>
      <c r="BM279" s="236" t="s">
        <v>458</v>
      </c>
    </row>
    <row r="280" s="2" customFormat="1" ht="16.5" customHeight="1">
      <c r="A280" s="37"/>
      <c r="B280" s="38"/>
      <c r="C280" s="261" t="s">
        <v>447</v>
      </c>
      <c r="D280" s="261" t="s">
        <v>234</v>
      </c>
      <c r="E280" s="262" t="s">
        <v>780</v>
      </c>
      <c r="F280" s="263" t="s">
        <v>781</v>
      </c>
      <c r="G280" s="264" t="s">
        <v>192</v>
      </c>
      <c r="H280" s="265">
        <v>54.808</v>
      </c>
      <c r="I280" s="266"/>
      <c r="J280" s="267">
        <f>ROUND(I280*H280,2)</f>
        <v>0</v>
      </c>
      <c r="K280" s="263" t="s">
        <v>185</v>
      </c>
      <c r="L280" s="268"/>
      <c r="M280" s="269" t="s">
        <v>1</v>
      </c>
      <c r="N280" s="270" t="s">
        <v>41</v>
      </c>
      <c r="O280" s="90"/>
      <c r="P280" s="234">
        <f>O280*H280</f>
        <v>0</v>
      </c>
      <c r="Q280" s="234">
        <v>0</v>
      </c>
      <c r="R280" s="234">
        <f>Q280*H280</f>
        <v>0</v>
      </c>
      <c r="S280" s="234">
        <v>0</v>
      </c>
      <c r="T280" s="23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6" t="s">
        <v>258</v>
      </c>
      <c r="AT280" s="236" t="s">
        <v>234</v>
      </c>
      <c r="AU280" s="236" t="s">
        <v>86</v>
      </c>
      <c r="AY280" s="16" t="s">
        <v>179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6" t="s">
        <v>84</v>
      </c>
      <c r="BK280" s="237">
        <f>ROUND(I280*H280,2)</f>
        <v>0</v>
      </c>
      <c r="BL280" s="16" t="s">
        <v>216</v>
      </c>
      <c r="BM280" s="236" t="s">
        <v>462</v>
      </c>
    </row>
    <row r="281" s="13" customFormat="1">
      <c r="A281" s="13"/>
      <c r="B281" s="238"/>
      <c r="C281" s="239"/>
      <c r="D281" s="240" t="s">
        <v>187</v>
      </c>
      <c r="E281" s="241" t="s">
        <v>1</v>
      </c>
      <c r="F281" s="242" t="s">
        <v>1453</v>
      </c>
      <c r="G281" s="239"/>
      <c r="H281" s="243">
        <v>54.808</v>
      </c>
      <c r="I281" s="244"/>
      <c r="J281" s="239"/>
      <c r="K281" s="239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187</v>
      </c>
      <c r="AU281" s="249" t="s">
        <v>86</v>
      </c>
      <c r="AV281" s="13" t="s">
        <v>86</v>
      </c>
      <c r="AW281" s="13" t="s">
        <v>32</v>
      </c>
      <c r="AX281" s="13" t="s">
        <v>76</v>
      </c>
      <c r="AY281" s="249" t="s">
        <v>179</v>
      </c>
    </row>
    <row r="282" s="14" customFormat="1">
      <c r="A282" s="14"/>
      <c r="B282" s="250"/>
      <c r="C282" s="251"/>
      <c r="D282" s="240" t="s">
        <v>187</v>
      </c>
      <c r="E282" s="252" t="s">
        <v>1</v>
      </c>
      <c r="F282" s="253" t="s">
        <v>189</v>
      </c>
      <c r="G282" s="251"/>
      <c r="H282" s="254">
        <v>54.808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0" t="s">
        <v>187</v>
      </c>
      <c r="AU282" s="260" t="s">
        <v>86</v>
      </c>
      <c r="AV282" s="14" t="s">
        <v>186</v>
      </c>
      <c r="AW282" s="14" t="s">
        <v>32</v>
      </c>
      <c r="AX282" s="14" t="s">
        <v>84</v>
      </c>
      <c r="AY282" s="260" t="s">
        <v>179</v>
      </c>
    </row>
    <row r="283" s="2" customFormat="1" ht="21.75" customHeight="1">
      <c r="A283" s="37"/>
      <c r="B283" s="38"/>
      <c r="C283" s="225" t="s">
        <v>321</v>
      </c>
      <c r="D283" s="225" t="s">
        <v>181</v>
      </c>
      <c r="E283" s="226" t="s">
        <v>783</v>
      </c>
      <c r="F283" s="227" t="s">
        <v>784</v>
      </c>
      <c r="G283" s="228" t="s">
        <v>221</v>
      </c>
      <c r="H283" s="229">
        <v>26.75</v>
      </c>
      <c r="I283" s="230"/>
      <c r="J283" s="231">
        <f>ROUND(I283*H283,2)</f>
        <v>0</v>
      </c>
      <c r="K283" s="227" t="s">
        <v>185</v>
      </c>
      <c r="L283" s="43"/>
      <c r="M283" s="232" t="s">
        <v>1</v>
      </c>
      <c r="N283" s="233" t="s">
        <v>41</v>
      </c>
      <c r="O283" s="90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6" t="s">
        <v>216</v>
      </c>
      <c r="AT283" s="236" t="s">
        <v>181</v>
      </c>
      <c r="AU283" s="236" t="s">
        <v>86</v>
      </c>
      <c r="AY283" s="16" t="s">
        <v>179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6" t="s">
        <v>84</v>
      </c>
      <c r="BK283" s="237">
        <f>ROUND(I283*H283,2)</f>
        <v>0</v>
      </c>
      <c r="BL283" s="16" t="s">
        <v>216</v>
      </c>
      <c r="BM283" s="236" t="s">
        <v>468</v>
      </c>
    </row>
    <row r="284" s="2" customFormat="1">
      <c r="A284" s="37"/>
      <c r="B284" s="38"/>
      <c r="C284" s="225" t="s">
        <v>455</v>
      </c>
      <c r="D284" s="225" t="s">
        <v>181</v>
      </c>
      <c r="E284" s="226" t="s">
        <v>787</v>
      </c>
      <c r="F284" s="227" t="s">
        <v>788</v>
      </c>
      <c r="G284" s="228" t="s">
        <v>461</v>
      </c>
      <c r="H284" s="271"/>
      <c r="I284" s="230"/>
      <c r="J284" s="231">
        <f>ROUND(I284*H284,2)</f>
        <v>0</v>
      </c>
      <c r="K284" s="227" t="s">
        <v>185</v>
      </c>
      <c r="L284" s="43"/>
      <c r="M284" s="232" t="s">
        <v>1</v>
      </c>
      <c r="N284" s="233" t="s">
        <v>41</v>
      </c>
      <c r="O284" s="90"/>
      <c r="P284" s="234">
        <f>O284*H284</f>
        <v>0</v>
      </c>
      <c r="Q284" s="234">
        <v>0</v>
      </c>
      <c r="R284" s="234">
        <f>Q284*H284</f>
        <v>0</v>
      </c>
      <c r="S284" s="234">
        <v>0</v>
      </c>
      <c r="T284" s="235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6" t="s">
        <v>216</v>
      </c>
      <c r="AT284" s="236" t="s">
        <v>181</v>
      </c>
      <c r="AU284" s="236" t="s">
        <v>86</v>
      </c>
      <c r="AY284" s="16" t="s">
        <v>179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6" t="s">
        <v>84</v>
      </c>
      <c r="BK284" s="237">
        <f>ROUND(I284*H284,2)</f>
        <v>0</v>
      </c>
      <c r="BL284" s="16" t="s">
        <v>216</v>
      </c>
      <c r="BM284" s="236" t="s">
        <v>471</v>
      </c>
    </row>
    <row r="285" s="12" customFormat="1" ht="22.8" customHeight="1">
      <c r="A285" s="12"/>
      <c r="B285" s="209"/>
      <c r="C285" s="210"/>
      <c r="D285" s="211" t="s">
        <v>75</v>
      </c>
      <c r="E285" s="223" t="s">
        <v>1454</v>
      </c>
      <c r="F285" s="223" t="s">
        <v>1455</v>
      </c>
      <c r="G285" s="210"/>
      <c r="H285" s="210"/>
      <c r="I285" s="213"/>
      <c r="J285" s="224">
        <f>BK285</f>
        <v>0</v>
      </c>
      <c r="K285" s="210"/>
      <c r="L285" s="215"/>
      <c r="M285" s="216"/>
      <c r="N285" s="217"/>
      <c r="O285" s="217"/>
      <c r="P285" s="218">
        <f>SUM(P286:P291)</f>
        <v>0</v>
      </c>
      <c r="Q285" s="217"/>
      <c r="R285" s="218">
        <f>SUM(R286:R291)</f>
        <v>0</v>
      </c>
      <c r="S285" s="217"/>
      <c r="T285" s="219">
        <f>SUM(T286:T291)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0" t="s">
        <v>86</v>
      </c>
      <c r="AT285" s="221" t="s">
        <v>75</v>
      </c>
      <c r="AU285" s="221" t="s">
        <v>84</v>
      </c>
      <c r="AY285" s="220" t="s">
        <v>179</v>
      </c>
      <c r="BK285" s="222">
        <f>SUM(BK286:BK291)</f>
        <v>0</v>
      </c>
    </row>
    <row r="286" s="2" customFormat="1" ht="16.5" customHeight="1">
      <c r="A286" s="37"/>
      <c r="B286" s="38"/>
      <c r="C286" s="225" t="s">
        <v>325</v>
      </c>
      <c r="D286" s="225" t="s">
        <v>181</v>
      </c>
      <c r="E286" s="226" t="s">
        <v>1456</v>
      </c>
      <c r="F286" s="227" t="s">
        <v>1457</v>
      </c>
      <c r="G286" s="228" t="s">
        <v>192</v>
      </c>
      <c r="H286" s="229">
        <v>6</v>
      </c>
      <c r="I286" s="230"/>
      <c r="J286" s="231">
        <f>ROUND(I286*H286,2)</f>
        <v>0</v>
      </c>
      <c r="K286" s="227" t="s">
        <v>185</v>
      </c>
      <c r="L286" s="43"/>
      <c r="M286" s="232" t="s">
        <v>1</v>
      </c>
      <c r="N286" s="233" t="s">
        <v>41</v>
      </c>
      <c r="O286" s="90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6" t="s">
        <v>216</v>
      </c>
      <c r="AT286" s="236" t="s">
        <v>181</v>
      </c>
      <c r="AU286" s="236" t="s">
        <v>86</v>
      </c>
      <c r="AY286" s="16" t="s">
        <v>179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6" t="s">
        <v>84</v>
      </c>
      <c r="BK286" s="237">
        <f>ROUND(I286*H286,2)</f>
        <v>0</v>
      </c>
      <c r="BL286" s="16" t="s">
        <v>216</v>
      </c>
      <c r="BM286" s="236" t="s">
        <v>476</v>
      </c>
    </row>
    <row r="287" s="13" customFormat="1">
      <c r="A287" s="13"/>
      <c r="B287" s="238"/>
      <c r="C287" s="239"/>
      <c r="D287" s="240" t="s">
        <v>187</v>
      </c>
      <c r="E287" s="241" t="s">
        <v>1</v>
      </c>
      <c r="F287" s="242" t="s">
        <v>1458</v>
      </c>
      <c r="G287" s="239"/>
      <c r="H287" s="243">
        <v>6</v>
      </c>
      <c r="I287" s="244"/>
      <c r="J287" s="239"/>
      <c r="K287" s="239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187</v>
      </c>
      <c r="AU287" s="249" t="s">
        <v>86</v>
      </c>
      <c r="AV287" s="13" t="s">
        <v>86</v>
      </c>
      <c r="AW287" s="13" t="s">
        <v>32</v>
      </c>
      <c r="AX287" s="13" t="s">
        <v>76</v>
      </c>
      <c r="AY287" s="249" t="s">
        <v>179</v>
      </c>
    </row>
    <row r="288" s="14" customFormat="1">
      <c r="A288" s="14"/>
      <c r="B288" s="250"/>
      <c r="C288" s="251"/>
      <c r="D288" s="240" t="s">
        <v>187</v>
      </c>
      <c r="E288" s="252" t="s">
        <v>1</v>
      </c>
      <c r="F288" s="253" t="s">
        <v>189</v>
      </c>
      <c r="G288" s="251"/>
      <c r="H288" s="254">
        <v>6</v>
      </c>
      <c r="I288" s="255"/>
      <c r="J288" s="251"/>
      <c r="K288" s="251"/>
      <c r="L288" s="256"/>
      <c r="M288" s="257"/>
      <c r="N288" s="258"/>
      <c r="O288" s="258"/>
      <c r="P288" s="258"/>
      <c r="Q288" s="258"/>
      <c r="R288" s="258"/>
      <c r="S288" s="258"/>
      <c r="T288" s="25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0" t="s">
        <v>187</v>
      </c>
      <c r="AU288" s="260" t="s">
        <v>86</v>
      </c>
      <c r="AV288" s="14" t="s">
        <v>186</v>
      </c>
      <c r="AW288" s="14" t="s">
        <v>32</v>
      </c>
      <c r="AX288" s="14" t="s">
        <v>84</v>
      </c>
      <c r="AY288" s="260" t="s">
        <v>179</v>
      </c>
    </row>
    <row r="289" s="2" customFormat="1">
      <c r="A289" s="37"/>
      <c r="B289" s="38"/>
      <c r="C289" s="225" t="s">
        <v>465</v>
      </c>
      <c r="D289" s="225" t="s">
        <v>181</v>
      </c>
      <c r="E289" s="226" t="s">
        <v>1459</v>
      </c>
      <c r="F289" s="227" t="s">
        <v>1460</v>
      </c>
      <c r="G289" s="228" t="s">
        <v>192</v>
      </c>
      <c r="H289" s="229">
        <v>6</v>
      </c>
      <c r="I289" s="230"/>
      <c r="J289" s="231">
        <f>ROUND(I289*H289,2)</f>
        <v>0</v>
      </c>
      <c r="K289" s="227" t="s">
        <v>185</v>
      </c>
      <c r="L289" s="43"/>
      <c r="M289" s="232" t="s">
        <v>1</v>
      </c>
      <c r="N289" s="233" t="s">
        <v>41</v>
      </c>
      <c r="O289" s="90"/>
      <c r="P289" s="234">
        <f>O289*H289</f>
        <v>0</v>
      </c>
      <c r="Q289" s="234">
        <v>0</v>
      </c>
      <c r="R289" s="234">
        <f>Q289*H289</f>
        <v>0</v>
      </c>
      <c r="S289" s="234">
        <v>0</v>
      </c>
      <c r="T289" s="235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6" t="s">
        <v>216</v>
      </c>
      <c r="AT289" s="236" t="s">
        <v>181</v>
      </c>
      <c r="AU289" s="236" t="s">
        <v>86</v>
      </c>
      <c r="AY289" s="16" t="s">
        <v>179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6" t="s">
        <v>84</v>
      </c>
      <c r="BK289" s="237">
        <f>ROUND(I289*H289,2)</f>
        <v>0</v>
      </c>
      <c r="BL289" s="16" t="s">
        <v>216</v>
      </c>
      <c r="BM289" s="236" t="s">
        <v>478</v>
      </c>
    </row>
    <row r="290" s="2" customFormat="1">
      <c r="A290" s="37"/>
      <c r="B290" s="38"/>
      <c r="C290" s="225" t="s">
        <v>330</v>
      </c>
      <c r="D290" s="225" t="s">
        <v>181</v>
      </c>
      <c r="E290" s="226" t="s">
        <v>1461</v>
      </c>
      <c r="F290" s="227" t="s">
        <v>1462</v>
      </c>
      <c r="G290" s="228" t="s">
        <v>192</v>
      </c>
      <c r="H290" s="229">
        <v>6</v>
      </c>
      <c r="I290" s="230"/>
      <c r="J290" s="231">
        <f>ROUND(I290*H290,2)</f>
        <v>0</v>
      </c>
      <c r="K290" s="227" t="s">
        <v>185</v>
      </c>
      <c r="L290" s="43"/>
      <c r="M290" s="232" t="s">
        <v>1</v>
      </c>
      <c r="N290" s="233" t="s">
        <v>41</v>
      </c>
      <c r="O290" s="90"/>
      <c r="P290" s="234">
        <f>O290*H290</f>
        <v>0</v>
      </c>
      <c r="Q290" s="234">
        <v>0</v>
      </c>
      <c r="R290" s="234">
        <f>Q290*H290</f>
        <v>0</v>
      </c>
      <c r="S290" s="234">
        <v>0</v>
      </c>
      <c r="T290" s="23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6" t="s">
        <v>216</v>
      </c>
      <c r="AT290" s="236" t="s">
        <v>181</v>
      </c>
      <c r="AU290" s="236" t="s">
        <v>86</v>
      </c>
      <c r="AY290" s="16" t="s">
        <v>179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6" t="s">
        <v>84</v>
      </c>
      <c r="BK290" s="237">
        <f>ROUND(I290*H290,2)</f>
        <v>0</v>
      </c>
      <c r="BL290" s="16" t="s">
        <v>216</v>
      </c>
      <c r="BM290" s="236" t="s">
        <v>483</v>
      </c>
    </row>
    <row r="291" s="2" customFormat="1">
      <c r="A291" s="37"/>
      <c r="B291" s="38"/>
      <c r="C291" s="225" t="s">
        <v>473</v>
      </c>
      <c r="D291" s="225" t="s">
        <v>181</v>
      </c>
      <c r="E291" s="226" t="s">
        <v>1463</v>
      </c>
      <c r="F291" s="227" t="s">
        <v>1464</v>
      </c>
      <c r="G291" s="228" t="s">
        <v>192</v>
      </c>
      <c r="H291" s="229">
        <v>6</v>
      </c>
      <c r="I291" s="230"/>
      <c r="J291" s="231">
        <f>ROUND(I291*H291,2)</f>
        <v>0</v>
      </c>
      <c r="K291" s="227" t="s">
        <v>185</v>
      </c>
      <c r="L291" s="43"/>
      <c r="M291" s="232" t="s">
        <v>1</v>
      </c>
      <c r="N291" s="233" t="s">
        <v>41</v>
      </c>
      <c r="O291" s="90"/>
      <c r="P291" s="234">
        <f>O291*H291</f>
        <v>0</v>
      </c>
      <c r="Q291" s="234">
        <v>0</v>
      </c>
      <c r="R291" s="234">
        <f>Q291*H291</f>
        <v>0</v>
      </c>
      <c r="S291" s="234">
        <v>0</v>
      </c>
      <c r="T291" s="235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6" t="s">
        <v>216</v>
      </c>
      <c r="AT291" s="236" t="s">
        <v>181</v>
      </c>
      <c r="AU291" s="236" t="s">
        <v>86</v>
      </c>
      <c r="AY291" s="16" t="s">
        <v>179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6" t="s">
        <v>84</v>
      </c>
      <c r="BK291" s="237">
        <f>ROUND(I291*H291,2)</f>
        <v>0</v>
      </c>
      <c r="BL291" s="16" t="s">
        <v>216</v>
      </c>
      <c r="BM291" s="236" t="s">
        <v>488</v>
      </c>
    </row>
    <row r="292" s="12" customFormat="1" ht="22.8" customHeight="1">
      <c r="A292" s="12"/>
      <c r="B292" s="209"/>
      <c r="C292" s="210"/>
      <c r="D292" s="211" t="s">
        <v>75</v>
      </c>
      <c r="E292" s="223" t="s">
        <v>790</v>
      </c>
      <c r="F292" s="223" t="s">
        <v>791</v>
      </c>
      <c r="G292" s="210"/>
      <c r="H292" s="210"/>
      <c r="I292" s="213"/>
      <c r="J292" s="224">
        <f>BK292</f>
        <v>0</v>
      </c>
      <c r="K292" s="210"/>
      <c r="L292" s="215"/>
      <c r="M292" s="216"/>
      <c r="N292" s="217"/>
      <c r="O292" s="217"/>
      <c r="P292" s="218">
        <f>SUM(P293:P299)</f>
        <v>0</v>
      </c>
      <c r="Q292" s="217"/>
      <c r="R292" s="218">
        <f>SUM(R293:R299)</f>
        <v>0</v>
      </c>
      <c r="S292" s="217"/>
      <c r="T292" s="219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0" t="s">
        <v>86</v>
      </c>
      <c r="AT292" s="221" t="s">
        <v>75</v>
      </c>
      <c r="AU292" s="221" t="s">
        <v>84</v>
      </c>
      <c r="AY292" s="220" t="s">
        <v>179</v>
      </c>
      <c r="BK292" s="222">
        <f>SUM(BK293:BK299)</f>
        <v>0</v>
      </c>
    </row>
    <row r="293" s="2" customFormat="1" ht="16.5" customHeight="1">
      <c r="A293" s="37"/>
      <c r="B293" s="38"/>
      <c r="C293" s="225" t="s">
        <v>333</v>
      </c>
      <c r="D293" s="225" t="s">
        <v>181</v>
      </c>
      <c r="E293" s="226" t="s">
        <v>792</v>
      </c>
      <c r="F293" s="227" t="s">
        <v>793</v>
      </c>
      <c r="G293" s="228" t="s">
        <v>192</v>
      </c>
      <c r="H293" s="229">
        <v>81.951999999999998</v>
      </c>
      <c r="I293" s="230"/>
      <c r="J293" s="231">
        <f>ROUND(I293*H293,2)</f>
        <v>0</v>
      </c>
      <c r="K293" s="227" t="s">
        <v>185</v>
      </c>
      <c r="L293" s="43"/>
      <c r="M293" s="232" t="s">
        <v>1</v>
      </c>
      <c r="N293" s="233" t="s">
        <v>41</v>
      </c>
      <c r="O293" s="90"/>
      <c r="P293" s="234">
        <f>O293*H293</f>
        <v>0</v>
      </c>
      <c r="Q293" s="234">
        <v>0</v>
      </c>
      <c r="R293" s="234">
        <f>Q293*H293</f>
        <v>0</v>
      </c>
      <c r="S293" s="234">
        <v>0</v>
      </c>
      <c r="T293" s="235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6" t="s">
        <v>216</v>
      </c>
      <c r="AT293" s="236" t="s">
        <v>181</v>
      </c>
      <c r="AU293" s="236" t="s">
        <v>86</v>
      </c>
      <c r="AY293" s="16" t="s">
        <v>179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6" t="s">
        <v>84</v>
      </c>
      <c r="BK293" s="237">
        <f>ROUND(I293*H293,2)</f>
        <v>0</v>
      </c>
      <c r="BL293" s="16" t="s">
        <v>216</v>
      </c>
      <c r="BM293" s="236" t="s">
        <v>493</v>
      </c>
    </row>
    <row r="294" s="13" customFormat="1">
      <c r="A294" s="13"/>
      <c r="B294" s="238"/>
      <c r="C294" s="239"/>
      <c r="D294" s="240" t="s">
        <v>187</v>
      </c>
      <c r="E294" s="241" t="s">
        <v>1</v>
      </c>
      <c r="F294" s="242" t="s">
        <v>1465</v>
      </c>
      <c r="G294" s="239"/>
      <c r="H294" s="243">
        <v>81.951999999999998</v>
      </c>
      <c r="I294" s="244"/>
      <c r="J294" s="239"/>
      <c r="K294" s="239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187</v>
      </c>
      <c r="AU294" s="249" t="s">
        <v>86</v>
      </c>
      <c r="AV294" s="13" t="s">
        <v>86</v>
      </c>
      <c r="AW294" s="13" t="s">
        <v>32</v>
      </c>
      <c r="AX294" s="13" t="s">
        <v>76</v>
      </c>
      <c r="AY294" s="249" t="s">
        <v>179</v>
      </c>
    </row>
    <row r="295" s="14" customFormat="1">
      <c r="A295" s="14"/>
      <c r="B295" s="250"/>
      <c r="C295" s="251"/>
      <c r="D295" s="240" t="s">
        <v>187</v>
      </c>
      <c r="E295" s="252" t="s">
        <v>1</v>
      </c>
      <c r="F295" s="253" t="s">
        <v>189</v>
      </c>
      <c r="G295" s="251"/>
      <c r="H295" s="254">
        <v>81.951999999999998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187</v>
      </c>
      <c r="AU295" s="260" t="s">
        <v>86</v>
      </c>
      <c r="AV295" s="14" t="s">
        <v>186</v>
      </c>
      <c r="AW295" s="14" t="s">
        <v>32</v>
      </c>
      <c r="AX295" s="14" t="s">
        <v>84</v>
      </c>
      <c r="AY295" s="260" t="s">
        <v>179</v>
      </c>
    </row>
    <row r="296" s="2" customFormat="1">
      <c r="A296" s="37"/>
      <c r="B296" s="38"/>
      <c r="C296" s="225" t="s">
        <v>480</v>
      </c>
      <c r="D296" s="225" t="s">
        <v>181</v>
      </c>
      <c r="E296" s="226" t="s">
        <v>797</v>
      </c>
      <c r="F296" s="227" t="s">
        <v>798</v>
      </c>
      <c r="G296" s="228" t="s">
        <v>192</v>
      </c>
      <c r="H296" s="229">
        <v>268.822</v>
      </c>
      <c r="I296" s="230"/>
      <c r="J296" s="231">
        <f>ROUND(I296*H296,2)</f>
        <v>0</v>
      </c>
      <c r="K296" s="227" t="s">
        <v>185</v>
      </c>
      <c r="L296" s="43"/>
      <c r="M296" s="232" t="s">
        <v>1</v>
      </c>
      <c r="N296" s="233" t="s">
        <v>41</v>
      </c>
      <c r="O296" s="90"/>
      <c r="P296" s="234">
        <f>O296*H296</f>
        <v>0</v>
      </c>
      <c r="Q296" s="234">
        <v>0</v>
      </c>
      <c r="R296" s="234">
        <f>Q296*H296</f>
        <v>0</v>
      </c>
      <c r="S296" s="234">
        <v>0</v>
      </c>
      <c r="T296" s="23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6" t="s">
        <v>216</v>
      </c>
      <c r="AT296" s="236" t="s">
        <v>181</v>
      </c>
      <c r="AU296" s="236" t="s">
        <v>86</v>
      </c>
      <c r="AY296" s="16" t="s">
        <v>179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6" t="s">
        <v>84</v>
      </c>
      <c r="BK296" s="237">
        <f>ROUND(I296*H296,2)</f>
        <v>0</v>
      </c>
      <c r="BL296" s="16" t="s">
        <v>216</v>
      </c>
      <c r="BM296" s="236" t="s">
        <v>497</v>
      </c>
    </row>
    <row r="297" s="13" customFormat="1">
      <c r="A297" s="13"/>
      <c r="B297" s="238"/>
      <c r="C297" s="239"/>
      <c r="D297" s="240" t="s">
        <v>187</v>
      </c>
      <c r="E297" s="241" t="s">
        <v>1</v>
      </c>
      <c r="F297" s="242" t="s">
        <v>1466</v>
      </c>
      <c r="G297" s="239"/>
      <c r="H297" s="243">
        <v>268.822</v>
      </c>
      <c r="I297" s="244"/>
      <c r="J297" s="239"/>
      <c r="K297" s="239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187</v>
      </c>
      <c r="AU297" s="249" t="s">
        <v>86</v>
      </c>
      <c r="AV297" s="13" t="s">
        <v>86</v>
      </c>
      <c r="AW297" s="13" t="s">
        <v>32</v>
      </c>
      <c r="AX297" s="13" t="s">
        <v>76</v>
      </c>
      <c r="AY297" s="249" t="s">
        <v>179</v>
      </c>
    </row>
    <row r="298" s="14" customFormat="1">
      <c r="A298" s="14"/>
      <c r="B298" s="250"/>
      <c r="C298" s="251"/>
      <c r="D298" s="240" t="s">
        <v>187</v>
      </c>
      <c r="E298" s="252" t="s">
        <v>1</v>
      </c>
      <c r="F298" s="253" t="s">
        <v>189</v>
      </c>
      <c r="G298" s="251"/>
      <c r="H298" s="254">
        <v>268.822</v>
      </c>
      <c r="I298" s="255"/>
      <c r="J298" s="251"/>
      <c r="K298" s="251"/>
      <c r="L298" s="256"/>
      <c r="M298" s="257"/>
      <c r="N298" s="258"/>
      <c r="O298" s="258"/>
      <c r="P298" s="258"/>
      <c r="Q298" s="258"/>
      <c r="R298" s="258"/>
      <c r="S298" s="258"/>
      <c r="T298" s="25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0" t="s">
        <v>187</v>
      </c>
      <c r="AU298" s="260" t="s">
        <v>86</v>
      </c>
      <c r="AV298" s="14" t="s">
        <v>186</v>
      </c>
      <c r="AW298" s="14" t="s">
        <v>32</v>
      </c>
      <c r="AX298" s="14" t="s">
        <v>84</v>
      </c>
      <c r="AY298" s="260" t="s">
        <v>179</v>
      </c>
    </row>
    <row r="299" s="2" customFormat="1" ht="33" customHeight="1">
      <c r="A299" s="37"/>
      <c r="B299" s="38"/>
      <c r="C299" s="225" t="s">
        <v>338</v>
      </c>
      <c r="D299" s="225" t="s">
        <v>181</v>
      </c>
      <c r="E299" s="226" t="s">
        <v>801</v>
      </c>
      <c r="F299" s="227" t="s">
        <v>802</v>
      </c>
      <c r="G299" s="228" t="s">
        <v>192</v>
      </c>
      <c r="H299" s="229">
        <v>268.822</v>
      </c>
      <c r="I299" s="230"/>
      <c r="J299" s="231">
        <f>ROUND(I299*H299,2)</f>
        <v>0</v>
      </c>
      <c r="K299" s="227" t="s">
        <v>185</v>
      </c>
      <c r="L299" s="43"/>
      <c r="M299" s="232" t="s">
        <v>1</v>
      </c>
      <c r="N299" s="233" t="s">
        <v>41</v>
      </c>
      <c r="O299" s="90"/>
      <c r="P299" s="234">
        <f>O299*H299</f>
        <v>0</v>
      </c>
      <c r="Q299" s="234">
        <v>0</v>
      </c>
      <c r="R299" s="234">
        <f>Q299*H299</f>
        <v>0</v>
      </c>
      <c r="S299" s="234">
        <v>0</v>
      </c>
      <c r="T299" s="23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6" t="s">
        <v>216</v>
      </c>
      <c r="AT299" s="236" t="s">
        <v>181</v>
      </c>
      <c r="AU299" s="236" t="s">
        <v>86</v>
      </c>
      <c r="AY299" s="16" t="s">
        <v>179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6" t="s">
        <v>84</v>
      </c>
      <c r="BK299" s="237">
        <f>ROUND(I299*H299,2)</f>
        <v>0</v>
      </c>
      <c r="BL299" s="16" t="s">
        <v>216</v>
      </c>
      <c r="BM299" s="236" t="s">
        <v>504</v>
      </c>
    </row>
    <row r="300" s="12" customFormat="1" ht="25.92" customHeight="1">
      <c r="A300" s="12"/>
      <c r="B300" s="209"/>
      <c r="C300" s="210"/>
      <c r="D300" s="211" t="s">
        <v>75</v>
      </c>
      <c r="E300" s="212" t="s">
        <v>804</v>
      </c>
      <c r="F300" s="212" t="s">
        <v>805</v>
      </c>
      <c r="G300" s="210"/>
      <c r="H300" s="210"/>
      <c r="I300" s="213"/>
      <c r="J300" s="214">
        <f>BK300</f>
        <v>0</v>
      </c>
      <c r="K300" s="210"/>
      <c r="L300" s="215"/>
      <c r="M300" s="216"/>
      <c r="N300" s="217"/>
      <c r="O300" s="217"/>
      <c r="P300" s="218">
        <f>P301</f>
        <v>0</v>
      </c>
      <c r="Q300" s="217"/>
      <c r="R300" s="218">
        <f>R301</f>
        <v>0</v>
      </c>
      <c r="S300" s="217"/>
      <c r="T300" s="219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0" t="s">
        <v>186</v>
      </c>
      <c r="AT300" s="221" t="s">
        <v>75</v>
      </c>
      <c r="AU300" s="221" t="s">
        <v>76</v>
      </c>
      <c r="AY300" s="220" t="s">
        <v>179</v>
      </c>
      <c r="BK300" s="222">
        <f>BK301</f>
        <v>0</v>
      </c>
    </row>
    <row r="301" s="2" customFormat="1">
      <c r="A301" s="37"/>
      <c r="B301" s="38"/>
      <c r="C301" s="225" t="s">
        <v>490</v>
      </c>
      <c r="D301" s="225" t="s">
        <v>181</v>
      </c>
      <c r="E301" s="226" t="s">
        <v>807</v>
      </c>
      <c r="F301" s="227" t="s">
        <v>1467</v>
      </c>
      <c r="G301" s="228" t="s">
        <v>809</v>
      </c>
      <c r="H301" s="229">
        <v>42</v>
      </c>
      <c r="I301" s="230"/>
      <c r="J301" s="231">
        <f>ROUND(I301*H301,2)</f>
        <v>0</v>
      </c>
      <c r="K301" s="227" t="s">
        <v>185</v>
      </c>
      <c r="L301" s="43"/>
      <c r="M301" s="272" t="s">
        <v>1</v>
      </c>
      <c r="N301" s="273" t="s">
        <v>41</v>
      </c>
      <c r="O301" s="274"/>
      <c r="P301" s="275">
        <f>O301*H301</f>
        <v>0</v>
      </c>
      <c r="Q301" s="275">
        <v>0</v>
      </c>
      <c r="R301" s="275">
        <f>Q301*H301</f>
        <v>0</v>
      </c>
      <c r="S301" s="275">
        <v>0</v>
      </c>
      <c r="T301" s="27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6" t="s">
        <v>810</v>
      </c>
      <c r="AT301" s="236" t="s">
        <v>181</v>
      </c>
      <c r="AU301" s="236" t="s">
        <v>84</v>
      </c>
      <c r="AY301" s="16" t="s">
        <v>179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6" t="s">
        <v>84</v>
      </c>
      <c r="BK301" s="237">
        <f>ROUND(I301*H301,2)</f>
        <v>0</v>
      </c>
      <c r="BL301" s="16" t="s">
        <v>810</v>
      </c>
      <c r="BM301" s="236" t="s">
        <v>1468</v>
      </c>
    </row>
    <row r="302" s="2" customFormat="1" ht="6.96" customHeight="1">
      <c r="A302" s="37"/>
      <c r="B302" s="65"/>
      <c r="C302" s="66"/>
      <c r="D302" s="66"/>
      <c r="E302" s="66"/>
      <c r="F302" s="66"/>
      <c r="G302" s="66"/>
      <c r="H302" s="66"/>
      <c r="I302" s="66"/>
      <c r="J302" s="66"/>
      <c r="K302" s="66"/>
      <c r="L302" s="43"/>
      <c r="M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</sheetData>
  <sheetProtection sheet="1" autoFilter="0" formatColumns="0" formatRows="0" objects="1" scenarios="1" spinCount="100000" saltValue="Wu5P9JJp9QyfJLZRBGRFdnOIi1aALX6inbfEMpYJTvKeuWNtoZNOzLdcgFQZIpLCMpKCD0O493jUZGMm95roKA==" hashValue="jPtZE5COH5x2JfM8F+HLz9KN6VkyFbrlvo3Lxw4CuzjKJfEAaqaXP2XO7GaMZxHxFbT74RsMhkOmyB6P0uKB1w==" algorithmName="SHA-512" password="CC35"/>
  <autoFilter ref="C137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1469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ROUND((SUM(BE121:BE129)),  2)</f>
        <v>0</v>
      </c>
      <c r="G35" s="37"/>
      <c r="H35" s="37"/>
      <c r="I35" s="163">
        <v>0.20999999999999999</v>
      </c>
      <c r="J35" s="162">
        <f>ROUND(((SUM(BE121:BE129))*I35),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ROUND((SUM(BF121:BF129)),  2)</f>
        <v>0</v>
      </c>
      <c r="G36" s="37"/>
      <c r="H36" s="37"/>
      <c r="I36" s="163">
        <v>0.14999999999999999</v>
      </c>
      <c r="J36" s="162">
        <f>ROUND(((SUM(BF121:BF129))*I36),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ROUND((SUM(BG121:BG129)),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ROUND((SUM(BH121:BH129)),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ROUND((SUM(BI121:BI129)),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03.2 - II.etapa - Kanalizace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813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1392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03.2 - II.etapa - Kanalizace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815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SUM(P123:P129)</f>
        <v>0</v>
      </c>
      <c r="Q122" s="217"/>
      <c r="R122" s="218">
        <f>SUM(R123:R129)</f>
        <v>0</v>
      </c>
      <c r="S122" s="217"/>
      <c r="T122" s="219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SUM(BK123:BK129)</f>
        <v>0</v>
      </c>
    </row>
    <row r="123" s="2" customFormat="1" ht="16.5" customHeight="1">
      <c r="A123" s="37"/>
      <c r="B123" s="38"/>
      <c r="C123" s="225" t="s">
        <v>84</v>
      </c>
      <c r="D123" s="225" t="s">
        <v>181</v>
      </c>
      <c r="E123" s="226" t="s">
        <v>1470</v>
      </c>
      <c r="F123" s="227" t="s">
        <v>1471</v>
      </c>
      <c r="G123" s="228" t="s">
        <v>503</v>
      </c>
      <c r="H123" s="229">
        <v>1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1472</v>
      </c>
      <c r="F124" s="227" t="s">
        <v>1473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 ht="16.5" customHeight="1">
      <c r="A125" s="37"/>
      <c r="B125" s="38"/>
      <c r="C125" s="225" t="s">
        <v>194</v>
      </c>
      <c r="D125" s="225" t="s">
        <v>181</v>
      </c>
      <c r="E125" s="226" t="s">
        <v>1474</v>
      </c>
      <c r="F125" s="227" t="s">
        <v>827</v>
      </c>
      <c r="G125" s="228" t="s">
        <v>503</v>
      </c>
      <c r="H125" s="229">
        <v>2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216</v>
      </c>
      <c r="AT125" s="236" t="s">
        <v>181</v>
      </c>
      <c r="AU125" s="236" t="s">
        <v>84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216</v>
      </c>
      <c r="BM125" s="236" t="s">
        <v>197</v>
      </c>
    </row>
    <row r="126" s="2" customFormat="1" ht="16.5" customHeight="1">
      <c r="A126" s="37"/>
      <c r="B126" s="38"/>
      <c r="C126" s="225" t="s">
        <v>186</v>
      </c>
      <c r="D126" s="225" t="s">
        <v>181</v>
      </c>
      <c r="E126" s="226" t="s">
        <v>830</v>
      </c>
      <c r="F126" s="227" t="s">
        <v>831</v>
      </c>
      <c r="G126" s="228" t="s">
        <v>503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41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216</v>
      </c>
      <c r="AT126" s="236" t="s">
        <v>181</v>
      </c>
      <c r="AU126" s="236" t="s">
        <v>84</v>
      </c>
      <c r="AY126" s="16" t="s">
        <v>179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216</v>
      </c>
      <c r="BM126" s="236" t="s">
        <v>200</v>
      </c>
    </row>
    <row r="127" s="2" customFormat="1" ht="16.5" customHeight="1">
      <c r="A127" s="37"/>
      <c r="B127" s="38"/>
      <c r="C127" s="225" t="s">
        <v>201</v>
      </c>
      <c r="D127" s="225" t="s">
        <v>181</v>
      </c>
      <c r="E127" s="226" t="s">
        <v>836</v>
      </c>
      <c r="F127" s="227" t="s">
        <v>837</v>
      </c>
      <c r="G127" s="228" t="s">
        <v>221</v>
      </c>
      <c r="H127" s="229">
        <v>4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41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216</v>
      </c>
      <c r="AT127" s="236" t="s">
        <v>181</v>
      </c>
      <c r="AU127" s="236" t="s">
        <v>84</v>
      </c>
      <c r="AY127" s="16" t="s">
        <v>179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84</v>
      </c>
      <c r="BK127" s="237">
        <f>ROUND(I127*H127,2)</f>
        <v>0</v>
      </c>
      <c r="BL127" s="16" t="s">
        <v>216</v>
      </c>
      <c r="BM127" s="236" t="s">
        <v>204</v>
      </c>
    </row>
    <row r="128" s="2" customFormat="1" ht="16.5" customHeight="1">
      <c r="A128" s="37"/>
      <c r="B128" s="38"/>
      <c r="C128" s="225" t="s">
        <v>197</v>
      </c>
      <c r="D128" s="225" t="s">
        <v>181</v>
      </c>
      <c r="E128" s="226" t="s">
        <v>832</v>
      </c>
      <c r="F128" s="227" t="s">
        <v>833</v>
      </c>
      <c r="G128" s="228" t="s">
        <v>221</v>
      </c>
      <c r="H128" s="229">
        <v>5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84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207</v>
      </c>
    </row>
    <row r="129" s="2" customFormat="1">
      <c r="A129" s="37"/>
      <c r="B129" s="38"/>
      <c r="C129" s="225" t="s">
        <v>208</v>
      </c>
      <c r="D129" s="225" t="s">
        <v>181</v>
      </c>
      <c r="E129" s="226" t="s">
        <v>1475</v>
      </c>
      <c r="F129" s="227" t="s">
        <v>843</v>
      </c>
      <c r="G129" s="228" t="s">
        <v>809</v>
      </c>
      <c r="H129" s="229">
        <v>30</v>
      </c>
      <c r="I129" s="230"/>
      <c r="J129" s="231">
        <f>ROUND(I129*H129,2)</f>
        <v>0</v>
      </c>
      <c r="K129" s="227" t="s">
        <v>1</v>
      </c>
      <c r="L129" s="43"/>
      <c r="M129" s="272" t="s">
        <v>1</v>
      </c>
      <c r="N129" s="273" t="s">
        <v>41</v>
      </c>
      <c r="O129" s="274"/>
      <c r="P129" s="275">
        <f>O129*H129</f>
        <v>0</v>
      </c>
      <c r="Q129" s="275">
        <v>0</v>
      </c>
      <c r="R129" s="275">
        <f>Q129*H129</f>
        <v>0</v>
      </c>
      <c r="S129" s="275">
        <v>0</v>
      </c>
      <c r="T129" s="276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84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212</v>
      </c>
    </row>
    <row r="130" s="2" customFormat="1" ht="6.96" customHeight="1">
      <c r="A130" s="37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43"/>
      <c r="M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</sheetData>
  <sheetProtection sheet="1" autoFilter="0" formatColumns="0" formatRows="0" objects="1" scenarios="1" spinCount="100000" saltValue="4frOX3hbK9IcqgUYhCCYfBi1jDBrlNP1lG1MKmjbyzfulhV+a0sNa+x1eyn+/1RDFfOV/n2JcSjlC/DTQ6qvPg==" hashValue="gU0p6jkhe0kTT3Wc4CNcVEhPnsZTqMZLNjo3+WTpmZZfuA6IU2Ps6/L9EDJ/RhWwLC8Ldt+/jAfJ2NJys3FcpQ==" algorithmName="SHA-512" password="CC35"/>
  <autoFilter ref="C120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1476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ROUND((SUM(BE121:BE126)),  2)</f>
        <v>0</v>
      </c>
      <c r="G35" s="37"/>
      <c r="H35" s="37"/>
      <c r="I35" s="163">
        <v>0.20999999999999999</v>
      </c>
      <c r="J35" s="162">
        <f>ROUND(((SUM(BE121:BE126))*I35),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ROUND((SUM(BF121:BF126)),  2)</f>
        <v>0</v>
      </c>
      <c r="G36" s="37"/>
      <c r="H36" s="37"/>
      <c r="I36" s="163">
        <v>0.14999999999999999</v>
      </c>
      <c r="J36" s="162">
        <f>ROUND(((SUM(BF121:BF126))*I36),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ROUND((SUM(BG121:BG126)),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ROUND((SUM(BH121:BH126)),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ROUND((SUM(BI121:BI126)),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03.3 - II.etapa - Vodovod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849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1392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03.3 - II.etapa - Vodovod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850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SUM(P123:P126)</f>
        <v>0</v>
      </c>
      <c r="Q122" s="217"/>
      <c r="R122" s="218">
        <f>SUM(R123:R126)</f>
        <v>0</v>
      </c>
      <c r="S122" s="217"/>
      <c r="T122" s="219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SUM(BK123:BK126)</f>
        <v>0</v>
      </c>
    </row>
    <row r="123" s="2" customFormat="1" ht="21.75" customHeight="1">
      <c r="A123" s="37"/>
      <c r="B123" s="38"/>
      <c r="C123" s="225" t="s">
        <v>84</v>
      </c>
      <c r="D123" s="225" t="s">
        <v>181</v>
      </c>
      <c r="E123" s="226" t="s">
        <v>867</v>
      </c>
      <c r="F123" s="227" t="s">
        <v>868</v>
      </c>
      <c r="G123" s="228" t="s">
        <v>221</v>
      </c>
      <c r="H123" s="229">
        <v>8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869</v>
      </c>
      <c r="F124" s="227" t="s">
        <v>870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32" t="s">
        <v>1</v>
      </c>
      <c r="N124" s="233" t="s">
        <v>41</v>
      </c>
      <c r="O124" s="90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 ht="16.5" customHeight="1">
      <c r="A125" s="37"/>
      <c r="B125" s="38"/>
      <c r="C125" s="225" t="s">
        <v>194</v>
      </c>
      <c r="D125" s="225" t="s">
        <v>181</v>
      </c>
      <c r="E125" s="226" t="s">
        <v>871</v>
      </c>
      <c r="F125" s="227" t="s">
        <v>872</v>
      </c>
      <c r="G125" s="228" t="s">
        <v>221</v>
      </c>
      <c r="H125" s="229">
        <v>8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41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216</v>
      </c>
      <c r="AT125" s="236" t="s">
        <v>181</v>
      </c>
      <c r="AU125" s="236" t="s">
        <v>84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216</v>
      </c>
      <c r="BM125" s="236" t="s">
        <v>197</v>
      </c>
    </row>
    <row r="126" s="2" customFormat="1">
      <c r="A126" s="37"/>
      <c r="B126" s="38"/>
      <c r="C126" s="225" t="s">
        <v>186</v>
      </c>
      <c r="D126" s="225" t="s">
        <v>181</v>
      </c>
      <c r="E126" s="226" t="s">
        <v>1477</v>
      </c>
      <c r="F126" s="227" t="s">
        <v>874</v>
      </c>
      <c r="G126" s="228" t="s">
        <v>809</v>
      </c>
      <c r="H126" s="229">
        <v>30</v>
      </c>
      <c r="I126" s="230"/>
      <c r="J126" s="231">
        <f>ROUND(I126*H126,2)</f>
        <v>0</v>
      </c>
      <c r="K126" s="227" t="s">
        <v>1</v>
      </c>
      <c r="L126" s="43"/>
      <c r="M126" s="272" t="s">
        <v>1</v>
      </c>
      <c r="N126" s="273" t="s">
        <v>41</v>
      </c>
      <c r="O126" s="274"/>
      <c r="P126" s="275">
        <f>O126*H126</f>
        <v>0</v>
      </c>
      <c r="Q126" s="275">
        <v>0</v>
      </c>
      <c r="R126" s="275">
        <f>Q126*H126</f>
        <v>0</v>
      </c>
      <c r="S126" s="275">
        <v>0</v>
      </c>
      <c r="T126" s="27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216</v>
      </c>
      <c r="AT126" s="236" t="s">
        <v>181</v>
      </c>
      <c r="AU126" s="236" t="s">
        <v>84</v>
      </c>
      <c r="AY126" s="16" t="s">
        <v>179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84</v>
      </c>
      <c r="BK126" s="237">
        <f>ROUND(I126*H126,2)</f>
        <v>0</v>
      </c>
      <c r="BL126" s="16" t="s">
        <v>216</v>
      </c>
      <c r="BM126" s="236" t="s">
        <v>200</v>
      </c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43"/>
      <c r="M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</sheetData>
  <sheetProtection sheet="1" autoFilter="0" formatColumns="0" formatRows="0" objects="1" scenarios="1" spinCount="100000" saltValue="2Nodb4NgfndOg/XZtHXpP7Pm8m/FYAmYkIwcGlPFk/dJe3j+/r6XpBb+TWA5I/zbrkACnaIUbPazi1FeReBbTQ==" hashValue="iB6WoW1HG/Tu6Ea+dG2XdNWfW3rAyIsaDgUc03H9PQzWH7mt7IoJ1L+xG3oefjt3B6pvYyuECfQJ1MgcMqGtMQ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1478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ROUND((SUM(BE121:BE124)),  2)</f>
        <v>0</v>
      </c>
      <c r="G35" s="37"/>
      <c r="H35" s="37"/>
      <c r="I35" s="163">
        <v>0.20999999999999999</v>
      </c>
      <c r="J35" s="162">
        <f>ROUND(((SUM(BE121:BE124))*I35),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ROUND((SUM(BF121:BF124)),  2)</f>
        <v>0</v>
      </c>
      <c r="G36" s="37"/>
      <c r="H36" s="37"/>
      <c r="I36" s="163">
        <v>0.14999999999999999</v>
      </c>
      <c r="J36" s="162">
        <f>ROUND(((SUM(BF121:BF124))*I36),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ROUND((SUM(BG121:BG124)),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ROUND((SUM(BH121:BH124)),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ROUND((SUM(BI121:BI124)),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03.4 - II.etapa - Zařizovací předměty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876</v>
      </c>
      <c r="E99" s="190"/>
      <c r="F99" s="190"/>
      <c r="G99" s="190"/>
      <c r="H99" s="190"/>
      <c r="I99" s="190"/>
      <c r="J99" s="191">
        <f>J122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164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2" t="str">
        <f>E7</f>
        <v>Druhá domácnost DOZP-PD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1" customFormat="1" ht="12" customHeight="1">
      <c r="B110" s="20"/>
      <c r="C110" s="31" t="s">
        <v>137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="2" customFormat="1" ht="16.5" customHeight="1">
      <c r="A111" s="37"/>
      <c r="B111" s="38"/>
      <c r="C111" s="39"/>
      <c r="D111" s="39"/>
      <c r="E111" s="182" t="s">
        <v>1392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568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E11</f>
        <v>03.4 - II.etapa - Zařizovací předměty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F14</f>
        <v>Mladá Boleslav,Havlíčkova 447</v>
      </c>
      <c r="G115" s="39"/>
      <c r="H115" s="39"/>
      <c r="I115" s="31" t="s">
        <v>22</v>
      </c>
      <c r="J115" s="78" t="str">
        <f>IF(J14="","",J14)</f>
        <v>30. 6. 2021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24</v>
      </c>
      <c r="D117" s="39"/>
      <c r="E117" s="39"/>
      <c r="F117" s="26" t="str">
        <f>E17</f>
        <v>Středočeský kraj</v>
      </c>
      <c r="G117" s="39"/>
      <c r="H117" s="39"/>
      <c r="I117" s="31" t="s">
        <v>30</v>
      </c>
      <c r="J117" s="35" t="str">
        <f>E23</f>
        <v>Energy Benefit Centre Praha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IF(E20="","",E20)</f>
        <v>Vyplň údaj</v>
      </c>
      <c r="G118" s="39"/>
      <c r="H118" s="39"/>
      <c r="I118" s="31" t="s">
        <v>33</v>
      </c>
      <c r="J118" s="35" t="str">
        <f>E26</f>
        <v>Ing.Pavel Michálek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8"/>
      <c r="B120" s="199"/>
      <c r="C120" s="200" t="s">
        <v>165</v>
      </c>
      <c r="D120" s="201" t="s">
        <v>61</v>
      </c>
      <c r="E120" s="201" t="s">
        <v>57</v>
      </c>
      <c r="F120" s="201" t="s">
        <v>58</v>
      </c>
      <c r="G120" s="201" t="s">
        <v>166</v>
      </c>
      <c r="H120" s="201" t="s">
        <v>167</v>
      </c>
      <c r="I120" s="201" t="s">
        <v>168</v>
      </c>
      <c r="J120" s="201" t="s">
        <v>142</v>
      </c>
      <c r="K120" s="202" t="s">
        <v>169</v>
      </c>
      <c r="L120" s="203"/>
      <c r="M120" s="99" t="s">
        <v>1</v>
      </c>
      <c r="N120" s="100" t="s">
        <v>40</v>
      </c>
      <c r="O120" s="100" t="s">
        <v>170</v>
      </c>
      <c r="P120" s="100" t="s">
        <v>171</v>
      </c>
      <c r="Q120" s="100" t="s">
        <v>172</v>
      </c>
      <c r="R120" s="100" t="s">
        <v>173</v>
      </c>
      <c r="S120" s="100" t="s">
        <v>174</v>
      </c>
      <c r="T120" s="101" t="s">
        <v>175</v>
      </c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</row>
    <row r="121" s="2" customFormat="1" ht="22.8" customHeight="1">
      <c r="A121" s="37"/>
      <c r="B121" s="38"/>
      <c r="C121" s="106" t="s">
        <v>176</v>
      </c>
      <c r="D121" s="39"/>
      <c r="E121" s="39"/>
      <c r="F121" s="39"/>
      <c r="G121" s="39"/>
      <c r="H121" s="39"/>
      <c r="I121" s="39"/>
      <c r="J121" s="204">
        <f>BK121</f>
        <v>0</v>
      </c>
      <c r="K121" s="39"/>
      <c r="L121" s="43"/>
      <c r="M121" s="102"/>
      <c r="N121" s="205"/>
      <c r="O121" s="103"/>
      <c r="P121" s="206">
        <f>P122</f>
        <v>0</v>
      </c>
      <c r="Q121" s="103"/>
      <c r="R121" s="206">
        <f>R122</f>
        <v>0</v>
      </c>
      <c r="S121" s="103"/>
      <c r="T121" s="207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144</v>
      </c>
      <c r="BK121" s="208">
        <f>BK122</f>
        <v>0</v>
      </c>
    </row>
    <row r="122" s="12" customFormat="1" ht="25.92" customHeight="1">
      <c r="A122" s="12"/>
      <c r="B122" s="209"/>
      <c r="C122" s="210"/>
      <c r="D122" s="211" t="s">
        <v>75</v>
      </c>
      <c r="E122" s="212" t="s">
        <v>814</v>
      </c>
      <c r="F122" s="212" t="s">
        <v>877</v>
      </c>
      <c r="G122" s="210"/>
      <c r="H122" s="210"/>
      <c r="I122" s="213"/>
      <c r="J122" s="214">
        <f>BK122</f>
        <v>0</v>
      </c>
      <c r="K122" s="210"/>
      <c r="L122" s="215"/>
      <c r="M122" s="216"/>
      <c r="N122" s="217"/>
      <c r="O122" s="217"/>
      <c r="P122" s="218">
        <f>SUM(P123:P124)</f>
        <v>0</v>
      </c>
      <c r="Q122" s="217"/>
      <c r="R122" s="218">
        <f>SUM(R123:R124)</f>
        <v>0</v>
      </c>
      <c r="S122" s="217"/>
      <c r="T122" s="219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0" t="s">
        <v>84</v>
      </c>
      <c r="AT122" s="221" t="s">
        <v>75</v>
      </c>
      <c r="AU122" s="221" t="s">
        <v>76</v>
      </c>
      <c r="AY122" s="220" t="s">
        <v>179</v>
      </c>
      <c r="BK122" s="222">
        <f>SUM(BK123:BK124)</f>
        <v>0</v>
      </c>
    </row>
    <row r="123" s="2" customFormat="1" ht="16.5" customHeight="1">
      <c r="A123" s="37"/>
      <c r="B123" s="38"/>
      <c r="C123" s="225" t="s">
        <v>84</v>
      </c>
      <c r="D123" s="225" t="s">
        <v>181</v>
      </c>
      <c r="E123" s="226" t="s">
        <v>878</v>
      </c>
      <c r="F123" s="227" t="s">
        <v>879</v>
      </c>
      <c r="G123" s="228" t="s">
        <v>503</v>
      </c>
      <c r="H123" s="229">
        <v>1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90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6" t="s">
        <v>216</v>
      </c>
      <c r="AT123" s="236" t="s">
        <v>181</v>
      </c>
      <c r="AU123" s="236" t="s">
        <v>84</v>
      </c>
      <c r="AY123" s="16" t="s">
        <v>179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6" t="s">
        <v>84</v>
      </c>
      <c r="BK123" s="237">
        <f>ROUND(I123*H123,2)</f>
        <v>0</v>
      </c>
      <c r="BL123" s="16" t="s">
        <v>216</v>
      </c>
      <c r="BM123" s="236" t="s">
        <v>86</v>
      </c>
    </row>
    <row r="124" s="2" customFormat="1" ht="16.5" customHeight="1">
      <c r="A124" s="37"/>
      <c r="B124" s="38"/>
      <c r="C124" s="225" t="s">
        <v>86</v>
      </c>
      <c r="D124" s="225" t="s">
        <v>181</v>
      </c>
      <c r="E124" s="226" t="s">
        <v>892</v>
      </c>
      <c r="F124" s="227" t="s">
        <v>893</v>
      </c>
      <c r="G124" s="228" t="s">
        <v>503</v>
      </c>
      <c r="H124" s="229">
        <v>1</v>
      </c>
      <c r="I124" s="230"/>
      <c r="J124" s="231">
        <f>ROUND(I124*H124,2)</f>
        <v>0</v>
      </c>
      <c r="K124" s="227" t="s">
        <v>1</v>
      </c>
      <c r="L124" s="43"/>
      <c r="M124" s="272" t="s">
        <v>1</v>
      </c>
      <c r="N124" s="273" t="s">
        <v>41</v>
      </c>
      <c r="O124" s="274"/>
      <c r="P124" s="275">
        <f>O124*H124</f>
        <v>0</v>
      </c>
      <c r="Q124" s="275">
        <v>0</v>
      </c>
      <c r="R124" s="275">
        <f>Q124*H124</f>
        <v>0</v>
      </c>
      <c r="S124" s="275">
        <v>0</v>
      </c>
      <c r="T124" s="27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6" t="s">
        <v>216</v>
      </c>
      <c r="AT124" s="236" t="s">
        <v>181</v>
      </c>
      <c r="AU124" s="236" t="s">
        <v>84</v>
      </c>
      <c r="AY124" s="16" t="s">
        <v>179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6" t="s">
        <v>84</v>
      </c>
      <c r="BK124" s="237">
        <f>ROUND(I124*H124,2)</f>
        <v>0</v>
      </c>
      <c r="BL124" s="16" t="s">
        <v>216</v>
      </c>
      <c r="BM124" s="236" t="s">
        <v>186</v>
      </c>
    </row>
    <row r="125" s="2" customFormat="1" ht="6.96" customHeight="1">
      <c r="A125" s="37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43"/>
      <c r="M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sheet="1" autoFilter="0" formatColumns="0" formatRows="0" objects="1" scenarios="1" spinCount="100000" saltValue="Jpr058WHgvoFNgjMMLIdBuAkVlfMsqgPPt3v0Bt91inxplRmz3/4L+ai10hs2gq9EKSYsDyudnKLzUmvr/GkrQ==" hashValue="XtCjj682nzYbg+6kK9vAnfnu8XmlMhOjbIz9LHZ3qayJM30I4f4HHXJXzpvPlO2O0B94o3ag2/wghRrbjaUWZA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1479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ROUND((SUM(BE133:BE263)),  2)</f>
        <v>0</v>
      </c>
      <c r="G35" s="37"/>
      <c r="H35" s="37"/>
      <c r="I35" s="163">
        <v>0.20999999999999999</v>
      </c>
      <c r="J35" s="162">
        <f>ROUND(((SUM(BE133:BE263))*I35),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ROUND((SUM(BF133:BF263)),  2)</f>
        <v>0</v>
      </c>
      <c r="G36" s="37"/>
      <c r="H36" s="37"/>
      <c r="I36" s="163">
        <v>0.14999999999999999</v>
      </c>
      <c r="J36" s="162">
        <f>ROUND(((SUM(BF133:BF263))*I36),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ROUND((SUM(BG133:BG263)),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ROUND((SUM(BH133:BH263)),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ROUND((SUM(BI133:BI263)),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03.5 - II.etapa - Elektroinstalace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901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1480</v>
      </c>
      <c r="E100" s="190"/>
      <c r="F100" s="190"/>
      <c r="G100" s="190"/>
      <c r="H100" s="190"/>
      <c r="I100" s="190"/>
      <c r="J100" s="191">
        <f>J135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1481</v>
      </c>
      <c r="E101" s="190"/>
      <c r="F101" s="190"/>
      <c r="G101" s="190"/>
      <c r="H101" s="190"/>
      <c r="I101" s="190"/>
      <c r="J101" s="191">
        <f>J150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1482</v>
      </c>
      <c r="E102" s="190"/>
      <c r="F102" s="190"/>
      <c r="G102" s="190"/>
      <c r="H102" s="190"/>
      <c r="I102" s="190"/>
      <c r="J102" s="191">
        <f>J157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1483</v>
      </c>
      <c r="E103" s="190"/>
      <c r="F103" s="190"/>
      <c r="G103" s="190"/>
      <c r="H103" s="190"/>
      <c r="I103" s="190"/>
      <c r="J103" s="191">
        <f>J170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2"/>
      <c r="D104" s="194" t="s">
        <v>1484</v>
      </c>
      <c r="E104" s="195"/>
      <c r="F104" s="195"/>
      <c r="G104" s="195"/>
      <c r="H104" s="195"/>
      <c r="I104" s="195"/>
      <c r="J104" s="196">
        <f>J172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1485</v>
      </c>
      <c r="E105" s="195"/>
      <c r="F105" s="195"/>
      <c r="G105" s="195"/>
      <c r="H105" s="195"/>
      <c r="I105" s="195"/>
      <c r="J105" s="196">
        <f>J191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7"/>
      <c r="C106" s="188"/>
      <c r="D106" s="189" t="s">
        <v>1486</v>
      </c>
      <c r="E106" s="190"/>
      <c r="F106" s="190"/>
      <c r="G106" s="190"/>
      <c r="H106" s="190"/>
      <c r="I106" s="190"/>
      <c r="J106" s="191">
        <f>J193</f>
        <v>0</v>
      </c>
      <c r="K106" s="188"/>
      <c r="L106" s="19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7"/>
      <c r="C107" s="188"/>
      <c r="D107" s="189" t="s">
        <v>1487</v>
      </c>
      <c r="E107" s="190"/>
      <c r="F107" s="190"/>
      <c r="G107" s="190"/>
      <c r="H107" s="190"/>
      <c r="I107" s="190"/>
      <c r="J107" s="191">
        <f>J200</f>
        <v>0</v>
      </c>
      <c r="K107" s="188"/>
      <c r="L107" s="19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7"/>
      <c r="C108" s="188"/>
      <c r="D108" s="189" t="s">
        <v>1488</v>
      </c>
      <c r="E108" s="190"/>
      <c r="F108" s="190"/>
      <c r="G108" s="190"/>
      <c r="H108" s="190"/>
      <c r="I108" s="190"/>
      <c r="J108" s="191">
        <f>J214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7"/>
      <c r="C109" s="188"/>
      <c r="D109" s="189" t="s">
        <v>1489</v>
      </c>
      <c r="E109" s="190"/>
      <c r="F109" s="190"/>
      <c r="G109" s="190"/>
      <c r="H109" s="190"/>
      <c r="I109" s="190"/>
      <c r="J109" s="191">
        <f>J233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7"/>
      <c r="C110" s="188"/>
      <c r="D110" s="189" t="s">
        <v>1490</v>
      </c>
      <c r="E110" s="190"/>
      <c r="F110" s="190"/>
      <c r="G110" s="190"/>
      <c r="H110" s="190"/>
      <c r="I110" s="190"/>
      <c r="J110" s="191">
        <f>J238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7"/>
      <c r="C111" s="188"/>
      <c r="D111" s="189" t="s">
        <v>1491</v>
      </c>
      <c r="E111" s="190"/>
      <c r="F111" s="190"/>
      <c r="G111" s="190"/>
      <c r="H111" s="190"/>
      <c r="I111" s="190"/>
      <c r="J111" s="191">
        <f>J245</f>
        <v>0</v>
      </c>
      <c r="K111" s="188"/>
      <c r="L111" s="19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164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82" t="str">
        <f>E7</f>
        <v>Druhá domácnost DOZP-PD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137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1392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568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03.5 - II.etapa - Elektroinstalace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>Mladá Boleslav,Havlíčkova 447</v>
      </c>
      <c r="G127" s="39"/>
      <c r="H127" s="39"/>
      <c r="I127" s="31" t="s">
        <v>22</v>
      </c>
      <c r="J127" s="78" t="str">
        <f>IF(J14="","",J14)</f>
        <v>30. 6. 2021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9"/>
      <c r="E129" s="39"/>
      <c r="F129" s="26" t="str">
        <f>E17</f>
        <v>Středočeský kraj</v>
      </c>
      <c r="G129" s="39"/>
      <c r="H129" s="39"/>
      <c r="I129" s="31" t="s">
        <v>30</v>
      </c>
      <c r="J129" s="35" t="str">
        <f>E23</f>
        <v>Energy Benefit Centre Praha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>Ing.Pavel Michálek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8"/>
      <c r="B132" s="199"/>
      <c r="C132" s="200" t="s">
        <v>165</v>
      </c>
      <c r="D132" s="201" t="s">
        <v>61</v>
      </c>
      <c r="E132" s="201" t="s">
        <v>57</v>
      </c>
      <c r="F132" s="201" t="s">
        <v>58</v>
      </c>
      <c r="G132" s="201" t="s">
        <v>166</v>
      </c>
      <c r="H132" s="201" t="s">
        <v>167</v>
      </c>
      <c r="I132" s="201" t="s">
        <v>168</v>
      </c>
      <c r="J132" s="201" t="s">
        <v>142</v>
      </c>
      <c r="K132" s="202" t="s">
        <v>169</v>
      </c>
      <c r="L132" s="203"/>
      <c r="M132" s="99" t="s">
        <v>1</v>
      </c>
      <c r="N132" s="100" t="s">
        <v>40</v>
      </c>
      <c r="O132" s="100" t="s">
        <v>170</v>
      </c>
      <c r="P132" s="100" t="s">
        <v>171</v>
      </c>
      <c r="Q132" s="100" t="s">
        <v>172</v>
      </c>
      <c r="R132" s="100" t="s">
        <v>173</v>
      </c>
      <c r="S132" s="100" t="s">
        <v>174</v>
      </c>
      <c r="T132" s="101" t="s">
        <v>175</v>
      </c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</row>
    <row r="133" s="2" customFormat="1" ht="22.8" customHeight="1">
      <c r="A133" s="37"/>
      <c r="B133" s="38"/>
      <c r="C133" s="106" t="s">
        <v>176</v>
      </c>
      <c r="D133" s="39"/>
      <c r="E133" s="39"/>
      <c r="F133" s="39"/>
      <c r="G133" s="39"/>
      <c r="H133" s="39"/>
      <c r="I133" s="39"/>
      <c r="J133" s="204">
        <f>BK133</f>
        <v>0</v>
      </c>
      <c r="K133" s="39"/>
      <c r="L133" s="43"/>
      <c r="M133" s="102"/>
      <c r="N133" s="205"/>
      <c r="O133" s="103"/>
      <c r="P133" s="206">
        <f>P134+P135+P150+P157+P170+P193+P200+P214+P233+P238+P245</f>
        <v>0</v>
      </c>
      <c r="Q133" s="103"/>
      <c r="R133" s="206">
        <f>R134+R135+R150+R157+R170+R193+R200+R214+R233+R238+R245</f>
        <v>0</v>
      </c>
      <c r="S133" s="103"/>
      <c r="T133" s="207">
        <f>T134+T135+T150+T157+T170+T193+T200+T214+T233+T238+T245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144</v>
      </c>
      <c r="BK133" s="208">
        <f>BK134+BK135+BK150+BK157+BK170+BK193+BK200+BK214+BK233+BK238+BK245</f>
        <v>0</v>
      </c>
    </row>
    <row r="134" s="12" customFormat="1" ht="25.92" customHeight="1">
      <c r="A134" s="12"/>
      <c r="B134" s="209"/>
      <c r="C134" s="210"/>
      <c r="D134" s="211" t="s">
        <v>75</v>
      </c>
      <c r="E134" s="212" t="s">
        <v>814</v>
      </c>
      <c r="F134" s="212" t="s">
        <v>914</v>
      </c>
      <c r="G134" s="210"/>
      <c r="H134" s="210"/>
      <c r="I134" s="213"/>
      <c r="J134" s="214">
        <f>BK134</f>
        <v>0</v>
      </c>
      <c r="K134" s="210"/>
      <c r="L134" s="215"/>
      <c r="M134" s="216"/>
      <c r="N134" s="217"/>
      <c r="O134" s="217"/>
      <c r="P134" s="218">
        <v>0</v>
      </c>
      <c r="Q134" s="217"/>
      <c r="R134" s="218">
        <v>0</v>
      </c>
      <c r="S134" s="217"/>
      <c r="T134" s="219"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0" t="s">
        <v>84</v>
      </c>
      <c r="AT134" s="221" t="s">
        <v>75</v>
      </c>
      <c r="AU134" s="221" t="s">
        <v>76</v>
      </c>
      <c r="AY134" s="220" t="s">
        <v>179</v>
      </c>
      <c r="BK134" s="222">
        <v>0</v>
      </c>
    </row>
    <row r="135" s="12" customFormat="1" ht="25.92" customHeight="1">
      <c r="A135" s="12"/>
      <c r="B135" s="209"/>
      <c r="C135" s="210"/>
      <c r="D135" s="211" t="s">
        <v>75</v>
      </c>
      <c r="E135" s="212" t="s">
        <v>915</v>
      </c>
      <c r="F135" s="212" t="s">
        <v>916</v>
      </c>
      <c r="G135" s="210"/>
      <c r="H135" s="210"/>
      <c r="I135" s="213"/>
      <c r="J135" s="214">
        <f>BK135</f>
        <v>0</v>
      </c>
      <c r="K135" s="210"/>
      <c r="L135" s="215"/>
      <c r="M135" s="216"/>
      <c r="N135" s="217"/>
      <c r="O135" s="217"/>
      <c r="P135" s="218">
        <f>SUM(P136:P149)</f>
        <v>0</v>
      </c>
      <c r="Q135" s="217"/>
      <c r="R135" s="218">
        <f>SUM(R136:R149)</f>
        <v>0</v>
      </c>
      <c r="S135" s="217"/>
      <c r="T135" s="219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0" t="s">
        <v>84</v>
      </c>
      <c r="AT135" s="221" t="s">
        <v>75</v>
      </c>
      <c r="AU135" s="221" t="s">
        <v>76</v>
      </c>
      <c r="AY135" s="220" t="s">
        <v>179</v>
      </c>
      <c r="BK135" s="222">
        <f>SUM(BK136:BK149)</f>
        <v>0</v>
      </c>
    </row>
    <row r="136" s="2" customFormat="1" ht="16.5" customHeight="1">
      <c r="A136" s="37"/>
      <c r="B136" s="38"/>
      <c r="C136" s="225" t="s">
        <v>86</v>
      </c>
      <c r="D136" s="225" t="s">
        <v>181</v>
      </c>
      <c r="E136" s="226" t="s">
        <v>917</v>
      </c>
      <c r="F136" s="227" t="s">
        <v>918</v>
      </c>
      <c r="G136" s="228" t="s">
        <v>503</v>
      </c>
      <c r="H136" s="229">
        <v>4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216</v>
      </c>
      <c r="AT136" s="236" t="s">
        <v>181</v>
      </c>
      <c r="AU136" s="236" t="s">
        <v>84</v>
      </c>
      <c r="AY136" s="16" t="s">
        <v>179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216</v>
      </c>
      <c r="BM136" s="236" t="s">
        <v>86</v>
      </c>
    </row>
    <row r="137" s="2" customFormat="1" ht="16.5" customHeight="1">
      <c r="A137" s="37"/>
      <c r="B137" s="38"/>
      <c r="C137" s="261" t="s">
        <v>194</v>
      </c>
      <c r="D137" s="261" t="s">
        <v>234</v>
      </c>
      <c r="E137" s="262" t="s">
        <v>919</v>
      </c>
      <c r="F137" s="263" t="s">
        <v>920</v>
      </c>
      <c r="G137" s="264" t="s">
        <v>503</v>
      </c>
      <c r="H137" s="265">
        <v>4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258</v>
      </c>
      <c r="AT137" s="236" t="s">
        <v>234</v>
      </c>
      <c r="AU137" s="236" t="s">
        <v>84</v>
      </c>
      <c r="AY137" s="16" t="s">
        <v>179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216</v>
      </c>
      <c r="BM137" s="236" t="s">
        <v>186</v>
      </c>
    </row>
    <row r="138" s="2" customFormat="1" ht="16.5" customHeight="1">
      <c r="A138" s="37"/>
      <c r="B138" s="38"/>
      <c r="C138" s="225" t="s">
        <v>186</v>
      </c>
      <c r="D138" s="225" t="s">
        <v>181</v>
      </c>
      <c r="E138" s="226" t="s">
        <v>921</v>
      </c>
      <c r="F138" s="227" t="s">
        <v>922</v>
      </c>
      <c r="G138" s="228" t="s">
        <v>503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216</v>
      </c>
      <c r="AT138" s="236" t="s">
        <v>181</v>
      </c>
      <c r="AU138" s="236" t="s">
        <v>84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216</v>
      </c>
      <c r="BM138" s="236" t="s">
        <v>197</v>
      </c>
    </row>
    <row r="139" s="2" customFormat="1" ht="16.5" customHeight="1">
      <c r="A139" s="37"/>
      <c r="B139" s="38"/>
      <c r="C139" s="261" t="s">
        <v>201</v>
      </c>
      <c r="D139" s="261" t="s">
        <v>234</v>
      </c>
      <c r="E139" s="262" t="s">
        <v>923</v>
      </c>
      <c r="F139" s="263" t="s">
        <v>924</v>
      </c>
      <c r="G139" s="264" t="s">
        <v>503</v>
      </c>
      <c r="H139" s="265">
        <v>1</v>
      </c>
      <c r="I139" s="266"/>
      <c r="J139" s="267">
        <f>ROUND(I139*H139,2)</f>
        <v>0</v>
      </c>
      <c r="K139" s="263" t="s">
        <v>1</v>
      </c>
      <c r="L139" s="268"/>
      <c r="M139" s="269" t="s">
        <v>1</v>
      </c>
      <c r="N139" s="270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258</v>
      </c>
      <c r="AT139" s="236" t="s">
        <v>234</v>
      </c>
      <c r="AU139" s="236" t="s">
        <v>84</v>
      </c>
      <c r="AY139" s="16" t="s">
        <v>179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216</v>
      </c>
      <c r="BM139" s="236" t="s">
        <v>200</v>
      </c>
    </row>
    <row r="140" s="2" customFormat="1" ht="16.5" customHeight="1">
      <c r="A140" s="37"/>
      <c r="B140" s="38"/>
      <c r="C140" s="225" t="s">
        <v>197</v>
      </c>
      <c r="D140" s="225" t="s">
        <v>181</v>
      </c>
      <c r="E140" s="226" t="s">
        <v>925</v>
      </c>
      <c r="F140" s="227" t="s">
        <v>926</v>
      </c>
      <c r="G140" s="228" t="s">
        <v>503</v>
      </c>
      <c r="H140" s="229">
        <v>2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216</v>
      </c>
      <c r="AT140" s="236" t="s">
        <v>181</v>
      </c>
      <c r="AU140" s="236" t="s">
        <v>84</v>
      </c>
      <c r="AY140" s="16" t="s">
        <v>179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216</v>
      </c>
      <c r="BM140" s="236" t="s">
        <v>204</v>
      </c>
    </row>
    <row r="141" s="2" customFormat="1" ht="16.5" customHeight="1">
      <c r="A141" s="37"/>
      <c r="B141" s="38"/>
      <c r="C141" s="261" t="s">
        <v>208</v>
      </c>
      <c r="D141" s="261" t="s">
        <v>234</v>
      </c>
      <c r="E141" s="262" t="s">
        <v>927</v>
      </c>
      <c r="F141" s="263" t="s">
        <v>928</v>
      </c>
      <c r="G141" s="264" t="s">
        <v>503</v>
      </c>
      <c r="H141" s="265">
        <v>2</v>
      </c>
      <c r="I141" s="266"/>
      <c r="J141" s="267">
        <f>ROUND(I141*H141,2)</f>
        <v>0</v>
      </c>
      <c r="K141" s="263" t="s">
        <v>1</v>
      </c>
      <c r="L141" s="268"/>
      <c r="M141" s="269" t="s">
        <v>1</v>
      </c>
      <c r="N141" s="270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258</v>
      </c>
      <c r="AT141" s="236" t="s">
        <v>234</v>
      </c>
      <c r="AU141" s="236" t="s">
        <v>84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216</v>
      </c>
      <c r="BM141" s="236" t="s">
        <v>207</v>
      </c>
    </row>
    <row r="142" s="2" customFormat="1" ht="16.5" customHeight="1">
      <c r="A142" s="37"/>
      <c r="B142" s="38"/>
      <c r="C142" s="225" t="s">
        <v>200</v>
      </c>
      <c r="D142" s="225" t="s">
        <v>181</v>
      </c>
      <c r="E142" s="226" t="s">
        <v>929</v>
      </c>
      <c r="F142" s="227" t="s">
        <v>930</v>
      </c>
      <c r="G142" s="228" t="s">
        <v>503</v>
      </c>
      <c r="H142" s="229">
        <v>2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216</v>
      </c>
      <c r="AT142" s="236" t="s">
        <v>181</v>
      </c>
      <c r="AU142" s="236" t="s">
        <v>84</v>
      </c>
      <c r="AY142" s="16" t="s">
        <v>179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216</v>
      </c>
      <c r="BM142" s="236" t="s">
        <v>212</v>
      </c>
    </row>
    <row r="143" s="2" customFormat="1" ht="16.5" customHeight="1">
      <c r="A143" s="37"/>
      <c r="B143" s="38"/>
      <c r="C143" s="261" t="s">
        <v>218</v>
      </c>
      <c r="D143" s="261" t="s">
        <v>234</v>
      </c>
      <c r="E143" s="262" t="s">
        <v>931</v>
      </c>
      <c r="F143" s="263" t="s">
        <v>932</v>
      </c>
      <c r="G143" s="264" t="s">
        <v>503</v>
      </c>
      <c r="H143" s="265">
        <v>2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258</v>
      </c>
      <c r="AT143" s="236" t="s">
        <v>234</v>
      </c>
      <c r="AU143" s="236" t="s">
        <v>84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216</v>
      </c>
      <c r="BM143" s="236" t="s">
        <v>216</v>
      </c>
    </row>
    <row r="144" s="2" customFormat="1" ht="16.5" customHeight="1">
      <c r="A144" s="37"/>
      <c r="B144" s="38"/>
      <c r="C144" s="225" t="s">
        <v>204</v>
      </c>
      <c r="D144" s="225" t="s">
        <v>181</v>
      </c>
      <c r="E144" s="226" t="s">
        <v>933</v>
      </c>
      <c r="F144" s="227" t="s">
        <v>934</v>
      </c>
      <c r="G144" s="228" t="s">
        <v>503</v>
      </c>
      <c r="H144" s="229">
        <v>9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216</v>
      </c>
      <c r="AT144" s="236" t="s">
        <v>181</v>
      </c>
      <c r="AU144" s="236" t="s">
        <v>84</v>
      </c>
      <c r="AY144" s="16" t="s">
        <v>179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216</v>
      </c>
      <c r="BM144" s="236" t="s">
        <v>222</v>
      </c>
    </row>
    <row r="145" s="2" customFormat="1" ht="16.5" customHeight="1">
      <c r="A145" s="37"/>
      <c r="B145" s="38"/>
      <c r="C145" s="261" t="s">
        <v>229</v>
      </c>
      <c r="D145" s="261" t="s">
        <v>234</v>
      </c>
      <c r="E145" s="262" t="s">
        <v>935</v>
      </c>
      <c r="F145" s="263" t="s">
        <v>936</v>
      </c>
      <c r="G145" s="264" t="s">
        <v>503</v>
      </c>
      <c r="H145" s="265">
        <v>8</v>
      </c>
      <c r="I145" s="266"/>
      <c r="J145" s="267">
        <f>ROUND(I145*H145,2)</f>
        <v>0</v>
      </c>
      <c r="K145" s="263" t="s">
        <v>1</v>
      </c>
      <c r="L145" s="268"/>
      <c r="M145" s="269" t="s">
        <v>1</v>
      </c>
      <c r="N145" s="270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258</v>
      </c>
      <c r="AT145" s="236" t="s">
        <v>234</v>
      </c>
      <c r="AU145" s="236" t="s">
        <v>84</v>
      </c>
      <c r="AY145" s="16" t="s">
        <v>179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216</v>
      </c>
      <c r="BM145" s="236" t="s">
        <v>227</v>
      </c>
    </row>
    <row r="146" s="2" customFormat="1" ht="16.5" customHeight="1">
      <c r="A146" s="37"/>
      <c r="B146" s="38"/>
      <c r="C146" s="261" t="s">
        <v>207</v>
      </c>
      <c r="D146" s="261" t="s">
        <v>234</v>
      </c>
      <c r="E146" s="262" t="s">
        <v>937</v>
      </c>
      <c r="F146" s="263" t="s">
        <v>938</v>
      </c>
      <c r="G146" s="264" t="s">
        <v>503</v>
      </c>
      <c r="H146" s="265">
        <v>1</v>
      </c>
      <c r="I146" s="266"/>
      <c r="J146" s="267">
        <f>ROUND(I146*H146,2)</f>
        <v>0</v>
      </c>
      <c r="K146" s="263" t="s">
        <v>1</v>
      </c>
      <c r="L146" s="268"/>
      <c r="M146" s="269" t="s">
        <v>1</v>
      </c>
      <c r="N146" s="270" t="s">
        <v>41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258</v>
      </c>
      <c r="AT146" s="236" t="s">
        <v>234</v>
      </c>
      <c r="AU146" s="236" t="s">
        <v>84</v>
      </c>
      <c r="AY146" s="16" t="s">
        <v>179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84</v>
      </c>
      <c r="BK146" s="237">
        <f>ROUND(I146*H146,2)</f>
        <v>0</v>
      </c>
      <c r="BL146" s="16" t="s">
        <v>216</v>
      </c>
      <c r="BM146" s="236" t="s">
        <v>232</v>
      </c>
    </row>
    <row r="147" s="2" customFormat="1" ht="16.5" customHeight="1">
      <c r="A147" s="37"/>
      <c r="B147" s="38"/>
      <c r="C147" s="225" t="s">
        <v>239</v>
      </c>
      <c r="D147" s="225" t="s">
        <v>181</v>
      </c>
      <c r="E147" s="226" t="s">
        <v>939</v>
      </c>
      <c r="F147" s="227" t="s">
        <v>940</v>
      </c>
      <c r="G147" s="228" t="s">
        <v>503</v>
      </c>
      <c r="H147" s="229">
        <v>14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216</v>
      </c>
      <c r="AT147" s="236" t="s">
        <v>181</v>
      </c>
      <c r="AU147" s="236" t="s">
        <v>84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216</v>
      </c>
      <c r="BM147" s="236" t="s">
        <v>237</v>
      </c>
    </row>
    <row r="148" s="2" customFormat="1" ht="16.5" customHeight="1">
      <c r="A148" s="37"/>
      <c r="B148" s="38"/>
      <c r="C148" s="261" t="s">
        <v>212</v>
      </c>
      <c r="D148" s="261" t="s">
        <v>234</v>
      </c>
      <c r="E148" s="262" t="s">
        <v>941</v>
      </c>
      <c r="F148" s="263" t="s">
        <v>942</v>
      </c>
      <c r="G148" s="264" t="s">
        <v>503</v>
      </c>
      <c r="H148" s="265">
        <v>2</v>
      </c>
      <c r="I148" s="266"/>
      <c r="J148" s="267">
        <f>ROUND(I148*H148,2)</f>
        <v>0</v>
      </c>
      <c r="K148" s="263" t="s">
        <v>1</v>
      </c>
      <c r="L148" s="268"/>
      <c r="M148" s="269" t="s">
        <v>1</v>
      </c>
      <c r="N148" s="270" t="s">
        <v>41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258</v>
      </c>
      <c r="AT148" s="236" t="s">
        <v>234</v>
      </c>
      <c r="AU148" s="236" t="s">
        <v>84</v>
      </c>
      <c r="AY148" s="16" t="s">
        <v>179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84</v>
      </c>
      <c r="BK148" s="237">
        <f>ROUND(I148*H148,2)</f>
        <v>0</v>
      </c>
      <c r="BL148" s="16" t="s">
        <v>216</v>
      </c>
      <c r="BM148" s="236" t="s">
        <v>242</v>
      </c>
    </row>
    <row r="149" s="2" customFormat="1" ht="16.5" customHeight="1">
      <c r="A149" s="37"/>
      <c r="B149" s="38"/>
      <c r="C149" s="261" t="s">
        <v>8</v>
      </c>
      <c r="D149" s="261" t="s">
        <v>234</v>
      </c>
      <c r="E149" s="262" t="s">
        <v>947</v>
      </c>
      <c r="F149" s="263" t="s">
        <v>948</v>
      </c>
      <c r="G149" s="264" t="s">
        <v>503</v>
      </c>
      <c r="H149" s="265">
        <v>12</v>
      </c>
      <c r="I149" s="266"/>
      <c r="J149" s="267">
        <f>ROUND(I149*H149,2)</f>
        <v>0</v>
      </c>
      <c r="K149" s="263" t="s">
        <v>1</v>
      </c>
      <c r="L149" s="268"/>
      <c r="M149" s="269" t="s">
        <v>1</v>
      </c>
      <c r="N149" s="270" t="s">
        <v>41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258</v>
      </c>
      <c r="AT149" s="236" t="s">
        <v>234</v>
      </c>
      <c r="AU149" s="236" t="s">
        <v>84</v>
      </c>
      <c r="AY149" s="16" t="s">
        <v>179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84</v>
      </c>
      <c r="BK149" s="237">
        <f>ROUND(I149*H149,2)</f>
        <v>0</v>
      </c>
      <c r="BL149" s="16" t="s">
        <v>216</v>
      </c>
      <c r="BM149" s="236" t="s">
        <v>246</v>
      </c>
    </row>
    <row r="150" s="12" customFormat="1" ht="25.92" customHeight="1">
      <c r="A150" s="12"/>
      <c r="B150" s="209"/>
      <c r="C150" s="210"/>
      <c r="D150" s="211" t="s">
        <v>75</v>
      </c>
      <c r="E150" s="212" t="s">
        <v>953</v>
      </c>
      <c r="F150" s="212" t="s">
        <v>954</v>
      </c>
      <c r="G150" s="210"/>
      <c r="H150" s="210"/>
      <c r="I150" s="213"/>
      <c r="J150" s="214">
        <f>BK150</f>
        <v>0</v>
      </c>
      <c r="K150" s="210"/>
      <c r="L150" s="215"/>
      <c r="M150" s="216"/>
      <c r="N150" s="217"/>
      <c r="O150" s="217"/>
      <c r="P150" s="218">
        <f>SUM(P151:P156)</f>
        <v>0</v>
      </c>
      <c r="Q150" s="217"/>
      <c r="R150" s="218">
        <f>SUM(R151:R156)</f>
        <v>0</v>
      </c>
      <c r="S150" s="217"/>
      <c r="T150" s="219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0" t="s">
        <v>84</v>
      </c>
      <c r="AT150" s="221" t="s">
        <v>75</v>
      </c>
      <c r="AU150" s="221" t="s">
        <v>76</v>
      </c>
      <c r="AY150" s="220" t="s">
        <v>179</v>
      </c>
      <c r="BK150" s="222">
        <f>SUM(BK151:BK156)</f>
        <v>0</v>
      </c>
    </row>
    <row r="151" s="2" customFormat="1" ht="16.5" customHeight="1">
      <c r="A151" s="37"/>
      <c r="B151" s="38"/>
      <c r="C151" s="225" t="s">
        <v>216</v>
      </c>
      <c r="D151" s="225" t="s">
        <v>181</v>
      </c>
      <c r="E151" s="226" t="s">
        <v>955</v>
      </c>
      <c r="F151" s="227" t="s">
        <v>956</v>
      </c>
      <c r="G151" s="228" t="s">
        <v>503</v>
      </c>
      <c r="H151" s="229">
        <v>5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216</v>
      </c>
      <c r="AT151" s="236" t="s">
        <v>181</v>
      </c>
      <c r="AU151" s="236" t="s">
        <v>84</v>
      </c>
      <c r="AY151" s="16" t="s">
        <v>179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84</v>
      </c>
      <c r="BK151" s="237">
        <f>ROUND(I151*H151,2)</f>
        <v>0</v>
      </c>
      <c r="BL151" s="16" t="s">
        <v>216</v>
      </c>
      <c r="BM151" s="236" t="s">
        <v>251</v>
      </c>
    </row>
    <row r="152" s="2" customFormat="1" ht="16.5" customHeight="1">
      <c r="A152" s="37"/>
      <c r="B152" s="38"/>
      <c r="C152" s="261" t="s">
        <v>260</v>
      </c>
      <c r="D152" s="261" t="s">
        <v>234</v>
      </c>
      <c r="E152" s="262" t="s">
        <v>957</v>
      </c>
      <c r="F152" s="263" t="s">
        <v>958</v>
      </c>
      <c r="G152" s="264" t="s">
        <v>503</v>
      </c>
      <c r="H152" s="265">
        <v>5</v>
      </c>
      <c r="I152" s="266"/>
      <c r="J152" s="267">
        <f>ROUND(I152*H152,2)</f>
        <v>0</v>
      </c>
      <c r="K152" s="263" t="s">
        <v>1</v>
      </c>
      <c r="L152" s="268"/>
      <c r="M152" s="269" t="s">
        <v>1</v>
      </c>
      <c r="N152" s="270" t="s">
        <v>41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258</v>
      </c>
      <c r="AT152" s="236" t="s">
        <v>234</v>
      </c>
      <c r="AU152" s="236" t="s">
        <v>84</v>
      </c>
      <c r="AY152" s="16" t="s">
        <v>179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84</v>
      </c>
      <c r="BK152" s="237">
        <f>ROUND(I152*H152,2)</f>
        <v>0</v>
      </c>
      <c r="BL152" s="16" t="s">
        <v>216</v>
      </c>
      <c r="BM152" s="236" t="s">
        <v>258</v>
      </c>
    </row>
    <row r="153" s="2" customFormat="1">
      <c r="A153" s="37"/>
      <c r="B153" s="38"/>
      <c r="C153" s="225" t="s">
        <v>222</v>
      </c>
      <c r="D153" s="225" t="s">
        <v>181</v>
      </c>
      <c r="E153" s="226" t="s">
        <v>959</v>
      </c>
      <c r="F153" s="227" t="s">
        <v>960</v>
      </c>
      <c r="G153" s="228" t="s">
        <v>503</v>
      </c>
      <c r="H153" s="229">
        <v>2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216</v>
      </c>
      <c r="AT153" s="236" t="s">
        <v>181</v>
      </c>
      <c r="AU153" s="236" t="s">
        <v>84</v>
      </c>
      <c r="AY153" s="16" t="s">
        <v>179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84</v>
      </c>
      <c r="BK153" s="237">
        <f>ROUND(I153*H153,2)</f>
        <v>0</v>
      </c>
      <c r="BL153" s="16" t="s">
        <v>216</v>
      </c>
      <c r="BM153" s="236" t="s">
        <v>263</v>
      </c>
    </row>
    <row r="154" s="2" customFormat="1" ht="16.5" customHeight="1">
      <c r="A154" s="37"/>
      <c r="B154" s="38"/>
      <c r="C154" s="261" t="s">
        <v>268</v>
      </c>
      <c r="D154" s="261" t="s">
        <v>234</v>
      </c>
      <c r="E154" s="262" t="s">
        <v>961</v>
      </c>
      <c r="F154" s="263" t="s">
        <v>962</v>
      </c>
      <c r="G154" s="264" t="s">
        <v>503</v>
      </c>
      <c r="H154" s="265">
        <v>2</v>
      </c>
      <c r="I154" s="266"/>
      <c r="J154" s="267">
        <f>ROUND(I154*H154,2)</f>
        <v>0</v>
      </c>
      <c r="K154" s="263" t="s">
        <v>1</v>
      </c>
      <c r="L154" s="268"/>
      <c r="M154" s="269" t="s">
        <v>1</v>
      </c>
      <c r="N154" s="270" t="s">
        <v>41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258</v>
      </c>
      <c r="AT154" s="236" t="s">
        <v>234</v>
      </c>
      <c r="AU154" s="236" t="s">
        <v>84</v>
      </c>
      <c r="AY154" s="16" t="s">
        <v>179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84</v>
      </c>
      <c r="BK154" s="237">
        <f>ROUND(I154*H154,2)</f>
        <v>0</v>
      </c>
      <c r="BL154" s="16" t="s">
        <v>216</v>
      </c>
      <c r="BM154" s="236" t="s">
        <v>266</v>
      </c>
    </row>
    <row r="155" s="2" customFormat="1" ht="16.5" customHeight="1">
      <c r="A155" s="37"/>
      <c r="B155" s="38"/>
      <c r="C155" s="225" t="s">
        <v>227</v>
      </c>
      <c r="D155" s="225" t="s">
        <v>181</v>
      </c>
      <c r="E155" s="226" t="s">
        <v>963</v>
      </c>
      <c r="F155" s="227" t="s">
        <v>964</v>
      </c>
      <c r="G155" s="228" t="s">
        <v>503</v>
      </c>
      <c r="H155" s="229">
        <v>8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216</v>
      </c>
      <c r="AT155" s="236" t="s">
        <v>181</v>
      </c>
      <c r="AU155" s="236" t="s">
        <v>84</v>
      </c>
      <c r="AY155" s="16" t="s">
        <v>179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84</v>
      </c>
      <c r="BK155" s="237">
        <f>ROUND(I155*H155,2)</f>
        <v>0</v>
      </c>
      <c r="BL155" s="16" t="s">
        <v>216</v>
      </c>
      <c r="BM155" s="236" t="s">
        <v>271</v>
      </c>
    </row>
    <row r="156" s="2" customFormat="1" ht="16.5" customHeight="1">
      <c r="A156" s="37"/>
      <c r="B156" s="38"/>
      <c r="C156" s="261" t="s">
        <v>7</v>
      </c>
      <c r="D156" s="261" t="s">
        <v>234</v>
      </c>
      <c r="E156" s="262" t="s">
        <v>965</v>
      </c>
      <c r="F156" s="263" t="s">
        <v>966</v>
      </c>
      <c r="G156" s="264" t="s">
        <v>503</v>
      </c>
      <c r="H156" s="265">
        <v>8</v>
      </c>
      <c r="I156" s="266"/>
      <c r="J156" s="267">
        <f>ROUND(I156*H156,2)</f>
        <v>0</v>
      </c>
      <c r="K156" s="263" t="s">
        <v>1</v>
      </c>
      <c r="L156" s="268"/>
      <c r="M156" s="269" t="s">
        <v>1</v>
      </c>
      <c r="N156" s="270" t="s">
        <v>41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258</v>
      </c>
      <c r="AT156" s="236" t="s">
        <v>234</v>
      </c>
      <c r="AU156" s="236" t="s">
        <v>84</v>
      </c>
      <c r="AY156" s="16" t="s">
        <v>179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84</v>
      </c>
      <c r="BK156" s="237">
        <f>ROUND(I156*H156,2)</f>
        <v>0</v>
      </c>
      <c r="BL156" s="16" t="s">
        <v>216</v>
      </c>
      <c r="BM156" s="236" t="s">
        <v>275</v>
      </c>
    </row>
    <row r="157" s="12" customFormat="1" ht="25.92" customHeight="1">
      <c r="A157" s="12"/>
      <c r="B157" s="209"/>
      <c r="C157" s="210"/>
      <c r="D157" s="211" t="s">
        <v>75</v>
      </c>
      <c r="E157" s="212" t="s">
        <v>967</v>
      </c>
      <c r="F157" s="212" t="s">
        <v>968</v>
      </c>
      <c r="G157" s="210"/>
      <c r="H157" s="210"/>
      <c r="I157" s="213"/>
      <c r="J157" s="214">
        <f>BK157</f>
        <v>0</v>
      </c>
      <c r="K157" s="210"/>
      <c r="L157" s="215"/>
      <c r="M157" s="216"/>
      <c r="N157" s="217"/>
      <c r="O157" s="217"/>
      <c r="P157" s="218">
        <f>SUM(P158:P169)</f>
        <v>0</v>
      </c>
      <c r="Q157" s="217"/>
      <c r="R157" s="218">
        <f>SUM(R158:R169)</f>
        <v>0</v>
      </c>
      <c r="S157" s="217"/>
      <c r="T157" s="219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0" t="s">
        <v>84</v>
      </c>
      <c r="AT157" s="221" t="s">
        <v>75</v>
      </c>
      <c r="AU157" s="221" t="s">
        <v>76</v>
      </c>
      <c r="AY157" s="220" t="s">
        <v>179</v>
      </c>
      <c r="BK157" s="222">
        <f>SUM(BK158:BK169)</f>
        <v>0</v>
      </c>
    </row>
    <row r="158" s="2" customFormat="1" ht="16.5" customHeight="1">
      <c r="A158" s="37"/>
      <c r="B158" s="38"/>
      <c r="C158" s="225" t="s">
        <v>232</v>
      </c>
      <c r="D158" s="225" t="s">
        <v>181</v>
      </c>
      <c r="E158" s="226" t="s">
        <v>969</v>
      </c>
      <c r="F158" s="227" t="s">
        <v>970</v>
      </c>
      <c r="G158" s="228" t="s">
        <v>503</v>
      </c>
      <c r="H158" s="229">
        <v>5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216</v>
      </c>
      <c r="AT158" s="236" t="s">
        <v>181</v>
      </c>
      <c r="AU158" s="236" t="s">
        <v>84</v>
      </c>
      <c r="AY158" s="16" t="s">
        <v>179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84</v>
      </c>
      <c r="BK158" s="237">
        <f>ROUND(I158*H158,2)</f>
        <v>0</v>
      </c>
      <c r="BL158" s="16" t="s">
        <v>216</v>
      </c>
      <c r="BM158" s="236" t="s">
        <v>278</v>
      </c>
    </row>
    <row r="159" s="2" customFormat="1" ht="16.5" customHeight="1">
      <c r="A159" s="37"/>
      <c r="B159" s="38"/>
      <c r="C159" s="261" t="s">
        <v>284</v>
      </c>
      <c r="D159" s="261" t="s">
        <v>234</v>
      </c>
      <c r="E159" s="262" t="s">
        <v>971</v>
      </c>
      <c r="F159" s="263" t="s">
        <v>972</v>
      </c>
      <c r="G159" s="264" t="s">
        <v>973</v>
      </c>
      <c r="H159" s="265">
        <v>5</v>
      </c>
      <c r="I159" s="266"/>
      <c r="J159" s="267">
        <f>ROUND(I159*H159,2)</f>
        <v>0</v>
      </c>
      <c r="K159" s="263" t="s">
        <v>1</v>
      </c>
      <c r="L159" s="268"/>
      <c r="M159" s="269" t="s">
        <v>1</v>
      </c>
      <c r="N159" s="270" t="s">
        <v>41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258</v>
      </c>
      <c r="AT159" s="236" t="s">
        <v>234</v>
      </c>
      <c r="AU159" s="236" t="s">
        <v>84</v>
      </c>
      <c r="AY159" s="16" t="s">
        <v>179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84</v>
      </c>
      <c r="BK159" s="237">
        <f>ROUND(I159*H159,2)</f>
        <v>0</v>
      </c>
      <c r="BL159" s="16" t="s">
        <v>216</v>
      </c>
      <c r="BM159" s="236" t="s">
        <v>282</v>
      </c>
    </row>
    <row r="160" s="2" customFormat="1" ht="16.5" customHeight="1">
      <c r="A160" s="37"/>
      <c r="B160" s="38"/>
      <c r="C160" s="225" t="s">
        <v>237</v>
      </c>
      <c r="D160" s="225" t="s">
        <v>181</v>
      </c>
      <c r="E160" s="226" t="s">
        <v>974</v>
      </c>
      <c r="F160" s="227" t="s">
        <v>975</v>
      </c>
      <c r="G160" s="228" t="s">
        <v>503</v>
      </c>
      <c r="H160" s="229">
        <v>7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216</v>
      </c>
      <c r="AT160" s="236" t="s">
        <v>181</v>
      </c>
      <c r="AU160" s="236" t="s">
        <v>84</v>
      </c>
      <c r="AY160" s="16" t="s">
        <v>179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84</v>
      </c>
      <c r="BK160" s="237">
        <f>ROUND(I160*H160,2)</f>
        <v>0</v>
      </c>
      <c r="BL160" s="16" t="s">
        <v>216</v>
      </c>
      <c r="BM160" s="236" t="s">
        <v>287</v>
      </c>
    </row>
    <row r="161" s="2" customFormat="1" ht="21.75" customHeight="1">
      <c r="A161" s="37"/>
      <c r="B161" s="38"/>
      <c r="C161" s="261" t="s">
        <v>293</v>
      </c>
      <c r="D161" s="261" t="s">
        <v>234</v>
      </c>
      <c r="E161" s="262" t="s">
        <v>976</v>
      </c>
      <c r="F161" s="263" t="s">
        <v>977</v>
      </c>
      <c r="G161" s="264" t="s">
        <v>973</v>
      </c>
      <c r="H161" s="265">
        <v>7</v>
      </c>
      <c r="I161" s="266"/>
      <c r="J161" s="267">
        <f>ROUND(I161*H161,2)</f>
        <v>0</v>
      </c>
      <c r="K161" s="263" t="s">
        <v>1</v>
      </c>
      <c r="L161" s="268"/>
      <c r="M161" s="269" t="s">
        <v>1</v>
      </c>
      <c r="N161" s="270" t="s">
        <v>41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258</v>
      </c>
      <c r="AT161" s="236" t="s">
        <v>234</v>
      </c>
      <c r="AU161" s="236" t="s">
        <v>84</v>
      </c>
      <c r="AY161" s="16" t="s">
        <v>179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84</v>
      </c>
      <c r="BK161" s="237">
        <f>ROUND(I161*H161,2)</f>
        <v>0</v>
      </c>
      <c r="BL161" s="16" t="s">
        <v>216</v>
      </c>
      <c r="BM161" s="236" t="s">
        <v>291</v>
      </c>
    </row>
    <row r="162" s="2" customFormat="1">
      <c r="A162" s="37"/>
      <c r="B162" s="38"/>
      <c r="C162" s="225" t="s">
        <v>242</v>
      </c>
      <c r="D162" s="225" t="s">
        <v>181</v>
      </c>
      <c r="E162" s="226" t="s">
        <v>978</v>
      </c>
      <c r="F162" s="227" t="s">
        <v>979</v>
      </c>
      <c r="G162" s="228" t="s">
        <v>503</v>
      </c>
      <c r="H162" s="229">
        <v>28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216</v>
      </c>
      <c r="AT162" s="236" t="s">
        <v>181</v>
      </c>
      <c r="AU162" s="236" t="s">
        <v>84</v>
      </c>
      <c r="AY162" s="16" t="s">
        <v>179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84</v>
      </c>
      <c r="BK162" s="237">
        <f>ROUND(I162*H162,2)</f>
        <v>0</v>
      </c>
      <c r="BL162" s="16" t="s">
        <v>216</v>
      </c>
      <c r="BM162" s="236" t="s">
        <v>296</v>
      </c>
    </row>
    <row r="163" s="2" customFormat="1" ht="16.5" customHeight="1">
      <c r="A163" s="37"/>
      <c r="B163" s="38"/>
      <c r="C163" s="261" t="s">
        <v>302</v>
      </c>
      <c r="D163" s="261" t="s">
        <v>234</v>
      </c>
      <c r="E163" s="262" t="s">
        <v>980</v>
      </c>
      <c r="F163" s="263" t="s">
        <v>981</v>
      </c>
      <c r="G163" s="264" t="s">
        <v>973</v>
      </c>
      <c r="H163" s="265">
        <v>28</v>
      </c>
      <c r="I163" s="266"/>
      <c r="J163" s="267">
        <f>ROUND(I163*H163,2)</f>
        <v>0</v>
      </c>
      <c r="K163" s="263" t="s">
        <v>1</v>
      </c>
      <c r="L163" s="268"/>
      <c r="M163" s="269" t="s">
        <v>1</v>
      </c>
      <c r="N163" s="270" t="s">
        <v>41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258</v>
      </c>
      <c r="AT163" s="236" t="s">
        <v>234</v>
      </c>
      <c r="AU163" s="236" t="s">
        <v>84</v>
      </c>
      <c r="AY163" s="16" t="s">
        <v>179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84</v>
      </c>
      <c r="BK163" s="237">
        <f>ROUND(I163*H163,2)</f>
        <v>0</v>
      </c>
      <c r="BL163" s="16" t="s">
        <v>216</v>
      </c>
      <c r="BM163" s="236" t="s">
        <v>300</v>
      </c>
    </row>
    <row r="164" s="2" customFormat="1" ht="16.5" customHeight="1">
      <c r="A164" s="37"/>
      <c r="B164" s="38"/>
      <c r="C164" s="225" t="s">
        <v>246</v>
      </c>
      <c r="D164" s="225" t="s">
        <v>181</v>
      </c>
      <c r="E164" s="226" t="s">
        <v>982</v>
      </c>
      <c r="F164" s="227" t="s">
        <v>983</v>
      </c>
      <c r="G164" s="228" t="s">
        <v>503</v>
      </c>
      <c r="H164" s="229">
        <v>1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216</v>
      </c>
      <c r="AT164" s="236" t="s">
        <v>181</v>
      </c>
      <c r="AU164" s="236" t="s">
        <v>84</v>
      </c>
      <c r="AY164" s="16" t="s">
        <v>179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84</v>
      </c>
      <c r="BK164" s="237">
        <f>ROUND(I164*H164,2)</f>
        <v>0</v>
      </c>
      <c r="BL164" s="16" t="s">
        <v>216</v>
      </c>
      <c r="BM164" s="236" t="s">
        <v>305</v>
      </c>
    </row>
    <row r="165" s="2" customFormat="1" ht="16.5" customHeight="1">
      <c r="A165" s="37"/>
      <c r="B165" s="38"/>
      <c r="C165" s="261" t="s">
        <v>310</v>
      </c>
      <c r="D165" s="261" t="s">
        <v>234</v>
      </c>
      <c r="E165" s="262" t="s">
        <v>984</v>
      </c>
      <c r="F165" s="263" t="s">
        <v>985</v>
      </c>
      <c r="G165" s="264" t="s">
        <v>503</v>
      </c>
      <c r="H165" s="265">
        <v>1</v>
      </c>
      <c r="I165" s="266"/>
      <c r="J165" s="267">
        <f>ROUND(I165*H165,2)</f>
        <v>0</v>
      </c>
      <c r="K165" s="263" t="s">
        <v>1</v>
      </c>
      <c r="L165" s="268"/>
      <c r="M165" s="269" t="s">
        <v>1</v>
      </c>
      <c r="N165" s="270" t="s">
        <v>41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258</v>
      </c>
      <c r="AT165" s="236" t="s">
        <v>234</v>
      </c>
      <c r="AU165" s="236" t="s">
        <v>84</v>
      </c>
      <c r="AY165" s="16" t="s">
        <v>179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84</v>
      </c>
      <c r="BK165" s="237">
        <f>ROUND(I165*H165,2)</f>
        <v>0</v>
      </c>
      <c r="BL165" s="16" t="s">
        <v>216</v>
      </c>
      <c r="BM165" s="236" t="s">
        <v>308</v>
      </c>
    </row>
    <row r="166" s="2" customFormat="1" ht="16.5" customHeight="1">
      <c r="A166" s="37"/>
      <c r="B166" s="38"/>
      <c r="C166" s="225" t="s">
        <v>251</v>
      </c>
      <c r="D166" s="225" t="s">
        <v>181</v>
      </c>
      <c r="E166" s="226" t="s">
        <v>986</v>
      </c>
      <c r="F166" s="227" t="s">
        <v>987</v>
      </c>
      <c r="G166" s="228" t="s">
        <v>503</v>
      </c>
      <c r="H166" s="229">
        <v>55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216</v>
      </c>
      <c r="AT166" s="236" t="s">
        <v>181</v>
      </c>
      <c r="AU166" s="236" t="s">
        <v>84</v>
      </c>
      <c r="AY166" s="16" t="s">
        <v>179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84</v>
      </c>
      <c r="BK166" s="237">
        <f>ROUND(I166*H166,2)</f>
        <v>0</v>
      </c>
      <c r="BL166" s="16" t="s">
        <v>216</v>
      </c>
      <c r="BM166" s="236" t="s">
        <v>313</v>
      </c>
    </row>
    <row r="167" s="2" customFormat="1" ht="16.5" customHeight="1">
      <c r="A167" s="37"/>
      <c r="B167" s="38"/>
      <c r="C167" s="261" t="s">
        <v>318</v>
      </c>
      <c r="D167" s="261" t="s">
        <v>234</v>
      </c>
      <c r="E167" s="262" t="s">
        <v>988</v>
      </c>
      <c r="F167" s="263" t="s">
        <v>989</v>
      </c>
      <c r="G167" s="264" t="s">
        <v>503</v>
      </c>
      <c r="H167" s="265">
        <v>55</v>
      </c>
      <c r="I167" s="266"/>
      <c r="J167" s="267">
        <f>ROUND(I167*H167,2)</f>
        <v>0</v>
      </c>
      <c r="K167" s="263" t="s">
        <v>1</v>
      </c>
      <c r="L167" s="268"/>
      <c r="M167" s="269" t="s">
        <v>1</v>
      </c>
      <c r="N167" s="270" t="s">
        <v>41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258</v>
      </c>
      <c r="AT167" s="236" t="s">
        <v>234</v>
      </c>
      <c r="AU167" s="236" t="s">
        <v>84</v>
      </c>
      <c r="AY167" s="16" t="s">
        <v>179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84</v>
      </c>
      <c r="BK167" s="237">
        <f>ROUND(I167*H167,2)</f>
        <v>0</v>
      </c>
      <c r="BL167" s="16" t="s">
        <v>216</v>
      </c>
      <c r="BM167" s="236" t="s">
        <v>316</v>
      </c>
    </row>
    <row r="168" s="2" customFormat="1" ht="16.5" customHeight="1">
      <c r="A168" s="37"/>
      <c r="B168" s="38"/>
      <c r="C168" s="225" t="s">
        <v>258</v>
      </c>
      <c r="D168" s="225" t="s">
        <v>181</v>
      </c>
      <c r="E168" s="226" t="s">
        <v>990</v>
      </c>
      <c r="F168" s="227" t="s">
        <v>991</v>
      </c>
      <c r="G168" s="228" t="s">
        <v>503</v>
      </c>
      <c r="H168" s="229">
        <v>3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216</v>
      </c>
      <c r="AT168" s="236" t="s">
        <v>181</v>
      </c>
      <c r="AU168" s="236" t="s">
        <v>84</v>
      </c>
      <c r="AY168" s="16" t="s">
        <v>179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84</v>
      </c>
      <c r="BK168" s="237">
        <f>ROUND(I168*H168,2)</f>
        <v>0</v>
      </c>
      <c r="BL168" s="16" t="s">
        <v>216</v>
      </c>
      <c r="BM168" s="236" t="s">
        <v>321</v>
      </c>
    </row>
    <row r="169" s="2" customFormat="1" ht="16.5" customHeight="1">
      <c r="A169" s="37"/>
      <c r="B169" s="38"/>
      <c r="C169" s="261" t="s">
        <v>327</v>
      </c>
      <c r="D169" s="261" t="s">
        <v>234</v>
      </c>
      <c r="E169" s="262" t="s">
        <v>992</v>
      </c>
      <c r="F169" s="263" t="s">
        <v>993</v>
      </c>
      <c r="G169" s="264" t="s">
        <v>503</v>
      </c>
      <c r="H169" s="265">
        <v>3</v>
      </c>
      <c r="I169" s="266"/>
      <c r="J169" s="267">
        <f>ROUND(I169*H169,2)</f>
        <v>0</v>
      </c>
      <c r="K169" s="263" t="s">
        <v>1</v>
      </c>
      <c r="L169" s="268"/>
      <c r="M169" s="269" t="s">
        <v>1</v>
      </c>
      <c r="N169" s="270" t="s">
        <v>41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258</v>
      </c>
      <c r="AT169" s="236" t="s">
        <v>234</v>
      </c>
      <c r="AU169" s="236" t="s">
        <v>84</v>
      </c>
      <c r="AY169" s="16" t="s">
        <v>179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84</v>
      </c>
      <c r="BK169" s="237">
        <f>ROUND(I169*H169,2)</f>
        <v>0</v>
      </c>
      <c r="BL169" s="16" t="s">
        <v>216</v>
      </c>
      <c r="BM169" s="236" t="s">
        <v>325</v>
      </c>
    </row>
    <row r="170" s="12" customFormat="1" ht="25.92" customHeight="1">
      <c r="A170" s="12"/>
      <c r="B170" s="209"/>
      <c r="C170" s="210"/>
      <c r="D170" s="211" t="s">
        <v>75</v>
      </c>
      <c r="E170" s="212" t="s">
        <v>994</v>
      </c>
      <c r="F170" s="212" t="s">
        <v>995</v>
      </c>
      <c r="G170" s="210"/>
      <c r="H170" s="210"/>
      <c r="I170" s="213"/>
      <c r="J170" s="214">
        <f>BK170</f>
        <v>0</v>
      </c>
      <c r="K170" s="210"/>
      <c r="L170" s="215"/>
      <c r="M170" s="216"/>
      <c r="N170" s="217"/>
      <c r="O170" s="217"/>
      <c r="P170" s="218">
        <f>P171+P172+P191</f>
        <v>0</v>
      </c>
      <c r="Q170" s="217"/>
      <c r="R170" s="218">
        <f>R171+R172+R191</f>
        <v>0</v>
      </c>
      <c r="S170" s="217"/>
      <c r="T170" s="219">
        <f>T171+T172+T191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0" t="s">
        <v>84</v>
      </c>
      <c r="AT170" s="221" t="s">
        <v>75</v>
      </c>
      <c r="AU170" s="221" t="s">
        <v>76</v>
      </c>
      <c r="AY170" s="220" t="s">
        <v>179</v>
      </c>
      <c r="BK170" s="222">
        <f>BK171+BK172+BK191</f>
        <v>0</v>
      </c>
    </row>
    <row r="171" s="2" customFormat="1" ht="16.5" customHeight="1">
      <c r="A171" s="37"/>
      <c r="B171" s="38"/>
      <c r="C171" s="225" t="s">
        <v>263</v>
      </c>
      <c r="D171" s="225" t="s">
        <v>181</v>
      </c>
      <c r="E171" s="226" t="s">
        <v>996</v>
      </c>
      <c r="F171" s="227" t="s">
        <v>997</v>
      </c>
      <c r="G171" s="228" t="s">
        <v>503</v>
      </c>
      <c r="H171" s="229">
        <v>1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216</v>
      </c>
      <c r="AT171" s="236" t="s">
        <v>181</v>
      </c>
      <c r="AU171" s="236" t="s">
        <v>84</v>
      </c>
      <c r="AY171" s="16" t="s">
        <v>179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84</v>
      </c>
      <c r="BK171" s="237">
        <f>ROUND(I171*H171,2)</f>
        <v>0</v>
      </c>
      <c r="BL171" s="16" t="s">
        <v>216</v>
      </c>
      <c r="BM171" s="236" t="s">
        <v>330</v>
      </c>
    </row>
    <row r="172" s="12" customFormat="1" ht="22.8" customHeight="1">
      <c r="A172" s="12"/>
      <c r="B172" s="209"/>
      <c r="C172" s="210"/>
      <c r="D172" s="211" t="s">
        <v>75</v>
      </c>
      <c r="E172" s="223" t="s">
        <v>998</v>
      </c>
      <c r="F172" s="223" t="s">
        <v>1492</v>
      </c>
      <c r="G172" s="210"/>
      <c r="H172" s="210"/>
      <c r="I172" s="213"/>
      <c r="J172" s="224">
        <f>BK172</f>
        <v>0</v>
      </c>
      <c r="K172" s="210"/>
      <c r="L172" s="215"/>
      <c r="M172" s="216"/>
      <c r="N172" s="217"/>
      <c r="O172" s="217"/>
      <c r="P172" s="218">
        <f>SUM(P173:P190)</f>
        <v>0</v>
      </c>
      <c r="Q172" s="217"/>
      <c r="R172" s="218">
        <f>SUM(R173:R190)</f>
        <v>0</v>
      </c>
      <c r="S172" s="217"/>
      <c r="T172" s="219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0" t="s">
        <v>84</v>
      </c>
      <c r="AT172" s="221" t="s">
        <v>75</v>
      </c>
      <c r="AU172" s="221" t="s">
        <v>84</v>
      </c>
      <c r="AY172" s="220" t="s">
        <v>179</v>
      </c>
      <c r="BK172" s="222">
        <f>SUM(BK173:BK190)</f>
        <v>0</v>
      </c>
    </row>
    <row r="173" s="2" customFormat="1">
      <c r="A173" s="37"/>
      <c r="B173" s="38"/>
      <c r="C173" s="261" t="s">
        <v>266</v>
      </c>
      <c r="D173" s="261" t="s">
        <v>234</v>
      </c>
      <c r="E173" s="262" t="s">
        <v>1493</v>
      </c>
      <c r="F173" s="263" t="s">
        <v>1494</v>
      </c>
      <c r="G173" s="264" t="s">
        <v>503</v>
      </c>
      <c r="H173" s="265">
        <v>1</v>
      </c>
      <c r="I173" s="266"/>
      <c r="J173" s="267">
        <f>ROUND(I173*H173,2)</f>
        <v>0</v>
      </c>
      <c r="K173" s="263" t="s">
        <v>1</v>
      </c>
      <c r="L173" s="268"/>
      <c r="M173" s="269" t="s">
        <v>1</v>
      </c>
      <c r="N173" s="270" t="s">
        <v>41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258</v>
      </c>
      <c r="AT173" s="236" t="s">
        <v>234</v>
      </c>
      <c r="AU173" s="236" t="s">
        <v>86</v>
      </c>
      <c r="AY173" s="16" t="s">
        <v>179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84</v>
      </c>
      <c r="BK173" s="237">
        <f>ROUND(I173*H173,2)</f>
        <v>0</v>
      </c>
      <c r="BL173" s="16" t="s">
        <v>216</v>
      </c>
      <c r="BM173" s="236" t="s">
        <v>333</v>
      </c>
    </row>
    <row r="174" s="2" customFormat="1" ht="16.5" customHeight="1">
      <c r="A174" s="37"/>
      <c r="B174" s="38"/>
      <c r="C174" s="261" t="s">
        <v>344</v>
      </c>
      <c r="D174" s="261" t="s">
        <v>234</v>
      </c>
      <c r="E174" s="262" t="s">
        <v>1002</v>
      </c>
      <c r="F174" s="263" t="s">
        <v>1003</v>
      </c>
      <c r="G174" s="264" t="s">
        <v>503</v>
      </c>
      <c r="H174" s="265">
        <v>1</v>
      </c>
      <c r="I174" s="266"/>
      <c r="J174" s="267">
        <f>ROUND(I174*H174,2)</f>
        <v>0</v>
      </c>
      <c r="K174" s="263" t="s">
        <v>1</v>
      </c>
      <c r="L174" s="268"/>
      <c r="M174" s="269" t="s">
        <v>1</v>
      </c>
      <c r="N174" s="270" t="s">
        <v>41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258</v>
      </c>
      <c r="AT174" s="236" t="s">
        <v>234</v>
      </c>
      <c r="AU174" s="236" t="s">
        <v>86</v>
      </c>
      <c r="AY174" s="16" t="s">
        <v>179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84</v>
      </c>
      <c r="BK174" s="237">
        <f>ROUND(I174*H174,2)</f>
        <v>0</v>
      </c>
      <c r="BL174" s="16" t="s">
        <v>216</v>
      </c>
      <c r="BM174" s="236" t="s">
        <v>338</v>
      </c>
    </row>
    <row r="175" s="2" customFormat="1" ht="16.5" customHeight="1">
      <c r="A175" s="37"/>
      <c r="B175" s="38"/>
      <c r="C175" s="261" t="s">
        <v>344</v>
      </c>
      <c r="D175" s="261" t="s">
        <v>234</v>
      </c>
      <c r="E175" s="262" t="s">
        <v>1495</v>
      </c>
      <c r="F175" s="263" t="s">
        <v>1496</v>
      </c>
      <c r="G175" s="264" t="s">
        <v>503</v>
      </c>
      <c r="H175" s="265">
        <v>3</v>
      </c>
      <c r="I175" s="266"/>
      <c r="J175" s="267">
        <f>ROUND(I175*H175,2)</f>
        <v>0</v>
      </c>
      <c r="K175" s="263" t="s">
        <v>1</v>
      </c>
      <c r="L175" s="268"/>
      <c r="M175" s="269" t="s">
        <v>1</v>
      </c>
      <c r="N175" s="270" t="s">
        <v>41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258</v>
      </c>
      <c r="AT175" s="236" t="s">
        <v>234</v>
      </c>
      <c r="AU175" s="236" t="s">
        <v>86</v>
      </c>
      <c r="AY175" s="16" t="s">
        <v>179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84</v>
      </c>
      <c r="BK175" s="237">
        <f>ROUND(I175*H175,2)</f>
        <v>0</v>
      </c>
      <c r="BL175" s="16" t="s">
        <v>216</v>
      </c>
      <c r="BM175" s="236" t="s">
        <v>343</v>
      </c>
    </row>
    <row r="176" s="2" customFormat="1" ht="16.5" customHeight="1">
      <c r="A176" s="37"/>
      <c r="B176" s="38"/>
      <c r="C176" s="261" t="s">
        <v>271</v>
      </c>
      <c r="D176" s="261" t="s">
        <v>234</v>
      </c>
      <c r="E176" s="262" t="s">
        <v>1006</v>
      </c>
      <c r="F176" s="263" t="s">
        <v>1007</v>
      </c>
      <c r="G176" s="264" t="s">
        <v>503</v>
      </c>
      <c r="H176" s="265">
        <v>18</v>
      </c>
      <c r="I176" s="266"/>
      <c r="J176" s="267">
        <f>ROUND(I176*H176,2)</f>
        <v>0</v>
      </c>
      <c r="K176" s="263" t="s">
        <v>1</v>
      </c>
      <c r="L176" s="268"/>
      <c r="M176" s="269" t="s">
        <v>1</v>
      </c>
      <c r="N176" s="270" t="s">
        <v>41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258</v>
      </c>
      <c r="AT176" s="236" t="s">
        <v>234</v>
      </c>
      <c r="AU176" s="236" t="s">
        <v>86</v>
      </c>
      <c r="AY176" s="16" t="s">
        <v>179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84</v>
      </c>
      <c r="BK176" s="237">
        <f>ROUND(I176*H176,2)</f>
        <v>0</v>
      </c>
      <c r="BL176" s="16" t="s">
        <v>216</v>
      </c>
      <c r="BM176" s="236" t="s">
        <v>347</v>
      </c>
    </row>
    <row r="177" s="2" customFormat="1" ht="16.5" customHeight="1">
      <c r="A177" s="37"/>
      <c r="B177" s="38"/>
      <c r="C177" s="261" t="s">
        <v>352</v>
      </c>
      <c r="D177" s="261" t="s">
        <v>234</v>
      </c>
      <c r="E177" s="262" t="s">
        <v>1008</v>
      </c>
      <c r="F177" s="263" t="s">
        <v>1009</v>
      </c>
      <c r="G177" s="264" t="s">
        <v>503</v>
      </c>
      <c r="H177" s="265">
        <v>26</v>
      </c>
      <c r="I177" s="266"/>
      <c r="J177" s="267">
        <f>ROUND(I177*H177,2)</f>
        <v>0</v>
      </c>
      <c r="K177" s="263" t="s">
        <v>1</v>
      </c>
      <c r="L177" s="268"/>
      <c r="M177" s="269" t="s">
        <v>1</v>
      </c>
      <c r="N177" s="270" t="s">
        <v>41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258</v>
      </c>
      <c r="AT177" s="236" t="s">
        <v>234</v>
      </c>
      <c r="AU177" s="236" t="s">
        <v>86</v>
      </c>
      <c r="AY177" s="16" t="s">
        <v>179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84</v>
      </c>
      <c r="BK177" s="237">
        <f>ROUND(I177*H177,2)</f>
        <v>0</v>
      </c>
      <c r="BL177" s="16" t="s">
        <v>216</v>
      </c>
      <c r="BM177" s="236" t="s">
        <v>351</v>
      </c>
    </row>
    <row r="178" s="2" customFormat="1" ht="16.5" customHeight="1">
      <c r="A178" s="37"/>
      <c r="B178" s="38"/>
      <c r="C178" s="261" t="s">
        <v>275</v>
      </c>
      <c r="D178" s="261" t="s">
        <v>234</v>
      </c>
      <c r="E178" s="262" t="s">
        <v>1010</v>
      </c>
      <c r="F178" s="263" t="s">
        <v>1011</v>
      </c>
      <c r="G178" s="264" t="s">
        <v>503</v>
      </c>
      <c r="H178" s="265">
        <v>14</v>
      </c>
      <c r="I178" s="266"/>
      <c r="J178" s="267">
        <f>ROUND(I178*H178,2)</f>
        <v>0</v>
      </c>
      <c r="K178" s="263" t="s">
        <v>1</v>
      </c>
      <c r="L178" s="268"/>
      <c r="M178" s="269" t="s">
        <v>1</v>
      </c>
      <c r="N178" s="270" t="s">
        <v>41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258</v>
      </c>
      <c r="AT178" s="236" t="s">
        <v>234</v>
      </c>
      <c r="AU178" s="236" t="s">
        <v>86</v>
      </c>
      <c r="AY178" s="16" t="s">
        <v>179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84</v>
      </c>
      <c r="BK178" s="237">
        <f>ROUND(I178*H178,2)</f>
        <v>0</v>
      </c>
      <c r="BL178" s="16" t="s">
        <v>216</v>
      </c>
      <c r="BM178" s="236" t="s">
        <v>355</v>
      </c>
    </row>
    <row r="179" s="2" customFormat="1" ht="16.5" customHeight="1">
      <c r="A179" s="37"/>
      <c r="B179" s="38"/>
      <c r="C179" s="261" t="s">
        <v>361</v>
      </c>
      <c r="D179" s="261" t="s">
        <v>234</v>
      </c>
      <c r="E179" s="262" t="s">
        <v>1497</v>
      </c>
      <c r="F179" s="263" t="s">
        <v>1498</v>
      </c>
      <c r="G179" s="264" t="s">
        <v>503</v>
      </c>
      <c r="H179" s="265">
        <v>6</v>
      </c>
      <c r="I179" s="266"/>
      <c r="J179" s="267">
        <f>ROUND(I179*H179,2)</f>
        <v>0</v>
      </c>
      <c r="K179" s="263" t="s">
        <v>1</v>
      </c>
      <c r="L179" s="268"/>
      <c r="M179" s="269" t="s">
        <v>1</v>
      </c>
      <c r="N179" s="270" t="s">
        <v>41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258</v>
      </c>
      <c r="AT179" s="236" t="s">
        <v>234</v>
      </c>
      <c r="AU179" s="236" t="s">
        <v>86</v>
      </c>
      <c r="AY179" s="16" t="s">
        <v>179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84</v>
      </c>
      <c r="BK179" s="237">
        <f>ROUND(I179*H179,2)</f>
        <v>0</v>
      </c>
      <c r="BL179" s="16" t="s">
        <v>216</v>
      </c>
      <c r="BM179" s="236" t="s">
        <v>359</v>
      </c>
    </row>
    <row r="180" s="2" customFormat="1" ht="16.5" customHeight="1">
      <c r="A180" s="37"/>
      <c r="B180" s="38"/>
      <c r="C180" s="261" t="s">
        <v>278</v>
      </c>
      <c r="D180" s="261" t="s">
        <v>234</v>
      </c>
      <c r="E180" s="262" t="s">
        <v>1016</v>
      </c>
      <c r="F180" s="263" t="s">
        <v>1017</v>
      </c>
      <c r="G180" s="264" t="s">
        <v>503</v>
      </c>
      <c r="H180" s="265">
        <v>7</v>
      </c>
      <c r="I180" s="266"/>
      <c r="J180" s="267">
        <f>ROUND(I180*H180,2)</f>
        <v>0</v>
      </c>
      <c r="K180" s="263" t="s">
        <v>1</v>
      </c>
      <c r="L180" s="268"/>
      <c r="M180" s="269" t="s">
        <v>1</v>
      </c>
      <c r="N180" s="270" t="s">
        <v>41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258</v>
      </c>
      <c r="AT180" s="236" t="s">
        <v>234</v>
      </c>
      <c r="AU180" s="236" t="s">
        <v>86</v>
      </c>
      <c r="AY180" s="16" t="s">
        <v>179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84</v>
      </c>
      <c r="BK180" s="237">
        <f>ROUND(I180*H180,2)</f>
        <v>0</v>
      </c>
      <c r="BL180" s="16" t="s">
        <v>216</v>
      </c>
      <c r="BM180" s="236" t="s">
        <v>364</v>
      </c>
    </row>
    <row r="181" s="2" customFormat="1" ht="16.5" customHeight="1">
      <c r="A181" s="37"/>
      <c r="B181" s="38"/>
      <c r="C181" s="261" t="s">
        <v>369</v>
      </c>
      <c r="D181" s="261" t="s">
        <v>234</v>
      </c>
      <c r="E181" s="262" t="s">
        <v>1499</v>
      </c>
      <c r="F181" s="263" t="s">
        <v>1500</v>
      </c>
      <c r="G181" s="264" t="s">
        <v>503</v>
      </c>
      <c r="H181" s="265">
        <v>1</v>
      </c>
      <c r="I181" s="266"/>
      <c r="J181" s="267">
        <f>ROUND(I181*H181,2)</f>
        <v>0</v>
      </c>
      <c r="K181" s="263" t="s">
        <v>1</v>
      </c>
      <c r="L181" s="268"/>
      <c r="M181" s="269" t="s">
        <v>1</v>
      </c>
      <c r="N181" s="270" t="s">
        <v>41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258</v>
      </c>
      <c r="AT181" s="236" t="s">
        <v>234</v>
      </c>
      <c r="AU181" s="236" t="s">
        <v>86</v>
      </c>
      <c r="AY181" s="16" t="s">
        <v>179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84</v>
      </c>
      <c r="BK181" s="237">
        <f>ROUND(I181*H181,2)</f>
        <v>0</v>
      </c>
      <c r="BL181" s="16" t="s">
        <v>216</v>
      </c>
      <c r="BM181" s="236" t="s">
        <v>367</v>
      </c>
    </row>
    <row r="182" s="2" customFormat="1" ht="16.5" customHeight="1">
      <c r="A182" s="37"/>
      <c r="B182" s="38"/>
      <c r="C182" s="261" t="s">
        <v>282</v>
      </c>
      <c r="D182" s="261" t="s">
        <v>234</v>
      </c>
      <c r="E182" s="262" t="s">
        <v>1018</v>
      </c>
      <c r="F182" s="263" t="s">
        <v>1019</v>
      </c>
      <c r="G182" s="264" t="s">
        <v>503</v>
      </c>
      <c r="H182" s="265">
        <v>8</v>
      </c>
      <c r="I182" s="266"/>
      <c r="J182" s="267">
        <f>ROUND(I182*H182,2)</f>
        <v>0</v>
      </c>
      <c r="K182" s="263" t="s">
        <v>1</v>
      </c>
      <c r="L182" s="268"/>
      <c r="M182" s="269" t="s">
        <v>1</v>
      </c>
      <c r="N182" s="270" t="s">
        <v>41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258</v>
      </c>
      <c r="AT182" s="236" t="s">
        <v>234</v>
      </c>
      <c r="AU182" s="236" t="s">
        <v>86</v>
      </c>
      <c r="AY182" s="16" t="s">
        <v>179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84</v>
      </c>
      <c r="BK182" s="237">
        <f>ROUND(I182*H182,2)</f>
        <v>0</v>
      </c>
      <c r="BL182" s="16" t="s">
        <v>216</v>
      </c>
      <c r="BM182" s="236" t="s">
        <v>372</v>
      </c>
    </row>
    <row r="183" s="2" customFormat="1" ht="16.5" customHeight="1">
      <c r="A183" s="37"/>
      <c r="B183" s="38"/>
      <c r="C183" s="261" t="s">
        <v>377</v>
      </c>
      <c r="D183" s="261" t="s">
        <v>234</v>
      </c>
      <c r="E183" s="262" t="s">
        <v>1501</v>
      </c>
      <c r="F183" s="263" t="s">
        <v>1502</v>
      </c>
      <c r="G183" s="264" t="s">
        <v>503</v>
      </c>
      <c r="H183" s="265">
        <v>1</v>
      </c>
      <c r="I183" s="266"/>
      <c r="J183" s="267">
        <f>ROUND(I183*H183,2)</f>
        <v>0</v>
      </c>
      <c r="K183" s="263" t="s">
        <v>1</v>
      </c>
      <c r="L183" s="268"/>
      <c r="M183" s="269" t="s">
        <v>1</v>
      </c>
      <c r="N183" s="270" t="s">
        <v>41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258</v>
      </c>
      <c r="AT183" s="236" t="s">
        <v>234</v>
      </c>
      <c r="AU183" s="236" t="s">
        <v>86</v>
      </c>
      <c r="AY183" s="16" t="s">
        <v>179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84</v>
      </c>
      <c r="BK183" s="237">
        <f>ROUND(I183*H183,2)</f>
        <v>0</v>
      </c>
      <c r="BL183" s="16" t="s">
        <v>216</v>
      </c>
      <c r="BM183" s="236" t="s">
        <v>376</v>
      </c>
    </row>
    <row r="184" s="2" customFormat="1" ht="16.5" customHeight="1">
      <c r="A184" s="37"/>
      <c r="B184" s="38"/>
      <c r="C184" s="261" t="s">
        <v>287</v>
      </c>
      <c r="D184" s="261" t="s">
        <v>234</v>
      </c>
      <c r="E184" s="262" t="s">
        <v>1503</v>
      </c>
      <c r="F184" s="263" t="s">
        <v>1504</v>
      </c>
      <c r="G184" s="264" t="s">
        <v>503</v>
      </c>
      <c r="H184" s="265">
        <v>1</v>
      </c>
      <c r="I184" s="266"/>
      <c r="J184" s="267">
        <f>ROUND(I184*H184,2)</f>
        <v>0</v>
      </c>
      <c r="K184" s="263" t="s">
        <v>1</v>
      </c>
      <c r="L184" s="268"/>
      <c r="M184" s="269" t="s">
        <v>1</v>
      </c>
      <c r="N184" s="270" t="s">
        <v>41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258</v>
      </c>
      <c r="AT184" s="236" t="s">
        <v>234</v>
      </c>
      <c r="AU184" s="236" t="s">
        <v>86</v>
      </c>
      <c r="AY184" s="16" t="s">
        <v>179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84</v>
      </c>
      <c r="BK184" s="237">
        <f>ROUND(I184*H184,2)</f>
        <v>0</v>
      </c>
      <c r="BL184" s="16" t="s">
        <v>216</v>
      </c>
      <c r="BM184" s="236" t="s">
        <v>380</v>
      </c>
    </row>
    <row r="185" s="2" customFormat="1" ht="16.5" customHeight="1">
      <c r="A185" s="37"/>
      <c r="B185" s="38"/>
      <c r="C185" s="261" t="s">
        <v>385</v>
      </c>
      <c r="D185" s="261" t="s">
        <v>234</v>
      </c>
      <c r="E185" s="262" t="s">
        <v>1505</v>
      </c>
      <c r="F185" s="263" t="s">
        <v>1506</v>
      </c>
      <c r="G185" s="264" t="s">
        <v>503</v>
      </c>
      <c r="H185" s="265">
        <v>1</v>
      </c>
      <c r="I185" s="266"/>
      <c r="J185" s="267">
        <f>ROUND(I185*H185,2)</f>
        <v>0</v>
      </c>
      <c r="K185" s="263" t="s">
        <v>1</v>
      </c>
      <c r="L185" s="268"/>
      <c r="M185" s="269" t="s">
        <v>1</v>
      </c>
      <c r="N185" s="270" t="s">
        <v>41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258</v>
      </c>
      <c r="AT185" s="236" t="s">
        <v>234</v>
      </c>
      <c r="AU185" s="236" t="s">
        <v>86</v>
      </c>
      <c r="AY185" s="16" t="s">
        <v>179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84</v>
      </c>
      <c r="BK185" s="237">
        <f>ROUND(I185*H185,2)</f>
        <v>0</v>
      </c>
      <c r="BL185" s="16" t="s">
        <v>216</v>
      </c>
      <c r="BM185" s="236" t="s">
        <v>383</v>
      </c>
    </row>
    <row r="186" s="2" customFormat="1" ht="16.5" customHeight="1">
      <c r="A186" s="37"/>
      <c r="B186" s="38"/>
      <c r="C186" s="261" t="s">
        <v>291</v>
      </c>
      <c r="D186" s="261" t="s">
        <v>234</v>
      </c>
      <c r="E186" s="262" t="s">
        <v>1028</v>
      </c>
      <c r="F186" s="263" t="s">
        <v>1029</v>
      </c>
      <c r="G186" s="264" t="s">
        <v>503</v>
      </c>
      <c r="H186" s="265">
        <v>3</v>
      </c>
      <c r="I186" s="266"/>
      <c r="J186" s="267">
        <f>ROUND(I186*H186,2)</f>
        <v>0</v>
      </c>
      <c r="K186" s="263" t="s">
        <v>1</v>
      </c>
      <c r="L186" s="268"/>
      <c r="M186" s="269" t="s">
        <v>1</v>
      </c>
      <c r="N186" s="270" t="s">
        <v>41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258</v>
      </c>
      <c r="AT186" s="236" t="s">
        <v>234</v>
      </c>
      <c r="AU186" s="236" t="s">
        <v>86</v>
      </c>
      <c r="AY186" s="16" t="s">
        <v>179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84</v>
      </c>
      <c r="BK186" s="237">
        <f>ROUND(I186*H186,2)</f>
        <v>0</v>
      </c>
      <c r="BL186" s="16" t="s">
        <v>216</v>
      </c>
      <c r="BM186" s="236" t="s">
        <v>388</v>
      </c>
    </row>
    <row r="187" s="2" customFormat="1" ht="16.5" customHeight="1">
      <c r="A187" s="37"/>
      <c r="B187" s="38"/>
      <c r="C187" s="261" t="s">
        <v>392</v>
      </c>
      <c r="D187" s="261" t="s">
        <v>234</v>
      </c>
      <c r="E187" s="262" t="s">
        <v>1024</v>
      </c>
      <c r="F187" s="263" t="s">
        <v>1025</v>
      </c>
      <c r="G187" s="264" t="s">
        <v>503</v>
      </c>
      <c r="H187" s="265">
        <v>2</v>
      </c>
      <c r="I187" s="266"/>
      <c r="J187" s="267">
        <f>ROUND(I187*H187,2)</f>
        <v>0</v>
      </c>
      <c r="K187" s="263" t="s">
        <v>1</v>
      </c>
      <c r="L187" s="268"/>
      <c r="M187" s="269" t="s">
        <v>1</v>
      </c>
      <c r="N187" s="270" t="s">
        <v>41</v>
      </c>
      <c r="O187" s="90"/>
      <c r="P187" s="234">
        <f>O187*H187</f>
        <v>0</v>
      </c>
      <c r="Q187" s="234">
        <v>0</v>
      </c>
      <c r="R187" s="234">
        <f>Q187*H187</f>
        <v>0</v>
      </c>
      <c r="S187" s="234">
        <v>0</v>
      </c>
      <c r="T187" s="23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6" t="s">
        <v>258</v>
      </c>
      <c r="AT187" s="236" t="s">
        <v>234</v>
      </c>
      <c r="AU187" s="236" t="s">
        <v>86</v>
      </c>
      <c r="AY187" s="16" t="s">
        <v>179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6" t="s">
        <v>84</v>
      </c>
      <c r="BK187" s="237">
        <f>ROUND(I187*H187,2)</f>
        <v>0</v>
      </c>
      <c r="BL187" s="16" t="s">
        <v>216</v>
      </c>
      <c r="BM187" s="236" t="s">
        <v>391</v>
      </c>
    </row>
    <row r="188" s="2" customFormat="1" ht="16.5" customHeight="1">
      <c r="A188" s="37"/>
      <c r="B188" s="38"/>
      <c r="C188" s="261" t="s">
        <v>296</v>
      </c>
      <c r="D188" s="261" t="s">
        <v>234</v>
      </c>
      <c r="E188" s="262" t="s">
        <v>1036</v>
      </c>
      <c r="F188" s="263" t="s">
        <v>1037</v>
      </c>
      <c r="G188" s="264" t="s">
        <v>503</v>
      </c>
      <c r="H188" s="265">
        <v>1</v>
      </c>
      <c r="I188" s="266"/>
      <c r="J188" s="267">
        <f>ROUND(I188*H188,2)</f>
        <v>0</v>
      </c>
      <c r="K188" s="263" t="s">
        <v>1</v>
      </c>
      <c r="L188" s="268"/>
      <c r="M188" s="269" t="s">
        <v>1</v>
      </c>
      <c r="N188" s="270" t="s">
        <v>41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258</v>
      </c>
      <c r="AT188" s="236" t="s">
        <v>234</v>
      </c>
      <c r="AU188" s="236" t="s">
        <v>86</v>
      </c>
      <c r="AY188" s="16" t="s">
        <v>179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84</v>
      </c>
      <c r="BK188" s="237">
        <f>ROUND(I188*H188,2)</f>
        <v>0</v>
      </c>
      <c r="BL188" s="16" t="s">
        <v>216</v>
      </c>
      <c r="BM188" s="236" t="s">
        <v>395</v>
      </c>
    </row>
    <row r="189" s="2" customFormat="1" ht="16.5" customHeight="1">
      <c r="A189" s="37"/>
      <c r="B189" s="38"/>
      <c r="C189" s="261" t="s">
        <v>401</v>
      </c>
      <c r="D189" s="261" t="s">
        <v>234</v>
      </c>
      <c r="E189" s="262" t="s">
        <v>1040</v>
      </c>
      <c r="F189" s="263" t="s">
        <v>1041</v>
      </c>
      <c r="G189" s="264" t="s">
        <v>221</v>
      </c>
      <c r="H189" s="265">
        <v>1</v>
      </c>
      <c r="I189" s="266"/>
      <c r="J189" s="267">
        <f>ROUND(I189*H189,2)</f>
        <v>0</v>
      </c>
      <c r="K189" s="263" t="s">
        <v>1</v>
      </c>
      <c r="L189" s="268"/>
      <c r="M189" s="269" t="s">
        <v>1</v>
      </c>
      <c r="N189" s="270" t="s">
        <v>41</v>
      </c>
      <c r="O189" s="90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6" t="s">
        <v>258</v>
      </c>
      <c r="AT189" s="236" t="s">
        <v>234</v>
      </c>
      <c r="AU189" s="236" t="s">
        <v>86</v>
      </c>
      <c r="AY189" s="16" t="s">
        <v>179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6" t="s">
        <v>84</v>
      </c>
      <c r="BK189" s="237">
        <f>ROUND(I189*H189,2)</f>
        <v>0</v>
      </c>
      <c r="BL189" s="16" t="s">
        <v>216</v>
      </c>
      <c r="BM189" s="236" t="s">
        <v>400</v>
      </c>
    </row>
    <row r="190" s="2" customFormat="1">
      <c r="A190" s="37"/>
      <c r="B190" s="38"/>
      <c r="C190" s="261" t="s">
        <v>300</v>
      </c>
      <c r="D190" s="261" t="s">
        <v>234</v>
      </c>
      <c r="E190" s="262" t="s">
        <v>1042</v>
      </c>
      <c r="F190" s="263" t="s">
        <v>1043</v>
      </c>
      <c r="G190" s="264" t="s">
        <v>503</v>
      </c>
      <c r="H190" s="265">
        <v>1</v>
      </c>
      <c r="I190" s="266"/>
      <c r="J190" s="267">
        <f>ROUND(I190*H190,2)</f>
        <v>0</v>
      </c>
      <c r="K190" s="263" t="s">
        <v>1</v>
      </c>
      <c r="L190" s="268"/>
      <c r="M190" s="269" t="s">
        <v>1</v>
      </c>
      <c r="N190" s="270" t="s">
        <v>41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258</v>
      </c>
      <c r="AT190" s="236" t="s">
        <v>234</v>
      </c>
      <c r="AU190" s="236" t="s">
        <v>86</v>
      </c>
      <c r="AY190" s="16" t="s">
        <v>179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84</v>
      </c>
      <c r="BK190" s="237">
        <f>ROUND(I190*H190,2)</f>
        <v>0</v>
      </c>
      <c r="BL190" s="16" t="s">
        <v>216</v>
      </c>
      <c r="BM190" s="236" t="s">
        <v>404</v>
      </c>
    </row>
    <row r="191" s="12" customFormat="1" ht="22.8" customHeight="1">
      <c r="A191" s="12"/>
      <c r="B191" s="209"/>
      <c r="C191" s="210"/>
      <c r="D191" s="211" t="s">
        <v>75</v>
      </c>
      <c r="E191" s="223" t="s">
        <v>1044</v>
      </c>
      <c r="F191" s="223" t="s">
        <v>1045</v>
      </c>
      <c r="G191" s="210"/>
      <c r="H191" s="210"/>
      <c r="I191" s="213"/>
      <c r="J191" s="224">
        <f>BK191</f>
        <v>0</v>
      </c>
      <c r="K191" s="210"/>
      <c r="L191" s="215"/>
      <c r="M191" s="216"/>
      <c r="N191" s="217"/>
      <c r="O191" s="217"/>
      <c r="P191" s="218">
        <f>P192</f>
        <v>0</v>
      </c>
      <c r="Q191" s="217"/>
      <c r="R191" s="218">
        <f>R192</f>
        <v>0</v>
      </c>
      <c r="S191" s="217"/>
      <c r="T191" s="21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84</v>
      </c>
      <c r="AT191" s="221" t="s">
        <v>75</v>
      </c>
      <c r="AU191" s="221" t="s">
        <v>84</v>
      </c>
      <c r="AY191" s="220" t="s">
        <v>179</v>
      </c>
      <c r="BK191" s="222">
        <f>BK192</f>
        <v>0</v>
      </c>
    </row>
    <row r="192" s="2" customFormat="1">
      <c r="A192" s="37"/>
      <c r="B192" s="38"/>
      <c r="C192" s="261" t="s">
        <v>409</v>
      </c>
      <c r="D192" s="261" t="s">
        <v>234</v>
      </c>
      <c r="E192" s="262" t="s">
        <v>1046</v>
      </c>
      <c r="F192" s="263" t="s">
        <v>1047</v>
      </c>
      <c r="G192" s="264" t="s">
        <v>628</v>
      </c>
      <c r="H192" s="265">
        <v>1</v>
      </c>
      <c r="I192" s="266"/>
      <c r="J192" s="267">
        <f>ROUND(I192*H192,2)</f>
        <v>0</v>
      </c>
      <c r="K192" s="263" t="s">
        <v>1</v>
      </c>
      <c r="L192" s="268"/>
      <c r="M192" s="269" t="s">
        <v>1</v>
      </c>
      <c r="N192" s="270" t="s">
        <v>41</v>
      </c>
      <c r="O192" s="90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6" t="s">
        <v>258</v>
      </c>
      <c r="AT192" s="236" t="s">
        <v>234</v>
      </c>
      <c r="AU192" s="236" t="s">
        <v>86</v>
      </c>
      <c r="AY192" s="16" t="s">
        <v>179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6" t="s">
        <v>84</v>
      </c>
      <c r="BK192" s="237">
        <f>ROUND(I192*H192,2)</f>
        <v>0</v>
      </c>
      <c r="BL192" s="16" t="s">
        <v>216</v>
      </c>
      <c r="BM192" s="236" t="s">
        <v>407</v>
      </c>
    </row>
    <row r="193" s="12" customFormat="1" ht="25.92" customHeight="1">
      <c r="A193" s="12"/>
      <c r="B193" s="209"/>
      <c r="C193" s="210"/>
      <c r="D193" s="211" t="s">
        <v>75</v>
      </c>
      <c r="E193" s="212" t="s">
        <v>1048</v>
      </c>
      <c r="F193" s="212" t="s">
        <v>1049</v>
      </c>
      <c r="G193" s="210"/>
      <c r="H193" s="210"/>
      <c r="I193" s="213"/>
      <c r="J193" s="214">
        <f>BK193</f>
        <v>0</v>
      </c>
      <c r="K193" s="210"/>
      <c r="L193" s="215"/>
      <c r="M193" s="216"/>
      <c r="N193" s="217"/>
      <c r="O193" s="217"/>
      <c r="P193" s="218">
        <f>SUM(P194:P199)</f>
        <v>0</v>
      </c>
      <c r="Q193" s="217"/>
      <c r="R193" s="218">
        <f>SUM(R194:R199)</f>
        <v>0</v>
      </c>
      <c r="S193" s="217"/>
      <c r="T193" s="219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0" t="s">
        <v>84</v>
      </c>
      <c r="AT193" s="221" t="s">
        <v>75</v>
      </c>
      <c r="AU193" s="221" t="s">
        <v>76</v>
      </c>
      <c r="AY193" s="220" t="s">
        <v>179</v>
      </c>
      <c r="BK193" s="222">
        <f>SUM(BK194:BK199)</f>
        <v>0</v>
      </c>
    </row>
    <row r="194" s="2" customFormat="1" ht="16.5" customHeight="1">
      <c r="A194" s="37"/>
      <c r="B194" s="38"/>
      <c r="C194" s="225" t="s">
        <v>305</v>
      </c>
      <c r="D194" s="225" t="s">
        <v>181</v>
      </c>
      <c r="E194" s="226" t="s">
        <v>1050</v>
      </c>
      <c r="F194" s="227" t="s">
        <v>1051</v>
      </c>
      <c r="G194" s="228" t="s">
        <v>503</v>
      </c>
      <c r="H194" s="229">
        <v>1</v>
      </c>
      <c r="I194" s="230"/>
      <c r="J194" s="231">
        <f>ROUND(I194*H194,2)</f>
        <v>0</v>
      </c>
      <c r="K194" s="227" t="s">
        <v>1</v>
      </c>
      <c r="L194" s="43"/>
      <c r="M194" s="232" t="s">
        <v>1</v>
      </c>
      <c r="N194" s="233" t="s">
        <v>41</v>
      </c>
      <c r="O194" s="90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6" t="s">
        <v>216</v>
      </c>
      <c r="AT194" s="236" t="s">
        <v>181</v>
      </c>
      <c r="AU194" s="236" t="s">
        <v>84</v>
      </c>
      <c r="AY194" s="16" t="s">
        <v>179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6" t="s">
        <v>84</v>
      </c>
      <c r="BK194" s="237">
        <f>ROUND(I194*H194,2)</f>
        <v>0</v>
      </c>
      <c r="BL194" s="16" t="s">
        <v>216</v>
      </c>
      <c r="BM194" s="236" t="s">
        <v>412</v>
      </c>
    </row>
    <row r="195" s="2" customFormat="1" ht="16.5" customHeight="1">
      <c r="A195" s="37"/>
      <c r="B195" s="38"/>
      <c r="C195" s="261" t="s">
        <v>422</v>
      </c>
      <c r="D195" s="261" t="s">
        <v>234</v>
      </c>
      <c r="E195" s="262" t="s">
        <v>1052</v>
      </c>
      <c r="F195" s="263" t="s">
        <v>1053</v>
      </c>
      <c r="G195" s="264" t="s">
        <v>503</v>
      </c>
      <c r="H195" s="265">
        <v>1</v>
      </c>
      <c r="I195" s="266"/>
      <c r="J195" s="267">
        <f>ROUND(I195*H195,2)</f>
        <v>0</v>
      </c>
      <c r="K195" s="263" t="s">
        <v>1</v>
      </c>
      <c r="L195" s="268"/>
      <c r="M195" s="269" t="s">
        <v>1</v>
      </c>
      <c r="N195" s="270" t="s">
        <v>41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258</v>
      </c>
      <c r="AT195" s="236" t="s">
        <v>234</v>
      </c>
      <c r="AU195" s="236" t="s">
        <v>84</v>
      </c>
      <c r="AY195" s="16" t="s">
        <v>179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84</v>
      </c>
      <c r="BK195" s="237">
        <f>ROUND(I195*H195,2)</f>
        <v>0</v>
      </c>
      <c r="BL195" s="16" t="s">
        <v>216</v>
      </c>
      <c r="BM195" s="236" t="s">
        <v>417</v>
      </c>
    </row>
    <row r="196" s="2" customFormat="1" ht="16.5" customHeight="1">
      <c r="A196" s="37"/>
      <c r="B196" s="38"/>
      <c r="C196" s="225" t="s">
        <v>308</v>
      </c>
      <c r="D196" s="225" t="s">
        <v>181</v>
      </c>
      <c r="E196" s="226" t="s">
        <v>1054</v>
      </c>
      <c r="F196" s="227" t="s">
        <v>1055</v>
      </c>
      <c r="G196" s="228" t="s">
        <v>503</v>
      </c>
      <c r="H196" s="229">
        <v>4</v>
      </c>
      <c r="I196" s="230"/>
      <c r="J196" s="231">
        <f>ROUND(I196*H196,2)</f>
        <v>0</v>
      </c>
      <c r="K196" s="227" t="s">
        <v>1</v>
      </c>
      <c r="L196" s="43"/>
      <c r="M196" s="232" t="s">
        <v>1</v>
      </c>
      <c r="N196" s="233" t="s">
        <v>41</v>
      </c>
      <c r="O196" s="90"/>
      <c r="P196" s="234">
        <f>O196*H196</f>
        <v>0</v>
      </c>
      <c r="Q196" s="234">
        <v>0</v>
      </c>
      <c r="R196" s="234">
        <f>Q196*H196</f>
        <v>0</v>
      </c>
      <c r="S196" s="234">
        <v>0</v>
      </c>
      <c r="T196" s="23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6" t="s">
        <v>216</v>
      </c>
      <c r="AT196" s="236" t="s">
        <v>181</v>
      </c>
      <c r="AU196" s="236" t="s">
        <v>84</v>
      </c>
      <c r="AY196" s="16" t="s">
        <v>179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6" t="s">
        <v>84</v>
      </c>
      <c r="BK196" s="237">
        <f>ROUND(I196*H196,2)</f>
        <v>0</v>
      </c>
      <c r="BL196" s="16" t="s">
        <v>216</v>
      </c>
      <c r="BM196" s="236" t="s">
        <v>425</v>
      </c>
    </row>
    <row r="197" s="2" customFormat="1" ht="16.5" customHeight="1">
      <c r="A197" s="37"/>
      <c r="B197" s="38"/>
      <c r="C197" s="261" t="s">
        <v>431</v>
      </c>
      <c r="D197" s="261" t="s">
        <v>234</v>
      </c>
      <c r="E197" s="262" t="s">
        <v>1056</v>
      </c>
      <c r="F197" s="263" t="s">
        <v>1057</v>
      </c>
      <c r="G197" s="264" t="s">
        <v>503</v>
      </c>
      <c r="H197" s="265">
        <v>4</v>
      </c>
      <c r="I197" s="266"/>
      <c r="J197" s="267">
        <f>ROUND(I197*H197,2)</f>
        <v>0</v>
      </c>
      <c r="K197" s="263" t="s">
        <v>1</v>
      </c>
      <c r="L197" s="268"/>
      <c r="M197" s="269" t="s">
        <v>1</v>
      </c>
      <c r="N197" s="270" t="s">
        <v>41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258</v>
      </c>
      <c r="AT197" s="236" t="s">
        <v>234</v>
      </c>
      <c r="AU197" s="236" t="s">
        <v>84</v>
      </c>
      <c r="AY197" s="16" t="s">
        <v>179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84</v>
      </c>
      <c r="BK197" s="237">
        <f>ROUND(I197*H197,2)</f>
        <v>0</v>
      </c>
      <c r="BL197" s="16" t="s">
        <v>216</v>
      </c>
      <c r="BM197" s="236" t="s">
        <v>429</v>
      </c>
    </row>
    <row r="198" s="2" customFormat="1" ht="16.5" customHeight="1">
      <c r="A198" s="37"/>
      <c r="B198" s="38"/>
      <c r="C198" s="225" t="s">
        <v>313</v>
      </c>
      <c r="D198" s="225" t="s">
        <v>181</v>
      </c>
      <c r="E198" s="226" t="s">
        <v>1058</v>
      </c>
      <c r="F198" s="227" t="s">
        <v>1059</v>
      </c>
      <c r="G198" s="228" t="s">
        <v>503</v>
      </c>
      <c r="H198" s="229">
        <v>1</v>
      </c>
      <c r="I198" s="230"/>
      <c r="J198" s="231">
        <f>ROUND(I198*H198,2)</f>
        <v>0</v>
      </c>
      <c r="K198" s="227" t="s">
        <v>1</v>
      </c>
      <c r="L198" s="43"/>
      <c r="M198" s="232" t="s">
        <v>1</v>
      </c>
      <c r="N198" s="233" t="s">
        <v>41</v>
      </c>
      <c r="O198" s="90"/>
      <c r="P198" s="234">
        <f>O198*H198</f>
        <v>0</v>
      </c>
      <c r="Q198" s="234">
        <v>0</v>
      </c>
      <c r="R198" s="234">
        <f>Q198*H198</f>
        <v>0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216</v>
      </c>
      <c r="AT198" s="236" t="s">
        <v>181</v>
      </c>
      <c r="AU198" s="236" t="s">
        <v>84</v>
      </c>
      <c r="AY198" s="16" t="s">
        <v>179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84</v>
      </c>
      <c r="BK198" s="237">
        <f>ROUND(I198*H198,2)</f>
        <v>0</v>
      </c>
      <c r="BL198" s="16" t="s">
        <v>216</v>
      </c>
      <c r="BM198" s="236" t="s">
        <v>434</v>
      </c>
    </row>
    <row r="199" s="2" customFormat="1" ht="16.5" customHeight="1">
      <c r="A199" s="37"/>
      <c r="B199" s="38"/>
      <c r="C199" s="261" t="s">
        <v>439</v>
      </c>
      <c r="D199" s="261" t="s">
        <v>234</v>
      </c>
      <c r="E199" s="262" t="s">
        <v>1060</v>
      </c>
      <c r="F199" s="263" t="s">
        <v>1061</v>
      </c>
      <c r="G199" s="264" t="s">
        <v>503</v>
      </c>
      <c r="H199" s="265">
        <v>1</v>
      </c>
      <c r="I199" s="266"/>
      <c r="J199" s="267">
        <f>ROUND(I199*H199,2)</f>
        <v>0</v>
      </c>
      <c r="K199" s="263" t="s">
        <v>1</v>
      </c>
      <c r="L199" s="268"/>
      <c r="M199" s="269" t="s">
        <v>1</v>
      </c>
      <c r="N199" s="270" t="s">
        <v>41</v>
      </c>
      <c r="O199" s="90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6" t="s">
        <v>258</v>
      </c>
      <c r="AT199" s="236" t="s">
        <v>234</v>
      </c>
      <c r="AU199" s="236" t="s">
        <v>84</v>
      </c>
      <c r="AY199" s="16" t="s">
        <v>179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6" t="s">
        <v>84</v>
      </c>
      <c r="BK199" s="237">
        <f>ROUND(I199*H199,2)</f>
        <v>0</v>
      </c>
      <c r="BL199" s="16" t="s">
        <v>216</v>
      </c>
      <c r="BM199" s="236" t="s">
        <v>437</v>
      </c>
    </row>
    <row r="200" s="12" customFormat="1" ht="25.92" customHeight="1">
      <c r="A200" s="12"/>
      <c r="B200" s="209"/>
      <c r="C200" s="210"/>
      <c r="D200" s="211" t="s">
        <v>75</v>
      </c>
      <c r="E200" s="212" t="s">
        <v>1062</v>
      </c>
      <c r="F200" s="212" t="s">
        <v>1063</v>
      </c>
      <c r="G200" s="210"/>
      <c r="H200" s="210"/>
      <c r="I200" s="213"/>
      <c r="J200" s="214">
        <f>BK200</f>
        <v>0</v>
      </c>
      <c r="K200" s="210"/>
      <c r="L200" s="215"/>
      <c r="M200" s="216"/>
      <c r="N200" s="217"/>
      <c r="O200" s="217"/>
      <c r="P200" s="218">
        <f>SUM(P201:P213)</f>
        <v>0</v>
      </c>
      <c r="Q200" s="217"/>
      <c r="R200" s="218">
        <f>SUM(R201:R213)</f>
        <v>0</v>
      </c>
      <c r="S200" s="217"/>
      <c r="T200" s="219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0" t="s">
        <v>84</v>
      </c>
      <c r="AT200" s="221" t="s">
        <v>75</v>
      </c>
      <c r="AU200" s="221" t="s">
        <v>76</v>
      </c>
      <c r="AY200" s="220" t="s">
        <v>179</v>
      </c>
      <c r="BK200" s="222">
        <f>SUM(BK201:BK213)</f>
        <v>0</v>
      </c>
    </row>
    <row r="201" s="2" customFormat="1" ht="16.5" customHeight="1">
      <c r="A201" s="37"/>
      <c r="B201" s="38"/>
      <c r="C201" s="225" t="s">
        <v>316</v>
      </c>
      <c r="D201" s="225" t="s">
        <v>181</v>
      </c>
      <c r="E201" s="226" t="s">
        <v>1507</v>
      </c>
      <c r="F201" s="227" t="s">
        <v>1069</v>
      </c>
      <c r="G201" s="228" t="s">
        <v>503</v>
      </c>
      <c r="H201" s="229">
        <v>3</v>
      </c>
      <c r="I201" s="230"/>
      <c r="J201" s="231">
        <f>ROUND(I201*H201,2)</f>
        <v>0</v>
      </c>
      <c r="K201" s="227" t="s">
        <v>1</v>
      </c>
      <c r="L201" s="43"/>
      <c r="M201" s="232" t="s">
        <v>1</v>
      </c>
      <c r="N201" s="233" t="s">
        <v>41</v>
      </c>
      <c r="O201" s="90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6" t="s">
        <v>216</v>
      </c>
      <c r="AT201" s="236" t="s">
        <v>181</v>
      </c>
      <c r="AU201" s="236" t="s">
        <v>84</v>
      </c>
      <c r="AY201" s="16" t="s">
        <v>179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6" t="s">
        <v>84</v>
      </c>
      <c r="BK201" s="237">
        <f>ROUND(I201*H201,2)</f>
        <v>0</v>
      </c>
      <c r="BL201" s="16" t="s">
        <v>216</v>
      </c>
      <c r="BM201" s="236" t="s">
        <v>442</v>
      </c>
    </row>
    <row r="202" s="2" customFormat="1" ht="16.5" customHeight="1">
      <c r="A202" s="37"/>
      <c r="B202" s="38"/>
      <c r="C202" s="261" t="s">
        <v>447</v>
      </c>
      <c r="D202" s="261" t="s">
        <v>234</v>
      </c>
      <c r="E202" s="262" t="s">
        <v>1070</v>
      </c>
      <c r="F202" s="263" t="s">
        <v>1071</v>
      </c>
      <c r="G202" s="264" t="s">
        <v>503</v>
      </c>
      <c r="H202" s="265">
        <v>3</v>
      </c>
      <c r="I202" s="266"/>
      <c r="J202" s="267">
        <f>ROUND(I202*H202,2)</f>
        <v>0</v>
      </c>
      <c r="K202" s="263" t="s">
        <v>1</v>
      </c>
      <c r="L202" s="268"/>
      <c r="M202" s="269" t="s">
        <v>1</v>
      </c>
      <c r="N202" s="270" t="s">
        <v>41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258</v>
      </c>
      <c r="AT202" s="236" t="s">
        <v>234</v>
      </c>
      <c r="AU202" s="236" t="s">
        <v>84</v>
      </c>
      <c r="AY202" s="16" t="s">
        <v>179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84</v>
      </c>
      <c r="BK202" s="237">
        <f>ROUND(I202*H202,2)</f>
        <v>0</v>
      </c>
      <c r="BL202" s="16" t="s">
        <v>216</v>
      </c>
      <c r="BM202" s="236" t="s">
        <v>445</v>
      </c>
    </row>
    <row r="203" s="2" customFormat="1" ht="16.5" customHeight="1">
      <c r="A203" s="37"/>
      <c r="B203" s="38"/>
      <c r="C203" s="225" t="s">
        <v>321</v>
      </c>
      <c r="D203" s="225" t="s">
        <v>181</v>
      </c>
      <c r="E203" s="226" t="s">
        <v>1064</v>
      </c>
      <c r="F203" s="227" t="s">
        <v>1065</v>
      </c>
      <c r="G203" s="228" t="s">
        <v>503</v>
      </c>
      <c r="H203" s="229">
        <v>3</v>
      </c>
      <c r="I203" s="230"/>
      <c r="J203" s="231">
        <f>ROUND(I203*H203,2)</f>
        <v>0</v>
      </c>
      <c r="K203" s="227" t="s">
        <v>1</v>
      </c>
      <c r="L203" s="43"/>
      <c r="M203" s="232" t="s">
        <v>1</v>
      </c>
      <c r="N203" s="233" t="s">
        <v>41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216</v>
      </c>
      <c r="AT203" s="236" t="s">
        <v>181</v>
      </c>
      <c r="AU203" s="236" t="s">
        <v>84</v>
      </c>
      <c r="AY203" s="16" t="s">
        <v>179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84</v>
      </c>
      <c r="BK203" s="237">
        <f>ROUND(I203*H203,2)</f>
        <v>0</v>
      </c>
      <c r="BL203" s="16" t="s">
        <v>216</v>
      </c>
      <c r="BM203" s="236" t="s">
        <v>450</v>
      </c>
    </row>
    <row r="204" s="2" customFormat="1" ht="16.5" customHeight="1">
      <c r="A204" s="37"/>
      <c r="B204" s="38"/>
      <c r="C204" s="261" t="s">
        <v>455</v>
      </c>
      <c r="D204" s="261" t="s">
        <v>234</v>
      </c>
      <c r="E204" s="262" t="s">
        <v>1072</v>
      </c>
      <c r="F204" s="263" t="s">
        <v>1073</v>
      </c>
      <c r="G204" s="264" t="s">
        <v>503</v>
      </c>
      <c r="H204" s="265">
        <v>3</v>
      </c>
      <c r="I204" s="266"/>
      <c r="J204" s="267">
        <f>ROUND(I204*H204,2)</f>
        <v>0</v>
      </c>
      <c r="K204" s="263" t="s">
        <v>1</v>
      </c>
      <c r="L204" s="268"/>
      <c r="M204" s="269" t="s">
        <v>1</v>
      </c>
      <c r="N204" s="270" t="s">
        <v>41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258</v>
      </c>
      <c r="AT204" s="236" t="s">
        <v>234</v>
      </c>
      <c r="AU204" s="236" t="s">
        <v>84</v>
      </c>
      <c r="AY204" s="16" t="s">
        <v>179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84</v>
      </c>
      <c r="BK204" s="237">
        <f>ROUND(I204*H204,2)</f>
        <v>0</v>
      </c>
      <c r="BL204" s="16" t="s">
        <v>216</v>
      </c>
      <c r="BM204" s="236" t="s">
        <v>453</v>
      </c>
    </row>
    <row r="205" s="2" customFormat="1" ht="16.5" customHeight="1">
      <c r="A205" s="37"/>
      <c r="B205" s="38"/>
      <c r="C205" s="225" t="s">
        <v>325</v>
      </c>
      <c r="D205" s="225" t="s">
        <v>181</v>
      </c>
      <c r="E205" s="226" t="s">
        <v>1074</v>
      </c>
      <c r="F205" s="227" t="s">
        <v>1075</v>
      </c>
      <c r="G205" s="228" t="s">
        <v>503</v>
      </c>
      <c r="H205" s="229">
        <v>1</v>
      </c>
      <c r="I205" s="230"/>
      <c r="J205" s="231">
        <f>ROUND(I205*H205,2)</f>
        <v>0</v>
      </c>
      <c r="K205" s="227" t="s">
        <v>1</v>
      </c>
      <c r="L205" s="43"/>
      <c r="M205" s="232" t="s">
        <v>1</v>
      </c>
      <c r="N205" s="233" t="s">
        <v>41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216</v>
      </c>
      <c r="AT205" s="236" t="s">
        <v>181</v>
      </c>
      <c r="AU205" s="236" t="s">
        <v>84</v>
      </c>
      <c r="AY205" s="16" t="s">
        <v>179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84</v>
      </c>
      <c r="BK205" s="237">
        <f>ROUND(I205*H205,2)</f>
        <v>0</v>
      </c>
      <c r="BL205" s="16" t="s">
        <v>216</v>
      </c>
      <c r="BM205" s="236" t="s">
        <v>458</v>
      </c>
    </row>
    <row r="206" s="2" customFormat="1" ht="16.5" customHeight="1">
      <c r="A206" s="37"/>
      <c r="B206" s="38"/>
      <c r="C206" s="261" t="s">
        <v>465</v>
      </c>
      <c r="D206" s="261" t="s">
        <v>234</v>
      </c>
      <c r="E206" s="262" t="s">
        <v>1076</v>
      </c>
      <c r="F206" s="263" t="s">
        <v>1077</v>
      </c>
      <c r="G206" s="264" t="s">
        <v>503</v>
      </c>
      <c r="H206" s="265">
        <v>1</v>
      </c>
      <c r="I206" s="266"/>
      <c r="J206" s="267">
        <f>ROUND(I206*H206,2)</f>
        <v>0</v>
      </c>
      <c r="K206" s="263" t="s">
        <v>1</v>
      </c>
      <c r="L206" s="268"/>
      <c r="M206" s="269" t="s">
        <v>1</v>
      </c>
      <c r="N206" s="270" t="s">
        <v>41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258</v>
      </c>
      <c r="AT206" s="236" t="s">
        <v>234</v>
      </c>
      <c r="AU206" s="236" t="s">
        <v>84</v>
      </c>
      <c r="AY206" s="16" t="s">
        <v>179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84</v>
      </c>
      <c r="BK206" s="237">
        <f>ROUND(I206*H206,2)</f>
        <v>0</v>
      </c>
      <c r="BL206" s="16" t="s">
        <v>216</v>
      </c>
      <c r="BM206" s="236" t="s">
        <v>462</v>
      </c>
    </row>
    <row r="207" s="2" customFormat="1" ht="16.5" customHeight="1">
      <c r="A207" s="37"/>
      <c r="B207" s="38"/>
      <c r="C207" s="225" t="s">
        <v>330</v>
      </c>
      <c r="D207" s="225" t="s">
        <v>181</v>
      </c>
      <c r="E207" s="226" t="s">
        <v>1078</v>
      </c>
      <c r="F207" s="227" t="s">
        <v>1079</v>
      </c>
      <c r="G207" s="228" t="s">
        <v>503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41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216</v>
      </c>
      <c r="AT207" s="236" t="s">
        <v>181</v>
      </c>
      <c r="AU207" s="236" t="s">
        <v>84</v>
      </c>
      <c r="AY207" s="16" t="s">
        <v>179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84</v>
      </c>
      <c r="BK207" s="237">
        <f>ROUND(I207*H207,2)</f>
        <v>0</v>
      </c>
      <c r="BL207" s="16" t="s">
        <v>216</v>
      </c>
      <c r="BM207" s="236" t="s">
        <v>468</v>
      </c>
    </row>
    <row r="208" s="2" customFormat="1" ht="16.5" customHeight="1">
      <c r="A208" s="37"/>
      <c r="B208" s="38"/>
      <c r="C208" s="261" t="s">
        <v>473</v>
      </c>
      <c r="D208" s="261" t="s">
        <v>234</v>
      </c>
      <c r="E208" s="262" t="s">
        <v>1080</v>
      </c>
      <c r="F208" s="263" t="s">
        <v>1081</v>
      </c>
      <c r="G208" s="264" t="s">
        <v>503</v>
      </c>
      <c r="H208" s="265">
        <v>1</v>
      </c>
      <c r="I208" s="266"/>
      <c r="J208" s="267">
        <f>ROUND(I208*H208,2)</f>
        <v>0</v>
      </c>
      <c r="K208" s="263" t="s">
        <v>1</v>
      </c>
      <c r="L208" s="268"/>
      <c r="M208" s="269" t="s">
        <v>1</v>
      </c>
      <c r="N208" s="270" t="s">
        <v>41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258</v>
      </c>
      <c r="AT208" s="236" t="s">
        <v>234</v>
      </c>
      <c r="AU208" s="236" t="s">
        <v>84</v>
      </c>
      <c r="AY208" s="16" t="s">
        <v>179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84</v>
      </c>
      <c r="BK208" s="237">
        <f>ROUND(I208*H208,2)</f>
        <v>0</v>
      </c>
      <c r="BL208" s="16" t="s">
        <v>216</v>
      </c>
      <c r="BM208" s="236" t="s">
        <v>471</v>
      </c>
    </row>
    <row r="209" s="2" customFormat="1" ht="16.5" customHeight="1">
      <c r="A209" s="37"/>
      <c r="B209" s="38"/>
      <c r="C209" s="225" t="s">
        <v>333</v>
      </c>
      <c r="D209" s="225" t="s">
        <v>181</v>
      </c>
      <c r="E209" s="226" t="s">
        <v>939</v>
      </c>
      <c r="F209" s="227" t="s">
        <v>940</v>
      </c>
      <c r="G209" s="228" t="s">
        <v>503</v>
      </c>
      <c r="H209" s="229">
        <v>6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41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216</v>
      </c>
      <c r="AT209" s="236" t="s">
        <v>181</v>
      </c>
      <c r="AU209" s="236" t="s">
        <v>84</v>
      </c>
      <c r="AY209" s="16" t="s">
        <v>179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84</v>
      </c>
      <c r="BK209" s="237">
        <f>ROUND(I209*H209,2)</f>
        <v>0</v>
      </c>
      <c r="BL209" s="16" t="s">
        <v>216</v>
      </c>
      <c r="BM209" s="236" t="s">
        <v>476</v>
      </c>
    </row>
    <row r="210" s="2" customFormat="1" ht="21.75" customHeight="1">
      <c r="A210" s="37"/>
      <c r="B210" s="38"/>
      <c r="C210" s="261" t="s">
        <v>480</v>
      </c>
      <c r="D210" s="261" t="s">
        <v>234</v>
      </c>
      <c r="E210" s="262" t="s">
        <v>1082</v>
      </c>
      <c r="F210" s="263" t="s">
        <v>1083</v>
      </c>
      <c r="G210" s="264" t="s">
        <v>503</v>
      </c>
      <c r="H210" s="265">
        <v>6</v>
      </c>
      <c r="I210" s="266"/>
      <c r="J210" s="267">
        <f>ROUND(I210*H210,2)</f>
        <v>0</v>
      </c>
      <c r="K210" s="263" t="s">
        <v>1</v>
      </c>
      <c r="L210" s="268"/>
      <c r="M210" s="269" t="s">
        <v>1</v>
      </c>
      <c r="N210" s="270" t="s">
        <v>41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258</v>
      </c>
      <c r="AT210" s="236" t="s">
        <v>234</v>
      </c>
      <c r="AU210" s="236" t="s">
        <v>84</v>
      </c>
      <c r="AY210" s="16" t="s">
        <v>179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84</v>
      </c>
      <c r="BK210" s="237">
        <f>ROUND(I210*H210,2)</f>
        <v>0</v>
      </c>
      <c r="BL210" s="16" t="s">
        <v>216</v>
      </c>
      <c r="BM210" s="236" t="s">
        <v>478</v>
      </c>
    </row>
    <row r="211" s="2" customFormat="1" ht="21.75" customHeight="1">
      <c r="A211" s="37"/>
      <c r="B211" s="38"/>
      <c r="C211" s="261" t="s">
        <v>338</v>
      </c>
      <c r="D211" s="261" t="s">
        <v>234</v>
      </c>
      <c r="E211" s="262" t="s">
        <v>1508</v>
      </c>
      <c r="F211" s="263" t="s">
        <v>1509</v>
      </c>
      <c r="G211" s="264" t="s">
        <v>503</v>
      </c>
      <c r="H211" s="265">
        <v>1</v>
      </c>
      <c r="I211" s="266"/>
      <c r="J211" s="267">
        <f>ROUND(I211*H211,2)</f>
        <v>0</v>
      </c>
      <c r="K211" s="263" t="s">
        <v>1</v>
      </c>
      <c r="L211" s="268"/>
      <c r="M211" s="269" t="s">
        <v>1</v>
      </c>
      <c r="N211" s="270" t="s">
        <v>41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258</v>
      </c>
      <c r="AT211" s="236" t="s">
        <v>234</v>
      </c>
      <c r="AU211" s="236" t="s">
        <v>84</v>
      </c>
      <c r="AY211" s="16" t="s">
        <v>179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84</v>
      </c>
      <c r="BK211" s="237">
        <f>ROUND(I211*H211,2)</f>
        <v>0</v>
      </c>
      <c r="BL211" s="16" t="s">
        <v>216</v>
      </c>
      <c r="BM211" s="236" t="s">
        <v>483</v>
      </c>
    </row>
    <row r="212" s="2" customFormat="1">
      <c r="A212" s="37"/>
      <c r="B212" s="38"/>
      <c r="C212" s="225" t="s">
        <v>490</v>
      </c>
      <c r="D212" s="225" t="s">
        <v>181</v>
      </c>
      <c r="E212" s="226" t="s">
        <v>1086</v>
      </c>
      <c r="F212" s="227" t="s">
        <v>1087</v>
      </c>
      <c r="G212" s="228" t="s">
        <v>503</v>
      </c>
      <c r="H212" s="229">
        <v>1</v>
      </c>
      <c r="I212" s="230"/>
      <c r="J212" s="231">
        <f>ROUND(I212*H212,2)</f>
        <v>0</v>
      </c>
      <c r="K212" s="227" t="s">
        <v>1</v>
      </c>
      <c r="L212" s="43"/>
      <c r="M212" s="232" t="s">
        <v>1</v>
      </c>
      <c r="N212" s="233" t="s">
        <v>41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216</v>
      </c>
      <c r="AT212" s="236" t="s">
        <v>181</v>
      </c>
      <c r="AU212" s="236" t="s">
        <v>84</v>
      </c>
      <c r="AY212" s="16" t="s">
        <v>179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84</v>
      </c>
      <c r="BK212" s="237">
        <f>ROUND(I212*H212,2)</f>
        <v>0</v>
      </c>
      <c r="BL212" s="16" t="s">
        <v>216</v>
      </c>
      <c r="BM212" s="236" t="s">
        <v>488</v>
      </c>
    </row>
    <row r="213" s="2" customFormat="1" ht="16.5" customHeight="1">
      <c r="A213" s="37"/>
      <c r="B213" s="38"/>
      <c r="C213" s="261" t="s">
        <v>343</v>
      </c>
      <c r="D213" s="261" t="s">
        <v>234</v>
      </c>
      <c r="E213" s="262" t="s">
        <v>1088</v>
      </c>
      <c r="F213" s="263" t="s">
        <v>1089</v>
      </c>
      <c r="G213" s="264" t="s">
        <v>503</v>
      </c>
      <c r="H213" s="265">
        <v>1</v>
      </c>
      <c r="I213" s="266"/>
      <c r="J213" s="267">
        <f>ROUND(I213*H213,2)</f>
        <v>0</v>
      </c>
      <c r="K213" s="263" t="s">
        <v>1</v>
      </c>
      <c r="L213" s="268"/>
      <c r="M213" s="269" t="s">
        <v>1</v>
      </c>
      <c r="N213" s="270" t="s">
        <v>41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258</v>
      </c>
      <c r="AT213" s="236" t="s">
        <v>234</v>
      </c>
      <c r="AU213" s="236" t="s">
        <v>84</v>
      </c>
      <c r="AY213" s="16" t="s">
        <v>179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84</v>
      </c>
      <c r="BK213" s="237">
        <f>ROUND(I213*H213,2)</f>
        <v>0</v>
      </c>
      <c r="BL213" s="16" t="s">
        <v>216</v>
      </c>
      <c r="BM213" s="236" t="s">
        <v>493</v>
      </c>
    </row>
    <row r="214" s="12" customFormat="1" ht="25.92" customHeight="1">
      <c r="A214" s="12"/>
      <c r="B214" s="209"/>
      <c r="C214" s="210"/>
      <c r="D214" s="211" t="s">
        <v>75</v>
      </c>
      <c r="E214" s="212" t="s">
        <v>1090</v>
      </c>
      <c r="F214" s="212" t="s">
        <v>1091</v>
      </c>
      <c r="G214" s="210"/>
      <c r="H214" s="210"/>
      <c r="I214" s="213"/>
      <c r="J214" s="214">
        <f>BK214</f>
        <v>0</v>
      </c>
      <c r="K214" s="210"/>
      <c r="L214" s="215"/>
      <c r="M214" s="216"/>
      <c r="N214" s="217"/>
      <c r="O214" s="217"/>
      <c r="P214" s="218">
        <f>SUM(P215:P232)</f>
        <v>0</v>
      </c>
      <c r="Q214" s="217"/>
      <c r="R214" s="218">
        <f>SUM(R215:R232)</f>
        <v>0</v>
      </c>
      <c r="S214" s="217"/>
      <c r="T214" s="219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0" t="s">
        <v>84</v>
      </c>
      <c r="AT214" s="221" t="s">
        <v>75</v>
      </c>
      <c r="AU214" s="221" t="s">
        <v>76</v>
      </c>
      <c r="AY214" s="220" t="s">
        <v>179</v>
      </c>
      <c r="BK214" s="222">
        <f>SUM(BK215:BK232)</f>
        <v>0</v>
      </c>
    </row>
    <row r="215" s="2" customFormat="1" ht="16.5" customHeight="1">
      <c r="A215" s="37"/>
      <c r="B215" s="38"/>
      <c r="C215" s="225" t="s">
        <v>500</v>
      </c>
      <c r="D215" s="225" t="s">
        <v>181</v>
      </c>
      <c r="E215" s="226" t="s">
        <v>1092</v>
      </c>
      <c r="F215" s="227" t="s">
        <v>1093</v>
      </c>
      <c r="G215" s="228" t="s">
        <v>503</v>
      </c>
      <c r="H215" s="229">
        <v>105</v>
      </c>
      <c r="I215" s="230"/>
      <c r="J215" s="231">
        <f>ROUND(I215*H215,2)</f>
        <v>0</v>
      </c>
      <c r="K215" s="227" t="s">
        <v>1</v>
      </c>
      <c r="L215" s="43"/>
      <c r="M215" s="232" t="s">
        <v>1</v>
      </c>
      <c r="N215" s="233" t="s">
        <v>41</v>
      </c>
      <c r="O215" s="90"/>
      <c r="P215" s="234">
        <f>O215*H215</f>
        <v>0</v>
      </c>
      <c r="Q215" s="234">
        <v>0</v>
      </c>
      <c r="R215" s="234">
        <f>Q215*H215</f>
        <v>0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216</v>
      </c>
      <c r="AT215" s="236" t="s">
        <v>181</v>
      </c>
      <c r="AU215" s="236" t="s">
        <v>84</v>
      </c>
      <c r="AY215" s="16" t="s">
        <v>179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84</v>
      </c>
      <c r="BK215" s="237">
        <f>ROUND(I215*H215,2)</f>
        <v>0</v>
      </c>
      <c r="BL215" s="16" t="s">
        <v>216</v>
      </c>
      <c r="BM215" s="236" t="s">
        <v>497</v>
      </c>
    </row>
    <row r="216" s="2" customFormat="1" ht="16.5" customHeight="1">
      <c r="A216" s="37"/>
      <c r="B216" s="38"/>
      <c r="C216" s="225" t="s">
        <v>347</v>
      </c>
      <c r="D216" s="225" t="s">
        <v>181</v>
      </c>
      <c r="E216" s="226" t="s">
        <v>1094</v>
      </c>
      <c r="F216" s="227" t="s">
        <v>1095</v>
      </c>
      <c r="G216" s="228" t="s">
        <v>503</v>
      </c>
      <c r="H216" s="229">
        <v>6</v>
      </c>
      <c r="I216" s="230"/>
      <c r="J216" s="231">
        <f>ROUND(I216*H216,2)</f>
        <v>0</v>
      </c>
      <c r="K216" s="227" t="s">
        <v>1</v>
      </c>
      <c r="L216" s="43"/>
      <c r="M216" s="232" t="s">
        <v>1</v>
      </c>
      <c r="N216" s="233" t="s">
        <v>41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216</v>
      </c>
      <c r="AT216" s="236" t="s">
        <v>181</v>
      </c>
      <c r="AU216" s="236" t="s">
        <v>84</v>
      </c>
      <c r="AY216" s="16" t="s">
        <v>179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84</v>
      </c>
      <c r="BK216" s="237">
        <f>ROUND(I216*H216,2)</f>
        <v>0</v>
      </c>
      <c r="BL216" s="16" t="s">
        <v>216</v>
      </c>
      <c r="BM216" s="236" t="s">
        <v>504</v>
      </c>
    </row>
    <row r="217" s="2" customFormat="1" ht="16.5" customHeight="1">
      <c r="A217" s="37"/>
      <c r="B217" s="38"/>
      <c r="C217" s="225" t="s">
        <v>510</v>
      </c>
      <c r="D217" s="225" t="s">
        <v>181</v>
      </c>
      <c r="E217" s="226" t="s">
        <v>1096</v>
      </c>
      <c r="F217" s="227" t="s">
        <v>1097</v>
      </c>
      <c r="G217" s="228" t="s">
        <v>221</v>
      </c>
      <c r="H217" s="229">
        <v>62</v>
      </c>
      <c r="I217" s="230"/>
      <c r="J217" s="231">
        <f>ROUND(I217*H217,2)</f>
        <v>0</v>
      </c>
      <c r="K217" s="227" t="s">
        <v>1</v>
      </c>
      <c r="L217" s="43"/>
      <c r="M217" s="232" t="s">
        <v>1</v>
      </c>
      <c r="N217" s="233" t="s">
        <v>41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</v>
      </c>
      <c r="T217" s="23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216</v>
      </c>
      <c r="AT217" s="236" t="s">
        <v>181</v>
      </c>
      <c r="AU217" s="236" t="s">
        <v>84</v>
      </c>
      <c r="AY217" s="16" t="s">
        <v>179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84</v>
      </c>
      <c r="BK217" s="237">
        <f>ROUND(I217*H217,2)</f>
        <v>0</v>
      </c>
      <c r="BL217" s="16" t="s">
        <v>216</v>
      </c>
      <c r="BM217" s="236" t="s">
        <v>508</v>
      </c>
    </row>
    <row r="218" s="2" customFormat="1" ht="16.5" customHeight="1">
      <c r="A218" s="37"/>
      <c r="B218" s="38"/>
      <c r="C218" s="261" t="s">
        <v>351</v>
      </c>
      <c r="D218" s="261" t="s">
        <v>234</v>
      </c>
      <c r="E218" s="262" t="s">
        <v>1098</v>
      </c>
      <c r="F218" s="263" t="s">
        <v>1099</v>
      </c>
      <c r="G218" s="264" t="s">
        <v>221</v>
      </c>
      <c r="H218" s="265">
        <v>62</v>
      </c>
      <c r="I218" s="266"/>
      <c r="J218" s="267">
        <f>ROUND(I218*H218,2)</f>
        <v>0</v>
      </c>
      <c r="K218" s="263" t="s">
        <v>1</v>
      </c>
      <c r="L218" s="268"/>
      <c r="M218" s="269" t="s">
        <v>1</v>
      </c>
      <c r="N218" s="270" t="s">
        <v>41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258</v>
      </c>
      <c r="AT218" s="236" t="s">
        <v>234</v>
      </c>
      <c r="AU218" s="236" t="s">
        <v>84</v>
      </c>
      <c r="AY218" s="16" t="s">
        <v>179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84</v>
      </c>
      <c r="BK218" s="237">
        <f>ROUND(I218*H218,2)</f>
        <v>0</v>
      </c>
      <c r="BL218" s="16" t="s">
        <v>216</v>
      </c>
      <c r="BM218" s="236" t="s">
        <v>513</v>
      </c>
    </row>
    <row r="219" s="2" customFormat="1" ht="16.5" customHeight="1">
      <c r="A219" s="37"/>
      <c r="B219" s="38"/>
      <c r="C219" s="225" t="s">
        <v>521</v>
      </c>
      <c r="D219" s="225" t="s">
        <v>181</v>
      </c>
      <c r="E219" s="226" t="s">
        <v>1100</v>
      </c>
      <c r="F219" s="227" t="s">
        <v>1101</v>
      </c>
      <c r="G219" s="228" t="s">
        <v>221</v>
      </c>
      <c r="H219" s="229">
        <v>30</v>
      </c>
      <c r="I219" s="230"/>
      <c r="J219" s="231">
        <f>ROUND(I219*H219,2)</f>
        <v>0</v>
      </c>
      <c r="K219" s="227" t="s">
        <v>1</v>
      </c>
      <c r="L219" s="43"/>
      <c r="M219" s="232" t="s">
        <v>1</v>
      </c>
      <c r="N219" s="233" t="s">
        <v>41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216</v>
      </c>
      <c r="AT219" s="236" t="s">
        <v>181</v>
      </c>
      <c r="AU219" s="236" t="s">
        <v>84</v>
      </c>
      <c r="AY219" s="16" t="s">
        <v>179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84</v>
      </c>
      <c r="BK219" s="237">
        <f>ROUND(I219*H219,2)</f>
        <v>0</v>
      </c>
      <c r="BL219" s="16" t="s">
        <v>216</v>
      </c>
      <c r="BM219" s="236" t="s">
        <v>519</v>
      </c>
    </row>
    <row r="220" s="2" customFormat="1" ht="16.5" customHeight="1">
      <c r="A220" s="37"/>
      <c r="B220" s="38"/>
      <c r="C220" s="261" t="s">
        <v>355</v>
      </c>
      <c r="D220" s="261" t="s">
        <v>234</v>
      </c>
      <c r="E220" s="262" t="s">
        <v>1102</v>
      </c>
      <c r="F220" s="263" t="s">
        <v>1103</v>
      </c>
      <c r="G220" s="264" t="s">
        <v>221</v>
      </c>
      <c r="H220" s="265">
        <v>30</v>
      </c>
      <c r="I220" s="266"/>
      <c r="J220" s="267">
        <f>ROUND(I220*H220,2)</f>
        <v>0</v>
      </c>
      <c r="K220" s="263" t="s">
        <v>1</v>
      </c>
      <c r="L220" s="268"/>
      <c r="M220" s="269" t="s">
        <v>1</v>
      </c>
      <c r="N220" s="270" t="s">
        <v>41</v>
      </c>
      <c r="O220" s="90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258</v>
      </c>
      <c r="AT220" s="236" t="s">
        <v>234</v>
      </c>
      <c r="AU220" s="236" t="s">
        <v>84</v>
      </c>
      <c r="AY220" s="16" t="s">
        <v>179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84</v>
      </c>
      <c r="BK220" s="237">
        <f>ROUND(I220*H220,2)</f>
        <v>0</v>
      </c>
      <c r="BL220" s="16" t="s">
        <v>216</v>
      </c>
      <c r="BM220" s="236" t="s">
        <v>524</v>
      </c>
    </row>
    <row r="221" s="2" customFormat="1" ht="21.75" customHeight="1">
      <c r="A221" s="37"/>
      <c r="B221" s="38"/>
      <c r="C221" s="225" t="s">
        <v>530</v>
      </c>
      <c r="D221" s="225" t="s">
        <v>181</v>
      </c>
      <c r="E221" s="226" t="s">
        <v>1104</v>
      </c>
      <c r="F221" s="227" t="s">
        <v>1105</v>
      </c>
      <c r="G221" s="228" t="s">
        <v>221</v>
      </c>
      <c r="H221" s="229">
        <v>280</v>
      </c>
      <c r="I221" s="230"/>
      <c r="J221" s="231">
        <f>ROUND(I221*H221,2)</f>
        <v>0</v>
      </c>
      <c r="K221" s="227" t="s">
        <v>1</v>
      </c>
      <c r="L221" s="43"/>
      <c r="M221" s="232" t="s">
        <v>1</v>
      </c>
      <c r="N221" s="233" t="s">
        <v>41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</v>
      </c>
      <c r="T221" s="235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216</v>
      </c>
      <c r="AT221" s="236" t="s">
        <v>181</v>
      </c>
      <c r="AU221" s="236" t="s">
        <v>84</v>
      </c>
      <c r="AY221" s="16" t="s">
        <v>179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84</v>
      </c>
      <c r="BK221" s="237">
        <f>ROUND(I221*H221,2)</f>
        <v>0</v>
      </c>
      <c r="BL221" s="16" t="s">
        <v>216</v>
      </c>
      <c r="BM221" s="236" t="s">
        <v>528</v>
      </c>
    </row>
    <row r="222" s="2" customFormat="1" ht="16.5" customHeight="1">
      <c r="A222" s="37"/>
      <c r="B222" s="38"/>
      <c r="C222" s="261" t="s">
        <v>359</v>
      </c>
      <c r="D222" s="261" t="s">
        <v>234</v>
      </c>
      <c r="E222" s="262" t="s">
        <v>1106</v>
      </c>
      <c r="F222" s="263" t="s">
        <v>1107</v>
      </c>
      <c r="G222" s="264" t="s">
        <v>221</v>
      </c>
      <c r="H222" s="265">
        <v>280</v>
      </c>
      <c r="I222" s="266"/>
      <c r="J222" s="267">
        <f>ROUND(I222*H222,2)</f>
        <v>0</v>
      </c>
      <c r="K222" s="263" t="s">
        <v>1</v>
      </c>
      <c r="L222" s="268"/>
      <c r="M222" s="269" t="s">
        <v>1</v>
      </c>
      <c r="N222" s="270" t="s">
        <v>41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258</v>
      </c>
      <c r="AT222" s="236" t="s">
        <v>234</v>
      </c>
      <c r="AU222" s="236" t="s">
        <v>84</v>
      </c>
      <c r="AY222" s="16" t="s">
        <v>179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84</v>
      </c>
      <c r="BK222" s="237">
        <f>ROUND(I222*H222,2)</f>
        <v>0</v>
      </c>
      <c r="BL222" s="16" t="s">
        <v>216</v>
      </c>
      <c r="BM222" s="236" t="s">
        <v>533</v>
      </c>
    </row>
    <row r="223" s="2" customFormat="1" ht="21.75" customHeight="1">
      <c r="A223" s="37"/>
      <c r="B223" s="38"/>
      <c r="C223" s="225" t="s">
        <v>542</v>
      </c>
      <c r="D223" s="225" t="s">
        <v>181</v>
      </c>
      <c r="E223" s="226" t="s">
        <v>1109</v>
      </c>
      <c r="F223" s="227" t="s">
        <v>1110</v>
      </c>
      <c r="G223" s="228" t="s">
        <v>221</v>
      </c>
      <c r="H223" s="229">
        <v>160</v>
      </c>
      <c r="I223" s="230"/>
      <c r="J223" s="231">
        <f>ROUND(I223*H223,2)</f>
        <v>0</v>
      </c>
      <c r="K223" s="227" t="s">
        <v>1</v>
      </c>
      <c r="L223" s="43"/>
      <c r="M223" s="232" t="s">
        <v>1</v>
      </c>
      <c r="N223" s="233" t="s">
        <v>41</v>
      </c>
      <c r="O223" s="90"/>
      <c r="P223" s="234">
        <f>O223*H223</f>
        <v>0</v>
      </c>
      <c r="Q223" s="234">
        <v>0</v>
      </c>
      <c r="R223" s="234">
        <f>Q223*H223</f>
        <v>0</v>
      </c>
      <c r="S223" s="234">
        <v>0</v>
      </c>
      <c r="T223" s="23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6" t="s">
        <v>216</v>
      </c>
      <c r="AT223" s="236" t="s">
        <v>181</v>
      </c>
      <c r="AU223" s="236" t="s">
        <v>84</v>
      </c>
      <c r="AY223" s="16" t="s">
        <v>179</v>
      </c>
      <c r="BE223" s="237">
        <f>IF(N223="základní",J223,0)</f>
        <v>0</v>
      </c>
      <c r="BF223" s="237">
        <f>IF(N223="snížená",J223,0)</f>
        <v>0</v>
      </c>
      <c r="BG223" s="237">
        <f>IF(N223="zákl. přenesená",J223,0)</f>
        <v>0</v>
      </c>
      <c r="BH223" s="237">
        <f>IF(N223="sníž. přenesená",J223,0)</f>
        <v>0</v>
      </c>
      <c r="BI223" s="237">
        <f>IF(N223="nulová",J223,0)</f>
        <v>0</v>
      </c>
      <c r="BJ223" s="16" t="s">
        <v>84</v>
      </c>
      <c r="BK223" s="237">
        <f>ROUND(I223*H223,2)</f>
        <v>0</v>
      </c>
      <c r="BL223" s="16" t="s">
        <v>216</v>
      </c>
      <c r="BM223" s="236" t="s">
        <v>541</v>
      </c>
    </row>
    <row r="224" s="2" customFormat="1" ht="16.5" customHeight="1">
      <c r="A224" s="37"/>
      <c r="B224" s="38"/>
      <c r="C224" s="261" t="s">
        <v>364</v>
      </c>
      <c r="D224" s="261" t="s">
        <v>234</v>
      </c>
      <c r="E224" s="262" t="s">
        <v>1111</v>
      </c>
      <c r="F224" s="263" t="s">
        <v>1112</v>
      </c>
      <c r="G224" s="264" t="s">
        <v>221</v>
      </c>
      <c r="H224" s="265">
        <v>160</v>
      </c>
      <c r="I224" s="266"/>
      <c r="J224" s="267">
        <f>ROUND(I224*H224,2)</f>
        <v>0</v>
      </c>
      <c r="K224" s="263" t="s">
        <v>1</v>
      </c>
      <c r="L224" s="268"/>
      <c r="M224" s="269" t="s">
        <v>1</v>
      </c>
      <c r="N224" s="270" t="s">
        <v>41</v>
      </c>
      <c r="O224" s="90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258</v>
      </c>
      <c r="AT224" s="236" t="s">
        <v>234</v>
      </c>
      <c r="AU224" s="236" t="s">
        <v>84</v>
      </c>
      <c r="AY224" s="16" t="s">
        <v>179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84</v>
      </c>
      <c r="BK224" s="237">
        <f>ROUND(I224*H224,2)</f>
        <v>0</v>
      </c>
      <c r="BL224" s="16" t="s">
        <v>216</v>
      </c>
      <c r="BM224" s="236" t="s">
        <v>545</v>
      </c>
    </row>
    <row r="225" s="2" customFormat="1" ht="16.5" customHeight="1">
      <c r="A225" s="37"/>
      <c r="B225" s="38"/>
      <c r="C225" s="225" t="s">
        <v>551</v>
      </c>
      <c r="D225" s="225" t="s">
        <v>181</v>
      </c>
      <c r="E225" s="226" t="s">
        <v>1114</v>
      </c>
      <c r="F225" s="227" t="s">
        <v>1115</v>
      </c>
      <c r="G225" s="228" t="s">
        <v>221</v>
      </c>
      <c r="H225" s="229">
        <v>30</v>
      </c>
      <c r="I225" s="230"/>
      <c r="J225" s="231">
        <f>ROUND(I225*H225,2)</f>
        <v>0</v>
      </c>
      <c r="K225" s="227" t="s">
        <v>1</v>
      </c>
      <c r="L225" s="43"/>
      <c r="M225" s="232" t="s">
        <v>1</v>
      </c>
      <c r="N225" s="233" t="s">
        <v>41</v>
      </c>
      <c r="O225" s="90"/>
      <c r="P225" s="234">
        <f>O225*H225</f>
        <v>0</v>
      </c>
      <c r="Q225" s="234">
        <v>0</v>
      </c>
      <c r="R225" s="234">
        <f>Q225*H225</f>
        <v>0</v>
      </c>
      <c r="S225" s="234">
        <v>0</v>
      </c>
      <c r="T225" s="235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6" t="s">
        <v>216</v>
      </c>
      <c r="AT225" s="236" t="s">
        <v>181</v>
      </c>
      <c r="AU225" s="236" t="s">
        <v>84</v>
      </c>
      <c r="AY225" s="16" t="s">
        <v>179</v>
      </c>
      <c r="BE225" s="237">
        <f>IF(N225="základní",J225,0)</f>
        <v>0</v>
      </c>
      <c r="BF225" s="237">
        <f>IF(N225="snížená",J225,0)</f>
        <v>0</v>
      </c>
      <c r="BG225" s="237">
        <f>IF(N225="zákl. přenesená",J225,0)</f>
        <v>0</v>
      </c>
      <c r="BH225" s="237">
        <f>IF(N225="sníž. přenesená",J225,0)</f>
        <v>0</v>
      </c>
      <c r="BI225" s="237">
        <f>IF(N225="nulová",J225,0)</f>
        <v>0</v>
      </c>
      <c r="BJ225" s="16" t="s">
        <v>84</v>
      </c>
      <c r="BK225" s="237">
        <f>ROUND(I225*H225,2)</f>
        <v>0</v>
      </c>
      <c r="BL225" s="16" t="s">
        <v>216</v>
      </c>
      <c r="BM225" s="236" t="s">
        <v>550</v>
      </c>
    </row>
    <row r="226" s="2" customFormat="1" ht="16.5" customHeight="1">
      <c r="A226" s="37"/>
      <c r="B226" s="38"/>
      <c r="C226" s="261" t="s">
        <v>367</v>
      </c>
      <c r="D226" s="261" t="s">
        <v>234</v>
      </c>
      <c r="E226" s="262" t="s">
        <v>1117</v>
      </c>
      <c r="F226" s="263" t="s">
        <v>1118</v>
      </c>
      <c r="G226" s="264" t="s">
        <v>221</v>
      </c>
      <c r="H226" s="265">
        <v>30</v>
      </c>
      <c r="I226" s="266"/>
      <c r="J226" s="267">
        <f>ROUND(I226*H226,2)</f>
        <v>0</v>
      </c>
      <c r="K226" s="263" t="s">
        <v>1</v>
      </c>
      <c r="L226" s="268"/>
      <c r="M226" s="269" t="s">
        <v>1</v>
      </c>
      <c r="N226" s="270" t="s">
        <v>41</v>
      </c>
      <c r="O226" s="90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258</v>
      </c>
      <c r="AT226" s="236" t="s">
        <v>234</v>
      </c>
      <c r="AU226" s="236" t="s">
        <v>84</v>
      </c>
      <c r="AY226" s="16" t="s">
        <v>179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84</v>
      </c>
      <c r="BK226" s="237">
        <f>ROUND(I226*H226,2)</f>
        <v>0</v>
      </c>
      <c r="BL226" s="16" t="s">
        <v>216</v>
      </c>
      <c r="BM226" s="236" t="s">
        <v>554</v>
      </c>
    </row>
    <row r="227" s="2" customFormat="1" ht="21.75" customHeight="1">
      <c r="A227" s="37"/>
      <c r="B227" s="38"/>
      <c r="C227" s="225" t="s">
        <v>558</v>
      </c>
      <c r="D227" s="225" t="s">
        <v>181</v>
      </c>
      <c r="E227" s="226" t="s">
        <v>1133</v>
      </c>
      <c r="F227" s="227" t="s">
        <v>1134</v>
      </c>
      <c r="G227" s="228" t="s">
        <v>221</v>
      </c>
      <c r="H227" s="229">
        <v>25</v>
      </c>
      <c r="I227" s="230"/>
      <c r="J227" s="231">
        <f>ROUND(I227*H227,2)</f>
        <v>0</v>
      </c>
      <c r="K227" s="227" t="s">
        <v>1</v>
      </c>
      <c r="L227" s="43"/>
      <c r="M227" s="232" t="s">
        <v>1</v>
      </c>
      <c r="N227" s="233" t="s">
        <v>41</v>
      </c>
      <c r="O227" s="90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216</v>
      </c>
      <c r="AT227" s="236" t="s">
        <v>181</v>
      </c>
      <c r="AU227" s="236" t="s">
        <v>84</v>
      </c>
      <c r="AY227" s="16" t="s">
        <v>179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84</v>
      </c>
      <c r="BK227" s="237">
        <f>ROUND(I227*H227,2)</f>
        <v>0</v>
      </c>
      <c r="BL227" s="16" t="s">
        <v>216</v>
      </c>
      <c r="BM227" s="236" t="s">
        <v>557</v>
      </c>
    </row>
    <row r="228" s="2" customFormat="1" ht="16.5" customHeight="1">
      <c r="A228" s="37"/>
      <c r="B228" s="38"/>
      <c r="C228" s="261" t="s">
        <v>372</v>
      </c>
      <c r="D228" s="261" t="s">
        <v>234</v>
      </c>
      <c r="E228" s="262" t="s">
        <v>1136</v>
      </c>
      <c r="F228" s="263" t="s">
        <v>1137</v>
      </c>
      <c r="G228" s="264" t="s">
        <v>221</v>
      </c>
      <c r="H228" s="265">
        <v>25</v>
      </c>
      <c r="I228" s="266"/>
      <c r="J228" s="267">
        <f>ROUND(I228*H228,2)</f>
        <v>0</v>
      </c>
      <c r="K228" s="263" t="s">
        <v>1</v>
      </c>
      <c r="L228" s="268"/>
      <c r="M228" s="269" t="s">
        <v>1</v>
      </c>
      <c r="N228" s="270" t="s">
        <v>41</v>
      </c>
      <c r="O228" s="90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258</v>
      </c>
      <c r="AT228" s="236" t="s">
        <v>234</v>
      </c>
      <c r="AU228" s="236" t="s">
        <v>84</v>
      </c>
      <c r="AY228" s="16" t="s">
        <v>179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84</v>
      </c>
      <c r="BK228" s="237">
        <f>ROUND(I228*H228,2)</f>
        <v>0</v>
      </c>
      <c r="BL228" s="16" t="s">
        <v>216</v>
      </c>
      <c r="BM228" s="236" t="s">
        <v>561</v>
      </c>
    </row>
    <row r="229" s="2" customFormat="1" ht="21.75" customHeight="1">
      <c r="A229" s="37"/>
      <c r="B229" s="38"/>
      <c r="C229" s="225" t="s">
        <v>796</v>
      </c>
      <c r="D229" s="225" t="s">
        <v>181</v>
      </c>
      <c r="E229" s="226" t="s">
        <v>1140</v>
      </c>
      <c r="F229" s="227" t="s">
        <v>1141</v>
      </c>
      <c r="G229" s="228" t="s">
        <v>221</v>
      </c>
      <c r="H229" s="229">
        <v>35</v>
      </c>
      <c r="I229" s="230"/>
      <c r="J229" s="231">
        <f>ROUND(I229*H229,2)</f>
        <v>0</v>
      </c>
      <c r="K229" s="227" t="s">
        <v>1</v>
      </c>
      <c r="L229" s="43"/>
      <c r="M229" s="232" t="s">
        <v>1</v>
      </c>
      <c r="N229" s="233" t="s">
        <v>41</v>
      </c>
      <c r="O229" s="90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216</v>
      </c>
      <c r="AT229" s="236" t="s">
        <v>181</v>
      </c>
      <c r="AU229" s="236" t="s">
        <v>84</v>
      </c>
      <c r="AY229" s="16" t="s">
        <v>179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84</v>
      </c>
      <c r="BK229" s="237">
        <f>ROUND(I229*H229,2)</f>
        <v>0</v>
      </c>
      <c r="BL229" s="16" t="s">
        <v>216</v>
      </c>
      <c r="BM229" s="236" t="s">
        <v>566</v>
      </c>
    </row>
    <row r="230" s="2" customFormat="1" ht="16.5" customHeight="1">
      <c r="A230" s="37"/>
      <c r="B230" s="38"/>
      <c r="C230" s="261" t="s">
        <v>376</v>
      </c>
      <c r="D230" s="261" t="s">
        <v>234</v>
      </c>
      <c r="E230" s="262" t="s">
        <v>1143</v>
      </c>
      <c r="F230" s="263" t="s">
        <v>1144</v>
      </c>
      <c r="G230" s="264" t="s">
        <v>221</v>
      </c>
      <c r="H230" s="265">
        <v>35</v>
      </c>
      <c r="I230" s="266"/>
      <c r="J230" s="267">
        <f>ROUND(I230*H230,2)</f>
        <v>0</v>
      </c>
      <c r="K230" s="263" t="s">
        <v>1</v>
      </c>
      <c r="L230" s="268"/>
      <c r="M230" s="269" t="s">
        <v>1</v>
      </c>
      <c r="N230" s="270" t="s">
        <v>41</v>
      </c>
      <c r="O230" s="90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258</v>
      </c>
      <c r="AT230" s="236" t="s">
        <v>234</v>
      </c>
      <c r="AU230" s="236" t="s">
        <v>84</v>
      </c>
      <c r="AY230" s="16" t="s">
        <v>179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84</v>
      </c>
      <c r="BK230" s="237">
        <f>ROUND(I230*H230,2)</f>
        <v>0</v>
      </c>
      <c r="BL230" s="16" t="s">
        <v>216</v>
      </c>
      <c r="BM230" s="236" t="s">
        <v>785</v>
      </c>
    </row>
    <row r="231" s="2" customFormat="1" ht="21.75" customHeight="1">
      <c r="A231" s="37"/>
      <c r="B231" s="38"/>
      <c r="C231" s="225" t="s">
        <v>806</v>
      </c>
      <c r="D231" s="225" t="s">
        <v>181</v>
      </c>
      <c r="E231" s="226" t="s">
        <v>1147</v>
      </c>
      <c r="F231" s="227" t="s">
        <v>1148</v>
      </c>
      <c r="G231" s="228" t="s">
        <v>221</v>
      </c>
      <c r="H231" s="229">
        <v>40</v>
      </c>
      <c r="I231" s="230"/>
      <c r="J231" s="231">
        <f>ROUND(I231*H231,2)</f>
        <v>0</v>
      </c>
      <c r="K231" s="227" t="s">
        <v>1</v>
      </c>
      <c r="L231" s="43"/>
      <c r="M231" s="232" t="s">
        <v>1</v>
      </c>
      <c r="N231" s="233" t="s">
        <v>41</v>
      </c>
      <c r="O231" s="90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216</v>
      </c>
      <c r="AT231" s="236" t="s">
        <v>181</v>
      </c>
      <c r="AU231" s="236" t="s">
        <v>84</v>
      </c>
      <c r="AY231" s="16" t="s">
        <v>179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84</v>
      </c>
      <c r="BK231" s="237">
        <f>ROUND(I231*H231,2)</f>
        <v>0</v>
      </c>
      <c r="BL231" s="16" t="s">
        <v>216</v>
      </c>
      <c r="BM231" s="236" t="s">
        <v>789</v>
      </c>
    </row>
    <row r="232" s="2" customFormat="1" ht="16.5" customHeight="1">
      <c r="A232" s="37"/>
      <c r="B232" s="38"/>
      <c r="C232" s="261" t="s">
        <v>380</v>
      </c>
      <c r="D232" s="261" t="s">
        <v>234</v>
      </c>
      <c r="E232" s="262" t="s">
        <v>1150</v>
      </c>
      <c r="F232" s="263" t="s">
        <v>1151</v>
      </c>
      <c r="G232" s="264" t="s">
        <v>221</v>
      </c>
      <c r="H232" s="265">
        <v>40</v>
      </c>
      <c r="I232" s="266"/>
      <c r="J232" s="267">
        <f>ROUND(I232*H232,2)</f>
        <v>0</v>
      </c>
      <c r="K232" s="263" t="s">
        <v>1</v>
      </c>
      <c r="L232" s="268"/>
      <c r="M232" s="269" t="s">
        <v>1</v>
      </c>
      <c r="N232" s="270" t="s">
        <v>41</v>
      </c>
      <c r="O232" s="90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258</v>
      </c>
      <c r="AT232" s="236" t="s">
        <v>234</v>
      </c>
      <c r="AU232" s="236" t="s">
        <v>84</v>
      </c>
      <c r="AY232" s="16" t="s">
        <v>179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84</v>
      </c>
      <c r="BK232" s="237">
        <f>ROUND(I232*H232,2)</f>
        <v>0</v>
      </c>
      <c r="BL232" s="16" t="s">
        <v>216</v>
      </c>
      <c r="BM232" s="236" t="s">
        <v>794</v>
      </c>
    </row>
    <row r="233" s="12" customFormat="1" ht="25.92" customHeight="1">
      <c r="A233" s="12"/>
      <c r="B233" s="209"/>
      <c r="C233" s="210"/>
      <c r="D233" s="211" t="s">
        <v>75</v>
      </c>
      <c r="E233" s="212" t="s">
        <v>1171</v>
      </c>
      <c r="F233" s="212" t="s">
        <v>1172</v>
      </c>
      <c r="G233" s="210"/>
      <c r="H233" s="210"/>
      <c r="I233" s="213"/>
      <c r="J233" s="214">
        <f>BK233</f>
        <v>0</v>
      </c>
      <c r="K233" s="210"/>
      <c r="L233" s="215"/>
      <c r="M233" s="216"/>
      <c r="N233" s="217"/>
      <c r="O233" s="217"/>
      <c r="P233" s="218">
        <f>SUM(P234:P237)</f>
        <v>0</v>
      </c>
      <c r="Q233" s="217"/>
      <c r="R233" s="218">
        <f>SUM(R234:R237)</f>
        <v>0</v>
      </c>
      <c r="S233" s="217"/>
      <c r="T233" s="219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0" t="s">
        <v>84</v>
      </c>
      <c r="AT233" s="221" t="s">
        <v>75</v>
      </c>
      <c r="AU233" s="221" t="s">
        <v>76</v>
      </c>
      <c r="AY233" s="220" t="s">
        <v>179</v>
      </c>
      <c r="BK233" s="222">
        <f>SUM(BK234:BK237)</f>
        <v>0</v>
      </c>
    </row>
    <row r="234" s="2" customFormat="1" ht="16.5" customHeight="1">
      <c r="A234" s="37"/>
      <c r="B234" s="38"/>
      <c r="C234" s="225" t="s">
        <v>1108</v>
      </c>
      <c r="D234" s="225" t="s">
        <v>181</v>
      </c>
      <c r="E234" s="226" t="s">
        <v>1173</v>
      </c>
      <c r="F234" s="227" t="s">
        <v>1174</v>
      </c>
      <c r="G234" s="228" t="s">
        <v>503</v>
      </c>
      <c r="H234" s="229">
        <v>1</v>
      </c>
      <c r="I234" s="230"/>
      <c r="J234" s="231">
        <f>ROUND(I234*H234,2)</f>
        <v>0</v>
      </c>
      <c r="K234" s="227" t="s">
        <v>1</v>
      </c>
      <c r="L234" s="43"/>
      <c r="M234" s="232" t="s">
        <v>1</v>
      </c>
      <c r="N234" s="233" t="s">
        <v>41</v>
      </c>
      <c r="O234" s="90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216</v>
      </c>
      <c r="AT234" s="236" t="s">
        <v>181</v>
      </c>
      <c r="AU234" s="236" t="s">
        <v>84</v>
      </c>
      <c r="AY234" s="16" t="s">
        <v>179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84</v>
      </c>
      <c r="BK234" s="237">
        <f>ROUND(I234*H234,2)</f>
        <v>0</v>
      </c>
      <c r="BL234" s="16" t="s">
        <v>216</v>
      </c>
      <c r="BM234" s="236" t="s">
        <v>799</v>
      </c>
    </row>
    <row r="235" s="2" customFormat="1">
      <c r="A235" s="37"/>
      <c r="B235" s="38"/>
      <c r="C235" s="225" t="s">
        <v>383</v>
      </c>
      <c r="D235" s="225" t="s">
        <v>181</v>
      </c>
      <c r="E235" s="226" t="s">
        <v>1177</v>
      </c>
      <c r="F235" s="227" t="s">
        <v>1178</v>
      </c>
      <c r="G235" s="228" t="s">
        <v>809</v>
      </c>
      <c r="H235" s="229">
        <v>16</v>
      </c>
      <c r="I235" s="230"/>
      <c r="J235" s="231">
        <f>ROUND(I235*H235,2)</f>
        <v>0</v>
      </c>
      <c r="K235" s="227" t="s">
        <v>1</v>
      </c>
      <c r="L235" s="43"/>
      <c r="M235" s="232" t="s">
        <v>1</v>
      </c>
      <c r="N235" s="233" t="s">
        <v>41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216</v>
      </c>
      <c r="AT235" s="236" t="s">
        <v>181</v>
      </c>
      <c r="AU235" s="236" t="s">
        <v>84</v>
      </c>
      <c r="AY235" s="16" t="s">
        <v>179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84</v>
      </c>
      <c r="BK235" s="237">
        <f>ROUND(I235*H235,2)</f>
        <v>0</v>
      </c>
      <c r="BL235" s="16" t="s">
        <v>216</v>
      </c>
      <c r="BM235" s="236" t="s">
        <v>803</v>
      </c>
    </row>
    <row r="236" s="2" customFormat="1" ht="16.5" customHeight="1">
      <c r="A236" s="37"/>
      <c r="B236" s="38"/>
      <c r="C236" s="225" t="s">
        <v>1113</v>
      </c>
      <c r="D236" s="225" t="s">
        <v>181</v>
      </c>
      <c r="E236" s="226" t="s">
        <v>1180</v>
      </c>
      <c r="F236" s="227" t="s">
        <v>1181</v>
      </c>
      <c r="G236" s="228" t="s">
        <v>503</v>
      </c>
      <c r="H236" s="229">
        <v>1</v>
      </c>
      <c r="I236" s="230"/>
      <c r="J236" s="231">
        <f>ROUND(I236*H236,2)</f>
        <v>0</v>
      </c>
      <c r="K236" s="227" t="s">
        <v>1</v>
      </c>
      <c r="L236" s="43"/>
      <c r="M236" s="232" t="s">
        <v>1</v>
      </c>
      <c r="N236" s="233" t="s">
        <v>41</v>
      </c>
      <c r="O236" s="90"/>
      <c r="P236" s="234">
        <f>O236*H236</f>
        <v>0</v>
      </c>
      <c r="Q236" s="234">
        <v>0</v>
      </c>
      <c r="R236" s="234">
        <f>Q236*H236</f>
        <v>0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216</v>
      </c>
      <c r="AT236" s="236" t="s">
        <v>181</v>
      </c>
      <c r="AU236" s="236" t="s">
        <v>84</v>
      </c>
      <c r="AY236" s="16" t="s">
        <v>179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84</v>
      </c>
      <c r="BK236" s="237">
        <f>ROUND(I236*H236,2)</f>
        <v>0</v>
      </c>
      <c r="BL236" s="16" t="s">
        <v>216</v>
      </c>
      <c r="BM236" s="236" t="s">
        <v>1116</v>
      </c>
    </row>
    <row r="237" s="2" customFormat="1">
      <c r="A237" s="37"/>
      <c r="B237" s="38"/>
      <c r="C237" s="261" t="s">
        <v>388</v>
      </c>
      <c r="D237" s="261" t="s">
        <v>234</v>
      </c>
      <c r="E237" s="262" t="s">
        <v>1184</v>
      </c>
      <c r="F237" s="263" t="s">
        <v>1185</v>
      </c>
      <c r="G237" s="264" t="s">
        <v>503</v>
      </c>
      <c r="H237" s="265">
        <v>1</v>
      </c>
      <c r="I237" s="266"/>
      <c r="J237" s="267">
        <f>ROUND(I237*H237,2)</f>
        <v>0</v>
      </c>
      <c r="K237" s="263" t="s">
        <v>1</v>
      </c>
      <c r="L237" s="268"/>
      <c r="M237" s="269" t="s">
        <v>1</v>
      </c>
      <c r="N237" s="270" t="s">
        <v>41</v>
      </c>
      <c r="O237" s="90"/>
      <c r="P237" s="234">
        <f>O237*H237</f>
        <v>0</v>
      </c>
      <c r="Q237" s="234">
        <v>0</v>
      </c>
      <c r="R237" s="234">
        <f>Q237*H237</f>
        <v>0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258</v>
      </c>
      <c r="AT237" s="236" t="s">
        <v>234</v>
      </c>
      <c r="AU237" s="236" t="s">
        <v>84</v>
      </c>
      <c r="AY237" s="16" t="s">
        <v>179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84</v>
      </c>
      <c r="BK237" s="237">
        <f>ROUND(I237*H237,2)</f>
        <v>0</v>
      </c>
      <c r="BL237" s="16" t="s">
        <v>216</v>
      </c>
      <c r="BM237" s="236" t="s">
        <v>1119</v>
      </c>
    </row>
    <row r="238" s="12" customFormat="1" ht="25.92" customHeight="1">
      <c r="A238" s="12"/>
      <c r="B238" s="209"/>
      <c r="C238" s="210"/>
      <c r="D238" s="211" t="s">
        <v>75</v>
      </c>
      <c r="E238" s="212" t="s">
        <v>1187</v>
      </c>
      <c r="F238" s="212" t="s">
        <v>1188</v>
      </c>
      <c r="G238" s="210"/>
      <c r="H238" s="210"/>
      <c r="I238" s="213"/>
      <c r="J238" s="214">
        <f>BK238</f>
        <v>0</v>
      </c>
      <c r="K238" s="210"/>
      <c r="L238" s="215"/>
      <c r="M238" s="216"/>
      <c r="N238" s="217"/>
      <c r="O238" s="217"/>
      <c r="P238" s="218">
        <f>SUM(P239:P244)</f>
        <v>0</v>
      </c>
      <c r="Q238" s="217"/>
      <c r="R238" s="218">
        <f>SUM(R239:R244)</f>
        <v>0</v>
      </c>
      <c r="S238" s="217"/>
      <c r="T238" s="219">
        <f>SUM(T239:T244)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0" t="s">
        <v>84</v>
      </c>
      <c r="AT238" s="221" t="s">
        <v>75</v>
      </c>
      <c r="AU238" s="221" t="s">
        <v>76</v>
      </c>
      <c r="AY238" s="220" t="s">
        <v>179</v>
      </c>
      <c r="BK238" s="222">
        <f>SUM(BK239:BK244)</f>
        <v>0</v>
      </c>
    </row>
    <row r="239" s="2" customFormat="1">
      <c r="A239" s="37"/>
      <c r="B239" s="38"/>
      <c r="C239" s="225" t="s">
        <v>1126</v>
      </c>
      <c r="D239" s="225" t="s">
        <v>181</v>
      </c>
      <c r="E239" s="226" t="s">
        <v>1189</v>
      </c>
      <c r="F239" s="227" t="s">
        <v>1190</v>
      </c>
      <c r="G239" s="228" t="s">
        <v>973</v>
      </c>
      <c r="H239" s="229">
        <v>51</v>
      </c>
      <c r="I239" s="230"/>
      <c r="J239" s="231">
        <f>ROUND(I239*H239,2)</f>
        <v>0</v>
      </c>
      <c r="K239" s="227" t="s">
        <v>1</v>
      </c>
      <c r="L239" s="43"/>
      <c r="M239" s="232" t="s">
        <v>1</v>
      </c>
      <c r="N239" s="233" t="s">
        <v>41</v>
      </c>
      <c r="O239" s="90"/>
      <c r="P239" s="234">
        <f>O239*H239</f>
        <v>0</v>
      </c>
      <c r="Q239" s="234">
        <v>0</v>
      </c>
      <c r="R239" s="234">
        <f>Q239*H239</f>
        <v>0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216</v>
      </c>
      <c r="AT239" s="236" t="s">
        <v>181</v>
      </c>
      <c r="AU239" s="236" t="s">
        <v>84</v>
      </c>
      <c r="AY239" s="16" t="s">
        <v>179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84</v>
      </c>
      <c r="BK239" s="237">
        <f>ROUND(I239*H239,2)</f>
        <v>0</v>
      </c>
      <c r="BL239" s="16" t="s">
        <v>216</v>
      </c>
      <c r="BM239" s="236" t="s">
        <v>1122</v>
      </c>
    </row>
    <row r="240" s="2" customFormat="1">
      <c r="A240" s="37"/>
      <c r="B240" s="38"/>
      <c r="C240" s="261" t="s">
        <v>391</v>
      </c>
      <c r="D240" s="261" t="s">
        <v>234</v>
      </c>
      <c r="E240" s="262" t="s">
        <v>1193</v>
      </c>
      <c r="F240" s="263" t="s">
        <v>1194</v>
      </c>
      <c r="G240" s="264" t="s">
        <v>503</v>
      </c>
      <c r="H240" s="265">
        <v>4</v>
      </c>
      <c r="I240" s="266"/>
      <c r="J240" s="267">
        <f>ROUND(I240*H240,2)</f>
        <v>0</v>
      </c>
      <c r="K240" s="263" t="s">
        <v>1</v>
      </c>
      <c r="L240" s="268"/>
      <c r="M240" s="269" t="s">
        <v>1</v>
      </c>
      <c r="N240" s="270" t="s">
        <v>41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258</v>
      </c>
      <c r="AT240" s="236" t="s">
        <v>234</v>
      </c>
      <c r="AU240" s="236" t="s">
        <v>84</v>
      </c>
      <c r="AY240" s="16" t="s">
        <v>179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84</v>
      </c>
      <c r="BK240" s="237">
        <f>ROUND(I240*H240,2)</f>
        <v>0</v>
      </c>
      <c r="BL240" s="16" t="s">
        <v>216</v>
      </c>
      <c r="BM240" s="236" t="s">
        <v>1125</v>
      </c>
    </row>
    <row r="241" s="2" customFormat="1">
      <c r="A241" s="37"/>
      <c r="B241" s="38"/>
      <c r="C241" s="261" t="s">
        <v>1139</v>
      </c>
      <c r="D241" s="261" t="s">
        <v>234</v>
      </c>
      <c r="E241" s="262" t="s">
        <v>1196</v>
      </c>
      <c r="F241" s="263" t="s">
        <v>1197</v>
      </c>
      <c r="G241" s="264" t="s">
        <v>503</v>
      </c>
      <c r="H241" s="265">
        <v>5</v>
      </c>
      <c r="I241" s="266"/>
      <c r="J241" s="267">
        <f>ROUND(I241*H241,2)</f>
        <v>0</v>
      </c>
      <c r="K241" s="263" t="s">
        <v>1</v>
      </c>
      <c r="L241" s="268"/>
      <c r="M241" s="269" t="s">
        <v>1</v>
      </c>
      <c r="N241" s="270" t="s">
        <v>41</v>
      </c>
      <c r="O241" s="90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258</v>
      </c>
      <c r="AT241" s="236" t="s">
        <v>234</v>
      </c>
      <c r="AU241" s="236" t="s">
        <v>84</v>
      </c>
      <c r="AY241" s="16" t="s">
        <v>179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84</v>
      </c>
      <c r="BK241" s="237">
        <f>ROUND(I241*H241,2)</f>
        <v>0</v>
      </c>
      <c r="BL241" s="16" t="s">
        <v>216</v>
      </c>
      <c r="BM241" s="236" t="s">
        <v>1129</v>
      </c>
    </row>
    <row r="242" s="2" customFormat="1">
      <c r="A242" s="37"/>
      <c r="B242" s="38"/>
      <c r="C242" s="261" t="s">
        <v>395</v>
      </c>
      <c r="D242" s="261" t="s">
        <v>234</v>
      </c>
      <c r="E242" s="262" t="s">
        <v>1200</v>
      </c>
      <c r="F242" s="263" t="s">
        <v>1201</v>
      </c>
      <c r="G242" s="264" t="s">
        <v>503</v>
      </c>
      <c r="H242" s="265">
        <v>2</v>
      </c>
      <c r="I242" s="266"/>
      <c r="J242" s="267">
        <f>ROUND(I242*H242,2)</f>
        <v>0</v>
      </c>
      <c r="K242" s="263" t="s">
        <v>1</v>
      </c>
      <c r="L242" s="268"/>
      <c r="M242" s="269" t="s">
        <v>1</v>
      </c>
      <c r="N242" s="270" t="s">
        <v>41</v>
      </c>
      <c r="O242" s="90"/>
      <c r="P242" s="234">
        <f>O242*H242</f>
        <v>0</v>
      </c>
      <c r="Q242" s="234">
        <v>0</v>
      </c>
      <c r="R242" s="234">
        <f>Q242*H242</f>
        <v>0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258</v>
      </c>
      <c r="AT242" s="236" t="s">
        <v>234</v>
      </c>
      <c r="AU242" s="236" t="s">
        <v>84</v>
      </c>
      <c r="AY242" s="16" t="s">
        <v>179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84</v>
      </c>
      <c r="BK242" s="237">
        <f>ROUND(I242*H242,2)</f>
        <v>0</v>
      </c>
      <c r="BL242" s="16" t="s">
        <v>216</v>
      </c>
      <c r="BM242" s="236" t="s">
        <v>1132</v>
      </c>
    </row>
    <row r="243" s="2" customFormat="1">
      <c r="A243" s="37"/>
      <c r="B243" s="38"/>
      <c r="C243" s="261" t="s">
        <v>1146</v>
      </c>
      <c r="D243" s="261" t="s">
        <v>234</v>
      </c>
      <c r="E243" s="262" t="s">
        <v>1510</v>
      </c>
      <c r="F243" s="263" t="s">
        <v>1511</v>
      </c>
      <c r="G243" s="264" t="s">
        <v>503</v>
      </c>
      <c r="H243" s="265">
        <v>6</v>
      </c>
      <c r="I243" s="266"/>
      <c r="J243" s="267">
        <f>ROUND(I243*H243,2)</f>
        <v>0</v>
      </c>
      <c r="K243" s="263" t="s">
        <v>1</v>
      </c>
      <c r="L243" s="268"/>
      <c r="M243" s="269" t="s">
        <v>1</v>
      </c>
      <c r="N243" s="270" t="s">
        <v>41</v>
      </c>
      <c r="O243" s="90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6" t="s">
        <v>258</v>
      </c>
      <c r="AT243" s="236" t="s">
        <v>234</v>
      </c>
      <c r="AU243" s="236" t="s">
        <v>84</v>
      </c>
      <c r="AY243" s="16" t="s">
        <v>179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6" t="s">
        <v>84</v>
      </c>
      <c r="BK243" s="237">
        <f>ROUND(I243*H243,2)</f>
        <v>0</v>
      </c>
      <c r="BL243" s="16" t="s">
        <v>216</v>
      </c>
      <c r="BM243" s="236" t="s">
        <v>1135</v>
      </c>
    </row>
    <row r="244" s="2" customFormat="1">
      <c r="A244" s="37"/>
      <c r="B244" s="38"/>
      <c r="C244" s="261" t="s">
        <v>400</v>
      </c>
      <c r="D244" s="261" t="s">
        <v>234</v>
      </c>
      <c r="E244" s="262" t="s">
        <v>1512</v>
      </c>
      <c r="F244" s="263" t="s">
        <v>1513</v>
      </c>
      <c r="G244" s="264" t="s">
        <v>503</v>
      </c>
      <c r="H244" s="265">
        <v>2</v>
      </c>
      <c r="I244" s="266"/>
      <c r="J244" s="267">
        <f>ROUND(I244*H244,2)</f>
        <v>0</v>
      </c>
      <c r="K244" s="263" t="s">
        <v>1</v>
      </c>
      <c r="L244" s="268"/>
      <c r="M244" s="269" t="s">
        <v>1</v>
      </c>
      <c r="N244" s="270" t="s">
        <v>41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258</v>
      </c>
      <c r="AT244" s="236" t="s">
        <v>234</v>
      </c>
      <c r="AU244" s="236" t="s">
        <v>84</v>
      </c>
      <c r="AY244" s="16" t="s">
        <v>179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84</v>
      </c>
      <c r="BK244" s="237">
        <f>ROUND(I244*H244,2)</f>
        <v>0</v>
      </c>
      <c r="BL244" s="16" t="s">
        <v>216</v>
      </c>
      <c r="BM244" s="236" t="s">
        <v>1138</v>
      </c>
    </row>
    <row r="245" s="12" customFormat="1" ht="25.92" customHeight="1">
      <c r="A245" s="12"/>
      <c r="B245" s="209"/>
      <c r="C245" s="210"/>
      <c r="D245" s="211" t="s">
        <v>75</v>
      </c>
      <c r="E245" s="212" t="s">
        <v>1210</v>
      </c>
      <c r="F245" s="212" t="s">
        <v>1211</v>
      </c>
      <c r="G245" s="210"/>
      <c r="H245" s="210"/>
      <c r="I245" s="213"/>
      <c r="J245" s="214">
        <f>BK245</f>
        <v>0</v>
      </c>
      <c r="K245" s="210"/>
      <c r="L245" s="215"/>
      <c r="M245" s="216"/>
      <c r="N245" s="217"/>
      <c r="O245" s="217"/>
      <c r="P245" s="218">
        <f>SUM(P246:P263)</f>
        <v>0</v>
      </c>
      <c r="Q245" s="217"/>
      <c r="R245" s="218">
        <f>SUM(R246:R263)</f>
        <v>0</v>
      </c>
      <c r="S245" s="217"/>
      <c r="T245" s="219">
        <f>SUM(T246:T263)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0" t="s">
        <v>84</v>
      </c>
      <c r="AT245" s="221" t="s">
        <v>75</v>
      </c>
      <c r="AU245" s="221" t="s">
        <v>76</v>
      </c>
      <c r="AY245" s="220" t="s">
        <v>179</v>
      </c>
      <c r="BK245" s="222">
        <f>SUM(BK246:BK263)</f>
        <v>0</v>
      </c>
    </row>
    <row r="246" s="2" customFormat="1">
      <c r="A246" s="37"/>
      <c r="B246" s="38"/>
      <c r="C246" s="225" t="s">
        <v>1153</v>
      </c>
      <c r="D246" s="225" t="s">
        <v>181</v>
      </c>
      <c r="E246" s="226" t="s">
        <v>1223</v>
      </c>
      <c r="F246" s="227" t="s">
        <v>1224</v>
      </c>
      <c r="G246" s="228" t="s">
        <v>221</v>
      </c>
      <c r="H246" s="229">
        <v>120</v>
      </c>
      <c r="I246" s="230"/>
      <c r="J246" s="231">
        <f>ROUND(I246*H246,2)</f>
        <v>0</v>
      </c>
      <c r="K246" s="227" t="s">
        <v>1</v>
      </c>
      <c r="L246" s="43"/>
      <c r="M246" s="232" t="s">
        <v>1</v>
      </c>
      <c r="N246" s="233" t="s">
        <v>41</v>
      </c>
      <c r="O246" s="90"/>
      <c r="P246" s="234">
        <f>O246*H246</f>
        <v>0</v>
      </c>
      <c r="Q246" s="234">
        <v>0</v>
      </c>
      <c r="R246" s="234">
        <f>Q246*H246</f>
        <v>0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216</v>
      </c>
      <c r="AT246" s="236" t="s">
        <v>181</v>
      </c>
      <c r="AU246" s="236" t="s">
        <v>84</v>
      </c>
      <c r="AY246" s="16" t="s">
        <v>179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84</v>
      </c>
      <c r="BK246" s="237">
        <f>ROUND(I246*H246,2)</f>
        <v>0</v>
      </c>
      <c r="BL246" s="16" t="s">
        <v>216</v>
      </c>
      <c r="BM246" s="236" t="s">
        <v>1142</v>
      </c>
    </row>
    <row r="247" s="2" customFormat="1" ht="16.5" customHeight="1">
      <c r="A247" s="37"/>
      <c r="B247" s="38"/>
      <c r="C247" s="261" t="s">
        <v>404</v>
      </c>
      <c r="D247" s="261" t="s">
        <v>234</v>
      </c>
      <c r="E247" s="262" t="s">
        <v>1226</v>
      </c>
      <c r="F247" s="263" t="s">
        <v>1227</v>
      </c>
      <c r="G247" s="264" t="s">
        <v>221</v>
      </c>
      <c r="H247" s="265">
        <v>120</v>
      </c>
      <c r="I247" s="266"/>
      <c r="J247" s="267">
        <f>ROUND(I247*H247,2)</f>
        <v>0</v>
      </c>
      <c r="K247" s="263" t="s">
        <v>1</v>
      </c>
      <c r="L247" s="268"/>
      <c r="M247" s="269" t="s">
        <v>1</v>
      </c>
      <c r="N247" s="270" t="s">
        <v>41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258</v>
      </c>
      <c r="AT247" s="236" t="s">
        <v>234</v>
      </c>
      <c r="AU247" s="236" t="s">
        <v>84</v>
      </c>
      <c r="AY247" s="16" t="s">
        <v>179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84</v>
      </c>
      <c r="BK247" s="237">
        <f>ROUND(I247*H247,2)</f>
        <v>0</v>
      </c>
      <c r="BL247" s="16" t="s">
        <v>216</v>
      </c>
      <c r="BM247" s="236" t="s">
        <v>1145</v>
      </c>
    </row>
    <row r="248" s="2" customFormat="1" ht="21.75" customHeight="1">
      <c r="A248" s="37"/>
      <c r="B248" s="38"/>
      <c r="C248" s="225" t="s">
        <v>1160</v>
      </c>
      <c r="D248" s="225" t="s">
        <v>181</v>
      </c>
      <c r="E248" s="226" t="s">
        <v>1230</v>
      </c>
      <c r="F248" s="227" t="s">
        <v>1231</v>
      </c>
      <c r="G248" s="228" t="s">
        <v>221</v>
      </c>
      <c r="H248" s="229">
        <v>80</v>
      </c>
      <c r="I248" s="230"/>
      <c r="J248" s="231">
        <f>ROUND(I248*H248,2)</f>
        <v>0</v>
      </c>
      <c r="K248" s="227" t="s">
        <v>1</v>
      </c>
      <c r="L248" s="43"/>
      <c r="M248" s="232" t="s">
        <v>1</v>
      </c>
      <c r="N248" s="233" t="s">
        <v>41</v>
      </c>
      <c r="O248" s="90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6" t="s">
        <v>216</v>
      </c>
      <c r="AT248" s="236" t="s">
        <v>181</v>
      </c>
      <c r="AU248" s="236" t="s">
        <v>84</v>
      </c>
      <c r="AY248" s="16" t="s">
        <v>179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6" t="s">
        <v>84</v>
      </c>
      <c r="BK248" s="237">
        <f>ROUND(I248*H248,2)</f>
        <v>0</v>
      </c>
      <c r="BL248" s="16" t="s">
        <v>216</v>
      </c>
      <c r="BM248" s="236" t="s">
        <v>1149</v>
      </c>
    </row>
    <row r="249" s="2" customFormat="1" ht="16.5" customHeight="1">
      <c r="A249" s="37"/>
      <c r="B249" s="38"/>
      <c r="C249" s="261" t="s">
        <v>407</v>
      </c>
      <c r="D249" s="261" t="s">
        <v>234</v>
      </c>
      <c r="E249" s="262" t="s">
        <v>1233</v>
      </c>
      <c r="F249" s="263" t="s">
        <v>1234</v>
      </c>
      <c r="G249" s="264" t="s">
        <v>221</v>
      </c>
      <c r="H249" s="265">
        <v>80</v>
      </c>
      <c r="I249" s="266"/>
      <c r="J249" s="267">
        <f>ROUND(I249*H249,2)</f>
        <v>0</v>
      </c>
      <c r="K249" s="263" t="s">
        <v>1</v>
      </c>
      <c r="L249" s="268"/>
      <c r="M249" s="269" t="s">
        <v>1</v>
      </c>
      <c r="N249" s="270" t="s">
        <v>41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258</v>
      </c>
      <c r="AT249" s="236" t="s">
        <v>234</v>
      </c>
      <c r="AU249" s="236" t="s">
        <v>84</v>
      </c>
      <c r="AY249" s="16" t="s">
        <v>179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84</v>
      </c>
      <c r="BK249" s="237">
        <f>ROUND(I249*H249,2)</f>
        <v>0</v>
      </c>
      <c r="BL249" s="16" t="s">
        <v>216</v>
      </c>
      <c r="BM249" s="236" t="s">
        <v>1152</v>
      </c>
    </row>
    <row r="250" s="2" customFormat="1" ht="16.5" customHeight="1">
      <c r="A250" s="37"/>
      <c r="B250" s="38"/>
      <c r="C250" s="225" t="s">
        <v>1167</v>
      </c>
      <c r="D250" s="225" t="s">
        <v>181</v>
      </c>
      <c r="E250" s="226" t="s">
        <v>1244</v>
      </c>
      <c r="F250" s="227" t="s">
        <v>1245</v>
      </c>
      <c r="G250" s="228" t="s">
        <v>503</v>
      </c>
      <c r="H250" s="229">
        <v>9</v>
      </c>
      <c r="I250" s="230"/>
      <c r="J250" s="231">
        <f>ROUND(I250*H250,2)</f>
        <v>0</v>
      </c>
      <c r="K250" s="227" t="s">
        <v>1</v>
      </c>
      <c r="L250" s="43"/>
      <c r="M250" s="232" t="s">
        <v>1</v>
      </c>
      <c r="N250" s="233" t="s">
        <v>41</v>
      </c>
      <c r="O250" s="90"/>
      <c r="P250" s="234">
        <f>O250*H250</f>
        <v>0</v>
      </c>
      <c r="Q250" s="234">
        <v>0</v>
      </c>
      <c r="R250" s="234">
        <f>Q250*H250</f>
        <v>0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216</v>
      </c>
      <c r="AT250" s="236" t="s">
        <v>181</v>
      </c>
      <c r="AU250" s="236" t="s">
        <v>84</v>
      </c>
      <c r="AY250" s="16" t="s">
        <v>179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84</v>
      </c>
      <c r="BK250" s="237">
        <f>ROUND(I250*H250,2)</f>
        <v>0</v>
      </c>
      <c r="BL250" s="16" t="s">
        <v>216</v>
      </c>
      <c r="BM250" s="236" t="s">
        <v>1156</v>
      </c>
    </row>
    <row r="251" s="2" customFormat="1" ht="16.5" customHeight="1">
      <c r="A251" s="37"/>
      <c r="B251" s="38"/>
      <c r="C251" s="261" t="s">
        <v>412</v>
      </c>
      <c r="D251" s="261" t="s">
        <v>234</v>
      </c>
      <c r="E251" s="262" t="s">
        <v>1247</v>
      </c>
      <c r="F251" s="263" t="s">
        <v>1245</v>
      </c>
      <c r="G251" s="264" t="s">
        <v>503</v>
      </c>
      <c r="H251" s="265">
        <v>9</v>
      </c>
      <c r="I251" s="266"/>
      <c r="J251" s="267">
        <f>ROUND(I251*H251,2)</f>
        <v>0</v>
      </c>
      <c r="K251" s="263" t="s">
        <v>1</v>
      </c>
      <c r="L251" s="268"/>
      <c r="M251" s="269" t="s">
        <v>1</v>
      </c>
      <c r="N251" s="270" t="s">
        <v>41</v>
      </c>
      <c r="O251" s="90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258</v>
      </c>
      <c r="AT251" s="236" t="s">
        <v>234</v>
      </c>
      <c r="AU251" s="236" t="s">
        <v>84</v>
      </c>
      <c r="AY251" s="16" t="s">
        <v>179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84</v>
      </c>
      <c r="BK251" s="237">
        <f>ROUND(I251*H251,2)</f>
        <v>0</v>
      </c>
      <c r="BL251" s="16" t="s">
        <v>216</v>
      </c>
      <c r="BM251" s="236" t="s">
        <v>1159</v>
      </c>
    </row>
    <row r="252" s="2" customFormat="1">
      <c r="A252" s="37"/>
      <c r="B252" s="38"/>
      <c r="C252" s="225" t="s">
        <v>1176</v>
      </c>
      <c r="D252" s="225" t="s">
        <v>181</v>
      </c>
      <c r="E252" s="226" t="s">
        <v>1250</v>
      </c>
      <c r="F252" s="227" t="s">
        <v>1251</v>
      </c>
      <c r="G252" s="228" t="s">
        <v>503</v>
      </c>
      <c r="H252" s="229">
        <v>4</v>
      </c>
      <c r="I252" s="230"/>
      <c r="J252" s="231">
        <f>ROUND(I252*H252,2)</f>
        <v>0</v>
      </c>
      <c r="K252" s="227" t="s">
        <v>1</v>
      </c>
      <c r="L252" s="43"/>
      <c r="M252" s="232" t="s">
        <v>1</v>
      </c>
      <c r="N252" s="233" t="s">
        <v>41</v>
      </c>
      <c r="O252" s="90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216</v>
      </c>
      <c r="AT252" s="236" t="s">
        <v>181</v>
      </c>
      <c r="AU252" s="236" t="s">
        <v>84</v>
      </c>
      <c r="AY252" s="16" t="s">
        <v>179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84</v>
      </c>
      <c r="BK252" s="237">
        <f>ROUND(I252*H252,2)</f>
        <v>0</v>
      </c>
      <c r="BL252" s="16" t="s">
        <v>216</v>
      </c>
      <c r="BM252" s="236" t="s">
        <v>1163</v>
      </c>
    </row>
    <row r="253" s="2" customFormat="1" ht="16.5" customHeight="1">
      <c r="A253" s="37"/>
      <c r="B253" s="38"/>
      <c r="C253" s="261" t="s">
        <v>417</v>
      </c>
      <c r="D253" s="261" t="s">
        <v>234</v>
      </c>
      <c r="E253" s="262" t="s">
        <v>1247</v>
      </c>
      <c r="F253" s="263" t="s">
        <v>1245</v>
      </c>
      <c r="G253" s="264" t="s">
        <v>503</v>
      </c>
      <c r="H253" s="265">
        <v>4</v>
      </c>
      <c r="I253" s="266"/>
      <c r="J253" s="267">
        <f>ROUND(I253*H253,2)</f>
        <v>0</v>
      </c>
      <c r="K253" s="263" t="s">
        <v>1</v>
      </c>
      <c r="L253" s="268"/>
      <c r="M253" s="269" t="s">
        <v>1</v>
      </c>
      <c r="N253" s="270" t="s">
        <v>41</v>
      </c>
      <c r="O253" s="90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6" t="s">
        <v>258</v>
      </c>
      <c r="AT253" s="236" t="s">
        <v>234</v>
      </c>
      <c r="AU253" s="236" t="s">
        <v>84</v>
      </c>
      <c r="AY253" s="16" t="s">
        <v>179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6" t="s">
        <v>84</v>
      </c>
      <c r="BK253" s="237">
        <f>ROUND(I253*H253,2)</f>
        <v>0</v>
      </c>
      <c r="BL253" s="16" t="s">
        <v>216</v>
      </c>
      <c r="BM253" s="236" t="s">
        <v>1166</v>
      </c>
    </row>
    <row r="254" s="2" customFormat="1" ht="16.5" customHeight="1">
      <c r="A254" s="37"/>
      <c r="B254" s="38"/>
      <c r="C254" s="225" t="s">
        <v>1183</v>
      </c>
      <c r="D254" s="225" t="s">
        <v>181</v>
      </c>
      <c r="E254" s="226" t="s">
        <v>1255</v>
      </c>
      <c r="F254" s="227" t="s">
        <v>1256</v>
      </c>
      <c r="G254" s="228" t="s">
        <v>503</v>
      </c>
      <c r="H254" s="229">
        <v>2</v>
      </c>
      <c r="I254" s="230"/>
      <c r="J254" s="231">
        <f>ROUND(I254*H254,2)</f>
        <v>0</v>
      </c>
      <c r="K254" s="227" t="s">
        <v>1</v>
      </c>
      <c r="L254" s="43"/>
      <c r="M254" s="232" t="s">
        <v>1</v>
      </c>
      <c r="N254" s="233" t="s">
        <v>41</v>
      </c>
      <c r="O254" s="90"/>
      <c r="P254" s="234">
        <f>O254*H254</f>
        <v>0</v>
      </c>
      <c r="Q254" s="234">
        <v>0</v>
      </c>
      <c r="R254" s="234">
        <f>Q254*H254</f>
        <v>0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216</v>
      </c>
      <c r="AT254" s="236" t="s">
        <v>181</v>
      </c>
      <c r="AU254" s="236" t="s">
        <v>84</v>
      </c>
      <c r="AY254" s="16" t="s">
        <v>179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84</v>
      </c>
      <c r="BK254" s="237">
        <f>ROUND(I254*H254,2)</f>
        <v>0</v>
      </c>
      <c r="BL254" s="16" t="s">
        <v>216</v>
      </c>
      <c r="BM254" s="236" t="s">
        <v>1170</v>
      </c>
    </row>
    <row r="255" s="2" customFormat="1">
      <c r="A255" s="37"/>
      <c r="B255" s="38"/>
      <c r="C255" s="261" t="s">
        <v>425</v>
      </c>
      <c r="D255" s="261" t="s">
        <v>234</v>
      </c>
      <c r="E255" s="262" t="s">
        <v>1258</v>
      </c>
      <c r="F255" s="263" t="s">
        <v>1259</v>
      </c>
      <c r="G255" s="264" t="s">
        <v>503</v>
      </c>
      <c r="H255" s="265">
        <v>2</v>
      </c>
      <c r="I255" s="266"/>
      <c r="J255" s="267">
        <f>ROUND(I255*H255,2)</f>
        <v>0</v>
      </c>
      <c r="K255" s="263" t="s">
        <v>1</v>
      </c>
      <c r="L255" s="268"/>
      <c r="M255" s="269" t="s">
        <v>1</v>
      </c>
      <c r="N255" s="270" t="s">
        <v>41</v>
      </c>
      <c r="O255" s="90"/>
      <c r="P255" s="234">
        <f>O255*H255</f>
        <v>0</v>
      </c>
      <c r="Q255" s="234">
        <v>0</v>
      </c>
      <c r="R255" s="234">
        <f>Q255*H255</f>
        <v>0</v>
      </c>
      <c r="S255" s="234">
        <v>0</v>
      </c>
      <c r="T255" s="235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6" t="s">
        <v>258</v>
      </c>
      <c r="AT255" s="236" t="s">
        <v>234</v>
      </c>
      <c r="AU255" s="236" t="s">
        <v>84</v>
      </c>
      <c r="AY255" s="16" t="s">
        <v>179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6" t="s">
        <v>84</v>
      </c>
      <c r="BK255" s="237">
        <f>ROUND(I255*H255,2)</f>
        <v>0</v>
      </c>
      <c r="BL255" s="16" t="s">
        <v>216</v>
      </c>
      <c r="BM255" s="236" t="s">
        <v>1175</v>
      </c>
    </row>
    <row r="256" s="2" customFormat="1" ht="16.5" customHeight="1">
      <c r="A256" s="37"/>
      <c r="B256" s="38"/>
      <c r="C256" s="225" t="s">
        <v>1192</v>
      </c>
      <c r="D256" s="225" t="s">
        <v>181</v>
      </c>
      <c r="E256" s="226" t="s">
        <v>1262</v>
      </c>
      <c r="F256" s="227" t="s">
        <v>1263</v>
      </c>
      <c r="G256" s="228" t="s">
        <v>503</v>
      </c>
      <c r="H256" s="229">
        <v>8</v>
      </c>
      <c r="I256" s="230"/>
      <c r="J256" s="231">
        <f>ROUND(I256*H256,2)</f>
        <v>0</v>
      </c>
      <c r="K256" s="227" t="s">
        <v>1</v>
      </c>
      <c r="L256" s="43"/>
      <c r="M256" s="232" t="s">
        <v>1</v>
      </c>
      <c r="N256" s="233" t="s">
        <v>41</v>
      </c>
      <c r="O256" s="90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216</v>
      </c>
      <c r="AT256" s="236" t="s">
        <v>181</v>
      </c>
      <c r="AU256" s="236" t="s">
        <v>84</v>
      </c>
      <c r="AY256" s="16" t="s">
        <v>179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84</v>
      </c>
      <c r="BK256" s="237">
        <f>ROUND(I256*H256,2)</f>
        <v>0</v>
      </c>
      <c r="BL256" s="16" t="s">
        <v>216</v>
      </c>
      <c r="BM256" s="236" t="s">
        <v>1179</v>
      </c>
    </row>
    <row r="257" s="2" customFormat="1" ht="16.5" customHeight="1">
      <c r="A257" s="37"/>
      <c r="B257" s="38"/>
      <c r="C257" s="225" t="s">
        <v>429</v>
      </c>
      <c r="D257" s="225" t="s">
        <v>181</v>
      </c>
      <c r="E257" s="226" t="s">
        <v>1265</v>
      </c>
      <c r="F257" s="227" t="s">
        <v>1266</v>
      </c>
      <c r="G257" s="228" t="s">
        <v>503</v>
      </c>
      <c r="H257" s="229">
        <v>8</v>
      </c>
      <c r="I257" s="230"/>
      <c r="J257" s="231">
        <f>ROUND(I257*H257,2)</f>
        <v>0</v>
      </c>
      <c r="K257" s="227" t="s">
        <v>1</v>
      </c>
      <c r="L257" s="43"/>
      <c r="M257" s="232" t="s">
        <v>1</v>
      </c>
      <c r="N257" s="233" t="s">
        <v>41</v>
      </c>
      <c r="O257" s="90"/>
      <c r="P257" s="234">
        <f>O257*H257</f>
        <v>0</v>
      </c>
      <c r="Q257" s="234">
        <v>0</v>
      </c>
      <c r="R257" s="234">
        <f>Q257*H257</f>
        <v>0</v>
      </c>
      <c r="S257" s="234">
        <v>0</v>
      </c>
      <c r="T257" s="235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6" t="s">
        <v>216</v>
      </c>
      <c r="AT257" s="236" t="s">
        <v>181</v>
      </c>
      <c r="AU257" s="236" t="s">
        <v>84</v>
      </c>
      <c r="AY257" s="16" t="s">
        <v>179</v>
      </c>
      <c r="BE257" s="237">
        <f>IF(N257="základní",J257,0)</f>
        <v>0</v>
      </c>
      <c r="BF257" s="237">
        <f>IF(N257="snížená",J257,0)</f>
        <v>0</v>
      </c>
      <c r="BG257" s="237">
        <f>IF(N257="zákl. přenesená",J257,0)</f>
        <v>0</v>
      </c>
      <c r="BH257" s="237">
        <f>IF(N257="sníž. přenesená",J257,0)</f>
        <v>0</v>
      </c>
      <c r="BI257" s="237">
        <f>IF(N257="nulová",J257,0)</f>
        <v>0</v>
      </c>
      <c r="BJ257" s="16" t="s">
        <v>84</v>
      </c>
      <c r="BK257" s="237">
        <f>ROUND(I257*H257,2)</f>
        <v>0</v>
      </c>
      <c r="BL257" s="16" t="s">
        <v>216</v>
      </c>
      <c r="BM257" s="236" t="s">
        <v>1182</v>
      </c>
    </row>
    <row r="258" s="2" customFormat="1" ht="16.5" customHeight="1">
      <c r="A258" s="37"/>
      <c r="B258" s="38"/>
      <c r="C258" s="225" t="s">
        <v>1199</v>
      </c>
      <c r="D258" s="225" t="s">
        <v>181</v>
      </c>
      <c r="E258" s="226" t="s">
        <v>1288</v>
      </c>
      <c r="F258" s="227" t="s">
        <v>1289</v>
      </c>
      <c r="G258" s="228" t="s">
        <v>221</v>
      </c>
      <c r="H258" s="229">
        <v>40</v>
      </c>
      <c r="I258" s="230"/>
      <c r="J258" s="231">
        <f>ROUND(I258*H258,2)</f>
        <v>0</v>
      </c>
      <c r="K258" s="227" t="s">
        <v>1</v>
      </c>
      <c r="L258" s="43"/>
      <c r="M258" s="232" t="s">
        <v>1</v>
      </c>
      <c r="N258" s="233" t="s">
        <v>41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216</v>
      </c>
      <c r="AT258" s="236" t="s">
        <v>181</v>
      </c>
      <c r="AU258" s="236" t="s">
        <v>84</v>
      </c>
      <c r="AY258" s="16" t="s">
        <v>179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84</v>
      </c>
      <c r="BK258" s="237">
        <f>ROUND(I258*H258,2)</f>
        <v>0</v>
      </c>
      <c r="BL258" s="16" t="s">
        <v>216</v>
      </c>
      <c r="BM258" s="236" t="s">
        <v>1186</v>
      </c>
    </row>
    <row r="259" s="2" customFormat="1" ht="16.5" customHeight="1">
      <c r="A259" s="37"/>
      <c r="B259" s="38"/>
      <c r="C259" s="261" t="s">
        <v>434</v>
      </c>
      <c r="D259" s="261" t="s">
        <v>234</v>
      </c>
      <c r="E259" s="262" t="s">
        <v>1291</v>
      </c>
      <c r="F259" s="263" t="s">
        <v>1292</v>
      </c>
      <c r="G259" s="264" t="s">
        <v>221</v>
      </c>
      <c r="H259" s="265">
        <v>40</v>
      </c>
      <c r="I259" s="266"/>
      <c r="J259" s="267">
        <f>ROUND(I259*H259,2)</f>
        <v>0</v>
      </c>
      <c r="K259" s="263" t="s">
        <v>1</v>
      </c>
      <c r="L259" s="268"/>
      <c r="M259" s="269" t="s">
        <v>1</v>
      </c>
      <c r="N259" s="270" t="s">
        <v>41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258</v>
      </c>
      <c r="AT259" s="236" t="s">
        <v>234</v>
      </c>
      <c r="AU259" s="236" t="s">
        <v>84</v>
      </c>
      <c r="AY259" s="16" t="s">
        <v>179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84</v>
      </c>
      <c r="BK259" s="237">
        <f>ROUND(I259*H259,2)</f>
        <v>0</v>
      </c>
      <c r="BL259" s="16" t="s">
        <v>216</v>
      </c>
      <c r="BM259" s="236" t="s">
        <v>1191</v>
      </c>
    </row>
    <row r="260" s="2" customFormat="1" ht="16.5" customHeight="1">
      <c r="A260" s="37"/>
      <c r="B260" s="38"/>
      <c r="C260" s="225" t="s">
        <v>1206</v>
      </c>
      <c r="D260" s="225" t="s">
        <v>181</v>
      </c>
      <c r="E260" s="226" t="s">
        <v>1295</v>
      </c>
      <c r="F260" s="227" t="s">
        <v>1296</v>
      </c>
      <c r="G260" s="228" t="s">
        <v>503</v>
      </c>
      <c r="H260" s="229">
        <v>2</v>
      </c>
      <c r="I260" s="230"/>
      <c r="J260" s="231">
        <f>ROUND(I260*H260,2)</f>
        <v>0</v>
      </c>
      <c r="K260" s="227" t="s">
        <v>1</v>
      </c>
      <c r="L260" s="43"/>
      <c r="M260" s="232" t="s">
        <v>1</v>
      </c>
      <c r="N260" s="233" t="s">
        <v>41</v>
      </c>
      <c r="O260" s="90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6" t="s">
        <v>216</v>
      </c>
      <c r="AT260" s="236" t="s">
        <v>181</v>
      </c>
      <c r="AU260" s="236" t="s">
        <v>84</v>
      </c>
      <c r="AY260" s="16" t="s">
        <v>179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6" t="s">
        <v>84</v>
      </c>
      <c r="BK260" s="237">
        <f>ROUND(I260*H260,2)</f>
        <v>0</v>
      </c>
      <c r="BL260" s="16" t="s">
        <v>216</v>
      </c>
      <c r="BM260" s="236" t="s">
        <v>1195</v>
      </c>
    </row>
    <row r="261" s="2" customFormat="1" ht="21.75" customHeight="1">
      <c r="A261" s="37"/>
      <c r="B261" s="38"/>
      <c r="C261" s="261" t="s">
        <v>437</v>
      </c>
      <c r="D261" s="261" t="s">
        <v>234</v>
      </c>
      <c r="E261" s="262" t="s">
        <v>1298</v>
      </c>
      <c r="F261" s="263" t="s">
        <v>1299</v>
      </c>
      <c r="G261" s="264" t="s">
        <v>503</v>
      </c>
      <c r="H261" s="265">
        <v>2</v>
      </c>
      <c r="I261" s="266"/>
      <c r="J261" s="267">
        <f>ROUND(I261*H261,2)</f>
        <v>0</v>
      </c>
      <c r="K261" s="263" t="s">
        <v>1</v>
      </c>
      <c r="L261" s="268"/>
      <c r="M261" s="269" t="s">
        <v>1</v>
      </c>
      <c r="N261" s="270" t="s">
        <v>41</v>
      </c>
      <c r="O261" s="90"/>
      <c r="P261" s="234">
        <f>O261*H261</f>
        <v>0</v>
      </c>
      <c r="Q261" s="234">
        <v>0</v>
      </c>
      <c r="R261" s="234">
        <f>Q261*H261</f>
        <v>0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258</v>
      </c>
      <c r="AT261" s="236" t="s">
        <v>234</v>
      </c>
      <c r="AU261" s="236" t="s">
        <v>84</v>
      </c>
      <c r="AY261" s="16" t="s">
        <v>179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84</v>
      </c>
      <c r="BK261" s="237">
        <f>ROUND(I261*H261,2)</f>
        <v>0</v>
      </c>
      <c r="BL261" s="16" t="s">
        <v>216</v>
      </c>
      <c r="BM261" s="236" t="s">
        <v>1198</v>
      </c>
    </row>
    <row r="262" s="2" customFormat="1" ht="21.75" customHeight="1">
      <c r="A262" s="37"/>
      <c r="B262" s="38"/>
      <c r="C262" s="225" t="s">
        <v>1215</v>
      </c>
      <c r="D262" s="225" t="s">
        <v>181</v>
      </c>
      <c r="E262" s="226" t="s">
        <v>1309</v>
      </c>
      <c r="F262" s="227" t="s">
        <v>1310</v>
      </c>
      <c r="G262" s="228" t="s">
        <v>809</v>
      </c>
      <c r="H262" s="229">
        <v>12</v>
      </c>
      <c r="I262" s="230"/>
      <c r="J262" s="231">
        <f>ROUND(I262*H262,2)</f>
        <v>0</v>
      </c>
      <c r="K262" s="227" t="s">
        <v>1</v>
      </c>
      <c r="L262" s="43"/>
      <c r="M262" s="232" t="s">
        <v>1</v>
      </c>
      <c r="N262" s="233" t="s">
        <v>41</v>
      </c>
      <c r="O262" s="90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216</v>
      </c>
      <c r="AT262" s="236" t="s">
        <v>181</v>
      </c>
      <c r="AU262" s="236" t="s">
        <v>84</v>
      </c>
      <c r="AY262" s="16" t="s">
        <v>179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84</v>
      </c>
      <c r="BK262" s="237">
        <f>ROUND(I262*H262,2)</f>
        <v>0</v>
      </c>
      <c r="BL262" s="16" t="s">
        <v>216</v>
      </c>
      <c r="BM262" s="236" t="s">
        <v>1202</v>
      </c>
    </row>
    <row r="263" s="2" customFormat="1">
      <c r="A263" s="37"/>
      <c r="B263" s="38"/>
      <c r="C263" s="261" t="s">
        <v>442</v>
      </c>
      <c r="D263" s="261" t="s">
        <v>234</v>
      </c>
      <c r="E263" s="262" t="s">
        <v>1313</v>
      </c>
      <c r="F263" s="263" t="s">
        <v>1185</v>
      </c>
      <c r="G263" s="264" t="s">
        <v>503</v>
      </c>
      <c r="H263" s="265">
        <v>1</v>
      </c>
      <c r="I263" s="266"/>
      <c r="J263" s="267">
        <f>ROUND(I263*H263,2)</f>
        <v>0</v>
      </c>
      <c r="K263" s="263" t="s">
        <v>1</v>
      </c>
      <c r="L263" s="268"/>
      <c r="M263" s="277" t="s">
        <v>1</v>
      </c>
      <c r="N263" s="278" t="s">
        <v>41</v>
      </c>
      <c r="O263" s="274"/>
      <c r="P263" s="275">
        <f>O263*H263</f>
        <v>0</v>
      </c>
      <c r="Q263" s="275">
        <v>0</v>
      </c>
      <c r="R263" s="275">
        <f>Q263*H263</f>
        <v>0</v>
      </c>
      <c r="S263" s="275">
        <v>0</v>
      </c>
      <c r="T263" s="27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258</v>
      </c>
      <c r="AT263" s="236" t="s">
        <v>234</v>
      </c>
      <c r="AU263" s="236" t="s">
        <v>84</v>
      </c>
      <c r="AY263" s="16" t="s">
        <v>179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84</v>
      </c>
      <c r="BK263" s="237">
        <f>ROUND(I263*H263,2)</f>
        <v>0</v>
      </c>
      <c r="BL263" s="16" t="s">
        <v>216</v>
      </c>
      <c r="BM263" s="236" t="s">
        <v>1205</v>
      </c>
    </row>
    <row r="264" s="2" customFormat="1" ht="6.96" customHeight="1">
      <c r="A264" s="37"/>
      <c r="B264" s="65"/>
      <c r="C264" s="66"/>
      <c r="D264" s="66"/>
      <c r="E264" s="66"/>
      <c r="F264" s="66"/>
      <c r="G264" s="66"/>
      <c r="H264" s="66"/>
      <c r="I264" s="66"/>
      <c r="J264" s="66"/>
      <c r="K264" s="66"/>
      <c r="L264" s="43"/>
      <c r="M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</sheetData>
  <sheetProtection sheet="1" autoFilter="0" formatColumns="0" formatRows="0" objects="1" scenarios="1" spinCount="100000" saltValue="8tut2osjLJCCjWhHYrtXl9lPMCZ6M4iylw2b24qJahlXiI5qI/hn0bg4p0Ml5ARyeXTJobe9nT3a0Q/lg5oS2A==" hashValue="iaaakypuROLbUDF5wx0LkL0k5+rJJlFVhHQAonX7JIawWWQC/ZTarSIr4Px8hBkt3hFFS0twk3QIbzKPyAezzw==" algorithmName="SHA-512" password="CC35"/>
  <autoFilter ref="C132:K2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132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1514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ROUND((SUM(BE125:BE150)),  2)</f>
        <v>0</v>
      </c>
      <c r="G35" s="37"/>
      <c r="H35" s="37"/>
      <c r="I35" s="163">
        <v>0.20999999999999999</v>
      </c>
      <c r="J35" s="162">
        <f>ROUND(((SUM(BE125:BE150))*I35),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ROUND((SUM(BF125:BF150)),  2)</f>
        <v>0</v>
      </c>
      <c r="G36" s="37"/>
      <c r="H36" s="37"/>
      <c r="I36" s="163">
        <v>0.14999999999999999</v>
      </c>
      <c r="J36" s="162">
        <f>ROUND(((SUM(BF125:BF150))*I36),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ROUND((SUM(BG125:BG150)),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ROUND((SUM(BH125:BH150)),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ROUND((SUM(BI125:BI150)),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03.6 - II.etapa - VZT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154</v>
      </c>
      <c r="E99" s="190"/>
      <c r="F99" s="190"/>
      <c r="G99" s="190"/>
      <c r="H99" s="190"/>
      <c r="I99" s="190"/>
      <c r="J99" s="191">
        <f>J126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1316</v>
      </c>
      <c r="E100" s="195"/>
      <c r="F100" s="195"/>
      <c r="G100" s="195"/>
      <c r="H100" s="195"/>
      <c r="I100" s="195"/>
      <c r="J100" s="196">
        <f>J127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576</v>
      </c>
      <c r="E101" s="190"/>
      <c r="F101" s="190"/>
      <c r="G101" s="190"/>
      <c r="H101" s="190"/>
      <c r="I101" s="190"/>
      <c r="J101" s="191">
        <f>J146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160</v>
      </c>
      <c r="E102" s="190"/>
      <c r="F102" s="190"/>
      <c r="G102" s="190"/>
      <c r="H102" s="190"/>
      <c r="I102" s="190"/>
      <c r="J102" s="191">
        <f>J148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2"/>
      <c r="D103" s="194" t="s">
        <v>1317</v>
      </c>
      <c r="E103" s="195"/>
      <c r="F103" s="195"/>
      <c r="G103" s="195"/>
      <c r="H103" s="195"/>
      <c r="I103" s="195"/>
      <c r="J103" s="196">
        <f>J149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164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Druhá domácnost DOZP-PD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137</v>
      </c>
      <c r="D114" s="21"/>
      <c r="E114" s="21"/>
      <c r="F114" s="21"/>
      <c r="G114" s="21"/>
      <c r="H114" s="21"/>
      <c r="I114" s="21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82" t="s">
        <v>1392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568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03.6 - II.etapa - VZT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>Mladá Boleslav,Havlíčkova 447</v>
      </c>
      <c r="G119" s="39"/>
      <c r="H119" s="39"/>
      <c r="I119" s="31" t="s">
        <v>22</v>
      </c>
      <c r="J119" s="78" t="str">
        <f>IF(J14="","",J14)</f>
        <v>30. 6. 2021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E17</f>
        <v>Středočeský kraj</v>
      </c>
      <c r="G121" s="39"/>
      <c r="H121" s="39"/>
      <c r="I121" s="31" t="s">
        <v>30</v>
      </c>
      <c r="J121" s="35" t="str">
        <f>E23</f>
        <v>Energy Benefit Centre Praha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IF(E20="","",E20)</f>
        <v>Vyplň údaj</v>
      </c>
      <c r="G122" s="39"/>
      <c r="H122" s="39"/>
      <c r="I122" s="31" t="s">
        <v>33</v>
      </c>
      <c r="J122" s="35" t="str">
        <f>E26</f>
        <v>Ing.Pavel Michálek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8"/>
      <c r="B124" s="199"/>
      <c r="C124" s="200" t="s">
        <v>165</v>
      </c>
      <c r="D124" s="201" t="s">
        <v>61</v>
      </c>
      <c r="E124" s="201" t="s">
        <v>57</v>
      </c>
      <c r="F124" s="201" t="s">
        <v>58</v>
      </c>
      <c r="G124" s="201" t="s">
        <v>166</v>
      </c>
      <c r="H124" s="201" t="s">
        <v>167</v>
      </c>
      <c r="I124" s="201" t="s">
        <v>168</v>
      </c>
      <c r="J124" s="201" t="s">
        <v>142</v>
      </c>
      <c r="K124" s="202" t="s">
        <v>169</v>
      </c>
      <c r="L124" s="203"/>
      <c r="M124" s="99" t="s">
        <v>1</v>
      </c>
      <c r="N124" s="100" t="s">
        <v>40</v>
      </c>
      <c r="O124" s="100" t="s">
        <v>170</v>
      </c>
      <c r="P124" s="100" t="s">
        <v>171</v>
      </c>
      <c r="Q124" s="100" t="s">
        <v>172</v>
      </c>
      <c r="R124" s="100" t="s">
        <v>173</v>
      </c>
      <c r="S124" s="100" t="s">
        <v>174</v>
      </c>
      <c r="T124" s="101" t="s">
        <v>175</v>
      </c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</row>
    <row r="125" s="2" customFormat="1" ht="22.8" customHeight="1">
      <c r="A125" s="37"/>
      <c r="B125" s="38"/>
      <c r="C125" s="106" t="s">
        <v>176</v>
      </c>
      <c r="D125" s="39"/>
      <c r="E125" s="39"/>
      <c r="F125" s="39"/>
      <c r="G125" s="39"/>
      <c r="H125" s="39"/>
      <c r="I125" s="39"/>
      <c r="J125" s="204">
        <f>BK125</f>
        <v>0</v>
      </c>
      <c r="K125" s="39"/>
      <c r="L125" s="43"/>
      <c r="M125" s="102"/>
      <c r="N125" s="205"/>
      <c r="O125" s="103"/>
      <c r="P125" s="206">
        <f>P126+P146+P148</f>
        <v>0</v>
      </c>
      <c r="Q125" s="103"/>
      <c r="R125" s="206">
        <f>R126+R146+R148</f>
        <v>0</v>
      </c>
      <c r="S125" s="103"/>
      <c r="T125" s="207">
        <f>T126+T146+T148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144</v>
      </c>
      <c r="BK125" s="208">
        <f>BK126+BK146+BK148</f>
        <v>0</v>
      </c>
    </row>
    <row r="126" s="12" customFormat="1" ht="25.92" customHeight="1">
      <c r="A126" s="12"/>
      <c r="B126" s="209"/>
      <c r="C126" s="210"/>
      <c r="D126" s="211" t="s">
        <v>75</v>
      </c>
      <c r="E126" s="212" t="s">
        <v>418</v>
      </c>
      <c r="F126" s="212" t="s">
        <v>419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86</v>
      </c>
      <c r="AT126" s="221" t="s">
        <v>75</v>
      </c>
      <c r="AU126" s="221" t="s">
        <v>76</v>
      </c>
      <c r="AY126" s="220" t="s">
        <v>179</v>
      </c>
      <c r="BK126" s="222">
        <f>BK127</f>
        <v>0</v>
      </c>
    </row>
    <row r="127" s="12" customFormat="1" ht="22.8" customHeight="1">
      <c r="A127" s="12"/>
      <c r="B127" s="209"/>
      <c r="C127" s="210"/>
      <c r="D127" s="211" t="s">
        <v>75</v>
      </c>
      <c r="E127" s="223" t="s">
        <v>1318</v>
      </c>
      <c r="F127" s="223" t="s">
        <v>1319</v>
      </c>
      <c r="G127" s="210"/>
      <c r="H127" s="210"/>
      <c r="I127" s="213"/>
      <c r="J127" s="224">
        <f>BK127</f>
        <v>0</v>
      </c>
      <c r="K127" s="210"/>
      <c r="L127" s="215"/>
      <c r="M127" s="216"/>
      <c r="N127" s="217"/>
      <c r="O127" s="217"/>
      <c r="P127" s="218">
        <f>SUM(P128:P145)</f>
        <v>0</v>
      </c>
      <c r="Q127" s="217"/>
      <c r="R127" s="218">
        <f>SUM(R128:R145)</f>
        <v>0</v>
      </c>
      <c r="S127" s="217"/>
      <c r="T127" s="219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86</v>
      </c>
      <c r="AT127" s="221" t="s">
        <v>75</v>
      </c>
      <c r="AU127" s="221" t="s">
        <v>84</v>
      </c>
      <c r="AY127" s="220" t="s">
        <v>179</v>
      </c>
      <c r="BK127" s="222">
        <f>SUM(BK128:BK145)</f>
        <v>0</v>
      </c>
    </row>
    <row r="128" s="2" customFormat="1" ht="16.5" customHeight="1">
      <c r="A128" s="37"/>
      <c r="B128" s="38"/>
      <c r="C128" s="225" t="s">
        <v>84</v>
      </c>
      <c r="D128" s="225" t="s">
        <v>181</v>
      </c>
      <c r="E128" s="226" t="s">
        <v>1515</v>
      </c>
      <c r="F128" s="227" t="s">
        <v>1516</v>
      </c>
      <c r="G128" s="228" t="s">
        <v>342</v>
      </c>
      <c r="H128" s="229">
        <v>2</v>
      </c>
      <c r="I128" s="230"/>
      <c r="J128" s="231">
        <f>ROUND(I128*H128,2)</f>
        <v>0</v>
      </c>
      <c r="K128" s="227" t="s">
        <v>1</v>
      </c>
      <c r="L128" s="43"/>
      <c r="M128" s="232" t="s">
        <v>1</v>
      </c>
      <c r="N128" s="233" t="s">
        <v>41</v>
      </c>
      <c r="O128" s="90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6" t="s">
        <v>216</v>
      </c>
      <c r="AT128" s="236" t="s">
        <v>181</v>
      </c>
      <c r="AU128" s="236" t="s">
        <v>86</v>
      </c>
      <c r="AY128" s="16" t="s">
        <v>179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6" t="s">
        <v>84</v>
      </c>
      <c r="BK128" s="237">
        <f>ROUND(I128*H128,2)</f>
        <v>0</v>
      </c>
      <c r="BL128" s="16" t="s">
        <v>216</v>
      </c>
      <c r="BM128" s="236" t="s">
        <v>86</v>
      </c>
    </row>
    <row r="129" s="2" customFormat="1" ht="16.5" customHeight="1">
      <c r="A129" s="37"/>
      <c r="B129" s="38"/>
      <c r="C129" s="225" t="s">
        <v>86</v>
      </c>
      <c r="D129" s="225" t="s">
        <v>181</v>
      </c>
      <c r="E129" s="226" t="s">
        <v>1517</v>
      </c>
      <c r="F129" s="227" t="s">
        <v>1518</v>
      </c>
      <c r="G129" s="228" t="s">
        <v>342</v>
      </c>
      <c r="H129" s="229">
        <v>2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41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216</v>
      </c>
      <c r="AT129" s="236" t="s">
        <v>181</v>
      </c>
      <c r="AU129" s="236" t="s">
        <v>86</v>
      </c>
      <c r="AY129" s="16" t="s">
        <v>179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84</v>
      </c>
      <c r="BK129" s="237">
        <f>ROUND(I129*H129,2)</f>
        <v>0</v>
      </c>
      <c r="BL129" s="16" t="s">
        <v>216</v>
      </c>
      <c r="BM129" s="236" t="s">
        <v>186</v>
      </c>
    </row>
    <row r="130" s="2" customFormat="1" ht="21.75" customHeight="1">
      <c r="A130" s="37"/>
      <c r="B130" s="38"/>
      <c r="C130" s="225" t="s">
        <v>194</v>
      </c>
      <c r="D130" s="225" t="s">
        <v>181</v>
      </c>
      <c r="E130" s="226" t="s">
        <v>1519</v>
      </c>
      <c r="F130" s="227" t="s">
        <v>1520</v>
      </c>
      <c r="G130" s="228" t="s">
        <v>342</v>
      </c>
      <c r="H130" s="229">
        <v>4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216</v>
      </c>
      <c r="AT130" s="236" t="s">
        <v>181</v>
      </c>
      <c r="AU130" s="236" t="s">
        <v>86</v>
      </c>
      <c r="AY130" s="16" t="s">
        <v>179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84</v>
      </c>
      <c r="BK130" s="237">
        <f>ROUND(I130*H130,2)</f>
        <v>0</v>
      </c>
      <c r="BL130" s="16" t="s">
        <v>216</v>
      </c>
      <c r="BM130" s="236" t="s">
        <v>197</v>
      </c>
    </row>
    <row r="131" s="2" customFormat="1" ht="16.5" customHeight="1">
      <c r="A131" s="37"/>
      <c r="B131" s="38"/>
      <c r="C131" s="261" t="s">
        <v>186</v>
      </c>
      <c r="D131" s="261" t="s">
        <v>234</v>
      </c>
      <c r="E131" s="262" t="s">
        <v>1521</v>
      </c>
      <c r="F131" s="263" t="s">
        <v>1522</v>
      </c>
      <c r="G131" s="264" t="s">
        <v>342</v>
      </c>
      <c r="H131" s="265">
        <v>4</v>
      </c>
      <c r="I131" s="266"/>
      <c r="J131" s="267">
        <f>ROUND(I131*H131,2)</f>
        <v>0</v>
      </c>
      <c r="K131" s="263" t="s">
        <v>1</v>
      </c>
      <c r="L131" s="268"/>
      <c r="M131" s="269" t="s">
        <v>1</v>
      </c>
      <c r="N131" s="270" t="s">
        <v>41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258</v>
      </c>
      <c r="AT131" s="236" t="s">
        <v>234</v>
      </c>
      <c r="AU131" s="236" t="s">
        <v>86</v>
      </c>
      <c r="AY131" s="16" t="s">
        <v>179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84</v>
      </c>
      <c r="BK131" s="237">
        <f>ROUND(I131*H131,2)</f>
        <v>0</v>
      </c>
      <c r="BL131" s="16" t="s">
        <v>216</v>
      </c>
      <c r="BM131" s="236" t="s">
        <v>200</v>
      </c>
    </row>
    <row r="132" s="2" customFormat="1">
      <c r="A132" s="37"/>
      <c r="B132" s="38"/>
      <c r="C132" s="225" t="s">
        <v>201</v>
      </c>
      <c r="D132" s="225" t="s">
        <v>181</v>
      </c>
      <c r="E132" s="226" t="s">
        <v>1339</v>
      </c>
      <c r="F132" s="227" t="s">
        <v>1340</v>
      </c>
      <c r="G132" s="228" t="s">
        <v>221</v>
      </c>
      <c r="H132" s="229">
        <v>25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41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216</v>
      </c>
      <c r="AT132" s="236" t="s">
        <v>181</v>
      </c>
      <c r="AU132" s="236" t="s">
        <v>86</v>
      </c>
      <c r="AY132" s="16" t="s">
        <v>179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84</v>
      </c>
      <c r="BK132" s="237">
        <f>ROUND(I132*H132,2)</f>
        <v>0</v>
      </c>
      <c r="BL132" s="16" t="s">
        <v>216</v>
      </c>
      <c r="BM132" s="236" t="s">
        <v>204</v>
      </c>
    </row>
    <row r="133" s="2" customFormat="1" ht="33" customHeight="1">
      <c r="A133" s="37"/>
      <c r="B133" s="38"/>
      <c r="C133" s="225" t="s">
        <v>197</v>
      </c>
      <c r="D133" s="225" t="s">
        <v>181</v>
      </c>
      <c r="E133" s="226" t="s">
        <v>1523</v>
      </c>
      <c r="F133" s="227" t="s">
        <v>1524</v>
      </c>
      <c r="G133" s="228" t="s">
        <v>342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216</v>
      </c>
      <c r="AT133" s="236" t="s">
        <v>181</v>
      </c>
      <c r="AU133" s="236" t="s">
        <v>86</v>
      </c>
      <c r="AY133" s="16" t="s">
        <v>179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84</v>
      </c>
      <c r="BK133" s="237">
        <f>ROUND(I133*H133,2)</f>
        <v>0</v>
      </c>
      <c r="BL133" s="16" t="s">
        <v>216</v>
      </c>
      <c r="BM133" s="236" t="s">
        <v>207</v>
      </c>
    </row>
    <row r="134" s="2" customFormat="1" ht="44.25" customHeight="1">
      <c r="A134" s="37"/>
      <c r="B134" s="38"/>
      <c r="C134" s="225" t="s">
        <v>208</v>
      </c>
      <c r="D134" s="225" t="s">
        <v>181</v>
      </c>
      <c r="E134" s="226" t="s">
        <v>1525</v>
      </c>
      <c r="F134" s="227" t="s">
        <v>1526</v>
      </c>
      <c r="G134" s="228" t="s">
        <v>342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216</v>
      </c>
      <c r="AT134" s="236" t="s">
        <v>181</v>
      </c>
      <c r="AU134" s="236" t="s">
        <v>86</v>
      </c>
      <c r="AY134" s="16" t="s">
        <v>179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84</v>
      </c>
      <c r="BK134" s="237">
        <f>ROUND(I134*H134,2)</f>
        <v>0</v>
      </c>
      <c r="BL134" s="16" t="s">
        <v>216</v>
      </c>
      <c r="BM134" s="236" t="s">
        <v>212</v>
      </c>
    </row>
    <row r="135" s="2" customFormat="1">
      <c r="A135" s="37"/>
      <c r="B135" s="38"/>
      <c r="C135" s="225" t="s">
        <v>200</v>
      </c>
      <c r="D135" s="225" t="s">
        <v>181</v>
      </c>
      <c r="E135" s="226" t="s">
        <v>1527</v>
      </c>
      <c r="F135" s="227" t="s">
        <v>1528</v>
      </c>
      <c r="G135" s="228" t="s">
        <v>342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216</v>
      </c>
      <c r="AT135" s="236" t="s">
        <v>181</v>
      </c>
      <c r="AU135" s="236" t="s">
        <v>86</v>
      </c>
      <c r="AY135" s="16" t="s">
        <v>179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84</v>
      </c>
      <c r="BK135" s="237">
        <f>ROUND(I135*H135,2)</f>
        <v>0</v>
      </c>
      <c r="BL135" s="16" t="s">
        <v>216</v>
      </c>
      <c r="BM135" s="236" t="s">
        <v>216</v>
      </c>
    </row>
    <row r="136" s="2" customFormat="1" ht="16.5" customHeight="1">
      <c r="A136" s="37"/>
      <c r="B136" s="38"/>
      <c r="C136" s="261" t="s">
        <v>218</v>
      </c>
      <c r="D136" s="261" t="s">
        <v>234</v>
      </c>
      <c r="E136" s="262" t="s">
        <v>1529</v>
      </c>
      <c r="F136" s="263" t="s">
        <v>1530</v>
      </c>
      <c r="G136" s="264" t="s">
        <v>342</v>
      </c>
      <c r="H136" s="265">
        <v>2</v>
      </c>
      <c r="I136" s="266"/>
      <c r="J136" s="267">
        <f>ROUND(I136*H136,2)</f>
        <v>0</v>
      </c>
      <c r="K136" s="263" t="s">
        <v>1</v>
      </c>
      <c r="L136" s="268"/>
      <c r="M136" s="269" t="s">
        <v>1</v>
      </c>
      <c r="N136" s="270" t="s">
        <v>41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258</v>
      </c>
      <c r="AT136" s="236" t="s">
        <v>234</v>
      </c>
      <c r="AU136" s="236" t="s">
        <v>86</v>
      </c>
      <c r="AY136" s="16" t="s">
        <v>179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84</v>
      </c>
      <c r="BK136" s="237">
        <f>ROUND(I136*H136,2)</f>
        <v>0</v>
      </c>
      <c r="BL136" s="16" t="s">
        <v>216</v>
      </c>
      <c r="BM136" s="236" t="s">
        <v>222</v>
      </c>
    </row>
    <row r="137" s="2" customFormat="1" ht="16.5" customHeight="1">
      <c r="A137" s="37"/>
      <c r="B137" s="38"/>
      <c r="C137" s="225" t="s">
        <v>204</v>
      </c>
      <c r="D137" s="225" t="s">
        <v>181</v>
      </c>
      <c r="E137" s="226" t="s">
        <v>1531</v>
      </c>
      <c r="F137" s="227" t="s">
        <v>1532</v>
      </c>
      <c r="G137" s="228" t="s">
        <v>342</v>
      </c>
      <c r="H137" s="229">
        <v>1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41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216</v>
      </c>
      <c r="AT137" s="236" t="s">
        <v>181</v>
      </c>
      <c r="AU137" s="236" t="s">
        <v>86</v>
      </c>
      <c r="AY137" s="16" t="s">
        <v>179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84</v>
      </c>
      <c r="BK137" s="237">
        <f>ROUND(I137*H137,2)</f>
        <v>0</v>
      </c>
      <c r="BL137" s="16" t="s">
        <v>216</v>
      </c>
      <c r="BM137" s="236" t="s">
        <v>227</v>
      </c>
    </row>
    <row r="138" s="2" customFormat="1" ht="16.5" customHeight="1">
      <c r="A138" s="37"/>
      <c r="B138" s="38"/>
      <c r="C138" s="261" t="s">
        <v>229</v>
      </c>
      <c r="D138" s="261" t="s">
        <v>234</v>
      </c>
      <c r="E138" s="262" t="s">
        <v>1533</v>
      </c>
      <c r="F138" s="263" t="s">
        <v>1534</v>
      </c>
      <c r="G138" s="264" t="s">
        <v>342</v>
      </c>
      <c r="H138" s="265">
        <v>1</v>
      </c>
      <c r="I138" s="266"/>
      <c r="J138" s="267">
        <f>ROUND(I138*H138,2)</f>
        <v>0</v>
      </c>
      <c r="K138" s="263" t="s">
        <v>1</v>
      </c>
      <c r="L138" s="268"/>
      <c r="M138" s="269" t="s">
        <v>1</v>
      </c>
      <c r="N138" s="270" t="s">
        <v>41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258</v>
      </c>
      <c r="AT138" s="236" t="s">
        <v>234</v>
      </c>
      <c r="AU138" s="236" t="s">
        <v>86</v>
      </c>
      <c r="AY138" s="16" t="s">
        <v>179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84</v>
      </c>
      <c r="BK138" s="237">
        <f>ROUND(I138*H138,2)</f>
        <v>0</v>
      </c>
      <c r="BL138" s="16" t="s">
        <v>216</v>
      </c>
      <c r="BM138" s="236" t="s">
        <v>232</v>
      </c>
    </row>
    <row r="139" s="2" customFormat="1" ht="16.5" customHeight="1">
      <c r="A139" s="37"/>
      <c r="B139" s="38"/>
      <c r="C139" s="225" t="s">
        <v>207</v>
      </c>
      <c r="D139" s="225" t="s">
        <v>181</v>
      </c>
      <c r="E139" s="226" t="s">
        <v>1353</v>
      </c>
      <c r="F139" s="227" t="s">
        <v>1354</v>
      </c>
      <c r="G139" s="228" t="s">
        <v>1355</v>
      </c>
      <c r="H139" s="229">
        <v>25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216</v>
      </c>
      <c r="AT139" s="236" t="s">
        <v>181</v>
      </c>
      <c r="AU139" s="236" t="s">
        <v>86</v>
      </c>
      <c r="AY139" s="16" t="s">
        <v>179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84</v>
      </c>
      <c r="BK139" s="237">
        <f>ROUND(I139*H139,2)</f>
        <v>0</v>
      </c>
      <c r="BL139" s="16" t="s">
        <v>216</v>
      </c>
      <c r="BM139" s="236" t="s">
        <v>237</v>
      </c>
    </row>
    <row r="140" s="2" customFormat="1" ht="16.5" customHeight="1">
      <c r="A140" s="37"/>
      <c r="B140" s="38"/>
      <c r="C140" s="225" t="s">
        <v>239</v>
      </c>
      <c r="D140" s="225" t="s">
        <v>181</v>
      </c>
      <c r="E140" s="226" t="s">
        <v>1356</v>
      </c>
      <c r="F140" s="227" t="s">
        <v>1357</v>
      </c>
      <c r="G140" s="228" t="s">
        <v>809</v>
      </c>
      <c r="H140" s="229">
        <v>10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41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216</v>
      </c>
      <c r="AT140" s="236" t="s">
        <v>181</v>
      </c>
      <c r="AU140" s="236" t="s">
        <v>86</v>
      </c>
      <c r="AY140" s="16" t="s">
        <v>179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84</v>
      </c>
      <c r="BK140" s="237">
        <f>ROUND(I140*H140,2)</f>
        <v>0</v>
      </c>
      <c r="BL140" s="16" t="s">
        <v>216</v>
      </c>
      <c r="BM140" s="236" t="s">
        <v>242</v>
      </c>
    </row>
    <row r="141" s="2" customFormat="1" ht="16.5" customHeight="1">
      <c r="A141" s="37"/>
      <c r="B141" s="38"/>
      <c r="C141" s="225" t="s">
        <v>212</v>
      </c>
      <c r="D141" s="225" t="s">
        <v>181</v>
      </c>
      <c r="E141" s="226" t="s">
        <v>1358</v>
      </c>
      <c r="F141" s="227" t="s">
        <v>1359</v>
      </c>
      <c r="G141" s="228" t="s">
        <v>1355</v>
      </c>
      <c r="H141" s="229">
        <v>5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41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216</v>
      </c>
      <c r="AT141" s="236" t="s">
        <v>181</v>
      </c>
      <c r="AU141" s="236" t="s">
        <v>86</v>
      </c>
      <c r="AY141" s="16" t="s">
        <v>179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84</v>
      </c>
      <c r="BK141" s="237">
        <f>ROUND(I141*H141,2)</f>
        <v>0</v>
      </c>
      <c r="BL141" s="16" t="s">
        <v>216</v>
      </c>
      <c r="BM141" s="236" t="s">
        <v>246</v>
      </c>
    </row>
    <row r="142" s="2" customFormat="1" ht="16.5" customHeight="1">
      <c r="A142" s="37"/>
      <c r="B142" s="38"/>
      <c r="C142" s="225" t="s">
        <v>8</v>
      </c>
      <c r="D142" s="225" t="s">
        <v>181</v>
      </c>
      <c r="E142" s="226" t="s">
        <v>1360</v>
      </c>
      <c r="F142" s="227" t="s">
        <v>1361</v>
      </c>
      <c r="G142" s="228" t="s">
        <v>1362</v>
      </c>
      <c r="H142" s="229">
        <v>10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216</v>
      </c>
      <c r="AT142" s="236" t="s">
        <v>181</v>
      </c>
      <c r="AU142" s="236" t="s">
        <v>86</v>
      </c>
      <c r="AY142" s="16" t="s">
        <v>179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84</v>
      </c>
      <c r="BK142" s="237">
        <f>ROUND(I142*H142,2)</f>
        <v>0</v>
      </c>
      <c r="BL142" s="16" t="s">
        <v>216</v>
      </c>
      <c r="BM142" s="236" t="s">
        <v>251</v>
      </c>
    </row>
    <row r="143" s="2" customFormat="1" ht="16.5" customHeight="1">
      <c r="A143" s="37"/>
      <c r="B143" s="38"/>
      <c r="C143" s="225" t="s">
        <v>216</v>
      </c>
      <c r="D143" s="225" t="s">
        <v>181</v>
      </c>
      <c r="E143" s="226" t="s">
        <v>1363</v>
      </c>
      <c r="F143" s="227" t="s">
        <v>1364</v>
      </c>
      <c r="G143" s="228" t="s">
        <v>628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216</v>
      </c>
      <c r="AT143" s="236" t="s">
        <v>181</v>
      </c>
      <c r="AU143" s="236" t="s">
        <v>86</v>
      </c>
      <c r="AY143" s="16" t="s">
        <v>179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84</v>
      </c>
      <c r="BK143" s="237">
        <f>ROUND(I143*H143,2)</f>
        <v>0</v>
      </c>
      <c r="BL143" s="16" t="s">
        <v>216</v>
      </c>
      <c r="BM143" s="236" t="s">
        <v>258</v>
      </c>
    </row>
    <row r="144" s="2" customFormat="1">
      <c r="A144" s="37"/>
      <c r="B144" s="38"/>
      <c r="C144" s="225" t="s">
        <v>260</v>
      </c>
      <c r="D144" s="225" t="s">
        <v>181</v>
      </c>
      <c r="E144" s="226" t="s">
        <v>1365</v>
      </c>
      <c r="F144" s="227" t="s">
        <v>1366</v>
      </c>
      <c r="G144" s="228" t="s">
        <v>628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41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216</v>
      </c>
      <c r="AT144" s="236" t="s">
        <v>181</v>
      </c>
      <c r="AU144" s="236" t="s">
        <v>86</v>
      </c>
      <c r="AY144" s="16" t="s">
        <v>179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84</v>
      </c>
      <c r="BK144" s="237">
        <f>ROUND(I144*H144,2)</f>
        <v>0</v>
      </c>
      <c r="BL144" s="16" t="s">
        <v>216</v>
      </c>
      <c r="BM144" s="236" t="s">
        <v>263</v>
      </c>
    </row>
    <row r="145" s="2" customFormat="1">
      <c r="A145" s="37"/>
      <c r="B145" s="38"/>
      <c r="C145" s="225" t="s">
        <v>222</v>
      </c>
      <c r="D145" s="225" t="s">
        <v>181</v>
      </c>
      <c r="E145" s="226" t="s">
        <v>1367</v>
      </c>
      <c r="F145" s="227" t="s">
        <v>1368</v>
      </c>
      <c r="G145" s="228" t="s">
        <v>211</v>
      </c>
      <c r="H145" s="229">
        <v>0.10299999999999999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216</v>
      </c>
      <c r="AT145" s="236" t="s">
        <v>181</v>
      </c>
      <c r="AU145" s="236" t="s">
        <v>86</v>
      </c>
      <c r="AY145" s="16" t="s">
        <v>179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84</v>
      </c>
      <c r="BK145" s="237">
        <f>ROUND(I145*H145,2)</f>
        <v>0</v>
      </c>
      <c r="BL145" s="16" t="s">
        <v>216</v>
      </c>
      <c r="BM145" s="236" t="s">
        <v>266</v>
      </c>
    </row>
    <row r="146" s="12" customFormat="1" ht="25.92" customHeight="1">
      <c r="A146" s="12"/>
      <c r="B146" s="209"/>
      <c r="C146" s="210"/>
      <c r="D146" s="211" t="s">
        <v>75</v>
      </c>
      <c r="E146" s="212" t="s">
        <v>804</v>
      </c>
      <c r="F146" s="212" t="s">
        <v>805</v>
      </c>
      <c r="G146" s="210"/>
      <c r="H146" s="210"/>
      <c r="I146" s="213"/>
      <c r="J146" s="214">
        <f>BK146</f>
        <v>0</v>
      </c>
      <c r="K146" s="210"/>
      <c r="L146" s="215"/>
      <c r="M146" s="216"/>
      <c r="N146" s="217"/>
      <c r="O146" s="217"/>
      <c r="P146" s="218">
        <f>P147</f>
        <v>0</v>
      </c>
      <c r="Q146" s="217"/>
      <c r="R146" s="218">
        <f>R147</f>
        <v>0</v>
      </c>
      <c r="S146" s="217"/>
      <c r="T146" s="219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186</v>
      </c>
      <c r="AT146" s="221" t="s">
        <v>75</v>
      </c>
      <c r="AU146" s="221" t="s">
        <v>76</v>
      </c>
      <c r="AY146" s="220" t="s">
        <v>179</v>
      </c>
      <c r="BK146" s="222">
        <f>BK147</f>
        <v>0</v>
      </c>
    </row>
    <row r="147" s="2" customFormat="1">
      <c r="A147" s="37"/>
      <c r="B147" s="38"/>
      <c r="C147" s="225" t="s">
        <v>268</v>
      </c>
      <c r="D147" s="225" t="s">
        <v>181</v>
      </c>
      <c r="E147" s="226" t="s">
        <v>1372</v>
      </c>
      <c r="F147" s="227" t="s">
        <v>1373</v>
      </c>
      <c r="G147" s="228" t="s">
        <v>809</v>
      </c>
      <c r="H147" s="229">
        <v>10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41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1371</v>
      </c>
      <c r="AT147" s="236" t="s">
        <v>181</v>
      </c>
      <c r="AU147" s="236" t="s">
        <v>84</v>
      </c>
      <c r="AY147" s="16" t="s">
        <v>179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84</v>
      </c>
      <c r="BK147" s="237">
        <f>ROUND(I147*H147,2)</f>
        <v>0</v>
      </c>
      <c r="BL147" s="16" t="s">
        <v>1371</v>
      </c>
      <c r="BM147" s="236" t="s">
        <v>271</v>
      </c>
    </row>
    <row r="148" s="12" customFormat="1" ht="25.92" customHeight="1">
      <c r="A148" s="12"/>
      <c r="B148" s="209"/>
      <c r="C148" s="210"/>
      <c r="D148" s="211" t="s">
        <v>75</v>
      </c>
      <c r="E148" s="212" t="s">
        <v>534</v>
      </c>
      <c r="F148" s="212" t="s">
        <v>535</v>
      </c>
      <c r="G148" s="210"/>
      <c r="H148" s="210"/>
      <c r="I148" s="213"/>
      <c r="J148" s="214">
        <f>BK148</f>
        <v>0</v>
      </c>
      <c r="K148" s="210"/>
      <c r="L148" s="215"/>
      <c r="M148" s="216"/>
      <c r="N148" s="217"/>
      <c r="O148" s="217"/>
      <c r="P148" s="218">
        <f>P149</f>
        <v>0</v>
      </c>
      <c r="Q148" s="217"/>
      <c r="R148" s="218">
        <f>R149</f>
        <v>0</v>
      </c>
      <c r="S148" s="217"/>
      <c r="T148" s="21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0" t="s">
        <v>201</v>
      </c>
      <c r="AT148" s="221" t="s">
        <v>75</v>
      </c>
      <c r="AU148" s="221" t="s">
        <v>76</v>
      </c>
      <c r="AY148" s="220" t="s">
        <v>179</v>
      </c>
      <c r="BK148" s="222">
        <f>BK149</f>
        <v>0</v>
      </c>
    </row>
    <row r="149" s="12" customFormat="1" ht="22.8" customHeight="1">
      <c r="A149" s="12"/>
      <c r="B149" s="209"/>
      <c r="C149" s="210"/>
      <c r="D149" s="211" t="s">
        <v>75</v>
      </c>
      <c r="E149" s="223" t="s">
        <v>1374</v>
      </c>
      <c r="F149" s="223" t="s">
        <v>1375</v>
      </c>
      <c r="G149" s="210"/>
      <c r="H149" s="210"/>
      <c r="I149" s="213"/>
      <c r="J149" s="224">
        <f>BK149</f>
        <v>0</v>
      </c>
      <c r="K149" s="210"/>
      <c r="L149" s="215"/>
      <c r="M149" s="216"/>
      <c r="N149" s="217"/>
      <c r="O149" s="217"/>
      <c r="P149" s="218">
        <f>P150</f>
        <v>0</v>
      </c>
      <c r="Q149" s="217"/>
      <c r="R149" s="218">
        <f>R150</f>
        <v>0</v>
      </c>
      <c r="S149" s="217"/>
      <c r="T149" s="21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0" t="s">
        <v>201</v>
      </c>
      <c r="AT149" s="221" t="s">
        <v>75</v>
      </c>
      <c r="AU149" s="221" t="s">
        <v>84</v>
      </c>
      <c r="AY149" s="220" t="s">
        <v>179</v>
      </c>
      <c r="BK149" s="222">
        <f>BK150</f>
        <v>0</v>
      </c>
    </row>
    <row r="150" s="2" customFormat="1">
      <c r="A150" s="37"/>
      <c r="B150" s="38"/>
      <c r="C150" s="225" t="s">
        <v>227</v>
      </c>
      <c r="D150" s="225" t="s">
        <v>181</v>
      </c>
      <c r="E150" s="226" t="s">
        <v>1376</v>
      </c>
      <c r="F150" s="227" t="s">
        <v>1377</v>
      </c>
      <c r="G150" s="228" t="s">
        <v>342</v>
      </c>
      <c r="H150" s="229">
        <v>2</v>
      </c>
      <c r="I150" s="230"/>
      <c r="J150" s="231">
        <f>ROUND(I150*H150,2)</f>
        <v>0</v>
      </c>
      <c r="K150" s="227" t="s">
        <v>1</v>
      </c>
      <c r="L150" s="43"/>
      <c r="M150" s="272" t="s">
        <v>1</v>
      </c>
      <c r="N150" s="273" t="s">
        <v>41</v>
      </c>
      <c r="O150" s="274"/>
      <c r="P150" s="275">
        <f>O150*H150</f>
        <v>0</v>
      </c>
      <c r="Q150" s="275">
        <v>0</v>
      </c>
      <c r="R150" s="275">
        <f>Q150*H150</f>
        <v>0</v>
      </c>
      <c r="S150" s="275">
        <v>0</v>
      </c>
      <c r="T150" s="27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186</v>
      </c>
      <c r="AT150" s="236" t="s">
        <v>181</v>
      </c>
      <c r="AU150" s="236" t="s">
        <v>86</v>
      </c>
      <c r="AY150" s="16" t="s">
        <v>179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84</v>
      </c>
      <c r="BK150" s="237">
        <f>ROUND(I150*H150,2)</f>
        <v>0</v>
      </c>
      <c r="BL150" s="16" t="s">
        <v>186</v>
      </c>
      <c r="BM150" s="236" t="s">
        <v>275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7utllWWkTXcZXxt0r+y0tirm+uDfVHkXi1Yl0Nt3PTYwS++/apwtvqgmIt16nksc6T8RkmQjNyGc8LM1xPrfXw==" hashValue="7rpsqgjHsmsFD/LRdosHGVlNstxLQFs7uRWEQLo6RUWb8eASX7okH2nXZUIW486hapa25tB2qs0sfClwME8U2w==" algorithmName="SHA-512" password="CC35"/>
  <autoFilter ref="C124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86</v>
      </c>
    </row>
    <row r="4" s="1" customFormat="1" ht="24.96" customHeight="1">
      <c r="B4" s="19"/>
      <c r="D4" s="147" t="s">
        <v>136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Druhá domácnost DOZP-PD</v>
      </c>
      <c r="F7" s="149"/>
      <c r="G7" s="149"/>
      <c r="H7" s="149"/>
      <c r="L7" s="19"/>
    </row>
    <row r="8" s="1" customFormat="1" ht="12" customHeight="1">
      <c r="B8" s="19"/>
      <c r="D8" s="149" t="s">
        <v>137</v>
      </c>
      <c r="L8" s="19"/>
    </row>
    <row r="9" s="2" customFormat="1" ht="16.5" customHeight="1">
      <c r="A9" s="37"/>
      <c r="B9" s="43"/>
      <c r="C9" s="37"/>
      <c r="D9" s="37"/>
      <c r="E9" s="150" t="s">
        <v>1392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568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1535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30. 6. 2021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>Ing.Pavel Michálek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ROUND(J122,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ROUND((SUM(BE122:BE125)),  2)</f>
        <v>0</v>
      </c>
      <c r="G35" s="37"/>
      <c r="H35" s="37"/>
      <c r="I35" s="163">
        <v>0.20999999999999999</v>
      </c>
      <c r="J35" s="162">
        <f>ROUND(((SUM(BE122:BE125))*I35),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ROUND((SUM(BF122:BF125)),  2)</f>
        <v>0</v>
      </c>
      <c r="G36" s="37"/>
      <c r="H36" s="37"/>
      <c r="I36" s="163">
        <v>0.14999999999999999</v>
      </c>
      <c r="J36" s="162">
        <f>ROUND(((SUM(BF122:BF125))*I36),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ROUND((SUM(BG122:BG125)),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ROUND((SUM(BH122:BH125)),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ROUND((SUM(BI122:BI125)),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140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Druhá domácnost DOZP-PD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137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1392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568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03.7 - II.etapa - VRN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Mladá Boleslav,Havlíčkova 447</v>
      </c>
      <c r="G91" s="39"/>
      <c r="H91" s="39"/>
      <c r="I91" s="31" t="s">
        <v>22</v>
      </c>
      <c r="J91" s="78" t="str">
        <f>IF(J14="","",J14)</f>
        <v>30. 6. 2021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9"/>
      <c r="E93" s="39"/>
      <c r="F93" s="26" t="str">
        <f>E17</f>
        <v>Středočeský kraj</v>
      </c>
      <c r="G93" s="39"/>
      <c r="H93" s="39"/>
      <c r="I93" s="31" t="s">
        <v>30</v>
      </c>
      <c r="J93" s="35" t="str">
        <f>E23</f>
        <v>Energy Benefit Centre Praha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Ing.Pavel Michálek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141</v>
      </c>
      <c r="D96" s="184"/>
      <c r="E96" s="184"/>
      <c r="F96" s="184"/>
      <c r="G96" s="184"/>
      <c r="H96" s="184"/>
      <c r="I96" s="184"/>
      <c r="J96" s="185" t="s">
        <v>142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143</v>
      </c>
      <c r="D98" s="39"/>
      <c r="E98" s="39"/>
      <c r="F98" s="39"/>
      <c r="G98" s="39"/>
      <c r="H98" s="39"/>
      <c r="I98" s="39"/>
      <c r="J98" s="109">
        <f>J122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144</v>
      </c>
    </row>
    <row r="99" s="9" customFormat="1" ht="24.96" customHeight="1">
      <c r="A99" s="9"/>
      <c r="B99" s="187"/>
      <c r="C99" s="188"/>
      <c r="D99" s="189" t="s">
        <v>160</v>
      </c>
      <c r="E99" s="190"/>
      <c r="F99" s="190"/>
      <c r="G99" s="190"/>
      <c r="H99" s="190"/>
      <c r="I99" s="190"/>
      <c r="J99" s="191">
        <f>J123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162</v>
      </c>
      <c r="E100" s="195"/>
      <c r="F100" s="195"/>
      <c r="G100" s="195"/>
      <c r="H100" s="195"/>
      <c r="I100" s="195"/>
      <c r="J100" s="196">
        <f>J124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164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82" t="str">
        <f>E7</f>
        <v>Druhá domácnost DOZP-PD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0"/>
      <c r="C111" s="31" t="s">
        <v>137</v>
      </c>
      <c r="D111" s="21"/>
      <c r="E111" s="21"/>
      <c r="F111" s="21"/>
      <c r="G111" s="21"/>
      <c r="H111" s="21"/>
      <c r="I111" s="21"/>
      <c r="J111" s="21"/>
      <c r="K111" s="21"/>
      <c r="L111" s="19"/>
    </row>
    <row r="112" s="2" customFormat="1" ht="16.5" customHeight="1">
      <c r="A112" s="37"/>
      <c r="B112" s="38"/>
      <c r="C112" s="39"/>
      <c r="D112" s="39"/>
      <c r="E112" s="182" t="s">
        <v>1392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568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E11</f>
        <v>03.7 - II.etapa - VRN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F14</f>
        <v>Mladá Boleslav,Havlíčkova 447</v>
      </c>
      <c r="G116" s="39"/>
      <c r="H116" s="39"/>
      <c r="I116" s="31" t="s">
        <v>22</v>
      </c>
      <c r="J116" s="78" t="str">
        <f>IF(J14="","",J14)</f>
        <v>30. 6. 2021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E17</f>
        <v>Středočeský kraj</v>
      </c>
      <c r="G118" s="39"/>
      <c r="H118" s="39"/>
      <c r="I118" s="31" t="s">
        <v>30</v>
      </c>
      <c r="J118" s="35" t="str">
        <f>E23</f>
        <v>Energy Benefit Centre Praha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IF(E20="","",E20)</f>
        <v>Vyplň údaj</v>
      </c>
      <c r="G119" s="39"/>
      <c r="H119" s="39"/>
      <c r="I119" s="31" t="s">
        <v>33</v>
      </c>
      <c r="J119" s="35" t="str">
        <f>E26</f>
        <v>Ing.Pavel Michálek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165</v>
      </c>
      <c r="D121" s="201" t="s">
        <v>61</v>
      </c>
      <c r="E121" s="201" t="s">
        <v>57</v>
      </c>
      <c r="F121" s="201" t="s">
        <v>58</v>
      </c>
      <c r="G121" s="201" t="s">
        <v>166</v>
      </c>
      <c r="H121" s="201" t="s">
        <v>167</v>
      </c>
      <c r="I121" s="201" t="s">
        <v>168</v>
      </c>
      <c r="J121" s="201" t="s">
        <v>142</v>
      </c>
      <c r="K121" s="202" t="s">
        <v>169</v>
      </c>
      <c r="L121" s="203"/>
      <c r="M121" s="99" t="s">
        <v>1</v>
      </c>
      <c r="N121" s="100" t="s">
        <v>40</v>
      </c>
      <c r="O121" s="100" t="s">
        <v>170</v>
      </c>
      <c r="P121" s="100" t="s">
        <v>171</v>
      </c>
      <c r="Q121" s="100" t="s">
        <v>172</v>
      </c>
      <c r="R121" s="100" t="s">
        <v>173</v>
      </c>
      <c r="S121" s="100" t="s">
        <v>174</v>
      </c>
      <c r="T121" s="101" t="s">
        <v>175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176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144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534</v>
      </c>
      <c r="F123" s="212" t="s">
        <v>535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</f>
        <v>0</v>
      </c>
      <c r="Q123" s="217"/>
      <c r="R123" s="218">
        <f>R124</f>
        <v>0</v>
      </c>
      <c r="S123" s="217"/>
      <c r="T123" s="219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201</v>
      </c>
      <c r="AT123" s="221" t="s">
        <v>75</v>
      </c>
      <c r="AU123" s="221" t="s">
        <v>76</v>
      </c>
      <c r="AY123" s="220" t="s">
        <v>179</v>
      </c>
      <c r="BK123" s="222">
        <f>BK124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546</v>
      </c>
      <c r="F124" s="223" t="s">
        <v>547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P125</f>
        <v>0</v>
      </c>
      <c r="Q124" s="217"/>
      <c r="R124" s="218">
        <f>R125</f>
        <v>0</v>
      </c>
      <c r="S124" s="217"/>
      <c r="T124" s="21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201</v>
      </c>
      <c r="AT124" s="221" t="s">
        <v>75</v>
      </c>
      <c r="AU124" s="221" t="s">
        <v>84</v>
      </c>
      <c r="AY124" s="220" t="s">
        <v>179</v>
      </c>
      <c r="BK124" s="222">
        <f>BK125</f>
        <v>0</v>
      </c>
    </row>
    <row r="125" s="2" customFormat="1" ht="16.5" customHeight="1">
      <c r="A125" s="37"/>
      <c r="B125" s="38"/>
      <c r="C125" s="225" t="s">
        <v>84</v>
      </c>
      <c r="D125" s="225" t="s">
        <v>181</v>
      </c>
      <c r="E125" s="226" t="s">
        <v>548</v>
      </c>
      <c r="F125" s="227" t="s">
        <v>549</v>
      </c>
      <c r="G125" s="228" t="s">
        <v>540</v>
      </c>
      <c r="H125" s="229">
        <v>1</v>
      </c>
      <c r="I125" s="230"/>
      <c r="J125" s="231">
        <f>ROUND(I125*H125,2)</f>
        <v>0</v>
      </c>
      <c r="K125" s="227" t="s">
        <v>1</v>
      </c>
      <c r="L125" s="43"/>
      <c r="M125" s="272" t="s">
        <v>1</v>
      </c>
      <c r="N125" s="273" t="s">
        <v>41</v>
      </c>
      <c r="O125" s="274"/>
      <c r="P125" s="275">
        <f>O125*H125</f>
        <v>0</v>
      </c>
      <c r="Q125" s="275">
        <v>0</v>
      </c>
      <c r="R125" s="275">
        <f>Q125*H125</f>
        <v>0</v>
      </c>
      <c r="S125" s="275">
        <v>0</v>
      </c>
      <c r="T125" s="27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1381</v>
      </c>
      <c r="AT125" s="236" t="s">
        <v>181</v>
      </c>
      <c r="AU125" s="236" t="s">
        <v>86</v>
      </c>
      <c r="AY125" s="16" t="s">
        <v>179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84</v>
      </c>
      <c r="BK125" s="237">
        <f>ROUND(I125*H125,2)</f>
        <v>0</v>
      </c>
      <c r="BL125" s="16" t="s">
        <v>1381</v>
      </c>
      <c r="BM125" s="236" t="s">
        <v>1536</v>
      </c>
    </row>
    <row r="126" s="2" customFormat="1" ht="6.96" customHeight="1">
      <c r="A126" s="37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43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sheetProtection sheet="1" autoFilter="0" formatColumns="0" formatRows="0" objects="1" scenarios="1" spinCount="100000" saltValue="QtdEnS+Vx98wMrYJurMopODX22nWfby03JPoasRedbf+bJ5+/ejxf3Yo3NAszBYLj6+OkK/5wUNsmyxIeG+ydw==" hashValue="aTvVulkCHo9V8cpuBLGXLgVLpnW3Hl0BXui0xoz4hQCo6APHl7iJxi/x4Dhk+WpQC72HV0yccVtMhrKdNkFDYw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MICHÁLEK\Michálek</dc:creator>
  <cp:lastModifiedBy>MICHÁLEK\Michálek</cp:lastModifiedBy>
  <dcterms:created xsi:type="dcterms:W3CDTF">2021-07-21T06:31:25Z</dcterms:created>
  <dcterms:modified xsi:type="dcterms:W3CDTF">2021-07-21T06:31:41Z</dcterms:modified>
</cp:coreProperties>
</file>