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1" sheetId="2" r:id="rId2"/>
    <sheet name="101.1" sheetId="3" r:id="rId3"/>
    <sheet name="101.2" sheetId="4" r:id="rId4"/>
  </sheets>
  <definedNames/>
  <calcPr fullCalcOnLoad="1"/>
</workbook>
</file>

<file path=xl/sharedStrings.xml><?xml version="1.0" encoding="utf-8"?>
<sst xmlns="http://schemas.openxmlformats.org/spreadsheetml/2006/main" count="1313" uniqueCount="426">
  <si>
    <t>Firma: 4roads s.r.o.</t>
  </si>
  <si>
    <t>Soupis objektů s DPH</t>
  </si>
  <si>
    <t>Stavba: 05a-2020 - III/2385 Velká Dobrá - Kladno, opatření ke zvýšení bezpečnosti_PD, DUSP/IČ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</si>
  <si>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</si>
  <si>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</si>
  <si>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</si>
  <si>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</si>
  <si>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</si>
  <si>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</si>
  <si>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</si>
  <si>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</si>
  <si>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</si>
  <si>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</si>
  <si>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</si>
  <si>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</si>
  <si>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05a-2020</t>
  </si>
  <si>
    <t>III/2385 Velká Dobrá - Kladno, opatření ke zvýšení bezpečnosti_PD, DUSP/IČ</t>
  </si>
  <si>
    <t>O</t>
  </si>
  <si>
    <t>Rozpočet:</t>
  </si>
  <si>
    <t>Zatřídění JKSO:</t>
  </si>
  <si>
    <t>0,00</t>
  </si>
  <si>
    <t>15,00</t>
  </si>
  <si>
    <t>21,00</t>
  </si>
  <si>
    <t>3</t>
  </si>
  <si>
    <t>2</t>
  </si>
  <si>
    <t>001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</si>
  <si>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</si>
  <si>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</si>
  <si>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</si>
  <si>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</si>
  <si>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</si>
  <si>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</si>
  <si>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</si>
  <si>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</si>
  <si>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</si>
  <si>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</si>
  <si>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</si>
  <si>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</si>
  <si>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</si>
  <si>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</si>
  <si>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</si>
  <si>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</si>
  <si>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</si>
  <si>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</si>
  <si>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</si>
  <si>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</si>
  <si>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</si>
  <si>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02510</t>
  </si>
  <si>
    <t/>
  </si>
  <si>
    <t>ZKOUŠENÍ MATERIÁLŮ ZKUŠEBNOU ZHOTOVITELE</t>
  </si>
  <si>
    <t>KPL</t>
  </si>
  <si>
    <t>PP</t>
  </si>
  <si>
    <t>VV</t>
  </si>
  <si>
    <t>1=1,000 [A]</t>
  </si>
  <si>
    <t>TS</t>
  </si>
  <si>
    <t>zahrnuje veškeré náklady spojené s objednatelem požadovanými zkouškami</t>
  </si>
  <si>
    <t>a</t>
  </si>
  <si>
    <t>ZKOUŠENÍ MATERIÁLŮ PAU</t>
  </si>
  <si>
    <t>02720</t>
  </si>
  <si>
    <t>POMOC PRÁCE ZŘÍZ NEBO ZAJIŠŤ REGULACI A OCHRANU DOPRAVY</t>
  </si>
  <si>
    <t>zahrnuje veškeré náklady spojené s objednatelem požadovanými zařízeními</t>
  </si>
  <si>
    <t>02851</t>
  </si>
  <si>
    <t>PRŮZKUMNÉ PRÁCE DIAGNOSTIKY KONSTRUKCÍ NA POVRCHU</t>
  </si>
  <si>
    <t>(videozáznam a pasportizace objízdných tras)</t>
  </si>
  <si>
    <t>zahrnuje veškeré náklady spojené s objednatelem požadovanými pracemi</t>
  </si>
  <si>
    <t>02910</t>
  </si>
  <si>
    <t>OSTATNÍ POŽADAVKY - ZEMĚMĚŘIČSKÁ MĚŘENÍ</t>
  </si>
  <si>
    <t>zaměření skutečného provedení</t>
  </si>
  <si>
    <t>zahrnuje veškeré náklady spojené s objednatelem požadovanými pracemi,   
- pro stanovení orientační investorské ceny určete jednotkovou cenu jako 1% odhadované ceny stavby</t>
  </si>
  <si>
    <t>02943</t>
  </si>
  <si>
    <t>OSTATNÍ POŽADAVKY - VYPRACOVÁNÍ RDS</t>
  </si>
  <si>
    <t>7</t>
  </si>
  <si>
    <t>02944</t>
  </si>
  <si>
    <t>OSTAT POŽADAVKY - DOKUMENTACE SKUTEČ PROVEDENÍ</t>
  </si>
  <si>
    <t>Ostatní požadavky - vypracování dokumentace (skutečné provedení 4 vyhotovení)</t>
  </si>
  <si>
    <t>8</t>
  </si>
  <si>
    <t>03110</t>
  </si>
  <si>
    <t>ZAŘÍZENÍ STAVENIŠTĚ - ZŘÍZENÍ, PROVOZ, DEMONTÁŽ</t>
  </si>
  <si>
    <t>zařízení, provoz, demontáž</t>
  </si>
  <si>
    <t>zahrnuje objednatelem povolené náklady na pořízení (event. pronájem), provozování, udržování a likvidaci zhotovitelova zařízení</t>
  </si>
  <si>
    <t>03710 R</t>
  </si>
  <si>
    <t>PASPORTIZACE/REKOGNOSKACE OBJÍZDNÝCH TRAS</t>
  </si>
  <si>
    <t>zahrnuje objednatelem povolené náklady na požadovaná zařízení zhotovitele</t>
  </si>
  <si>
    <t>822 24</t>
  </si>
  <si>
    <t>Silnice III. třídy</t>
  </si>
  <si>
    <t>c_jkso</t>
  </si>
  <si>
    <t>101.1</t>
  </si>
  <si>
    <t>Úprava komunikace</t>
  </si>
  <si>
    <t>014101</t>
  </si>
  <si>
    <t>POPLATKY ZA SKLÁDKU</t>
  </si>
  <si>
    <t>M3</t>
  </si>
  <si>
    <t>zemina</t>
  </si>
  <si>
    <t>položka 12273  638,0=638,000 [D] 
položka 11130   211,0=211,000 [E] 
položka 13173   503,0=503,000 [G] 
Celkem: D+E+G=1 352,000 [H]</t>
  </si>
  <si>
    <t>zahrnuje veškeré poplatky provozovateli skládky související s uložením odpadu na skládce.</t>
  </si>
  <si>
    <t>014102</t>
  </si>
  <si>
    <t>T</t>
  </si>
  <si>
    <t>suť</t>
  </si>
  <si>
    <t>položka 11332  (200m3-12m3+146m3-12m3)*2,1t/m3=676,200 [A]   
položka 11332.a  (8m3+8m3)*2,1t/m3=33,600 [B] 
položka 96614   (10,0+7,0)m3*1,9t/m3=32,300 [D] 
položka 96615.a  (4,0+7,0+7,0+8,0)m3*2,2t/m3=57,200 [F] 
položka 966357   16,0m*0,550t/m=8,800 [H] 
položka 966358   12,0m*0,566t/m=6,792 [I] 
Celkem: A+B+D+F+H+I=814,892 [J]</t>
  </si>
  <si>
    <t>suť ocel</t>
  </si>
  <si>
    <t>dle položky 9113A3    32,0m*0,040t/m=1,280 [A] 
dle položky 9111A3.a  4,0m*0,025t/m=0,100 [B] 
dle položky 914133    3kus*0,020t/kus=0,060 [D] 
dle položky 914923 (včetně základu)    3kus*0,04t/kus=0,120 [E] 
Celkem: A+B+D+E=1,560 [F]</t>
  </si>
  <si>
    <t>014132</t>
  </si>
  <si>
    <t>POPLATKY ZA SKLÁDKU TYP S-NO (NEBEZPEČNÝ ODPAD)</t>
  </si>
  <si>
    <t>nebezpečný odpad (v případě výskytu čerpat se souhlasem TDS)</t>
  </si>
  <si>
    <t>33,0m3*1,9t/m3=62,700 [A]</t>
  </si>
  <si>
    <t>Zemní práce</t>
  </si>
  <si>
    <t>11130</t>
  </si>
  <si>
    <t>SEJMUTÍ DRNU</t>
  </si>
  <si>
    <t>M2</t>
  </si>
  <si>
    <t>odstranění drnu ze svahů a krajnic 
včetně odvozu a uložení na skládku  
poplatek za skládku položka 014101 
a) část 2 
b) část 1</t>
  </si>
  <si>
    <t>a)    103,0/0,1=1 030,000 [A] 
b)   108,0/0,1=1 080,000 [B] 
Celkem: A+B=2 110,000 [C]</t>
  </si>
  <si>
    <t>včetně vodorovné dopravy  a uložení na skládku</t>
  </si>
  <si>
    <t>11332</t>
  </si>
  <si>
    <t>ODSTRANĚNÍ PODKLADŮ ZPEVNĚNÝCH PLOCH Z KAMENIVA NESTMELENÉHO</t>
  </si>
  <si>
    <t>včetně odvozu a uložení na skládku  
poplatek za skládku položka 014102 
12,0m3+12,0m3 použito na zpevnění krajnic, viz položka 17360.a 
a) část 2 tl. do 0,35 m 
b) část 1 tl. do 0,35 m</t>
  </si>
  <si>
    <t>a)   200=200,000 [A] 
b)  146=146,000 [B] 
Celkem: A+B=346,000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</si>
  <si>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</si>
  <si>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ODSTRANĚNÍ  ZPEVNĚNÝCH PLOCH Z KAMENIVA NESTMELENÉHO</t>
  </si>
  <si>
    <t>odstranění krajnic  
včetně odvozu a uložení na skládku  
poplatek za skládku položka 014102 
a) část 2 
b) část 1</t>
  </si>
  <si>
    <t>a)  8=8,000 [A] 
b)  8,0=8,000 [B] 
Celkem: A+B=16,000 [C]</t>
  </si>
  <si>
    <t>11372</t>
  </si>
  <si>
    <t>FRÉZOVÁNÍ ZPEVNĚNÝCH PLOCH ASFALTOVÝCH</t>
  </si>
  <si>
    <t>a) část 2  tl. do 100mm 
b) část 1 tl. do 100 mm 
odkup materiálu 
položka zahrnuje veškerou manipulaci s materiálem</t>
  </si>
  <si>
    <t>a) 448*0,1=44,800 [A] 
b)  433*0,1=43,300 [B] 
Celkem: A+B=88,100 [C]</t>
  </si>
  <si>
    <t>113765</t>
  </si>
  <si>
    <t>FRÉZOVÁNÍ DRÁŽKY PRŮŘEZU DO 600MM2 V ASFALTOVÉ VOZOVCE</t>
  </si>
  <si>
    <t>M</t>
  </si>
  <si>
    <t>část 2   12,0=12,000 [A] 
část 1   12,0=12,000 [B] 
Celkem: A+B=24,000 [C]</t>
  </si>
  <si>
    <t>Položka zahrnuje veškerou manipulaci s vybouranou sutí a s vybouranými hmotami vč. uložení na skládku.</t>
  </si>
  <si>
    <t>113775</t>
  </si>
  <si>
    <t>FRÉZOVÁNÍ DRÁŽKY PRŮŘEZU DO 600MM2</t>
  </si>
  <si>
    <t>podél říms</t>
  </si>
  <si>
    <t>propustek v km 2,678   11,0=11,000 [A] 
propustek v km 3,279     9,0=9,000 [B] 
Celkem: A+B=20,000 [C]</t>
  </si>
  <si>
    <t>11</t>
  </si>
  <si>
    <t>12273</t>
  </si>
  <si>
    <t>ODKOPÁVKY A PROKOPÁVKY OBECNÉ TŘ. I</t>
  </si>
  <si>
    <t>odstranění zemin silničního tělesa (odkop) pro zemní stupně a AZ 
včetně odvozu a uložení na skládku  
poplatek za skládku položka 014101 
a) část 2 
b) část 1</t>
  </si>
  <si>
    <t>a)  399=399,000 [A] 
b)  239=239,000 [B] 
Celkem: A+B=638,000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</si>
  <si>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</si>
  <si>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</t>
  </si>
  <si>
    <t>12573</t>
  </si>
  <si>
    <t>VYKOPÁVKY ZE ZEMNÍKŮ A SKLÁDEK</t>
  </si>
  <si>
    <t>položka 17110    363,0=363,000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</si>
  <si>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</si>
  <si>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13</t>
  </si>
  <si>
    <t>c</t>
  </si>
  <si>
    <t>dovoz + nákup zeminy  pro položku viz 17130 (nová AZ)</t>
  </si>
  <si>
    <t>276,0+202,0=478,000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</si>
  <si>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</si>
  <si>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14</t>
  </si>
  <si>
    <t>12583</t>
  </si>
  <si>
    <t>b</t>
  </si>
  <si>
    <t>ornice - dovoz včetně nákupu, položka 18232</t>
  </si>
  <si>
    <t>(414m2+540m2)*0,15m=143,100 [A]</t>
  </si>
  <si>
    <t>15</t>
  </si>
  <si>
    <t>13173</t>
  </si>
  <si>
    <t>HLOUBENÍ JAM ZAPAŽ I NEPAŽ TŘ. I</t>
  </si>
  <si>
    <t>výkop pro uložení základů, trouby a nadloží propustku 
včetně odvozu a uložení na skládku  
poplatek za skládku položka 014101 
a) propustek  v km 2,678 
b) propustek  v km 3,279</t>
  </si>
  <si>
    <t>a)  304=304,000 [A] 
b)  199=199,000 [B] 
Celkem: A+B=503,000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</si>
  <si>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</si>
  <si>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16</t>
  </si>
  <si>
    <t>17110</t>
  </si>
  <si>
    <t>ULOŽENÍ SYPANINY DO NÁSYPŮ SE ZHUTNĚNÍM</t>
  </si>
  <si>
    <t>dovoz a nákup vhodné zeminy položka 12573</t>
  </si>
  <si>
    <t>propustek v km 2,678 
-zásyp vhodnou zeminou do násypu se zhutněním u propustku      108,0=108,000 [A] 
- zásyp vhodnou zeminou do násypu se zhutněním u rozšíř. tělesa 136,0=136,000 [B] 
propustek v km 3,279 
-zásyp vhodnou zeminou do násypu se zhutněním u propustku      96,0=96,000 [C] 
- zásyp vhodnou zeminou do násypu se zhutněním u rozšíř. tělesa 23,0=23,000 [D] 
Celkem: A+B+C+D=363,000 [E]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</si>
  <si>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</si>
  <si>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</t>
  </si>
  <si>
    <t>17130</t>
  </si>
  <si>
    <t>ULOŽENÍ SYPANINY DO NÁSYPŮ V AKTIVNÍ ZÓNĚ SE ZHUTNĚNÍM</t>
  </si>
  <si>
    <t>nad propustkem a nová v krajích 
nákup+dovoz viz položka 12573.c</t>
  </si>
  <si>
    <t>propustek v km 2,678    276,0=276,000 [A] 
propustek v km 3,279     202,0=202,000 [B] 
Celkem: A+B=478,000 [C]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</si>
  <si>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</si>
  <si>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</t>
  </si>
  <si>
    <t>17210</t>
  </si>
  <si>
    <t>ZŘÍZENÍ TĚSNĚNÍ ZE ZEMIN SE ZHUTNĚNÍM</t>
  </si>
  <si>
    <t>zásyp těsnící vrstvou základu se zhutněním (zemina CG, CS) 
položka zahrnuje: 
- kompletní provedení zemní konstrukce vč. hutnění vč. výběru vhodného materiálu 
- úprava  ukládaného  materiálu  vlhčením,  tříděním,  promícháním  nebo  vysoušením,  příp. jiné úpravy za účelem zlepšení jeho  mech. vlastností</t>
  </si>
  <si>
    <t>propustek v km 2,678      29=29,000 [A] 
propustek v km 3,279      20,0=20,000 [B] 
Celkem: A+B=49,000 [C]</t>
  </si>
  <si>
    <t>položka zahrnuje:  
- kompletní provedení zemní konstrukce vč. hutnění vč. výběru vhodného materiálu  
- úprava  ukládaného  materiálu  vlhčením,  tříděním,  promícháním  nebo  vysoušením,  příp. jiné úpravy za účelem zlepšení jeho  mech. vlastností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výplň jam a prohlubní v podloží  
- úprava, očištění, ochrana a zhutnění podloží  
- svahování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</si>
  <si>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19</t>
  </si>
  <si>
    <t>173103</t>
  </si>
  <si>
    <t>ZEMNÍ KRAJNICE A DOSYPÁVKY SE ZHUT DO 100% PS</t>
  </si>
  <si>
    <t>dosyp min. podm. vhod zeminou se zhutněním do krajnic 
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</t>
  </si>
  <si>
    <t>propustek v km 2,678        33,0=33,000 [A] 
propustek v km 3,279        33,0=33,000 [B] 
Celkem: A+B=66,000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</si>
  <si>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</si>
  <si>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20</t>
  </si>
  <si>
    <t>17380</t>
  </si>
  <si>
    <t>ZEMNÍ KRAJNICE A DOSYPÁVKY Z NAKUPOVANÝCH MATERIÁLŮ</t>
  </si>
  <si>
    <t>dosyp krajnic ŠD B 0/32 tl. 0,15 m 
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</si>
  <si>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</si>
  <si>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21</t>
  </si>
  <si>
    <t>18232</t>
  </si>
  <si>
    <t>ROZPROSTŘENÍ ORNICE V ROVINĚ V TL DO 0,15M</t>
  </si>
  <si>
    <t>dovoz ornice včetně nákupu, položka 12573.b</t>
  </si>
  <si>
    <t>část 2   414=414,000 [B] 
část 1  540=540,000 [A] 
Celkem: B+A=954,000 [C]</t>
  </si>
  <si>
    <t>položka zahrnuje:  
nutné přemístění ornice z dočasných skládek vzdálených do 50m  
rozprostření ornice v předepsané tloušťce v rovině a ve svahu do 1:5</t>
  </si>
  <si>
    <t>22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</si>
  <si>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</si>
  <si>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</si>
  <si>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</si>
  <si>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23</t>
  </si>
  <si>
    <t>18247</t>
  </si>
  <si>
    <t>OŠETŘOVÁNÍ TRÁVNÍKU</t>
  </si>
  <si>
    <t>3x pokosení a shrabání včetně odvozu 
954*3=2 862,000 [A]</t>
  </si>
  <si>
    <t>Zahrnuje pokosení se shrabáním, naložení shrabků na dopravní prostředek, s odvozem a se složením, to vše bez ohledu na sklon terénu  
zahrnuje nutné zalití a hnojení</t>
  </si>
  <si>
    <t>Základy</t>
  </si>
  <si>
    <t>24</t>
  </si>
  <si>
    <t>272325</t>
  </si>
  <si>
    <t>ZÁKLADY ZE ŽELEZOBETONU DO C30/37 XC4/XF4</t>
  </si>
  <si>
    <t>základ+dřík</t>
  </si>
  <si>
    <t>část 2   35,0=35,000 [A] 
část 1   24,0=24,000 [B] 
Celkem: A+B=59,000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</si>
  <si>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</si>
  <si>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25</t>
  </si>
  <si>
    <t>272365</t>
  </si>
  <si>
    <t>VÝZTUŽ ZÁKLADŮ Z OCELI 10505, B500B</t>
  </si>
  <si>
    <t>vyztužení bude upřesněno v rámci stupně RDS</t>
  </si>
  <si>
    <t>část 2     0,55=0,550 [A] 
část 1     0,38=0,380 [B] 
Celkem: A+B=0,930 [C]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</si>
  <si>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</si>
  <si>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Svislé konstrukce</t>
  </si>
  <si>
    <t>26</t>
  </si>
  <si>
    <t>317325</t>
  </si>
  <si>
    <t>ŘÍMSY ZE ŽELEZOBETONU DO C30/37  XC4/XF4</t>
  </si>
  <si>
    <t>část 2     4,0=4,000 [A] 
část 1     3,0=3,000 [B] 
Celkem: A+B=7,000 [C]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</si>
  <si>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</si>
  <si>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27</t>
  </si>
  <si>
    <t>317365</t>
  </si>
  <si>
    <t>VÝZTUŽ ŘÍMS Z OCELI 10505, B500B</t>
  </si>
  <si>
    <t>část 2   0,062=0,062 [A] 
část 1   0,05=0,050 [B] 
Celkem: A+B=0,112 [C]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</si>
  <si>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</si>
  <si>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Vodorovné konstrukce</t>
  </si>
  <si>
    <t>28</t>
  </si>
  <si>
    <t>451314</t>
  </si>
  <si>
    <t>PODKLADNÍ A VÝPLŇOVÉ VRSTVY Z PROSTÉHO BETONU C25/30 XF3</t>
  </si>
  <si>
    <t>propustek v km 2,678 
-podkladní beton C 25/30 - xf3 pod základy              2,0=2,000 [A] 
-podkladní beton + obetonávka trouby C25/30 XF3  4,0=4,000 [B] 
-podkladní beton kamenné dlažby C25/30 XF 3        2,0=-2,000 [F] 
propustek v km 3,279 
-podkladní beton C 25/30 - xf3 pod základy               2,0=2,000 [C] 
-podkladní beton + obetonávka trouby C25/30 XF3   9,0=9,000 [D] 
-podkladní beton kamenné dlažby C25/30 XF 3         1,0=-1,000 [G] 
Celkem: A+B+F+C+D+G=14,000 [H]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</si>
  <si>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</si>
  <si>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29</t>
  </si>
  <si>
    <t>465512</t>
  </si>
  <si>
    <t>DLAŽBY Z LOMOVÉHO KAMENE NA MC</t>
  </si>
  <si>
    <t>kamenná dlažba 0,15 m vyspárováno MC25 XF4</t>
  </si>
  <si>
    <t>propustek v km 2,678    13,0*0,15=1,950 [A] 
propustek v km 3,279    11,0*0,15=1,650 [B] 
Celkem: A+B=3,600 [C]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</si>
  <si>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</si>
  <si>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</si>
  <si>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30</t>
  </si>
  <si>
    <t>56333</t>
  </si>
  <si>
    <t>VOZOVKOVÉ VRSTVY ZE ŠTĚRKODRTI ŠD A 0/32 Ge TL. DO 150MM</t>
  </si>
  <si>
    <t>část 2   150/0,150=1 000,000 [A] 
část 1   127/0,150=846,667 [B] 
Celkem: A+B=1 846,667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</si>
  <si>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</si>
  <si>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31</t>
  </si>
  <si>
    <t>56334</t>
  </si>
  <si>
    <t>VOZOVKOVÉ VRSTVY ZE ŠTĚRKODRTI ŠD A 0/32 Ge TL. DO 200MM</t>
  </si>
  <si>
    <t>část 2   122/0,2=610,000 [A] 
část 1   122/0,2=610,000 [B] 
Celkem: A+B=1 220,000 [C]</t>
  </si>
  <si>
    <t>32</t>
  </si>
  <si>
    <t>572211</t>
  </si>
  <si>
    <t>SPOJOVACÍ POSTŘIK Z ASFALTU PS-C DO 0,5KG/M2</t>
  </si>
  <si>
    <t>spojovací postřik PS-C 0,40 kg/m2</t>
  </si>
  <si>
    <t>část 2   526=526,000 [A] 
část 1   523=523,000 [B] 
Celkem: A+B=1 049,000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</si>
  <si>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</si>
  <si>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33</t>
  </si>
  <si>
    <t>572212</t>
  </si>
  <si>
    <t>SPOJOVACÍ POSTŘIK Z MODIFIK ASFALTU PS-CP  DO 0,5KG/M2</t>
  </si>
  <si>
    <t>spojovací postřik modif PS-CP 0,40 kg/m2</t>
  </si>
  <si>
    <t>část 2   511=511,000 [D] 
část 1   508,0=508,000 [E] 
Celkem: D+E=1 019,000 [F]</t>
  </si>
  <si>
    <t>34</t>
  </si>
  <si>
    <t>574A33</t>
  </si>
  <si>
    <t>ASFALTOVÝ BETON PRO OBRUSNÉ VRSTVY ACO 11 + PMB 45/80-55, TL. 40MM</t>
  </si>
  <si>
    <t>část 2    506,0=506,000 [A] 
část 1   503,0=503,000 [B] 
Celkem: A+B=1 009,000 [C]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</si>
  <si>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</si>
  <si>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35</t>
  </si>
  <si>
    <t>574C56</t>
  </si>
  <si>
    <t>ASFALTOVÝ BETON PRO LOŽNÍ VRSTVY ACL 16+ 50/70, TL. 60MM</t>
  </si>
  <si>
    <t>část 2  511=511,000 [B] 
část 1 508,0=508,000 [A] 
Celkem: B+A=1 019,000 [C]</t>
  </si>
  <si>
    <t>36</t>
  </si>
  <si>
    <t>574E88</t>
  </si>
  <si>
    <t>ASFALTOVÝ BETON PRO PODKLADNÍ VRSTVY ACP 22+ 50/70,  TL. 90MM</t>
  </si>
  <si>
    <t>část 2       526=526,000 [A] 
část 1      523=523,000 [B] 
Celkem: A+B=1 049,000 [C]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</si>
  <si>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</si>
  <si>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Přidružená stavební výroba</t>
  </si>
  <si>
    <t>37</t>
  </si>
  <si>
    <t>711111</t>
  </si>
  <si>
    <t>IZOLACE BĚŽNÝCH KONSTRUKCÍ PROTI ZEMNÍ VLHKOSTI ASFALTOVÝMI NÁTĚRY</t>
  </si>
  <si>
    <t>izolace žb povrchu čel 1x penetrační nátěr, 2x asf. nátěr</t>
  </si>
  <si>
    <t>propustek v km 2,678   60,0=60,000 [A] 
propustek v km 3,279    45,0=45,000 [B] 
Celkem: A+B=105,000 [C]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</si>
  <si>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</si>
  <si>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Ostatní konstrukce a práce</t>
  </si>
  <si>
    <t>38</t>
  </si>
  <si>
    <t>9111A3</t>
  </si>
  <si>
    <t>ZÁBRADLÍ OCELOVÉ - DEMONTÁŽ S PŘESUNEM</t>
  </si>
  <si>
    <t>odstranění ocelového zábradlí 
propustek  v km 2,678 
včetně odvozu a uložení na skládku 
poplatek za skládku 014102.a</t>
  </si>
  <si>
    <t>4=4,000 [A]</t>
  </si>
  <si>
    <t>položka zahrnuje:  
- demontáž a odstranění zařízení  
- jeho odvoz na předepsané místo</t>
  </si>
  <si>
    <t>39</t>
  </si>
  <si>
    <t>9113A3</t>
  </si>
  <si>
    <t>SVODIDLO OCEL SILNIČ JEDNOSTR, ÚROVEŇ ZADRŽ N1, N2 - DEMONTÁŽ S PŘESUNEM</t>
  </si>
  <si>
    <t>odstranění ocelového svodidla 
propustek  v km 3,279 
včetně odvozu a uložení na skládku 
poplatek za skládku 014102.a</t>
  </si>
  <si>
    <t>32,0=32,000 [A]</t>
  </si>
  <si>
    <t>40</t>
  </si>
  <si>
    <t>9117C1</t>
  </si>
  <si>
    <t>SVOD OCEL ZÁBRADEL ÚROVEŇ ZADRŽ H2 - DODÁVKA A MONTÁŽ</t>
  </si>
  <si>
    <t>zábradelní svodidlo UZ H2 
včetně přechodu na N2 (2x6m)</t>
  </si>
  <si>
    <t>část 2  12,0=12,000 [A] 
část 1   12,0=12,000 [B] 
Celkem: A+B=24,000 [C]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</si>
  <si>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</si>
  <si>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41</t>
  </si>
  <si>
    <t>91238</t>
  </si>
  <si>
    <t>SMĚROVÉ SLOUPKY Z PLAST HMOT MODRÁ BARVA - NÁSTAVCE NA SVODIDLA VČETNĚ ODRAZNÉHO PÁSKU</t>
  </si>
  <si>
    <t>KUS</t>
  </si>
  <si>
    <t>část 2  4=4,000 [A] 
část 1  4=4,000 [B] 
Celkem: A+B=8,000 [C]</t>
  </si>
  <si>
    <t>položka zahrnuje:  
- dodání a osazení sloupku včetně nutných zemních prací  
- vnitrostaveništní a mimostaveništní doprava  
- odrazky plastové nebo z retroreflexní fólie</t>
  </si>
  <si>
    <t>42</t>
  </si>
  <si>
    <t>914131</t>
  </si>
  <si>
    <t>DOPRAVNÍ ZNAČKY ZÁKLADNÍ VELIKOSTI OCELOVÉ FÓLIE TŘ 2 - DODÁVKA A MONTÁŽ</t>
  </si>
  <si>
    <t>nová značka A31b základní RA2</t>
  </si>
  <si>
    <t>část 2   nová značka A31b základní RA2   1=1,000 [A] 
část 1 nová značka 3x Z3 základní RA2    3=3,000 [B] 
Celkem: A+B=4,000 [C]</t>
  </si>
  <si>
    <t>položka zahrnuje:  
- dodávku a montáž značek v požadovaném provedení</t>
  </si>
  <si>
    <t>43</t>
  </si>
  <si>
    <t>914133</t>
  </si>
  <si>
    <t>DOPRAVNÍ ZNAČKY ZÁKLADNÍ VELIKOSTI OCELOVÉ FÓLIE TŘ 2 - DEMONTÁŽ</t>
  </si>
  <si>
    <t>včetně odvozu a uložení na skládku 
poplatek za skládku položka 014102.a</t>
  </si>
  <si>
    <t>propustek v km 2,678 
a) demolice značky A31b   1=1,000 [A] 
propustek v km 3,279 
a) demolice značky A31b+Z3  2=2,000 [B] 
Celkem: A+B=3,000 [C]</t>
  </si>
  <si>
    <t>Položka zahrnuje odstranění, demontáž a odklizení materiálu s odvozem na předepsané místo</t>
  </si>
  <si>
    <t>44</t>
  </si>
  <si>
    <t>914911</t>
  </si>
  <si>
    <t>SLOUPKY A STOJKY DOPRAVNÍCH ZNAČEK Z OCEL TRUBEK SE ZABETONOVÁNÍM - DODÁVKA A MONTÁŽ</t>
  </si>
  <si>
    <t>položka 914133 
položka zahrnuje: 
- sloupky a upevňovací zařízení včetně jejich osazení do betonových základů C 16/20 XF2 a zemních prací</t>
  </si>
  <si>
    <t>3+1=4,000 [A]</t>
  </si>
  <si>
    <t>položka zahrnuje:  
- sloupky a upevňovací zařízení včetně jejich osazení (betonová patka, zemní práce)</t>
  </si>
  <si>
    <t>45</t>
  </si>
  <si>
    <t>914923</t>
  </si>
  <si>
    <t>SLOUPKY A STOJKY DZ Z OCEL TRUBEK DO PATKY DEMONTÁŽ</t>
  </si>
  <si>
    <t>dle položky 914133  3=3,000 [A]</t>
  </si>
  <si>
    <t>46</t>
  </si>
  <si>
    <t>915111</t>
  </si>
  <si>
    <t>VODOROVNÉ DOPRAVNÍ ZNAČENÍ BARVOU HLADKÉ - DODÁVKA A POKLÁDKA</t>
  </si>
  <si>
    <t>a) V4 0,125 
b) V1a 0,125</t>
  </si>
  <si>
    <t>a) část 2    20=20,000 [A] 
část 1   19,0=19,000 [B] 
b) část 1  9,0=9,000 [C] 
Celkem: A+B+C=48,000 [D]</t>
  </si>
  <si>
    <t>položka zahrnuje:  
- dodání a pokládku nátěrového materiálu (měří se pouze natíraná plocha)  
- předznačení a reflexní úpravu</t>
  </si>
  <si>
    <t>47</t>
  </si>
  <si>
    <t>915231</t>
  </si>
  <si>
    <t>VODOR DOPRAV ZNAČ PLASTEM PROFIL ZVUČÍCÍ - DOD A POKLÁDKA</t>
  </si>
  <si>
    <t>48</t>
  </si>
  <si>
    <t>9183C2</t>
  </si>
  <si>
    <t>PROPUSTY Z TRUB DN 500MM ŽELEZOBETONOVÝCH</t>
  </si>
  <si>
    <t>nová žb trouba DN 500 vč. řezání a úkosů 2x 9,5 m DN 500</t>
  </si>
  <si>
    <t>propustek v km 3,279       19,0=19,000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</si>
  <si>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</si>
  <si>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49</t>
  </si>
  <si>
    <t>9183D2</t>
  </si>
  <si>
    <t>PROPUSTY Z TRUB DN 600MM ŽELEZOBETONOVÝCH</t>
  </si>
  <si>
    <t>nová žb trouba DN 600 vč. řezání a úkosů</t>
  </si>
  <si>
    <t>propustek v km 2,678        9,0=9,000 [A]</t>
  </si>
  <si>
    <t>50</t>
  </si>
  <si>
    <t>931315</t>
  </si>
  <si>
    <t>TĚSNĚNÍ DILATAČ SPAR ASF ZÁLIVKOU PRŮŘ DO 600MM2</t>
  </si>
  <si>
    <t>zálivka N2</t>
  </si>
  <si>
    <t>část 2 
a) nová vozovka   12,0=12,000 [A] 
b) propustek těsnění podél říms   11,0=11,000 [D] 
část 1    
a) nová vozovka 12,0=12,000 [B] 
b) propustek těsnění podél říms    9,0=9,000 [E] 
Celkem: A+D+B+E=44,000 [F]</t>
  </si>
  <si>
    <t>položka zahrnuje dodávku a osazení předepsaného materiálu, očištění ploch spáry před úpravou, očištění okolí spáry po úpravě  
nezahrnuje těsnící profil</t>
  </si>
  <si>
    <t>51</t>
  </si>
  <si>
    <t>96614</t>
  </si>
  <si>
    <t>BOURÁNÍ KONSTRUKCÍ Z CIHEL A TVÁRNIC</t>
  </si>
  <si>
    <t>včetně odvozu a uložení na skládku 
poplatek za skládku položka 014102</t>
  </si>
  <si>
    <t>propustek v km 2,678   10=10,000 [A] 
propustek v km 3,279    7=7,000 [B] 
Celkem: A+B=17,000 [C]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</si>
  <si>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</si>
  <si>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52</t>
  </si>
  <si>
    <t>96615</t>
  </si>
  <si>
    <t>BOURÁNÍ KONSTRUKCÍ Z BETONU</t>
  </si>
  <si>
    <t>propustek v km 2,678  
- odstranění betonových říms 
- odstranění základů beton 
4+7=11,000 [D] 
propustek v km 3,279   7+8=15,000 [E] 
- odstranění betonových říms 
- odstranění základů beton 
Celkem: D+E=26,000 [F]</t>
  </si>
  <si>
    <t>53</t>
  </si>
  <si>
    <t>966357</t>
  </si>
  <si>
    <t>BOURÁNÍ PROPUSTŮ Z TRUB DN DO 500MM</t>
  </si>
  <si>
    <t>odstranění betonovou trouby dn 500 
včetně odvozu a uložení na skládku 
poplatek za skládku položka 014102</t>
  </si>
  <si>
    <t>propustek v km 3,279    16,0=16,000 [A]</t>
  </si>
  <si>
    <t>položka zahrnuje:  
- odstranění trub včetně případného obetonování a lože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  
- nezahrnuje bourání čel, vtokových a výtokových jímek, odstranění zábradlí</t>
  </si>
  <si>
    <t>54</t>
  </si>
  <si>
    <t>966358</t>
  </si>
  <si>
    <t>BOURÁNÍ PROPUSTŮ Z TRUB DN DO 600MM</t>
  </si>
  <si>
    <t>odstranění betonovou trouby dn 600  
včetně odvozu a uložení na skládku 
poplatek za skládku položka 014102</t>
  </si>
  <si>
    <t>propustek v km 2,678  12,0=12,000 [A]</t>
  </si>
  <si>
    <t>101.2</t>
  </si>
  <si>
    <t>Údržba komunikace</t>
  </si>
  <si>
    <t>položka 12273  224,0=224,000 [I] 
položka 12960  1403*2,0*0,1=280,600 [J] 
položka 12910.a  91,0=91,000 [L] 
Celkem: I+J+L=595,600 [M]</t>
  </si>
  <si>
    <t>suť směs</t>
  </si>
  <si>
    <t>dle položky 914133    2kus*0,020t/kus=0,040 [D] 
dle položky 914923 (včetně základu)    2kus*0,04t/kus=0,080 [E] 
Celkem: D+E=0,120 [F]</t>
  </si>
  <si>
    <t>frézování 30 mm asfaltu 
 odkup zhotovitele</t>
  </si>
  <si>
    <t>565,0*0,03=16,950 [A]</t>
  </si>
  <si>
    <t>13,0=13,000 [A]</t>
  </si>
  <si>
    <t>odkop pro zemní svahy (u nových svodidel)včetně odvozu a uložení na skládku  
poplatek za skládku položka 014101</t>
  </si>
  <si>
    <t>224,0=224,000 [A]</t>
  </si>
  <si>
    <t>12910</t>
  </si>
  <si>
    <t>ČIŠTĚNÍ KRAJNIC OD NÁNOSU</t>
  </si>
  <si>
    <t>včetně odvozu a uložení na skládku 
poplatek za skládku 014101</t>
  </si>
  <si>
    <t>91,0=91,000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</si>
  <si>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</si>
  <si>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12960</t>
  </si>
  <si>
    <t>ČIŠTĚNÍ VODOTEČÍ A MELIORAČ KANÁLŮ OD NÁNOSŮ</t>
  </si>
  <si>
    <t>pročištění příkopů od nánosů  
včetně odvozu na skládku 
poplatek za skládku 014101</t>
  </si>
  <si>
    <t>1403,0*2,0*0,1=280,600 [A]</t>
  </si>
  <si>
    <t>dosyp min. podm. vhod zeminou se zhutněním do krajnic (v místech nových svodidel) 
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</t>
  </si>
  <si>
    <t>402,0=402,000 [A]</t>
  </si>
  <si>
    <t>117,0=117,000 [A]</t>
  </si>
  <si>
    <t>SPOJOVACÍ POSTŘIK Z MODIFIK ASFALTU PS-CP DO 0,5KG/M2</t>
  </si>
  <si>
    <t>spojovací posttřik modif.PS-CP 0,4 kg/m2</t>
  </si>
  <si>
    <t>565,0=565,000 [A]</t>
  </si>
  <si>
    <t>574H33</t>
  </si>
  <si>
    <t>ASFALTOVÝ BETON VELMI TENKÝ MODIFIK BBTM 11B PMB 45/80-55, TL. 30MM</t>
  </si>
  <si>
    <t>9113A1</t>
  </si>
  <si>
    <t>SVODIDLO OCEL SILNIČ JEDNOSTR, ÚROVEŇ ZADRŽ N1, N2 - DODÁVKA A MONTÁŽ</t>
  </si>
  <si>
    <t>nové ocelové svvodidlo silniční N2 (160+168+188+152+160) 
vč. Náběhů + každý druhý sloupek délky 2,40 m (mimo délku H2 nad propustky) 
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</t>
  </si>
  <si>
    <t>804,0=804,000 [A]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</si>
  <si>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</si>
  <si>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91228</t>
  </si>
  <si>
    <t>SMĚROVÉ SLOUPKY Z PLAST HMOT VČETNĚ ODRAZNÉHO PÁSKU</t>
  </si>
  <si>
    <t>směrové sloupky bílé</t>
  </si>
  <si>
    <t>24,0=24,000 [A]</t>
  </si>
  <si>
    <t>SMĚROVÉ SLOUPKY NA SJEZDY ČERVENÉ</t>
  </si>
  <si>
    <t>6=6,000 [A]</t>
  </si>
  <si>
    <t>SMĚROVÉ SLOUPKY Z PLAST HMOT - NÁSTAVCE NA SVODIDLA VČETNĚ ODRAZNÉHO PÁSKU</t>
  </si>
  <si>
    <t>20,0=20,000 [A]</t>
  </si>
  <si>
    <t>nová značka B20a základní RA2</t>
  </si>
  <si>
    <t>včetně odvozu a uložení na skládku 
poplatek za skládku položka 014102</t>
  </si>
  <si>
    <t>2x Z3    2=2,000 [A]</t>
  </si>
  <si>
    <t>914721</t>
  </si>
  <si>
    <t>STÁLÁ DOPRAV ZAŘÍZ Z3 OCEL S FÓLIÍ TŘ 1 DODÁVKA A MONTÁŽ</t>
  </si>
  <si>
    <t>6 x Z3 (levá + pravá) 
 retroreflexní podklad</t>
  </si>
  <si>
    <t>a) položka 914131 
b) položka 914721 
položka zahrnuje: 
- sloupky a upevňovací zařízení včetně jejich osazení do betonových základů C 16/20 XF2 a zemních prací</t>
  </si>
  <si>
    <t>a)  1=1,000 [A] 
b)  6=6,000 [B] 
Celkem: A+B=7,000 [C]</t>
  </si>
  <si>
    <t>dle položky 914133  2=2,000 [A]</t>
  </si>
  <si>
    <t>a)  23=23,000 [A] 
b)  33=33,000 [B] 
Celkem: A+B=56,000 [C]</t>
  </si>
  <si>
    <t>obnova vodících čar V4 0,125 mínus úsek výměny 
 obrusy a mínus úsek SO 101.1 v celém rozsahu plast hlučný</t>
  </si>
  <si>
    <t>172=172,000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</si>
</sst>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25</v>
      </c>
      <c r="B10" s="20" t="s">
        <v>26</v>
      </c>
      <c r="C10" s="21">
        <f>'001'!I3</f>
      </c>
      <c r="D10" s="21">
        <f>'001'!O2</f>
      </c>
      <c r="E10" s="21">
        <f>C10+D10</f>
      </c>
    </row>
    <row r="11" spans="1:5" ht="12.75" customHeight="1">
      <c r="A11" s="20" t="s">
        <v>86</v>
      </c>
      <c r="B11" s="20" t="s">
        <v>87</v>
      </c>
      <c r="C11" s="21">
        <f>'101.1'!I3</f>
      </c>
      <c r="D11" s="21">
        <f>'101.1'!O2</f>
      </c>
      <c r="E11" s="21">
        <f>C11+D11</f>
      </c>
    </row>
    <row r="12" spans="1:5" ht="12.75" customHeight="1">
      <c r="A12" s="20" t="s">
        <v>374</v>
      </c>
      <c r="B12" s="20" t="s">
        <v>375</v>
      </c>
      <c r="C12" s="21">
        <f>'101.2'!I3</f>
      </c>
      <c r="D12" s="21">
        <f>'101.2'!O2</f>
      </c>
      <c r="E12" s="21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25</v>
      </c>
      <c r="I3" s="38">
        <f>0+I8</f>
      </c>
      <c r="O3" t="s">
        <v>20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25</v>
      </c>
      <c r="D4" s="6"/>
      <c r="E4" s="18" t="s">
        <v>26</v>
      </c>
      <c r="F4" s="16"/>
      <c r="G4" s="16"/>
      <c r="H4" s="19"/>
      <c r="I4" s="19"/>
      <c r="O4" t="s">
        <v>21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22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24</v>
      </c>
      <c r="D7" s="15" t="s">
        <v>23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45</v>
      </c>
      <c r="F8" s="19"/>
      <c r="G8" s="19"/>
      <c r="H8" s="19"/>
      <c r="I8" s="28">
        <f>0+Q8</f>
      </c>
      <c r="O8">
        <f>0+R8</f>
      </c>
      <c r="Q8">
        <f>0+I9+I13+I17+I21+I25+I29+I33+I37+I41</f>
      </c>
      <c r="R8">
        <f>0+O9+O13+O17+O21+O25+O29+O33+O37+O41</f>
      </c>
    </row>
    <row r="9" spans="1:16" ht="12.75">
      <c r="A9" s="25" t="s">
        <v>46</v>
      </c>
      <c r="B9" s="29" t="s">
        <v>30</v>
      </c>
      <c r="C9" s="29" t="s">
        <v>47</v>
      </c>
      <c r="D9" s="25" t="s">
        <v>48</v>
      </c>
      <c r="E9" s="30" t="s">
        <v>49</v>
      </c>
      <c r="F9" s="31" t="s">
        <v>50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24</v>
      </c>
    </row>
    <row r="10" spans="1:5" ht="12.75">
      <c r="A10" s="34" t="s">
        <v>51</v>
      </c>
      <c r="E10" s="35" t="s">
        <v>48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  <row r="13" spans="1:16" ht="12.75">
      <c r="A13" s="25" t="s">
        <v>46</v>
      </c>
      <c r="B13" s="29" t="s">
        <v>24</v>
      </c>
      <c r="C13" s="29" t="s">
        <v>47</v>
      </c>
      <c r="D13" s="25" t="s">
        <v>56</v>
      </c>
      <c r="E13" s="30" t="s">
        <v>57</v>
      </c>
      <c r="F13" s="31" t="s">
        <v>50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24</v>
      </c>
    </row>
    <row r="14" spans="1:5" ht="12.75">
      <c r="A14" s="34" t="s">
        <v>51</v>
      </c>
      <c r="E14" s="35" t="s">
        <v>48</v>
      </c>
    </row>
    <row r="15" spans="1:5" ht="12.75">
      <c r="A15" s="36" t="s">
        <v>52</v>
      </c>
      <c r="E15" s="37" t="s">
        <v>53</v>
      </c>
    </row>
    <row r="16" spans="1:5" ht="12.75">
      <c r="A16" t="s">
        <v>54</v>
      </c>
      <c r="E16" s="35" t="s">
        <v>55</v>
      </c>
    </row>
    <row r="17" spans="1:16" ht="12.75">
      <c r="A17" s="25" t="s">
        <v>46</v>
      </c>
      <c r="B17" s="29" t="s">
        <v>23</v>
      </c>
      <c r="C17" s="29" t="s">
        <v>58</v>
      </c>
      <c r="D17" s="25" t="s">
        <v>48</v>
      </c>
      <c r="E17" s="30" t="s">
        <v>59</v>
      </c>
      <c r="F17" s="31" t="s">
        <v>50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24</v>
      </c>
    </row>
    <row r="18" spans="1:5" ht="12.75">
      <c r="A18" s="34" t="s">
        <v>51</v>
      </c>
      <c r="E18" s="35" t="s">
        <v>48</v>
      </c>
    </row>
    <row r="19" spans="1:5" ht="12.75">
      <c r="A19" s="36" t="s">
        <v>52</v>
      </c>
      <c r="E19" s="37" t="s">
        <v>53</v>
      </c>
    </row>
    <row r="20" spans="1:5" ht="12.75">
      <c r="A20" t="s">
        <v>54</v>
      </c>
      <c r="E20" s="35" t="s">
        <v>60</v>
      </c>
    </row>
    <row r="21" spans="1:16" ht="12.75">
      <c r="A21" s="25" t="s">
        <v>46</v>
      </c>
      <c r="B21" s="29" t="s">
        <v>34</v>
      </c>
      <c r="C21" s="29" t="s">
        <v>61</v>
      </c>
      <c r="D21" s="25" t="s">
        <v>48</v>
      </c>
      <c r="E21" s="30" t="s">
        <v>62</v>
      </c>
      <c r="F21" s="31" t="s">
        <v>50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24</v>
      </c>
    </row>
    <row r="22" spans="1:5" ht="12.75">
      <c r="A22" s="34" t="s">
        <v>51</v>
      </c>
      <c r="E22" s="35" t="s">
        <v>63</v>
      </c>
    </row>
    <row r="23" spans="1:5" ht="12.75">
      <c r="A23" s="36" t="s">
        <v>52</v>
      </c>
      <c r="E23" s="37" t="s">
        <v>53</v>
      </c>
    </row>
    <row r="24" spans="1:5" ht="12.75">
      <c r="A24" t="s">
        <v>54</v>
      </c>
      <c r="E24" s="35" t="s">
        <v>64</v>
      </c>
    </row>
    <row r="25" spans="1:16" ht="12.75">
      <c r="A25" s="25" t="s">
        <v>46</v>
      </c>
      <c r="B25" s="29" t="s">
        <v>36</v>
      </c>
      <c r="C25" s="29" t="s">
        <v>65</v>
      </c>
      <c r="D25" s="25" t="s">
        <v>48</v>
      </c>
      <c r="E25" s="30" t="s">
        <v>66</v>
      </c>
      <c r="F25" s="31" t="s">
        <v>50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24</v>
      </c>
    </row>
    <row r="26" spans="1:5" ht="12.75">
      <c r="A26" s="34" t="s">
        <v>51</v>
      </c>
      <c r="E26" s="35" t="s">
        <v>67</v>
      </c>
    </row>
    <row r="27" spans="1:5" ht="12.75">
      <c r="A27" s="36" t="s">
        <v>52</v>
      </c>
      <c r="E27" s="37" t="s">
        <v>53</v>
      </c>
    </row>
    <row r="28" spans="1:5" ht="38.25">
      <c r="A28" t="s">
        <v>54</v>
      </c>
      <c r="E28" s="35" t="s">
        <v>68</v>
      </c>
    </row>
    <row r="29" spans="1:16" ht="12.75">
      <c r="A29" s="25" t="s">
        <v>46</v>
      </c>
      <c r="B29" s="29" t="s">
        <v>38</v>
      </c>
      <c r="C29" s="29" t="s">
        <v>69</v>
      </c>
      <c r="D29" s="25" t="s">
        <v>48</v>
      </c>
      <c r="E29" s="30" t="s">
        <v>70</v>
      </c>
      <c r="F29" s="31" t="s">
        <v>50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24</v>
      </c>
    </row>
    <row r="30" spans="1:5" ht="12.75">
      <c r="A30" s="34" t="s">
        <v>51</v>
      </c>
      <c r="E30" s="35" t="s">
        <v>48</v>
      </c>
    </row>
    <row r="31" spans="1:5" ht="12.75">
      <c r="A31" s="36" t="s">
        <v>52</v>
      </c>
      <c r="E31" s="37" t="s">
        <v>53</v>
      </c>
    </row>
    <row r="32" spans="1:5" ht="12.75">
      <c r="A32" t="s">
        <v>54</v>
      </c>
      <c r="E32" s="35" t="s">
        <v>64</v>
      </c>
    </row>
    <row r="33" spans="1:16" ht="12.75">
      <c r="A33" s="25" t="s">
        <v>46</v>
      </c>
      <c r="B33" s="29" t="s">
        <v>71</v>
      </c>
      <c r="C33" s="29" t="s">
        <v>72</v>
      </c>
      <c r="D33" s="25" t="s">
        <v>56</v>
      </c>
      <c r="E33" s="30" t="s">
        <v>73</v>
      </c>
      <c r="F33" s="31" t="s">
        <v>50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24</v>
      </c>
    </row>
    <row r="34" spans="1:5" ht="12.75">
      <c r="A34" s="34" t="s">
        <v>51</v>
      </c>
      <c r="E34" s="35" t="s">
        <v>74</v>
      </c>
    </row>
    <row r="35" spans="1:5" ht="12.75">
      <c r="A35" s="36" t="s">
        <v>52</v>
      </c>
      <c r="E35" s="37" t="s">
        <v>53</v>
      </c>
    </row>
    <row r="36" spans="1:5" ht="12.75">
      <c r="A36" t="s">
        <v>54</v>
      </c>
      <c r="E36" s="35" t="s">
        <v>64</v>
      </c>
    </row>
    <row r="37" spans="1:16" ht="12.75">
      <c r="A37" s="25" t="s">
        <v>46</v>
      </c>
      <c r="B37" s="29" t="s">
        <v>75</v>
      </c>
      <c r="C37" s="29" t="s">
        <v>76</v>
      </c>
      <c r="D37" s="25" t="s">
        <v>48</v>
      </c>
      <c r="E37" s="30" t="s">
        <v>77</v>
      </c>
      <c r="F37" s="31" t="s">
        <v>50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24</v>
      </c>
    </row>
    <row r="38" spans="1:5" ht="12.75">
      <c r="A38" s="34" t="s">
        <v>51</v>
      </c>
      <c r="E38" s="35" t="s">
        <v>78</v>
      </c>
    </row>
    <row r="39" spans="1:5" ht="12.75">
      <c r="A39" s="36" t="s">
        <v>52</v>
      </c>
      <c r="E39" s="37" t="s">
        <v>53</v>
      </c>
    </row>
    <row r="40" spans="1:5" ht="25.5">
      <c r="A40" t="s">
        <v>54</v>
      </c>
      <c r="E40" s="35" t="s">
        <v>79</v>
      </c>
    </row>
    <row r="41" spans="1:16" ht="12.75">
      <c r="A41" s="25" t="s">
        <v>46</v>
      </c>
      <c r="B41" s="29" t="s">
        <v>41</v>
      </c>
      <c r="C41" s="29" t="s">
        <v>80</v>
      </c>
      <c r="D41" s="25" t="s">
        <v>48</v>
      </c>
      <c r="E41" s="30" t="s">
        <v>81</v>
      </c>
      <c r="F41" s="31" t="s">
        <v>50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24</v>
      </c>
    </row>
    <row r="42" spans="1:5" ht="12.75">
      <c r="A42" s="34" t="s">
        <v>51</v>
      </c>
      <c r="E42" s="35" t="s">
        <v>48</v>
      </c>
    </row>
    <row r="43" spans="1:5" ht="12.75">
      <c r="A43" s="36" t="s">
        <v>52</v>
      </c>
      <c r="E43" s="37" t="s">
        <v>53</v>
      </c>
    </row>
    <row r="44" spans="1:5" ht="12.75">
      <c r="A44" t="s">
        <v>54</v>
      </c>
      <c r="E44" s="35" t="s">
        <v>82</v>
      </c>
    </row>
  </sheetData>
  <mergeCells count="11"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O1" t="s">
        <v>85</v>
      </c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0+O8+O25+O102+O111+O120+O129+O158+O163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86</v>
      </c>
      <c r="I3" s="38">
        <f>0+I8+I25+I102+I111+I120+I129+I158+I163</f>
      </c>
      <c r="O3" t="s">
        <v>20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86</v>
      </c>
      <c r="D4" s="6"/>
      <c r="E4" s="18" t="s">
        <v>87</v>
      </c>
      <c r="F4" s="16" t="s">
        <v>83</v>
      </c>
      <c r="G4" s="16" t="s">
        <v>84</v>
      </c>
      <c r="H4" s="19"/>
      <c r="I4" s="19"/>
      <c r="O4" t="s">
        <v>21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22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24</v>
      </c>
      <c r="D7" s="15" t="s">
        <v>23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45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46</v>
      </c>
      <c r="B9" s="29" t="s">
        <v>30</v>
      </c>
      <c r="C9" s="29" t="s">
        <v>88</v>
      </c>
      <c r="D9" s="25" t="s">
        <v>48</v>
      </c>
      <c r="E9" s="30" t="s">
        <v>89</v>
      </c>
      <c r="F9" s="31" t="s">
        <v>90</v>
      </c>
      <c r="G9" s="32">
        <v>1352</v>
      </c>
      <c r="H9" s="33">
        <v>0</v>
      </c>
      <c r="I9" s="33">
        <f>ROUND(ROUND(H9,2)*ROUND(G9,3),2)</f>
      </c>
      <c r="O9">
        <f>(I9*21)/100</f>
      </c>
      <c r="P9" t="s">
        <v>24</v>
      </c>
    </row>
    <row r="10" spans="1:5" ht="12.75">
      <c r="A10" s="34" t="s">
        <v>51</v>
      </c>
      <c r="E10" s="35" t="s">
        <v>91</v>
      </c>
    </row>
    <row r="11" spans="1:5" ht="89.25">
      <c r="A11" s="36" t="s">
        <v>52</v>
      </c>
      <c r="E11" s="37" t="s">
        <v>92</v>
      </c>
    </row>
    <row r="12" spans="1:5" ht="25.5">
      <c r="A12" t="s">
        <v>54</v>
      </c>
      <c r="E12" s="35" t="s">
        <v>93</v>
      </c>
    </row>
    <row r="13" spans="1:16" ht="12.75">
      <c r="A13" s="25" t="s">
        <v>46</v>
      </c>
      <c r="B13" s="29" t="s">
        <v>24</v>
      </c>
      <c r="C13" s="29" t="s">
        <v>94</v>
      </c>
      <c r="D13" s="25" t="s">
        <v>48</v>
      </c>
      <c r="E13" s="30" t="s">
        <v>89</v>
      </c>
      <c r="F13" s="31" t="s">
        <v>95</v>
      </c>
      <c r="G13" s="32">
        <v>814.892</v>
      </c>
      <c r="H13" s="33">
        <v>0</v>
      </c>
      <c r="I13" s="33">
        <f>ROUND(ROUND(H13,2)*ROUND(G13,3),2)</f>
      </c>
      <c r="O13">
        <f>(I13*21)/100</f>
      </c>
      <c r="P13" t="s">
        <v>24</v>
      </c>
    </row>
    <row r="14" spans="1:5" ht="12.75">
      <c r="A14" s="34" t="s">
        <v>51</v>
      </c>
      <c r="E14" s="35" t="s">
        <v>96</v>
      </c>
    </row>
    <row r="15" spans="1:5" ht="165.75">
      <c r="A15" s="36" t="s">
        <v>52</v>
      </c>
      <c r="E15" s="37" t="s">
        <v>97</v>
      </c>
    </row>
    <row r="16" spans="1:5" ht="25.5">
      <c r="A16" t="s">
        <v>54</v>
      </c>
      <c r="E16" s="35" t="s">
        <v>93</v>
      </c>
    </row>
    <row r="17" spans="1:16" ht="12.75">
      <c r="A17" s="25" t="s">
        <v>46</v>
      </c>
      <c r="B17" s="29" t="s">
        <v>23</v>
      </c>
      <c r="C17" s="29" t="s">
        <v>94</v>
      </c>
      <c r="D17" s="25" t="s">
        <v>56</v>
      </c>
      <c r="E17" s="30" t="s">
        <v>89</v>
      </c>
      <c r="F17" s="31" t="s">
        <v>95</v>
      </c>
      <c r="G17" s="32">
        <v>1.56</v>
      </c>
      <c r="H17" s="33">
        <v>0</v>
      </c>
      <c r="I17" s="33">
        <f>ROUND(ROUND(H17,2)*ROUND(G17,3),2)</f>
      </c>
      <c r="O17">
        <f>(I17*21)/100</f>
      </c>
      <c r="P17" t="s">
        <v>24</v>
      </c>
    </row>
    <row r="18" spans="1:5" ht="12.75">
      <c r="A18" s="34" t="s">
        <v>51</v>
      </c>
      <c r="E18" s="35" t="s">
        <v>98</v>
      </c>
    </row>
    <row r="19" spans="1:5" ht="114.75">
      <c r="A19" s="36" t="s">
        <v>52</v>
      </c>
      <c r="E19" s="37" t="s">
        <v>99</v>
      </c>
    </row>
    <row r="20" spans="1:5" ht="25.5">
      <c r="A20" t="s">
        <v>54</v>
      </c>
      <c r="E20" s="35" t="s">
        <v>93</v>
      </c>
    </row>
    <row r="21" spans="1:16" ht="12.75">
      <c r="A21" s="25" t="s">
        <v>46</v>
      </c>
      <c r="B21" s="29" t="s">
        <v>34</v>
      </c>
      <c r="C21" s="29" t="s">
        <v>100</v>
      </c>
      <c r="D21" s="25" t="s">
        <v>48</v>
      </c>
      <c r="E21" s="30" t="s">
        <v>101</v>
      </c>
      <c r="F21" s="31" t="s">
        <v>95</v>
      </c>
      <c r="G21" s="32">
        <v>62.7</v>
      </c>
      <c r="H21" s="33">
        <v>0</v>
      </c>
      <c r="I21" s="33">
        <f>ROUND(ROUND(H21,2)*ROUND(G21,3),2)</f>
      </c>
      <c r="O21">
        <f>(I21*21)/100</f>
      </c>
      <c r="P21" t="s">
        <v>24</v>
      </c>
    </row>
    <row r="22" spans="1:5" ht="12.75">
      <c r="A22" s="34" t="s">
        <v>51</v>
      </c>
      <c r="E22" s="35" t="s">
        <v>102</v>
      </c>
    </row>
    <row r="23" spans="1:5" ht="12.75">
      <c r="A23" s="36" t="s">
        <v>52</v>
      </c>
      <c r="E23" s="37" t="s">
        <v>103</v>
      </c>
    </row>
    <row r="24" spans="1:5" ht="25.5">
      <c r="A24" t="s">
        <v>54</v>
      </c>
      <c r="E24" s="35" t="s">
        <v>93</v>
      </c>
    </row>
    <row r="25" spans="1:18" ht="12.75" customHeight="1">
      <c r="A25" s="6" t="s">
        <v>44</v>
      </c>
      <c r="B25" s="6"/>
      <c r="C25" s="40" t="s">
        <v>30</v>
      </c>
      <c r="D25" s="6"/>
      <c r="E25" s="27" t="s">
        <v>104</v>
      </c>
      <c r="F25" s="6"/>
      <c r="G25" s="6"/>
      <c r="H25" s="6"/>
      <c r="I25" s="41">
        <f>0+Q25</f>
      </c>
      <c r="O25">
        <f>0+R25</f>
      </c>
      <c r="Q25">
        <f>0+I26+I30+I34+I38+I42+I46+I50+I54+I58+I62+I66+I70+I74+I78+I82+I86+I90+I94+I98</f>
      </c>
      <c r="R25">
        <f>0+O26+O30+O34+O38+O42+O46+O50+O54+O58+O62+O66+O70+O74+O78+O82+O86+O90+O94+O98</f>
      </c>
    </row>
    <row r="26" spans="1:16" ht="12.75">
      <c r="A26" s="25" t="s">
        <v>46</v>
      </c>
      <c r="B26" s="29" t="s">
        <v>36</v>
      </c>
      <c r="C26" s="29" t="s">
        <v>105</v>
      </c>
      <c r="D26" s="25" t="s">
        <v>48</v>
      </c>
      <c r="E26" s="30" t="s">
        <v>106</v>
      </c>
      <c r="F26" s="31" t="s">
        <v>107</v>
      </c>
      <c r="G26" s="32">
        <v>2110</v>
      </c>
      <c r="H26" s="33">
        <v>0</v>
      </c>
      <c r="I26" s="33">
        <f>ROUND(ROUND(H26,2)*ROUND(G26,3),2)</f>
      </c>
      <c r="O26">
        <f>(I26*21)/100</f>
      </c>
      <c r="P26" t="s">
        <v>24</v>
      </c>
    </row>
    <row r="27" spans="1:5" ht="114.75">
      <c r="A27" s="34" t="s">
        <v>51</v>
      </c>
      <c r="E27" s="35" t="s">
        <v>108</v>
      </c>
    </row>
    <row r="28" spans="1:5" ht="63.75">
      <c r="A28" s="36" t="s">
        <v>52</v>
      </c>
      <c r="E28" s="37" t="s">
        <v>109</v>
      </c>
    </row>
    <row r="29" spans="1:5" ht="12.75">
      <c r="A29" t="s">
        <v>54</v>
      </c>
      <c r="E29" s="35" t="s">
        <v>110</v>
      </c>
    </row>
    <row r="30" spans="1:16" ht="25.5">
      <c r="A30" s="25" t="s">
        <v>46</v>
      </c>
      <c r="B30" s="29" t="s">
        <v>38</v>
      </c>
      <c r="C30" s="29" t="s">
        <v>111</v>
      </c>
      <c r="D30" s="25" t="s">
        <v>48</v>
      </c>
      <c r="E30" s="30" t="s">
        <v>112</v>
      </c>
      <c r="F30" s="31" t="s">
        <v>90</v>
      </c>
      <c r="G30" s="32">
        <v>346</v>
      </c>
      <c r="H30" s="33">
        <v>0</v>
      </c>
      <c r="I30" s="33">
        <f>ROUND(ROUND(H30,2)*ROUND(G30,3),2)</f>
      </c>
      <c r="O30">
        <f>(I30*21)/100</f>
      </c>
      <c r="P30" t="s">
        <v>24</v>
      </c>
    </row>
    <row r="31" spans="1:5" ht="102">
      <c r="A31" s="34" t="s">
        <v>51</v>
      </c>
      <c r="E31" s="35" t="s">
        <v>113</v>
      </c>
    </row>
    <row r="32" spans="1:5" ht="63.75">
      <c r="A32" s="36" t="s">
        <v>52</v>
      </c>
      <c r="E32" s="37" t="s">
        <v>114</v>
      </c>
    </row>
    <row r="33" spans="1:5" ht="63.75">
      <c r="A33" t="s">
        <v>54</v>
      </c>
      <c r="E33" s="35" t="s">
        <v>115</v>
      </c>
    </row>
    <row r="34" spans="1:16" ht="12.75">
      <c r="A34" s="25" t="s">
        <v>46</v>
      </c>
      <c r="B34" s="29" t="s">
        <v>71</v>
      </c>
      <c r="C34" s="29" t="s">
        <v>111</v>
      </c>
      <c r="D34" s="25" t="s">
        <v>56</v>
      </c>
      <c r="E34" s="30" t="s">
        <v>116</v>
      </c>
      <c r="F34" s="31" t="s">
        <v>90</v>
      </c>
      <c r="G34" s="32">
        <v>16</v>
      </c>
      <c r="H34" s="33">
        <v>0</v>
      </c>
      <c r="I34" s="33">
        <f>ROUND(ROUND(H34,2)*ROUND(G34,3),2)</f>
      </c>
      <c r="O34">
        <f>(I34*21)/100</f>
      </c>
      <c r="P34" t="s">
        <v>24</v>
      </c>
    </row>
    <row r="35" spans="1:5" ht="114.75">
      <c r="A35" s="34" t="s">
        <v>51</v>
      </c>
      <c r="E35" s="35" t="s">
        <v>117</v>
      </c>
    </row>
    <row r="36" spans="1:5" ht="63.75">
      <c r="A36" s="36" t="s">
        <v>52</v>
      </c>
      <c r="E36" s="37" t="s">
        <v>118</v>
      </c>
    </row>
    <row r="37" spans="1:5" ht="63.75">
      <c r="A37" t="s">
        <v>54</v>
      </c>
      <c r="E37" s="35" t="s">
        <v>115</v>
      </c>
    </row>
    <row r="38" spans="1:16" ht="12.75">
      <c r="A38" s="25" t="s">
        <v>46</v>
      </c>
      <c r="B38" s="29" t="s">
        <v>75</v>
      </c>
      <c r="C38" s="29" t="s">
        <v>119</v>
      </c>
      <c r="D38" s="25" t="s">
        <v>48</v>
      </c>
      <c r="E38" s="30" t="s">
        <v>120</v>
      </c>
      <c r="F38" s="31" t="s">
        <v>90</v>
      </c>
      <c r="G38" s="32">
        <v>88.1</v>
      </c>
      <c r="H38" s="33">
        <v>0</v>
      </c>
      <c r="I38" s="33">
        <f>ROUND(ROUND(H38,2)*ROUND(G38,3),2)</f>
      </c>
      <c r="O38">
        <f>(I38*21)/100</f>
      </c>
      <c r="P38" t="s">
        <v>24</v>
      </c>
    </row>
    <row r="39" spans="1:5" ht="89.25">
      <c r="A39" s="34" t="s">
        <v>51</v>
      </c>
      <c r="E39" s="35" t="s">
        <v>121</v>
      </c>
    </row>
    <row r="40" spans="1:5" ht="63.75">
      <c r="A40" s="36" t="s">
        <v>52</v>
      </c>
      <c r="E40" s="37" t="s">
        <v>122</v>
      </c>
    </row>
    <row r="41" spans="1:5" ht="63.75">
      <c r="A41" t="s">
        <v>54</v>
      </c>
      <c r="E41" s="35" t="s">
        <v>115</v>
      </c>
    </row>
    <row r="42" spans="1:16" ht="12.75">
      <c r="A42" s="25" t="s">
        <v>46</v>
      </c>
      <c r="B42" s="29" t="s">
        <v>41</v>
      </c>
      <c r="C42" s="29" t="s">
        <v>123</v>
      </c>
      <c r="D42" s="25" t="s">
        <v>48</v>
      </c>
      <c r="E42" s="30" t="s">
        <v>124</v>
      </c>
      <c r="F42" s="31" t="s">
        <v>125</v>
      </c>
      <c r="G42" s="32">
        <v>24</v>
      </c>
      <c r="H42" s="33">
        <v>0</v>
      </c>
      <c r="I42" s="33">
        <f>ROUND(ROUND(H42,2)*ROUND(G42,3),2)</f>
      </c>
      <c r="O42">
        <f>(I42*21)/100</f>
      </c>
      <c r="P42" t="s">
        <v>24</v>
      </c>
    </row>
    <row r="43" spans="1:5" ht="12.75">
      <c r="A43" s="34" t="s">
        <v>51</v>
      </c>
      <c r="E43" s="35" t="s">
        <v>48</v>
      </c>
    </row>
    <row r="44" spans="1:5" ht="63.75">
      <c r="A44" s="36" t="s">
        <v>52</v>
      </c>
      <c r="E44" s="37" t="s">
        <v>126</v>
      </c>
    </row>
    <row r="45" spans="1:5" ht="25.5">
      <c r="A45" t="s">
        <v>54</v>
      </c>
      <c r="E45" s="35" t="s">
        <v>127</v>
      </c>
    </row>
    <row r="46" spans="1:16" ht="12.75">
      <c r="A46" s="25" t="s">
        <v>46</v>
      </c>
      <c r="B46" s="29" t="s">
        <v>43</v>
      </c>
      <c r="C46" s="29" t="s">
        <v>128</v>
      </c>
      <c r="D46" s="25" t="s">
        <v>56</v>
      </c>
      <c r="E46" s="30" t="s">
        <v>129</v>
      </c>
      <c r="F46" s="31" t="s">
        <v>125</v>
      </c>
      <c r="G46" s="32">
        <v>20</v>
      </c>
      <c r="H46" s="33">
        <v>0</v>
      </c>
      <c r="I46" s="33">
        <f>ROUND(ROUND(H46,2)*ROUND(G46,3),2)</f>
      </c>
      <c r="O46">
        <f>(I46*21)/100</f>
      </c>
      <c r="P46" t="s">
        <v>24</v>
      </c>
    </row>
    <row r="47" spans="1:5" ht="12.75">
      <c r="A47" s="34" t="s">
        <v>51</v>
      </c>
      <c r="E47" s="35" t="s">
        <v>130</v>
      </c>
    </row>
    <row r="48" spans="1:5" ht="63.75">
      <c r="A48" s="36" t="s">
        <v>52</v>
      </c>
      <c r="E48" s="37" t="s">
        <v>131</v>
      </c>
    </row>
    <row r="49" spans="1:5" ht="25.5">
      <c r="A49" t="s">
        <v>54</v>
      </c>
      <c r="E49" s="35" t="s">
        <v>127</v>
      </c>
    </row>
    <row r="50" spans="1:16" ht="12.75">
      <c r="A50" s="25" t="s">
        <v>46</v>
      </c>
      <c r="B50" s="29" t="s">
        <v>132</v>
      </c>
      <c r="C50" s="29" t="s">
        <v>133</v>
      </c>
      <c r="D50" s="25" t="s">
        <v>48</v>
      </c>
      <c r="E50" s="30" t="s">
        <v>134</v>
      </c>
      <c r="F50" s="31" t="s">
        <v>90</v>
      </c>
      <c r="G50" s="32">
        <v>638</v>
      </c>
      <c r="H50" s="33">
        <v>0</v>
      </c>
      <c r="I50" s="33">
        <f>ROUND(ROUND(H50,2)*ROUND(G50,3),2)</f>
      </c>
      <c r="O50">
        <f>(I50*21)/100</f>
      </c>
      <c r="P50" t="s">
        <v>24</v>
      </c>
    </row>
    <row r="51" spans="1:5" ht="114.75">
      <c r="A51" s="34" t="s">
        <v>51</v>
      </c>
      <c r="E51" s="35" t="s">
        <v>135</v>
      </c>
    </row>
    <row r="52" spans="1:5" ht="63.75">
      <c r="A52" s="36" t="s">
        <v>52</v>
      </c>
      <c r="E52" s="37" t="s">
        <v>136</v>
      </c>
    </row>
    <row r="53" spans="1:5" ht="369.75">
      <c r="A53" t="s">
        <v>54</v>
      </c>
      <c r="E53" s="35" t="s">
        <v>137</v>
      </c>
    </row>
    <row r="54" spans="1:16" ht="12.75">
      <c r="A54" s="25" t="s">
        <v>46</v>
      </c>
      <c r="B54" s="29" t="s">
        <v>138</v>
      </c>
      <c r="C54" s="29" t="s">
        <v>139</v>
      </c>
      <c r="D54" s="25" t="s">
        <v>56</v>
      </c>
      <c r="E54" s="30" t="s">
        <v>140</v>
      </c>
      <c r="F54" s="31" t="s">
        <v>90</v>
      </c>
      <c r="G54" s="32">
        <v>363</v>
      </c>
      <c r="H54" s="33">
        <v>0</v>
      </c>
      <c r="I54" s="33">
        <f>ROUND(ROUND(H54,2)*ROUND(G54,3),2)</f>
      </c>
      <c r="O54">
        <f>(I54*21)/100</f>
      </c>
      <c r="P54" t="s">
        <v>24</v>
      </c>
    </row>
    <row r="55" spans="1:5" ht="12.75">
      <c r="A55" s="34" t="s">
        <v>51</v>
      </c>
      <c r="E55" s="35" t="s">
        <v>91</v>
      </c>
    </row>
    <row r="56" spans="1:5" ht="12.75">
      <c r="A56" s="36" t="s">
        <v>52</v>
      </c>
      <c r="E56" s="37" t="s">
        <v>141</v>
      </c>
    </row>
    <row r="57" spans="1:5" ht="306">
      <c r="A57" t="s">
        <v>54</v>
      </c>
      <c r="E57" s="35" t="s">
        <v>142</v>
      </c>
    </row>
    <row r="58" spans="1:16" ht="12.75">
      <c r="A58" s="25" t="s">
        <v>46</v>
      </c>
      <c r="B58" s="29" t="s">
        <v>143</v>
      </c>
      <c r="C58" s="29" t="s">
        <v>139</v>
      </c>
      <c r="D58" s="25" t="s">
        <v>144</v>
      </c>
      <c r="E58" s="30" t="s">
        <v>140</v>
      </c>
      <c r="F58" s="31" t="s">
        <v>90</v>
      </c>
      <c r="G58" s="32">
        <v>478</v>
      </c>
      <c r="H58" s="33">
        <v>0</v>
      </c>
      <c r="I58" s="33">
        <f>ROUND(ROUND(H58,2)*ROUND(G58,3),2)</f>
      </c>
      <c r="O58">
        <f>(I58*21)/100</f>
      </c>
      <c r="P58" t="s">
        <v>24</v>
      </c>
    </row>
    <row r="59" spans="1:5" ht="12.75">
      <c r="A59" s="34" t="s">
        <v>51</v>
      </c>
      <c r="E59" s="35" t="s">
        <v>145</v>
      </c>
    </row>
    <row r="60" spans="1:5" ht="12.75">
      <c r="A60" s="36" t="s">
        <v>52</v>
      </c>
      <c r="E60" s="37" t="s">
        <v>146</v>
      </c>
    </row>
    <row r="61" spans="1:5" ht="306">
      <c r="A61" t="s">
        <v>54</v>
      </c>
      <c r="E61" s="35" t="s">
        <v>147</v>
      </c>
    </row>
    <row r="62" spans="1:16" ht="12.75">
      <c r="A62" s="25" t="s">
        <v>46</v>
      </c>
      <c r="B62" s="29" t="s">
        <v>148</v>
      </c>
      <c r="C62" s="29" t="s">
        <v>149</v>
      </c>
      <c r="D62" s="25" t="s">
        <v>150</v>
      </c>
      <c r="E62" s="30" t="s">
        <v>140</v>
      </c>
      <c r="F62" s="31" t="s">
        <v>90</v>
      </c>
      <c r="G62" s="32">
        <v>143.1</v>
      </c>
      <c r="H62" s="33">
        <v>0</v>
      </c>
      <c r="I62" s="33">
        <f>ROUND(ROUND(H62,2)*ROUND(G62,3),2)</f>
      </c>
      <c r="O62">
        <f>(I62*21)/100</f>
      </c>
      <c r="P62" t="s">
        <v>24</v>
      </c>
    </row>
    <row r="63" spans="1:5" ht="12.75">
      <c r="A63" s="34" t="s">
        <v>51</v>
      </c>
      <c r="E63" s="35" t="s">
        <v>151</v>
      </c>
    </row>
    <row r="64" spans="1:5" ht="12.75">
      <c r="A64" s="36" t="s">
        <v>52</v>
      </c>
      <c r="E64" s="37" t="s">
        <v>152</v>
      </c>
    </row>
    <row r="65" spans="1:5" ht="306">
      <c r="A65" t="s">
        <v>54</v>
      </c>
      <c r="E65" s="35" t="s">
        <v>147</v>
      </c>
    </row>
    <row r="66" spans="1:16" ht="12.75">
      <c r="A66" s="25" t="s">
        <v>46</v>
      </c>
      <c r="B66" s="29" t="s">
        <v>153</v>
      </c>
      <c r="C66" s="29" t="s">
        <v>154</v>
      </c>
      <c r="D66" s="25" t="s">
        <v>48</v>
      </c>
      <c r="E66" s="30" t="s">
        <v>155</v>
      </c>
      <c r="F66" s="31" t="s">
        <v>90</v>
      </c>
      <c r="G66" s="32">
        <v>503</v>
      </c>
      <c r="H66" s="33">
        <v>0</v>
      </c>
      <c r="I66" s="33">
        <f>ROUND(ROUND(H66,2)*ROUND(G66,3),2)</f>
      </c>
      <c r="O66">
        <f>(I66*21)/100</f>
      </c>
      <c r="P66" t="s">
        <v>24</v>
      </c>
    </row>
    <row r="67" spans="1:5" ht="114.75">
      <c r="A67" s="34" t="s">
        <v>51</v>
      </c>
      <c r="E67" s="35" t="s">
        <v>156</v>
      </c>
    </row>
    <row r="68" spans="1:5" ht="63.75">
      <c r="A68" s="36" t="s">
        <v>52</v>
      </c>
      <c r="E68" s="37" t="s">
        <v>157</v>
      </c>
    </row>
    <row r="69" spans="1:5" ht="318.75">
      <c r="A69" t="s">
        <v>54</v>
      </c>
      <c r="E69" s="35" t="s">
        <v>158</v>
      </c>
    </row>
    <row r="70" spans="1:16" ht="12.75">
      <c r="A70" s="25" t="s">
        <v>46</v>
      </c>
      <c r="B70" s="29" t="s">
        <v>159</v>
      </c>
      <c r="C70" s="29" t="s">
        <v>160</v>
      </c>
      <c r="D70" s="25" t="s">
        <v>48</v>
      </c>
      <c r="E70" s="30" t="s">
        <v>161</v>
      </c>
      <c r="F70" s="31" t="s">
        <v>90</v>
      </c>
      <c r="G70" s="32">
        <v>363</v>
      </c>
      <c r="H70" s="33">
        <v>0</v>
      </c>
      <c r="I70" s="33">
        <f>ROUND(ROUND(H70,2)*ROUND(G70,3),2)</f>
      </c>
      <c r="O70">
        <f>(I70*21)/100</f>
      </c>
      <c r="P70" t="s">
        <v>24</v>
      </c>
    </row>
    <row r="71" spans="1:5" ht="12.75">
      <c r="A71" s="34" t="s">
        <v>51</v>
      </c>
      <c r="E71" s="35" t="s">
        <v>162</v>
      </c>
    </row>
    <row r="72" spans="1:5" ht="191.25">
      <c r="A72" s="36" t="s">
        <v>52</v>
      </c>
      <c r="E72" s="37" t="s">
        <v>163</v>
      </c>
    </row>
    <row r="73" spans="1:5" ht="267.75">
      <c r="A73" t="s">
        <v>54</v>
      </c>
      <c r="E73" s="35" t="s">
        <v>164</v>
      </c>
    </row>
    <row r="74" spans="1:16" ht="12.75">
      <c r="A74" s="25" t="s">
        <v>46</v>
      </c>
      <c r="B74" s="29" t="s">
        <v>165</v>
      </c>
      <c r="C74" s="29" t="s">
        <v>166</v>
      </c>
      <c r="D74" s="25" t="s">
        <v>48</v>
      </c>
      <c r="E74" s="30" t="s">
        <v>167</v>
      </c>
      <c r="F74" s="31" t="s">
        <v>90</v>
      </c>
      <c r="G74" s="32">
        <v>478</v>
      </c>
      <c r="H74" s="33">
        <v>0</v>
      </c>
      <c r="I74" s="33">
        <f>ROUND(ROUND(H74,2)*ROUND(G74,3),2)</f>
      </c>
      <c r="O74">
        <f>(I74*21)/100</f>
      </c>
      <c r="P74" t="s">
        <v>24</v>
      </c>
    </row>
    <row r="75" spans="1:5" ht="25.5">
      <c r="A75" s="34" t="s">
        <v>51</v>
      </c>
      <c r="E75" s="35" t="s">
        <v>168</v>
      </c>
    </row>
    <row r="76" spans="1:5" ht="63.75">
      <c r="A76" s="36" t="s">
        <v>52</v>
      </c>
      <c r="E76" s="37" t="s">
        <v>169</v>
      </c>
    </row>
    <row r="77" spans="1:5" ht="267.75">
      <c r="A77" t="s">
        <v>54</v>
      </c>
      <c r="E77" s="35" t="s">
        <v>170</v>
      </c>
    </row>
    <row r="78" spans="1:16" ht="12.75">
      <c r="A78" s="25" t="s">
        <v>46</v>
      </c>
      <c r="B78" s="29" t="s">
        <v>171</v>
      </c>
      <c r="C78" s="29" t="s">
        <v>172</v>
      </c>
      <c r="D78" s="25" t="s">
        <v>48</v>
      </c>
      <c r="E78" s="30" t="s">
        <v>173</v>
      </c>
      <c r="F78" s="31" t="s">
        <v>90</v>
      </c>
      <c r="G78" s="32">
        <v>49</v>
      </c>
      <c r="H78" s="33">
        <v>0</v>
      </c>
      <c r="I78" s="33">
        <f>ROUND(ROUND(H78,2)*ROUND(G78,3),2)</f>
      </c>
      <c r="O78">
        <f>(I78*21)/100</f>
      </c>
      <c r="P78" t="s">
        <v>24</v>
      </c>
    </row>
    <row r="79" spans="1:5" ht="76.5">
      <c r="A79" s="34" t="s">
        <v>51</v>
      </c>
      <c r="E79" s="35" t="s">
        <v>174</v>
      </c>
    </row>
    <row r="80" spans="1:5" ht="76.5">
      <c r="A80" s="36" t="s">
        <v>52</v>
      </c>
      <c r="E80" s="37" t="s">
        <v>175</v>
      </c>
    </row>
    <row r="81" spans="1:5" ht="255">
      <c r="A81" t="s">
        <v>54</v>
      </c>
      <c r="E81" s="35" t="s">
        <v>176</v>
      </c>
    </row>
    <row r="82" spans="1:16" ht="12.75">
      <c r="A82" s="25" t="s">
        <v>46</v>
      </c>
      <c r="B82" s="29" t="s">
        <v>177</v>
      </c>
      <c r="C82" s="29" t="s">
        <v>178</v>
      </c>
      <c r="D82" s="25" t="s">
        <v>48</v>
      </c>
      <c r="E82" s="30" t="s">
        <v>179</v>
      </c>
      <c r="F82" s="31" t="s">
        <v>90</v>
      </c>
      <c r="G82" s="32">
        <v>66</v>
      </c>
      <c r="H82" s="33">
        <v>0</v>
      </c>
      <c r="I82" s="33">
        <f>ROUND(ROUND(H82,2)*ROUND(G82,3),2)</f>
      </c>
      <c r="O82">
        <f>(I82*21)/100</f>
      </c>
      <c r="P82" t="s">
        <v>24</v>
      </c>
    </row>
    <row r="83" spans="1:5" ht="89.25">
      <c r="A83" s="34" t="s">
        <v>51</v>
      </c>
      <c r="E83" s="35" t="s">
        <v>180</v>
      </c>
    </row>
    <row r="84" spans="1:5" ht="63.75">
      <c r="A84" s="36" t="s">
        <v>52</v>
      </c>
      <c r="E84" s="37" t="s">
        <v>181</v>
      </c>
    </row>
    <row r="85" spans="1:5" ht="242.25">
      <c r="A85" t="s">
        <v>54</v>
      </c>
      <c r="E85" s="35" t="s">
        <v>182</v>
      </c>
    </row>
    <row r="86" spans="1:16" ht="12.75">
      <c r="A86" s="25" t="s">
        <v>46</v>
      </c>
      <c r="B86" s="29" t="s">
        <v>183</v>
      </c>
      <c r="C86" s="29" t="s">
        <v>184</v>
      </c>
      <c r="D86" s="25" t="s">
        <v>48</v>
      </c>
      <c r="E86" s="30" t="s">
        <v>185</v>
      </c>
      <c r="F86" s="31" t="s">
        <v>90</v>
      </c>
      <c r="G86" s="32">
        <v>24</v>
      </c>
      <c r="H86" s="33">
        <v>0</v>
      </c>
      <c r="I86" s="33">
        <f>ROUND(ROUND(H86,2)*ROUND(G86,3),2)</f>
      </c>
      <c r="O86">
        <f>(I86*21)/100</f>
      </c>
      <c r="P86" t="s">
        <v>24</v>
      </c>
    </row>
    <row r="87" spans="1:5" ht="102">
      <c r="A87" s="34" t="s">
        <v>51</v>
      </c>
      <c r="E87" s="35" t="s">
        <v>186</v>
      </c>
    </row>
    <row r="88" spans="1:5" ht="63.75">
      <c r="A88" s="36" t="s">
        <v>52</v>
      </c>
      <c r="E88" s="37" t="s">
        <v>126</v>
      </c>
    </row>
    <row r="89" spans="1:5" ht="242.25">
      <c r="A89" t="s">
        <v>54</v>
      </c>
      <c r="E89" s="35" t="s">
        <v>187</v>
      </c>
    </row>
    <row r="90" spans="1:16" ht="12.75">
      <c r="A90" s="25" t="s">
        <v>46</v>
      </c>
      <c r="B90" s="29" t="s">
        <v>188</v>
      </c>
      <c r="C90" s="29" t="s">
        <v>189</v>
      </c>
      <c r="D90" s="25" t="s">
        <v>48</v>
      </c>
      <c r="E90" s="30" t="s">
        <v>190</v>
      </c>
      <c r="F90" s="31" t="s">
        <v>107</v>
      </c>
      <c r="G90" s="32">
        <v>954</v>
      </c>
      <c r="H90" s="33">
        <v>0</v>
      </c>
      <c r="I90" s="33">
        <f>ROUND(ROUND(H90,2)*ROUND(G90,3),2)</f>
      </c>
      <c r="O90">
        <f>(I90*21)/100</f>
      </c>
      <c r="P90" t="s">
        <v>24</v>
      </c>
    </row>
    <row r="91" spans="1:5" ht="12.75">
      <c r="A91" s="34" t="s">
        <v>51</v>
      </c>
      <c r="E91" s="35" t="s">
        <v>191</v>
      </c>
    </row>
    <row r="92" spans="1:5" ht="63.75">
      <c r="A92" s="36" t="s">
        <v>52</v>
      </c>
      <c r="E92" s="37" t="s">
        <v>192</v>
      </c>
    </row>
    <row r="93" spans="1:5" ht="38.25">
      <c r="A93" t="s">
        <v>54</v>
      </c>
      <c r="E93" s="35" t="s">
        <v>193</v>
      </c>
    </row>
    <row r="94" spans="1:16" ht="12.75">
      <c r="A94" s="25" t="s">
        <v>46</v>
      </c>
      <c r="B94" s="29" t="s">
        <v>194</v>
      </c>
      <c r="C94" s="29" t="s">
        <v>195</v>
      </c>
      <c r="D94" s="25" t="s">
        <v>48</v>
      </c>
      <c r="E94" s="30" t="s">
        <v>196</v>
      </c>
      <c r="F94" s="31" t="s">
        <v>107</v>
      </c>
      <c r="G94" s="32">
        <v>954</v>
      </c>
      <c r="H94" s="33">
        <v>0</v>
      </c>
      <c r="I94" s="33">
        <f>ROUND(ROUND(H94,2)*ROUND(G94,3),2)</f>
      </c>
      <c r="O94">
        <f>(I94*21)/100</f>
      </c>
      <c r="P94" t="s">
        <v>24</v>
      </c>
    </row>
    <row r="95" spans="1:5" ht="12.75">
      <c r="A95" s="34" t="s">
        <v>51</v>
      </c>
      <c r="E95" s="35" t="s">
        <v>48</v>
      </c>
    </row>
    <row r="96" spans="1:5" ht="63.75">
      <c r="A96" s="36" t="s">
        <v>52</v>
      </c>
      <c r="E96" s="37" t="s">
        <v>192</v>
      </c>
    </row>
    <row r="97" spans="1:5" ht="25.5">
      <c r="A97" t="s">
        <v>54</v>
      </c>
      <c r="E97" s="35" t="s">
        <v>197</v>
      </c>
    </row>
    <row r="98" spans="1:16" ht="12.75">
      <c r="A98" s="25" t="s">
        <v>46</v>
      </c>
      <c r="B98" s="29" t="s">
        <v>198</v>
      </c>
      <c r="C98" s="29" t="s">
        <v>199</v>
      </c>
      <c r="D98" s="25" t="s">
        <v>48</v>
      </c>
      <c r="E98" s="30" t="s">
        <v>200</v>
      </c>
      <c r="F98" s="31" t="s">
        <v>107</v>
      </c>
      <c r="G98" s="32">
        <v>2862</v>
      </c>
      <c r="H98" s="33">
        <v>0</v>
      </c>
      <c r="I98" s="33">
        <f>ROUND(ROUND(H98,2)*ROUND(G98,3),2)</f>
      </c>
      <c r="O98">
        <f>(I98*21)/100</f>
      </c>
      <c r="P98" t="s">
        <v>24</v>
      </c>
    </row>
    <row r="99" spans="1:5" ht="12.75">
      <c r="A99" s="34" t="s">
        <v>51</v>
      </c>
      <c r="E99" s="35" t="s">
        <v>48</v>
      </c>
    </row>
    <row r="100" spans="1:5" ht="38.25">
      <c r="A100" s="36" t="s">
        <v>52</v>
      </c>
      <c r="E100" s="37" t="s">
        <v>201</v>
      </c>
    </row>
    <row r="101" spans="1:5" ht="38.25">
      <c r="A101" t="s">
        <v>54</v>
      </c>
      <c r="E101" s="35" t="s">
        <v>202</v>
      </c>
    </row>
    <row r="102" spans="1:18" ht="12.75" customHeight="1">
      <c r="A102" s="6" t="s">
        <v>44</v>
      </c>
      <c r="B102" s="6"/>
      <c r="C102" s="40" t="s">
        <v>24</v>
      </c>
      <c r="D102" s="6"/>
      <c r="E102" s="27" t="s">
        <v>203</v>
      </c>
      <c r="F102" s="6"/>
      <c r="G102" s="6"/>
      <c r="H102" s="6"/>
      <c r="I102" s="41">
        <f>0+Q102</f>
      </c>
      <c r="O102">
        <f>0+R102</f>
      </c>
      <c r="Q102">
        <f>0+I103+I107</f>
      </c>
      <c r="R102">
        <f>0+O103+O107</f>
      </c>
    </row>
    <row r="103" spans="1:16" ht="12.75">
      <c r="A103" s="25" t="s">
        <v>46</v>
      </c>
      <c r="B103" s="29" t="s">
        <v>204</v>
      </c>
      <c r="C103" s="29" t="s">
        <v>205</v>
      </c>
      <c r="D103" s="25" t="s">
        <v>48</v>
      </c>
      <c r="E103" s="30" t="s">
        <v>206</v>
      </c>
      <c r="F103" s="31" t="s">
        <v>90</v>
      </c>
      <c r="G103" s="32">
        <v>59</v>
      </c>
      <c r="H103" s="33">
        <v>0</v>
      </c>
      <c r="I103" s="33">
        <f>ROUND(ROUND(H103,2)*ROUND(G103,3),2)</f>
      </c>
      <c r="O103">
        <f>(I103*21)/100</f>
      </c>
      <c r="P103" t="s">
        <v>24</v>
      </c>
    </row>
    <row r="104" spans="1:5" ht="12.75">
      <c r="A104" s="34" t="s">
        <v>51</v>
      </c>
      <c r="E104" s="35" t="s">
        <v>207</v>
      </c>
    </row>
    <row r="105" spans="1:5" ht="63.75">
      <c r="A105" s="36" t="s">
        <v>52</v>
      </c>
      <c r="E105" s="37" t="s">
        <v>208</v>
      </c>
    </row>
    <row r="106" spans="1:5" ht="369.75">
      <c r="A106" t="s">
        <v>54</v>
      </c>
      <c r="E106" s="35" t="s">
        <v>209</v>
      </c>
    </row>
    <row r="107" spans="1:16" ht="12.75">
      <c r="A107" s="25" t="s">
        <v>46</v>
      </c>
      <c r="B107" s="29" t="s">
        <v>210</v>
      </c>
      <c r="C107" s="29" t="s">
        <v>211</v>
      </c>
      <c r="D107" s="25" t="s">
        <v>48</v>
      </c>
      <c r="E107" s="30" t="s">
        <v>212</v>
      </c>
      <c r="F107" s="31" t="s">
        <v>95</v>
      </c>
      <c r="G107" s="32">
        <v>0.93</v>
      </c>
      <c r="H107" s="33">
        <v>0</v>
      </c>
      <c r="I107" s="33">
        <f>ROUND(ROUND(H107,2)*ROUND(G107,3),2)</f>
      </c>
      <c r="O107">
        <f>(I107*21)/100</f>
      </c>
      <c r="P107" t="s">
        <v>24</v>
      </c>
    </row>
    <row r="108" spans="1:5" ht="12.75">
      <c r="A108" s="34" t="s">
        <v>51</v>
      </c>
      <c r="E108" s="35" t="s">
        <v>213</v>
      </c>
    </row>
    <row r="109" spans="1:5" ht="63.75">
      <c r="A109" s="36" t="s">
        <v>52</v>
      </c>
      <c r="E109" s="37" t="s">
        <v>214</v>
      </c>
    </row>
    <row r="110" spans="1:5" ht="267.75">
      <c r="A110" t="s">
        <v>54</v>
      </c>
      <c r="E110" s="35" t="s">
        <v>215</v>
      </c>
    </row>
    <row r="111" spans="1:18" ht="12.75" customHeight="1">
      <c r="A111" s="6" t="s">
        <v>44</v>
      </c>
      <c r="B111" s="6"/>
      <c r="C111" s="40" t="s">
        <v>23</v>
      </c>
      <c r="D111" s="6"/>
      <c r="E111" s="27" t="s">
        <v>216</v>
      </c>
      <c r="F111" s="6"/>
      <c r="G111" s="6"/>
      <c r="H111" s="6"/>
      <c r="I111" s="41">
        <f>0+Q111</f>
      </c>
      <c r="O111">
        <f>0+R111</f>
      </c>
      <c r="Q111">
        <f>0+I112+I116</f>
      </c>
      <c r="R111">
        <f>0+O112+O116</f>
      </c>
    </row>
    <row r="112" spans="1:16" ht="12.75">
      <c r="A112" s="25" t="s">
        <v>46</v>
      </c>
      <c r="B112" s="29" t="s">
        <v>217</v>
      </c>
      <c r="C112" s="29" t="s">
        <v>218</v>
      </c>
      <c r="D112" s="25" t="s">
        <v>48</v>
      </c>
      <c r="E112" s="30" t="s">
        <v>219</v>
      </c>
      <c r="F112" s="31" t="s">
        <v>90</v>
      </c>
      <c r="G112" s="32">
        <v>7</v>
      </c>
      <c r="H112" s="33">
        <v>0</v>
      </c>
      <c r="I112" s="33">
        <f>ROUND(ROUND(H112,2)*ROUND(G112,3),2)</f>
      </c>
      <c r="O112">
        <f>(I112*21)/100</f>
      </c>
      <c r="P112" t="s">
        <v>24</v>
      </c>
    </row>
    <row r="113" spans="1:5" ht="12.75">
      <c r="A113" s="34" t="s">
        <v>51</v>
      </c>
      <c r="E113" s="35" t="s">
        <v>48</v>
      </c>
    </row>
    <row r="114" spans="1:5" ht="63.75">
      <c r="A114" s="36" t="s">
        <v>52</v>
      </c>
      <c r="E114" s="37" t="s">
        <v>220</v>
      </c>
    </row>
    <row r="115" spans="1:5" ht="382.5">
      <c r="A115" t="s">
        <v>54</v>
      </c>
      <c r="E115" s="35" t="s">
        <v>221</v>
      </c>
    </row>
    <row r="116" spans="1:16" ht="12.75">
      <c r="A116" s="25" t="s">
        <v>46</v>
      </c>
      <c r="B116" s="29" t="s">
        <v>222</v>
      </c>
      <c r="C116" s="29" t="s">
        <v>223</v>
      </c>
      <c r="D116" s="25" t="s">
        <v>48</v>
      </c>
      <c r="E116" s="30" t="s">
        <v>224</v>
      </c>
      <c r="F116" s="31" t="s">
        <v>95</v>
      </c>
      <c r="G116" s="32">
        <v>0.112</v>
      </c>
      <c r="H116" s="33">
        <v>0</v>
      </c>
      <c r="I116" s="33">
        <f>ROUND(ROUND(H116,2)*ROUND(G116,3),2)</f>
      </c>
      <c r="O116">
        <f>(I116*21)/100</f>
      </c>
      <c r="P116" t="s">
        <v>24</v>
      </c>
    </row>
    <row r="117" spans="1:5" ht="12.75">
      <c r="A117" s="34" t="s">
        <v>51</v>
      </c>
      <c r="E117" s="35" t="s">
        <v>213</v>
      </c>
    </row>
    <row r="118" spans="1:5" ht="63.75">
      <c r="A118" s="36" t="s">
        <v>52</v>
      </c>
      <c r="E118" s="37" t="s">
        <v>225</v>
      </c>
    </row>
    <row r="119" spans="1:5" ht="242.25">
      <c r="A119" t="s">
        <v>54</v>
      </c>
      <c r="E119" s="35" t="s">
        <v>226</v>
      </c>
    </row>
    <row r="120" spans="1:18" ht="12.75" customHeight="1">
      <c r="A120" s="6" t="s">
        <v>44</v>
      </c>
      <c r="B120" s="6"/>
      <c r="C120" s="40" t="s">
        <v>34</v>
      </c>
      <c r="D120" s="6"/>
      <c r="E120" s="27" t="s">
        <v>227</v>
      </c>
      <c r="F120" s="6"/>
      <c r="G120" s="6"/>
      <c r="H120" s="6"/>
      <c r="I120" s="41">
        <f>0+Q120</f>
      </c>
      <c r="O120">
        <f>0+R120</f>
      </c>
      <c r="Q120">
        <f>0+I121+I125</f>
      </c>
      <c r="R120">
        <f>0+O121+O125</f>
      </c>
    </row>
    <row r="121" spans="1:16" ht="12.75">
      <c r="A121" s="25" t="s">
        <v>46</v>
      </c>
      <c r="B121" s="29" t="s">
        <v>228</v>
      </c>
      <c r="C121" s="29" t="s">
        <v>229</v>
      </c>
      <c r="D121" s="25" t="s">
        <v>48</v>
      </c>
      <c r="E121" s="30" t="s">
        <v>230</v>
      </c>
      <c r="F121" s="31" t="s">
        <v>90</v>
      </c>
      <c r="G121" s="32">
        <v>14</v>
      </c>
      <c r="H121" s="33">
        <v>0</v>
      </c>
      <c r="I121" s="33">
        <f>ROUND(ROUND(H121,2)*ROUND(G121,3),2)</f>
      </c>
      <c r="O121">
        <f>(I121*21)/100</f>
      </c>
      <c r="P121" t="s">
        <v>24</v>
      </c>
    </row>
    <row r="122" spans="1:5" ht="12.75">
      <c r="A122" s="34" t="s">
        <v>51</v>
      </c>
      <c r="E122" s="35" t="s">
        <v>48</v>
      </c>
    </row>
    <row r="123" spans="1:5" ht="165.75">
      <c r="A123" s="36" t="s">
        <v>52</v>
      </c>
      <c r="E123" s="37" t="s">
        <v>231</v>
      </c>
    </row>
    <row r="124" spans="1:5" ht="369.75">
      <c r="A124" t="s">
        <v>54</v>
      </c>
      <c r="E124" s="35" t="s">
        <v>232</v>
      </c>
    </row>
    <row r="125" spans="1:16" ht="12.75">
      <c r="A125" s="25" t="s">
        <v>46</v>
      </c>
      <c r="B125" s="29" t="s">
        <v>233</v>
      </c>
      <c r="C125" s="29" t="s">
        <v>234</v>
      </c>
      <c r="D125" s="25" t="s">
        <v>48</v>
      </c>
      <c r="E125" s="30" t="s">
        <v>235</v>
      </c>
      <c r="F125" s="31" t="s">
        <v>90</v>
      </c>
      <c r="G125" s="32">
        <v>3.6</v>
      </c>
      <c r="H125" s="33">
        <v>0</v>
      </c>
      <c r="I125" s="33">
        <f>ROUND(ROUND(H125,2)*ROUND(G125,3),2)</f>
      </c>
      <c r="O125">
        <f>(I125*21)/100</f>
      </c>
      <c r="P125" t="s">
        <v>24</v>
      </c>
    </row>
    <row r="126" spans="1:5" ht="12.75">
      <c r="A126" s="34" t="s">
        <v>51</v>
      </c>
      <c r="E126" s="35" t="s">
        <v>236</v>
      </c>
    </row>
    <row r="127" spans="1:5" ht="76.5">
      <c r="A127" s="36" t="s">
        <v>52</v>
      </c>
      <c r="E127" s="37" t="s">
        <v>237</v>
      </c>
    </row>
    <row r="128" spans="1:5" ht="102">
      <c r="A128" t="s">
        <v>54</v>
      </c>
      <c r="E128" s="35" t="s">
        <v>238</v>
      </c>
    </row>
    <row r="129" spans="1:18" ht="12.75" customHeight="1">
      <c r="A129" s="6" t="s">
        <v>44</v>
      </c>
      <c r="B129" s="6"/>
      <c r="C129" s="40" t="s">
        <v>36</v>
      </c>
      <c r="D129" s="6"/>
      <c r="E129" s="27" t="s">
        <v>239</v>
      </c>
      <c r="F129" s="6"/>
      <c r="G129" s="6"/>
      <c r="H129" s="6"/>
      <c r="I129" s="41">
        <f>0+Q129</f>
      </c>
      <c r="O129">
        <f>0+R129</f>
      </c>
      <c r="Q129">
        <f>0+I130+I134+I138+I142+I146+I150+I154</f>
      </c>
      <c r="R129">
        <f>0+O130+O134+O138+O142+O146+O150+O154</f>
      </c>
    </row>
    <row r="130" spans="1:16" ht="12.75">
      <c r="A130" s="25" t="s">
        <v>46</v>
      </c>
      <c r="B130" s="29" t="s">
        <v>240</v>
      </c>
      <c r="C130" s="29" t="s">
        <v>241</v>
      </c>
      <c r="D130" s="25" t="s">
        <v>48</v>
      </c>
      <c r="E130" s="30" t="s">
        <v>242</v>
      </c>
      <c r="F130" s="31" t="s">
        <v>107</v>
      </c>
      <c r="G130" s="32">
        <v>1846.667</v>
      </c>
      <c r="H130" s="33">
        <v>0</v>
      </c>
      <c r="I130" s="33">
        <f>ROUND(ROUND(H130,2)*ROUND(G130,3),2)</f>
      </c>
      <c r="O130">
        <f>(I130*21)/100</f>
      </c>
      <c r="P130" t="s">
        <v>24</v>
      </c>
    </row>
    <row r="131" spans="1:5" ht="12.75">
      <c r="A131" s="34" t="s">
        <v>51</v>
      </c>
      <c r="E131" s="35" t="s">
        <v>48</v>
      </c>
    </row>
    <row r="132" spans="1:5" ht="63.75">
      <c r="A132" s="36" t="s">
        <v>52</v>
      </c>
      <c r="E132" s="37" t="s">
        <v>243</v>
      </c>
    </row>
    <row r="133" spans="1:5" ht="51">
      <c r="A133" t="s">
        <v>54</v>
      </c>
      <c r="E133" s="35" t="s">
        <v>244</v>
      </c>
    </row>
    <row r="134" spans="1:16" ht="12.75">
      <c r="A134" s="25" t="s">
        <v>46</v>
      </c>
      <c r="B134" s="29" t="s">
        <v>245</v>
      </c>
      <c r="C134" s="29" t="s">
        <v>246</v>
      </c>
      <c r="D134" s="25" t="s">
        <v>48</v>
      </c>
      <c r="E134" s="30" t="s">
        <v>247</v>
      </c>
      <c r="F134" s="31" t="s">
        <v>107</v>
      </c>
      <c r="G134" s="32">
        <v>1220</v>
      </c>
      <c r="H134" s="33">
        <v>0</v>
      </c>
      <c r="I134" s="33">
        <f>ROUND(ROUND(H134,2)*ROUND(G134,3),2)</f>
      </c>
      <c r="O134">
        <f>(I134*21)/100</f>
      </c>
      <c r="P134" t="s">
        <v>24</v>
      </c>
    </row>
    <row r="135" spans="1:5" ht="12.75">
      <c r="A135" s="34" t="s">
        <v>51</v>
      </c>
      <c r="E135" s="35" t="s">
        <v>48</v>
      </c>
    </row>
    <row r="136" spans="1:5" ht="63.75">
      <c r="A136" s="36" t="s">
        <v>52</v>
      </c>
      <c r="E136" s="37" t="s">
        <v>248</v>
      </c>
    </row>
    <row r="137" spans="1:5" ht="51">
      <c r="A137" t="s">
        <v>54</v>
      </c>
      <c r="E137" s="35" t="s">
        <v>244</v>
      </c>
    </row>
    <row r="138" spans="1:16" ht="12.75">
      <c r="A138" s="25" t="s">
        <v>46</v>
      </c>
      <c r="B138" s="29" t="s">
        <v>249</v>
      </c>
      <c r="C138" s="29" t="s">
        <v>250</v>
      </c>
      <c r="D138" s="25" t="s">
        <v>48</v>
      </c>
      <c r="E138" s="30" t="s">
        <v>251</v>
      </c>
      <c r="F138" s="31" t="s">
        <v>107</v>
      </c>
      <c r="G138" s="32">
        <v>1049</v>
      </c>
      <c r="H138" s="33">
        <v>0</v>
      </c>
      <c r="I138" s="33">
        <f>ROUND(ROUND(H138,2)*ROUND(G138,3),2)</f>
      </c>
      <c r="O138">
        <f>(I138*21)/100</f>
      </c>
      <c r="P138" t="s">
        <v>24</v>
      </c>
    </row>
    <row r="139" spans="1:5" ht="12.75">
      <c r="A139" s="34" t="s">
        <v>51</v>
      </c>
      <c r="E139" s="35" t="s">
        <v>252</v>
      </c>
    </row>
    <row r="140" spans="1:5" ht="63.75">
      <c r="A140" s="36" t="s">
        <v>52</v>
      </c>
      <c r="E140" s="37" t="s">
        <v>253</v>
      </c>
    </row>
    <row r="141" spans="1:5" ht="51">
      <c r="A141" t="s">
        <v>54</v>
      </c>
      <c r="E141" s="35" t="s">
        <v>254</v>
      </c>
    </row>
    <row r="142" spans="1:16" ht="12.75">
      <c r="A142" s="25" t="s">
        <v>46</v>
      </c>
      <c r="B142" s="29" t="s">
        <v>255</v>
      </c>
      <c r="C142" s="29" t="s">
        <v>256</v>
      </c>
      <c r="D142" s="25" t="s">
        <v>48</v>
      </c>
      <c r="E142" s="30" t="s">
        <v>257</v>
      </c>
      <c r="F142" s="31" t="s">
        <v>107</v>
      </c>
      <c r="G142" s="32">
        <v>1019</v>
      </c>
      <c r="H142" s="33">
        <v>0</v>
      </c>
      <c r="I142" s="33">
        <f>ROUND(ROUND(H142,2)*ROUND(G142,3),2)</f>
      </c>
      <c r="O142">
        <f>(I142*21)/100</f>
      </c>
      <c r="P142" t="s">
        <v>24</v>
      </c>
    </row>
    <row r="143" spans="1:5" ht="12.75">
      <c r="A143" s="34" t="s">
        <v>51</v>
      </c>
      <c r="E143" s="35" t="s">
        <v>258</v>
      </c>
    </row>
    <row r="144" spans="1:5" ht="63.75">
      <c r="A144" s="36" t="s">
        <v>52</v>
      </c>
      <c r="E144" s="37" t="s">
        <v>259</v>
      </c>
    </row>
    <row r="145" spans="1:5" ht="51">
      <c r="A145" t="s">
        <v>54</v>
      </c>
      <c r="E145" s="35" t="s">
        <v>254</v>
      </c>
    </row>
    <row r="146" spans="1:16" ht="25.5">
      <c r="A146" s="25" t="s">
        <v>46</v>
      </c>
      <c r="B146" s="29" t="s">
        <v>260</v>
      </c>
      <c r="C146" s="29" t="s">
        <v>261</v>
      </c>
      <c r="D146" s="25" t="s">
        <v>48</v>
      </c>
      <c r="E146" s="30" t="s">
        <v>262</v>
      </c>
      <c r="F146" s="31" t="s">
        <v>107</v>
      </c>
      <c r="G146" s="32">
        <v>1009</v>
      </c>
      <c r="H146" s="33">
        <v>0</v>
      </c>
      <c r="I146" s="33">
        <f>ROUND(ROUND(H146,2)*ROUND(G146,3),2)</f>
      </c>
      <c r="O146">
        <f>(I146*21)/100</f>
      </c>
      <c r="P146" t="s">
        <v>24</v>
      </c>
    </row>
    <row r="147" spans="1:5" ht="12.75">
      <c r="A147" s="34" t="s">
        <v>51</v>
      </c>
      <c r="E147" s="35" t="s">
        <v>48</v>
      </c>
    </row>
    <row r="148" spans="1:5" ht="76.5">
      <c r="A148" s="36" t="s">
        <v>52</v>
      </c>
      <c r="E148" s="37" t="s">
        <v>263</v>
      </c>
    </row>
    <row r="149" spans="1:5" ht="140.25">
      <c r="A149" t="s">
        <v>54</v>
      </c>
      <c r="E149" s="35" t="s">
        <v>264</v>
      </c>
    </row>
    <row r="150" spans="1:16" ht="12.75">
      <c r="A150" s="25" t="s">
        <v>46</v>
      </c>
      <c r="B150" s="29" t="s">
        <v>265</v>
      </c>
      <c r="C150" s="29" t="s">
        <v>266</v>
      </c>
      <c r="D150" s="25" t="s">
        <v>48</v>
      </c>
      <c r="E150" s="30" t="s">
        <v>267</v>
      </c>
      <c r="F150" s="31" t="s">
        <v>107</v>
      </c>
      <c r="G150" s="32">
        <v>1019</v>
      </c>
      <c r="H150" s="33">
        <v>0</v>
      </c>
      <c r="I150" s="33">
        <f>ROUND(ROUND(H150,2)*ROUND(G150,3),2)</f>
      </c>
      <c r="O150">
        <f>(I150*21)/100</f>
      </c>
      <c r="P150" t="s">
        <v>24</v>
      </c>
    </row>
    <row r="151" spans="1:5" ht="12.75">
      <c r="A151" s="34" t="s">
        <v>51</v>
      </c>
      <c r="E151" s="35" t="s">
        <v>48</v>
      </c>
    </row>
    <row r="152" spans="1:5" ht="76.5">
      <c r="A152" s="36" t="s">
        <v>52</v>
      </c>
      <c r="E152" s="37" t="s">
        <v>268</v>
      </c>
    </row>
    <row r="153" spans="1:5" ht="140.25">
      <c r="A153" t="s">
        <v>54</v>
      </c>
      <c r="E153" s="35" t="s">
        <v>264</v>
      </c>
    </row>
    <row r="154" spans="1:16" ht="12.75">
      <c r="A154" s="25" t="s">
        <v>46</v>
      </c>
      <c r="B154" s="29" t="s">
        <v>269</v>
      </c>
      <c r="C154" s="29" t="s">
        <v>270</v>
      </c>
      <c r="D154" s="25" t="s">
        <v>48</v>
      </c>
      <c r="E154" s="30" t="s">
        <v>271</v>
      </c>
      <c r="F154" s="31" t="s">
        <v>107</v>
      </c>
      <c r="G154" s="32">
        <v>1049</v>
      </c>
      <c r="H154" s="33">
        <v>0</v>
      </c>
      <c r="I154" s="33">
        <f>ROUND(ROUND(H154,2)*ROUND(G154,3),2)</f>
      </c>
      <c r="O154">
        <f>(I154*21)/100</f>
      </c>
      <c r="P154" t="s">
        <v>24</v>
      </c>
    </row>
    <row r="155" spans="1:5" ht="12.75">
      <c r="A155" s="34" t="s">
        <v>51</v>
      </c>
      <c r="E155" s="35" t="s">
        <v>48</v>
      </c>
    </row>
    <row r="156" spans="1:5" ht="63.75">
      <c r="A156" s="36" t="s">
        <v>52</v>
      </c>
      <c r="E156" s="37" t="s">
        <v>272</v>
      </c>
    </row>
    <row r="157" spans="1:5" ht="140.25">
      <c r="A157" t="s">
        <v>54</v>
      </c>
      <c r="E157" s="35" t="s">
        <v>273</v>
      </c>
    </row>
    <row r="158" spans="1:18" ht="12.75" customHeight="1">
      <c r="A158" s="6" t="s">
        <v>44</v>
      </c>
      <c r="B158" s="6"/>
      <c r="C158" s="40" t="s">
        <v>71</v>
      </c>
      <c r="D158" s="6"/>
      <c r="E158" s="27" t="s">
        <v>274</v>
      </c>
      <c r="F158" s="6"/>
      <c r="G158" s="6"/>
      <c r="H158" s="6"/>
      <c r="I158" s="41">
        <f>0+Q158</f>
      </c>
      <c r="O158">
        <f>0+R158</f>
      </c>
      <c r="Q158">
        <f>0+I159</f>
      </c>
      <c r="R158">
        <f>0+O159</f>
      </c>
    </row>
    <row r="159" spans="1:16" ht="25.5">
      <c r="A159" s="25" t="s">
        <v>46</v>
      </c>
      <c r="B159" s="29" t="s">
        <v>275</v>
      </c>
      <c r="C159" s="29" t="s">
        <v>276</v>
      </c>
      <c r="D159" s="25" t="s">
        <v>48</v>
      </c>
      <c r="E159" s="30" t="s">
        <v>277</v>
      </c>
      <c r="F159" s="31" t="s">
        <v>107</v>
      </c>
      <c r="G159" s="32">
        <v>105</v>
      </c>
      <c r="H159" s="33">
        <v>0</v>
      </c>
      <c r="I159" s="33">
        <f>ROUND(ROUND(H159,2)*ROUND(G159,3),2)</f>
      </c>
      <c r="O159">
        <f>(I159*21)/100</f>
      </c>
      <c r="P159" t="s">
        <v>24</v>
      </c>
    </row>
    <row r="160" spans="1:5" ht="12.75">
      <c r="A160" s="34" t="s">
        <v>51</v>
      </c>
      <c r="E160" s="35" t="s">
        <v>278</v>
      </c>
    </row>
    <row r="161" spans="1:5" ht="76.5">
      <c r="A161" s="36" t="s">
        <v>52</v>
      </c>
      <c r="E161" s="37" t="s">
        <v>279</v>
      </c>
    </row>
    <row r="162" spans="1:5" ht="191.25">
      <c r="A162" t="s">
        <v>54</v>
      </c>
      <c r="E162" s="35" t="s">
        <v>280</v>
      </c>
    </row>
    <row r="163" spans="1:18" ht="12.75" customHeight="1">
      <c r="A163" s="6" t="s">
        <v>44</v>
      </c>
      <c r="B163" s="6"/>
      <c r="C163" s="40" t="s">
        <v>41</v>
      </c>
      <c r="D163" s="6"/>
      <c r="E163" s="27" t="s">
        <v>281</v>
      </c>
      <c r="F163" s="6"/>
      <c r="G163" s="6"/>
      <c r="H163" s="6"/>
      <c r="I163" s="41">
        <f>0+Q163</f>
      </c>
      <c r="O163">
        <f>0+R163</f>
      </c>
      <c r="Q163">
        <f>0+I164+I168+I172+I176+I180+I184+I188+I192+I196+I200+I204+I208+I212+I216+I220+I224+I228</f>
      </c>
      <c r="R163">
        <f>0+O164+O168+O172+O176+O180+O184+O188+O192+O196+O200+O204+O208+O212+O216+O220+O224+O228</f>
      </c>
    </row>
    <row r="164" spans="1:16" ht="12.75">
      <c r="A164" s="25" t="s">
        <v>46</v>
      </c>
      <c r="B164" s="29" t="s">
        <v>282</v>
      </c>
      <c r="C164" s="29" t="s">
        <v>283</v>
      </c>
      <c r="D164" s="25" t="s">
        <v>56</v>
      </c>
      <c r="E164" s="30" t="s">
        <v>284</v>
      </c>
      <c r="F164" s="31" t="s">
        <v>125</v>
      </c>
      <c r="G164" s="32">
        <v>4</v>
      </c>
      <c r="H164" s="33">
        <v>0</v>
      </c>
      <c r="I164" s="33">
        <f>ROUND(ROUND(H164,2)*ROUND(G164,3),2)</f>
      </c>
      <c r="O164">
        <f>(I164*21)/100</f>
      </c>
      <c r="P164" t="s">
        <v>24</v>
      </c>
    </row>
    <row r="165" spans="1:5" ht="63.75">
      <c r="A165" s="34" t="s">
        <v>51</v>
      </c>
      <c r="E165" s="35" t="s">
        <v>285</v>
      </c>
    </row>
    <row r="166" spans="1:5" ht="12.75">
      <c r="A166" s="36" t="s">
        <v>52</v>
      </c>
      <c r="E166" s="37" t="s">
        <v>286</v>
      </c>
    </row>
    <row r="167" spans="1:5" ht="38.25">
      <c r="A167" t="s">
        <v>54</v>
      </c>
      <c r="E167" s="35" t="s">
        <v>287</v>
      </c>
    </row>
    <row r="168" spans="1:16" ht="25.5">
      <c r="A168" s="25" t="s">
        <v>46</v>
      </c>
      <c r="B168" s="29" t="s">
        <v>288</v>
      </c>
      <c r="C168" s="29" t="s">
        <v>289</v>
      </c>
      <c r="D168" s="25" t="s">
        <v>48</v>
      </c>
      <c r="E168" s="30" t="s">
        <v>290</v>
      </c>
      <c r="F168" s="31" t="s">
        <v>125</v>
      </c>
      <c r="G168" s="32">
        <v>32</v>
      </c>
      <c r="H168" s="33">
        <v>0</v>
      </c>
      <c r="I168" s="33">
        <f>ROUND(ROUND(H168,2)*ROUND(G168,3),2)</f>
      </c>
      <c r="O168">
        <f>(I168*21)/100</f>
      </c>
      <c r="P168" t="s">
        <v>24</v>
      </c>
    </row>
    <row r="169" spans="1:5" ht="76.5">
      <c r="A169" s="34" t="s">
        <v>51</v>
      </c>
      <c r="E169" s="35" t="s">
        <v>291</v>
      </c>
    </row>
    <row r="170" spans="1:5" ht="12.75">
      <c r="A170" s="36" t="s">
        <v>52</v>
      </c>
      <c r="E170" s="37" t="s">
        <v>292</v>
      </c>
    </row>
    <row r="171" spans="1:5" ht="38.25">
      <c r="A171" t="s">
        <v>54</v>
      </c>
      <c r="E171" s="35" t="s">
        <v>287</v>
      </c>
    </row>
    <row r="172" spans="1:16" ht="12.75">
      <c r="A172" s="25" t="s">
        <v>46</v>
      </c>
      <c r="B172" s="29" t="s">
        <v>293</v>
      </c>
      <c r="C172" s="29" t="s">
        <v>294</v>
      </c>
      <c r="D172" s="25" t="s">
        <v>48</v>
      </c>
      <c r="E172" s="30" t="s">
        <v>295</v>
      </c>
      <c r="F172" s="31" t="s">
        <v>125</v>
      </c>
      <c r="G172" s="32">
        <v>24</v>
      </c>
      <c r="H172" s="33">
        <v>0</v>
      </c>
      <c r="I172" s="33">
        <f>ROUND(ROUND(H172,2)*ROUND(G172,3),2)</f>
      </c>
      <c r="O172">
        <f>(I172*21)/100</f>
      </c>
      <c r="P172" t="s">
        <v>24</v>
      </c>
    </row>
    <row r="173" spans="1:5" ht="25.5">
      <c r="A173" s="34" t="s">
        <v>51</v>
      </c>
      <c r="E173" s="35" t="s">
        <v>296</v>
      </c>
    </row>
    <row r="174" spans="1:5" ht="63.75">
      <c r="A174" s="36" t="s">
        <v>52</v>
      </c>
      <c r="E174" s="37" t="s">
        <v>297</v>
      </c>
    </row>
    <row r="175" spans="1:5" ht="114.75">
      <c r="A175" t="s">
        <v>54</v>
      </c>
      <c r="E175" s="35" t="s">
        <v>298</v>
      </c>
    </row>
    <row r="176" spans="1:16" ht="25.5">
      <c r="A176" s="25" t="s">
        <v>46</v>
      </c>
      <c r="B176" s="29" t="s">
        <v>299</v>
      </c>
      <c r="C176" s="29" t="s">
        <v>300</v>
      </c>
      <c r="D176" s="25" t="s">
        <v>48</v>
      </c>
      <c r="E176" s="30" t="s">
        <v>301</v>
      </c>
      <c r="F176" s="31" t="s">
        <v>302</v>
      </c>
      <c r="G176" s="32">
        <v>8</v>
      </c>
      <c r="H176" s="33">
        <v>0</v>
      </c>
      <c r="I176" s="33">
        <f>ROUND(ROUND(H176,2)*ROUND(G176,3),2)</f>
      </c>
      <c r="O176">
        <f>(I176*21)/100</f>
      </c>
      <c r="P176" t="s">
        <v>24</v>
      </c>
    </row>
    <row r="177" spans="1:5" ht="12.75">
      <c r="A177" s="34" t="s">
        <v>51</v>
      </c>
      <c r="E177" s="35" t="s">
        <v>48</v>
      </c>
    </row>
    <row r="178" spans="1:5" ht="63.75">
      <c r="A178" s="36" t="s">
        <v>52</v>
      </c>
      <c r="E178" s="37" t="s">
        <v>303</v>
      </c>
    </row>
    <row r="179" spans="1:5" ht="51">
      <c r="A179" t="s">
        <v>54</v>
      </c>
      <c r="E179" s="35" t="s">
        <v>304</v>
      </c>
    </row>
    <row r="180" spans="1:16" ht="25.5">
      <c r="A180" s="25" t="s">
        <v>46</v>
      </c>
      <c r="B180" s="29" t="s">
        <v>305</v>
      </c>
      <c r="C180" s="29" t="s">
        <v>306</v>
      </c>
      <c r="D180" s="25" t="s">
        <v>48</v>
      </c>
      <c r="E180" s="30" t="s">
        <v>307</v>
      </c>
      <c r="F180" s="31" t="s">
        <v>302</v>
      </c>
      <c r="G180" s="32">
        <v>4</v>
      </c>
      <c r="H180" s="33">
        <v>0</v>
      </c>
      <c r="I180" s="33">
        <f>ROUND(ROUND(H180,2)*ROUND(G180,3),2)</f>
      </c>
      <c r="O180">
        <f>(I180*21)/100</f>
      </c>
      <c r="P180" t="s">
        <v>24</v>
      </c>
    </row>
    <row r="181" spans="1:5" ht="12.75">
      <c r="A181" s="34" t="s">
        <v>51</v>
      </c>
      <c r="E181" s="35" t="s">
        <v>308</v>
      </c>
    </row>
    <row r="182" spans="1:5" ht="63.75">
      <c r="A182" s="36" t="s">
        <v>52</v>
      </c>
      <c r="E182" s="37" t="s">
        <v>309</v>
      </c>
    </row>
    <row r="183" spans="1:5" ht="25.5">
      <c r="A183" t="s">
        <v>54</v>
      </c>
      <c r="E183" s="35" t="s">
        <v>310</v>
      </c>
    </row>
    <row r="184" spans="1:16" ht="12.75">
      <c r="A184" s="25" t="s">
        <v>46</v>
      </c>
      <c r="B184" s="29" t="s">
        <v>311</v>
      </c>
      <c r="C184" s="29" t="s">
        <v>312</v>
      </c>
      <c r="D184" s="25" t="s">
        <v>48</v>
      </c>
      <c r="E184" s="30" t="s">
        <v>313</v>
      </c>
      <c r="F184" s="31" t="s">
        <v>302</v>
      </c>
      <c r="G184" s="32">
        <v>3</v>
      </c>
      <c r="H184" s="33">
        <v>0</v>
      </c>
      <c r="I184" s="33">
        <f>ROUND(ROUND(H184,2)*ROUND(G184,3),2)</f>
      </c>
      <c r="O184">
        <f>(I184*21)/100</f>
      </c>
      <c r="P184" t="s">
        <v>24</v>
      </c>
    </row>
    <row r="185" spans="1:5" ht="38.25">
      <c r="A185" s="34" t="s">
        <v>51</v>
      </c>
      <c r="E185" s="35" t="s">
        <v>314</v>
      </c>
    </row>
    <row r="186" spans="1:5" ht="89.25">
      <c r="A186" s="36" t="s">
        <v>52</v>
      </c>
      <c r="E186" s="37" t="s">
        <v>315</v>
      </c>
    </row>
    <row r="187" spans="1:5" ht="25.5">
      <c r="A187" t="s">
        <v>54</v>
      </c>
      <c r="E187" s="35" t="s">
        <v>316</v>
      </c>
    </row>
    <row r="188" spans="1:16" ht="25.5">
      <c r="A188" s="25" t="s">
        <v>46</v>
      </c>
      <c r="B188" s="29" t="s">
        <v>317</v>
      </c>
      <c r="C188" s="29" t="s">
        <v>318</v>
      </c>
      <c r="D188" s="25" t="s">
        <v>48</v>
      </c>
      <c r="E188" s="30" t="s">
        <v>319</v>
      </c>
      <c r="F188" s="31" t="s">
        <v>302</v>
      </c>
      <c r="G188" s="32">
        <v>4</v>
      </c>
      <c r="H188" s="33">
        <v>0</v>
      </c>
      <c r="I188" s="33">
        <f>ROUND(ROUND(H188,2)*ROUND(G188,3),2)</f>
      </c>
      <c r="O188">
        <f>(I188*21)/100</f>
      </c>
      <c r="P188" t="s">
        <v>24</v>
      </c>
    </row>
    <row r="189" spans="1:5" ht="63.75">
      <c r="A189" s="34" t="s">
        <v>51</v>
      </c>
      <c r="E189" s="35" t="s">
        <v>320</v>
      </c>
    </row>
    <row r="190" spans="1:5" ht="12.75">
      <c r="A190" s="36" t="s">
        <v>52</v>
      </c>
      <c r="E190" s="37" t="s">
        <v>321</v>
      </c>
    </row>
    <row r="191" spans="1:5" ht="25.5">
      <c r="A191" t="s">
        <v>54</v>
      </c>
      <c r="E191" s="35" t="s">
        <v>322</v>
      </c>
    </row>
    <row r="192" spans="1:16" ht="12.75">
      <c r="A192" s="25" t="s">
        <v>46</v>
      </c>
      <c r="B192" s="29" t="s">
        <v>323</v>
      </c>
      <c r="C192" s="29" t="s">
        <v>324</v>
      </c>
      <c r="D192" s="25" t="s">
        <v>48</v>
      </c>
      <c r="E192" s="30" t="s">
        <v>325</v>
      </c>
      <c r="F192" s="31" t="s">
        <v>302</v>
      </c>
      <c r="G192" s="32">
        <v>3</v>
      </c>
      <c r="H192" s="33">
        <v>0</v>
      </c>
      <c r="I192" s="33">
        <f>ROUND(ROUND(H192,2)*ROUND(G192,3),2)</f>
      </c>
      <c r="O192">
        <f>(I192*21)/100</f>
      </c>
      <c r="P192" t="s">
        <v>24</v>
      </c>
    </row>
    <row r="193" spans="1:5" ht="38.25">
      <c r="A193" s="34" t="s">
        <v>51</v>
      </c>
      <c r="E193" s="35" t="s">
        <v>314</v>
      </c>
    </row>
    <row r="194" spans="1:5" ht="12.75">
      <c r="A194" s="36" t="s">
        <v>52</v>
      </c>
      <c r="E194" s="37" t="s">
        <v>326</v>
      </c>
    </row>
    <row r="195" spans="1:5" ht="25.5">
      <c r="A195" t="s">
        <v>54</v>
      </c>
      <c r="E195" s="35" t="s">
        <v>316</v>
      </c>
    </row>
    <row r="196" spans="1:16" ht="25.5">
      <c r="A196" s="25" t="s">
        <v>46</v>
      </c>
      <c r="B196" s="29" t="s">
        <v>327</v>
      </c>
      <c r="C196" s="29" t="s">
        <v>328</v>
      </c>
      <c r="D196" s="25" t="s">
        <v>48</v>
      </c>
      <c r="E196" s="30" t="s">
        <v>329</v>
      </c>
      <c r="F196" s="31" t="s">
        <v>107</v>
      </c>
      <c r="G196" s="32">
        <v>48</v>
      </c>
      <c r="H196" s="33">
        <v>0</v>
      </c>
      <c r="I196" s="33">
        <f>ROUND(ROUND(H196,2)*ROUND(G196,3),2)</f>
      </c>
      <c r="O196">
        <f>(I196*21)/100</f>
      </c>
      <c r="P196" t="s">
        <v>24</v>
      </c>
    </row>
    <row r="197" spans="1:5" ht="38.25">
      <c r="A197" s="34" t="s">
        <v>51</v>
      </c>
      <c r="E197" s="35" t="s">
        <v>330</v>
      </c>
    </row>
    <row r="198" spans="1:5" ht="89.25">
      <c r="A198" s="36" t="s">
        <v>52</v>
      </c>
      <c r="E198" s="37" t="s">
        <v>331</v>
      </c>
    </row>
    <row r="199" spans="1:5" ht="38.25">
      <c r="A199" t="s">
        <v>54</v>
      </c>
      <c r="E199" s="35" t="s">
        <v>332</v>
      </c>
    </row>
    <row r="200" spans="1:16" ht="12.75">
      <c r="A200" s="25" t="s">
        <v>46</v>
      </c>
      <c r="B200" s="29" t="s">
        <v>333</v>
      </c>
      <c r="C200" s="29" t="s">
        <v>334</v>
      </c>
      <c r="D200" s="25" t="s">
        <v>48</v>
      </c>
      <c r="E200" s="30" t="s">
        <v>335</v>
      </c>
      <c r="F200" s="31" t="s">
        <v>107</v>
      </c>
      <c r="G200" s="32">
        <v>48</v>
      </c>
      <c r="H200" s="33">
        <v>0</v>
      </c>
      <c r="I200" s="33">
        <f>ROUND(ROUND(H200,2)*ROUND(G200,3),2)</f>
      </c>
      <c r="O200">
        <f>(I200*21)/100</f>
      </c>
      <c r="P200" t="s">
        <v>24</v>
      </c>
    </row>
    <row r="201" spans="1:5" ht="38.25">
      <c r="A201" s="34" t="s">
        <v>51</v>
      </c>
      <c r="E201" s="35" t="s">
        <v>330</v>
      </c>
    </row>
    <row r="202" spans="1:5" ht="89.25">
      <c r="A202" s="36" t="s">
        <v>52</v>
      </c>
      <c r="E202" s="37" t="s">
        <v>331</v>
      </c>
    </row>
    <row r="203" spans="1:5" ht="38.25">
      <c r="A203" t="s">
        <v>54</v>
      </c>
      <c r="E203" s="35" t="s">
        <v>332</v>
      </c>
    </row>
    <row r="204" spans="1:16" ht="12.75">
      <c r="A204" s="25" t="s">
        <v>46</v>
      </c>
      <c r="B204" s="29" t="s">
        <v>336</v>
      </c>
      <c r="C204" s="29" t="s">
        <v>337</v>
      </c>
      <c r="D204" s="25" t="s">
        <v>48</v>
      </c>
      <c r="E204" s="30" t="s">
        <v>338</v>
      </c>
      <c r="F204" s="31" t="s">
        <v>125</v>
      </c>
      <c r="G204" s="32">
        <v>19</v>
      </c>
      <c r="H204" s="33">
        <v>0</v>
      </c>
      <c r="I204" s="33">
        <f>ROUND(ROUND(H204,2)*ROUND(G204,3),2)</f>
      </c>
      <c r="O204">
        <f>(I204*21)/100</f>
      </c>
      <c r="P204" t="s">
        <v>24</v>
      </c>
    </row>
    <row r="205" spans="1:5" ht="12.75">
      <c r="A205" s="34" t="s">
        <v>51</v>
      </c>
      <c r="E205" s="35" t="s">
        <v>339</v>
      </c>
    </row>
    <row r="206" spans="1:5" ht="12.75">
      <c r="A206" s="36" t="s">
        <v>52</v>
      </c>
      <c r="E206" s="37" t="s">
        <v>340</v>
      </c>
    </row>
    <row r="207" spans="1:5" ht="63.75">
      <c r="A207" t="s">
        <v>54</v>
      </c>
      <c r="E207" s="35" t="s">
        <v>341</v>
      </c>
    </row>
    <row r="208" spans="1:16" ht="12.75">
      <c r="A208" s="25" t="s">
        <v>46</v>
      </c>
      <c r="B208" s="29" t="s">
        <v>342</v>
      </c>
      <c r="C208" s="29" t="s">
        <v>343</v>
      </c>
      <c r="D208" s="25" t="s">
        <v>48</v>
      </c>
      <c r="E208" s="30" t="s">
        <v>344</v>
      </c>
      <c r="F208" s="31" t="s">
        <v>125</v>
      </c>
      <c r="G208" s="32">
        <v>9</v>
      </c>
      <c r="H208" s="33">
        <v>0</v>
      </c>
      <c r="I208" s="33">
        <f>ROUND(ROUND(H208,2)*ROUND(G208,3),2)</f>
      </c>
      <c r="O208">
        <f>(I208*21)/100</f>
      </c>
      <c r="P208" t="s">
        <v>24</v>
      </c>
    </row>
    <row r="209" spans="1:5" ht="12.75">
      <c r="A209" s="34" t="s">
        <v>51</v>
      </c>
      <c r="E209" s="35" t="s">
        <v>345</v>
      </c>
    </row>
    <row r="210" spans="1:5" ht="12.75">
      <c r="A210" s="36" t="s">
        <v>52</v>
      </c>
      <c r="E210" s="37" t="s">
        <v>346</v>
      </c>
    </row>
    <row r="211" spans="1:5" ht="63.75">
      <c r="A211" t="s">
        <v>54</v>
      </c>
      <c r="E211" s="35" t="s">
        <v>341</v>
      </c>
    </row>
    <row r="212" spans="1:16" ht="12.75">
      <c r="A212" s="25" t="s">
        <v>46</v>
      </c>
      <c r="B212" s="29" t="s">
        <v>347</v>
      </c>
      <c r="C212" s="29" t="s">
        <v>348</v>
      </c>
      <c r="D212" s="25" t="s">
        <v>48</v>
      </c>
      <c r="E212" s="30" t="s">
        <v>349</v>
      </c>
      <c r="F212" s="31" t="s">
        <v>125</v>
      </c>
      <c r="G212" s="32">
        <v>44</v>
      </c>
      <c r="H212" s="33">
        <v>0</v>
      </c>
      <c r="I212" s="33">
        <f>ROUND(ROUND(H212,2)*ROUND(G212,3),2)</f>
      </c>
      <c r="O212">
        <f>(I212*21)/100</f>
      </c>
      <c r="P212" t="s">
        <v>24</v>
      </c>
    </row>
    <row r="213" spans="1:5" ht="12.75">
      <c r="A213" s="34" t="s">
        <v>51</v>
      </c>
      <c r="E213" s="35" t="s">
        <v>350</v>
      </c>
    </row>
    <row r="214" spans="1:5" ht="153">
      <c r="A214" s="36" t="s">
        <v>52</v>
      </c>
      <c r="E214" s="37" t="s">
        <v>351</v>
      </c>
    </row>
    <row r="215" spans="1:5" ht="38.25">
      <c r="A215" t="s">
        <v>54</v>
      </c>
      <c r="E215" s="35" t="s">
        <v>352</v>
      </c>
    </row>
    <row r="216" spans="1:16" ht="12.75">
      <c r="A216" s="25" t="s">
        <v>46</v>
      </c>
      <c r="B216" s="29" t="s">
        <v>353</v>
      </c>
      <c r="C216" s="29" t="s">
        <v>354</v>
      </c>
      <c r="D216" s="25" t="s">
        <v>48</v>
      </c>
      <c r="E216" s="30" t="s">
        <v>355</v>
      </c>
      <c r="F216" s="31" t="s">
        <v>90</v>
      </c>
      <c r="G216" s="32">
        <v>17</v>
      </c>
      <c r="H216" s="33">
        <v>0</v>
      </c>
      <c r="I216" s="33">
        <f>ROUND(ROUND(H216,2)*ROUND(G216,3),2)</f>
      </c>
      <c r="O216">
        <f>(I216*21)/100</f>
      </c>
      <c r="P216" t="s">
        <v>24</v>
      </c>
    </row>
    <row r="217" spans="1:5" ht="25.5">
      <c r="A217" s="34" t="s">
        <v>51</v>
      </c>
      <c r="E217" s="35" t="s">
        <v>356</v>
      </c>
    </row>
    <row r="218" spans="1:5" ht="63.75">
      <c r="A218" s="36" t="s">
        <v>52</v>
      </c>
      <c r="E218" s="37" t="s">
        <v>357</v>
      </c>
    </row>
    <row r="219" spans="1:5" ht="102">
      <c r="A219" t="s">
        <v>54</v>
      </c>
      <c r="E219" s="35" t="s">
        <v>358</v>
      </c>
    </row>
    <row r="220" spans="1:16" ht="12.75">
      <c r="A220" s="25" t="s">
        <v>46</v>
      </c>
      <c r="B220" s="29" t="s">
        <v>359</v>
      </c>
      <c r="C220" s="29" t="s">
        <v>360</v>
      </c>
      <c r="D220" s="25" t="s">
        <v>56</v>
      </c>
      <c r="E220" s="30" t="s">
        <v>361</v>
      </c>
      <c r="F220" s="31" t="s">
        <v>90</v>
      </c>
      <c r="G220" s="32">
        <v>26</v>
      </c>
      <c r="H220" s="33">
        <v>0</v>
      </c>
      <c r="I220" s="33">
        <f>ROUND(ROUND(H220,2)*ROUND(G220,3),2)</f>
      </c>
      <c r="O220">
        <f>(I220*21)/100</f>
      </c>
      <c r="P220" t="s">
        <v>24</v>
      </c>
    </row>
    <row r="221" spans="1:5" ht="25.5">
      <c r="A221" s="34" t="s">
        <v>51</v>
      </c>
      <c r="E221" s="35" t="s">
        <v>356</v>
      </c>
    </row>
    <row r="222" spans="1:5" ht="140.25">
      <c r="A222" s="36" t="s">
        <v>52</v>
      </c>
      <c r="E222" s="37" t="s">
        <v>362</v>
      </c>
    </row>
    <row r="223" spans="1:5" ht="102">
      <c r="A223" t="s">
        <v>54</v>
      </c>
      <c r="E223" s="35" t="s">
        <v>358</v>
      </c>
    </row>
    <row r="224" spans="1:16" ht="12.75">
      <c r="A224" s="25" t="s">
        <v>46</v>
      </c>
      <c r="B224" s="29" t="s">
        <v>363</v>
      </c>
      <c r="C224" s="29" t="s">
        <v>364</v>
      </c>
      <c r="D224" s="25" t="s">
        <v>48</v>
      </c>
      <c r="E224" s="30" t="s">
        <v>365</v>
      </c>
      <c r="F224" s="31" t="s">
        <v>125</v>
      </c>
      <c r="G224" s="32">
        <v>16</v>
      </c>
      <c r="H224" s="33">
        <v>0</v>
      </c>
      <c r="I224" s="33">
        <f>ROUND(ROUND(H224,2)*ROUND(G224,3),2)</f>
      </c>
      <c r="O224">
        <f>(I224*21)/100</f>
      </c>
      <c r="P224" t="s">
        <v>24</v>
      </c>
    </row>
    <row r="225" spans="1:5" ht="38.25">
      <c r="A225" s="34" t="s">
        <v>51</v>
      </c>
      <c r="E225" s="35" t="s">
        <v>366</v>
      </c>
    </row>
    <row r="226" spans="1:5" ht="12.75">
      <c r="A226" s="36" t="s">
        <v>52</v>
      </c>
      <c r="E226" s="37" t="s">
        <v>367</v>
      </c>
    </row>
    <row r="227" spans="1:5" ht="114.75">
      <c r="A227" t="s">
        <v>54</v>
      </c>
      <c r="E227" s="35" t="s">
        <v>368</v>
      </c>
    </row>
    <row r="228" spans="1:16" ht="12.75">
      <c r="A228" s="25" t="s">
        <v>46</v>
      </c>
      <c r="B228" s="29" t="s">
        <v>369</v>
      </c>
      <c r="C228" s="29" t="s">
        <v>370</v>
      </c>
      <c r="D228" s="25" t="s">
        <v>48</v>
      </c>
      <c r="E228" s="30" t="s">
        <v>371</v>
      </c>
      <c r="F228" s="31" t="s">
        <v>125</v>
      </c>
      <c r="G228" s="32">
        <v>12</v>
      </c>
      <c r="H228" s="33">
        <v>0</v>
      </c>
      <c r="I228" s="33">
        <f>ROUND(ROUND(H228,2)*ROUND(G228,3),2)</f>
      </c>
      <c r="O228">
        <f>(I228*21)/100</f>
      </c>
      <c r="P228" t="s">
        <v>24</v>
      </c>
    </row>
    <row r="229" spans="1:5" ht="51">
      <c r="A229" s="34" t="s">
        <v>51</v>
      </c>
      <c r="E229" s="35" t="s">
        <v>372</v>
      </c>
    </row>
    <row r="230" spans="1:5" ht="12.75">
      <c r="A230" s="36" t="s">
        <v>52</v>
      </c>
      <c r="E230" s="37" t="s">
        <v>373</v>
      </c>
    </row>
    <row r="231" spans="1:5" ht="114.75">
      <c r="A231" t="s">
        <v>54</v>
      </c>
      <c r="E231" s="35" t="s">
        <v>368</v>
      </c>
    </row>
  </sheetData>
  <mergeCells count="12">
    <mergeCell ref="C3:D3"/>
    <mergeCell ref="F3:G3"/>
    <mergeCell ref="G4:I4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O1" t="s">
        <v>85</v>
      </c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0+O8+O17+O46+O55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374</v>
      </c>
      <c r="I3" s="38">
        <f>0+I8+I17+I46+I55</f>
      </c>
      <c r="O3" t="s">
        <v>20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374</v>
      </c>
      <c r="D4" s="6"/>
      <c r="E4" s="18" t="s">
        <v>375</v>
      </c>
      <c r="F4" s="16" t="s">
        <v>83</v>
      </c>
      <c r="G4" s="16" t="s">
        <v>84</v>
      </c>
      <c r="H4" s="19"/>
      <c r="I4" s="19"/>
      <c r="O4" t="s">
        <v>21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22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24</v>
      </c>
      <c r="D7" s="15" t="s">
        <v>23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45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46</v>
      </c>
      <c r="B9" s="29" t="s">
        <v>30</v>
      </c>
      <c r="C9" s="29" t="s">
        <v>88</v>
      </c>
      <c r="D9" s="25" t="s">
        <v>48</v>
      </c>
      <c r="E9" s="30" t="s">
        <v>89</v>
      </c>
      <c r="F9" s="31" t="s">
        <v>90</v>
      </c>
      <c r="G9" s="32">
        <v>595.6</v>
      </c>
      <c r="H9" s="33">
        <v>0</v>
      </c>
      <c r="I9" s="33">
        <f>ROUND(ROUND(H9,2)*ROUND(G9,3),2)</f>
      </c>
      <c r="O9">
        <f>(I9*21)/100</f>
      </c>
      <c r="P9" t="s">
        <v>24</v>
      </c>
    </row>
    <row r="10" spans="1:5" ht="12.75">
      <c r="A10" s="34" t="s">
        <v>51</v>
      </c>
      <c r="E10" s="35" t="s">
        <v>91</v>
      </c>
    </row>
    <row r="11" spans="1:5" ht="89.25">
      <c r="A11" s="36" t="s">
        <v>52</v>
      </c>
      <c r="E11" s="37" t="s">
        <v>376</v>
      </c>
    </row>
    <row r="12" spans="1:5" ht="25.5">
      <c r="A12" t="s">
        <v>54</v>
      </c>
      <c r="E12" s="35" t="s">
        <v>93</v>
      </c>
    </row>
    <row r="13" spans="1:16" ht="12.75">
      <c r="A13" s="25" t="s">
        <v>46</v>
      </c>
      <c r="B13" s="29" t="s">
        <v>24</v>
      </c>
      <c r="C13" s="29" t="s">
        <v>94</v>
      </c>
      <c r="D13" s="25" t="s">
        <v>48</v>
      </c>
      <c r="E13" s="30" t="s">
        <v>89</v>
      </c>
      <c r="F13" s="31" t="s">
        <v>95</v>
      </c>
      <c r="G13" s="32">
        <v>0.12</v>
      </c>
      <c r="H13" s="33">
        <v>0</v>
      </c>
      <c r="I13" s="33">
        <f>ROUND(ROUND(H13,2)*ROUND(G13,3),2)</f>
      </c>
      <c r="O13">
        <f>(I13*21)/100</f>
      </c>
      <c r="P13" t="s">
        <v>24</v>
      </c>
    </row>
    <row r="14" spans="1:5" ht="12.75">
      <c r="A14" s="34" t="s">
        <v>51</v>
      </c>
      <c r="E14" s="35" t="s">
        <v>377</v>
      </c>
    </row>
    <row r="15" spans="1:5" ht="63.75">
      <c r="A15" s="36" t="s">
        <v>52</v>
      </c>
      <c r="E15" s="37" t="s">
        <v>378</v>
      </c>
    </row>
    <row r="16" spans="1:5" ht="25.5">
      <c r="A16" t="s">
        <v>54</v>
      </c>
      <c r="E16" s="35" t="s">
        <v>93</v>
      </c>
    </row>
    <row r="17" spans="1:18" ht="12.75" customHeight="1">
      <c r="A17" s="6" t="s">
        <v>44</v>
      </c>
      <c r="B17" s="6"/>
      <c r="C17" s="40" t="s">
        <v>30</v>
      </c>
      <c r="D17" s="6"/>
      <c r="E17" s="27" t="s">
        <v>104</v>
      </c>
      <c r="F17" s="6"/>
      <c r="G17" s="6"/>
      <c r="H17" s="6"/>
      <c r="I17" s="41">
        <f>0+Q17</f>
      </c>
      <c r="O17">
        <f>0+R17</f>
      </c>
      <c r="Q17">
        <f>0+I18+I22+I26+I30+I34+I38+I42</f>
      </c>
      <c r="R17">
        <f>0+O18+O22+O26+O30+O34+O38+O42</f>
      </c>
    </row>
    <row r="18" spans="1:16" ht="12.75">
      <c r="A18" s="25" t="s">
        <v>46</v>
      </c>
      <c r="B18" s="29" t="s">
        <v>23</v>
      </c>
      <c r="C18" s="29" t="s">
        <v>119</v>
      </c>
      <c r="D18" s="25" t="s">
        <v>48</v>
      </c>
      <c r="E18" s="30" t="s">
        <v>120</v>
      </c>
      <c r="F18" s="31" t="s">
        <v>90</v>
      </c>
      <c r="G18" s="32">
        <v>16.95</v>
      </c>
      <c r="H18" s="33">
        <v>0</v>
      </c>
      <c r="I18" s="33">
        <f>ROUND(ROUND(H18,2)*ROUND(G18,3),2)</f>
      </c>
      <c r="O18">
        <f>(I18*21)/100</f>
      </c>
      <c r="P18" t="s">
        <v>24</v>
      </c>
    </row>
    <row r="19" spans="1:5" ht="38.25">
      <c r="A19" s="34" t="s">
        <v>51</v>
      </c>
      <c r="E19" s="35" t="s">
        <v>379</v>
      </c>
    </row>
    <row r="20" spans="1:5" ht="12.75">
      <c r="A20" s="36" t="s">
        <v>52</v>
      </c>
      <c r="E20" s="37" t="s">
        <v>380</v>
      </c>
    </row>
    <row r="21" spans="1:5" ht="63.75">
      <c r="A21" t="s">
        <v>54</v>
      </c>
      <c r="E21" s="35" t="s">
        <v>115</v>
      </c>
    </row>
    <row r="22" spans="1:16" ht="12.75">
      <c r="A22" s="25" t="s">
        <v>46</v>
      </c>
      <c r="B22" s="29" t="s">
        <v>34</v>
      </c>
      <c r="C22" s="29" t="s">
        <v>123</v>
      </c>
      <c r="D22" s="25" t="s">
        <v>48</v>
      </c>
      <c r="E22" s="30" t="s">
        <v>124</v>
      </c>
      <c r="F22" s="31" t="s">
        <v>125</v>
      </c>
      <c r="G22" s="32">
        <v>13</v>
      </c>
      <c r="H22" s="33">
        <v>0</v>
      </c>
      <c r="I22" s="33">
        <f>ROUND(ROUND(H22,2)*ROUND(G22,3),2)</f>
      </c>
      <c r="O22">
        <f>(I22*21)/100</f>
      </c>
      <c r="P22" t="s">
        <v>24</v>
      </c>
    </row>
    <row r="23" spans="1:5" ht="12.75">
      <c r="A23" s="34" t="s">
        <v>51</v>
      </c>
      <c r="E23" s="35" t="s">
        <v>48</v>
      </c>
    </row>
    <row r="24" spans="1:5" ht="12.75">
      <c r="A24" s="36" t="s">
        <v>52</v>
      </c>
      <c r="E24" s="37" t="s">
        <v>381</v>
      </c>
    </row>
    <row r="25" spans="1:5" ht="25.5">
      <c r="A25" t="s">
        <v>54</v>
      </c>
      <c r="E25" s="35" t="s">
        <v>127</v>
      </c>
    </row>
    <row r="26" spans="1:16" ht="12.75">
      <c r="A26" s="25" t="s">
        <v>46</v>
      </c>
      <c r="B26" s="29" t="s">
        <v>36</v>
      </c>
      <c r="C26" s="29" t="s">
        <v>133</v>
      </c>
      <c r="D26" s="25" t="s">
        <v>48</v>
      </c>
      <c r="E26" s="30" t="s">
        <v>134</v>
      </c>
      <c r="F26" s="31" t="s">
        <v>90</v>
      </c>
      <c r="G26" s="32">
        <v>224</v>
      </c>
      <c r="H26" s="33">
        <v>0</v>
      </c>
      <c r="I26" s="33">
        <f>ROUND(ROUND(H26,2)*ROUND(G26,3),2)</f>
      </c>
      <c r="O26">
        <f>(I26*21)/100</f>
      </c>
      <c r="P26" t="s">
        <v>24</v>
      </c>
    </row>
    <row r="27" spans="1:5" ht="38.25">
      <c r="A27" s="34" t="s">
        <v>51</v>
      </c>
      <c r="E27" s="35" t="s">
        <v>382</v>
      </c>
    </row>
    <row r="28" spans="1:5" ht="12.75">
      <c r="A28" s="36" t="s">
        <v>52</v>
      </c>
      <c r="E28" s="37" t="s">
        <v>383</v>
      </c>
    </row>
    <row r="29" spans="1:5" ht="369.75">
      <c r="A29" t="s">
        <v>54</v>
      </c>
      <c r="E29" s="35" t="s">
        <v>137</v>
      </c>
    </row>
    <row r="30" spans="1:16" ht="12.75">
      <c r="A30" s="25" t="s">
        <v>46</v>
      </c>
      <c r="B30" s="29" t="s">
        <v>38</v>
      </c>
      <c r="C30" s="29" t="s">
        <v>384</v>
      </c>
      <c r="D30" s="25" t="s">
        <v>56</v>
      </c>
      <c r="E30" s="30" t="s">
        <v>385</v>
      </c>
      <c r="F30" s="31" t="s">
        <v>90</v>
      </c>
      <c r="G30" s="32">
        <v>91</v>
      </c>
      <c r="H30" s="33">
        <v>0</v>
      </c>
      <c r="I30" s="33">
        <f>ROUND(ROUND(H30,2)*ROUND(G30,3),2)</f>
      </c>
      <c r="O30">
        <f>(I30*21)/100</f>
      </c>
      <c r="P30" t="s">
        <v>24</v>
      </c>
    </row>
    <row r="31" spans="1:5" ht="38.25">
      <c r="A31" s="34" t="s">
        <v>51</v>
      </c>
      <c r="E31" s="35" t="s">
        <v>386</v>
      </c>
    </row>
    <row r="32" spans="1:5" ht="12.75">
      <c r="A32" s="36" t="s">
        <v>52</v>
      </c>
      <c r="E32" s="37" t="s">
        <v>387</v>
      </c>
    </row>
    <row r="33" spans="1:5" ht="63.75">
      <c r="A33" t="s">
        <v>54</v>
      </c>
      <c r="E33" s="35" t="s">
        <v>388</v>
      </c>
    </row>
    <row r="34" spans="1:16" ht="12.75">
      <c r="A34" s="25" t="s">
        <v>46</v>
      </c>
      <c r="B34" s="29" t="s">
        <v>71</v>
      </c>
      <c r="C34" s="29" t="s">
        <v>389</v>
      </c>
      <c r="D34" s="25" t="s">
        <v>48</v>
      </c>
      <c r="E34" s="30" t="s">
        <v>390</v>
      </c>
      <c r="F34" s="31" t="s">
        <v>90</v>
      </c>
      <c r="G34" s="32">
        <v>280.6</v>
      </c>
      <c r="H34" s="33">
        <v>0</v>
      </c>
      <c r="I34" s="33">
        <f>ROUND(ROUND(H34,2)*ROUND(G34,3),2)</f>
      </c>
      <c r="O34">
        <f>(I34*21)/100</f>
      </c>
      <c r="P34" t="s">
        <v>24</v>
      </c>
    </row>
    <row r="35" spans="1:5" ht="63.75">
      <c r="A35" s="34" t="s">
        <v>51</v>
      </c>
      <c r="E35" s="35" t="s">
        <v>391</v>
      </c>
    </row>
    <row r="36" spans="1:5" ht="12.75">
      <c r="A36" s="36" t="s">
        <v>52</v>
      </c>
      <c r="E36" s="37" t="s">
        <v>392</v>
      </c>
    </row>
    <row r="37" spans="1:5" ht="63.75">
      <c r="A37" t="s">
        <v>54</v>
      </c>
      <c r="E37" s="35" t="s">
        <v>388</v>
      </c>
    </row>
    <row r="38" spans="1:16" ht="12.75">
      <c r="A38" s="25" t="s">
        <v>46</v>
      </c>
      <c r="B38" s="29" t="s">
        <v>75</v>
      </c>
      <c r="C38" s="29" t="s">
        <v>178</v>
      </c>
      <c r="D38" s="25" t="s">
        <v>48</v>
      </c>
      <c r="E38" s="30" t="s">
        <v>179</v>
      </c>
      <c r="F38" s="31" t="s">
        <v>90</v>
      </c>
      <c r="G38" s="32">
        <v>402</v>
      </c>
      <c r="H38" s="33">
        <v>0</v>
      </c>
      <c r="I38" s="33">
        <f>ROUND(ROUND(H38,2)*ROUND(G38,3),2)</f>
      </c>
      <c r="O38">
        <f>(I38*21)/100</f>
      </c>
      <c r="P38" t="s">
        <v>24</v>
      </c>
    </row>
    <row r="39" spans="1:5" ht="102">
      <c r="A39" s="34" t="s">
        <v>51</v>
      </c>
      <c r="E39" s="35" t="s">
        <v>393</v>
      </c>
    </row>
    <row r="40" spans="1:5" ht="12.75">
      <c r="A40" s="36" t="s">
        <v>52</v>
      </c>
      <c r="E40" s="37" t="s">
        <v>394</v>
      </c>
    </row>
    <row r="41" spans="1:5" ht="242.25">
      <c r="A41" t="s">
        <v>54</v>
      </c>
      <c r="E41" s="35" t="s">
        <v>182</v>
      </c>
    </row>
    <row r="42" spans="1:16" ht="12.75">
      <c r="A42" s="25" t="s">
        <v>46</v>
      </c>
      <c r="B42" s="29" t="s">
        <v>41</v>
      </c>
      <c r="C42" s="29" t="s">
        <v>184</v>
      </c>
      <c r="D42" s="25" t="s">
        <v>48</v>
      </c>
      <c r="E42" s="30" t="s">
        <v>185</v>
      </c>
      <c r="F42" s="31" t="s">
        <v>90</v>
      </c>
      <c r="G42" s="32">
        <v>117</v>
      </c>
      <c r="H42" s="33">
        <v>0</v>
      </c>
      <c r="I42" s="33">
        <f>ROUND(ROUND(H42,2)*ROUND(G42,3),2)</f>
      </c>
      <c r="O42">
        <f>(I42*21)/100</f>
      </c>
      <c r="P42" t="s">
        <v>24</v>
      </c>
    </row>
    <row r="43" spans="1:5" ht="102">
      <c r="A43" s="34" t="s">
        <v>51</v>
      </c>
      <c r="E43" s="35" t="s">
        <v>186</v>
      </c>
    </row>
    <row r="44" spans="1:5" ht="12.75">
      <c r="A44" s="36" t="s">
        <v>52</v>
      </c>
      <c r="E44" s="37" t="s">
        <v>395</v>
      </c>
    </row>
    <row r="45" spans="1:5" ht="242.25">
      <c r="A45" t="s">
        <v>54</v>
      </c>
      <c r="E45" s="35" t="s">
        <v>187</v>
      </c>
    </row>
    <row r="46" spans="1:18" ht="12.75" customHeight="1">
      <c r="A46" s="6" t="s">
        <v>44</v>
      </c>
      <c r="B46" s="6"/>
      <c r="C46" s="40" t="s">
        <v>36</v>
      </c>
      <c r="D46" s="6"/>
      <c r="E46" s="27" t="s">
        <v>239</v>
      </c>
      <c r="F46" s="6"/>
      <c r="G46" s="6"/>
      <c r="H46" s="6"/>
      <c r="I46" s="41">
        <f>0+Q46</f>
      </c>
      <c r="O46">
        <f>0+R46</f>
      </c>
      <c r="Q46">
        <f>0+I47+I51</f>
      </c>
      <c r="R46">
        <f>0+O47+O51</f>
      </c>
    </row>
    <row r="47" spans="1:16" ht="12.75">
      <c r="A47" s="25" t="s">
        <v>46</v>
      </c>
      <c r="B47" s="29" t="s">
        <v>43</v>
      </c>
      <c r="C47" s="29" t="s">
        <v>256</v>
      </c>
      <c r="D47" s="25" t="s">
        <v>48</v>
      </c>
      <c r="E47" s="30" t="s">
        <v>396</v>
      </c>
      <c r="F47" s="31" t="s">
        <v>107</v>
      </c>
      <c r="G47" s="32">
        <v>565</v>
      </c>
      <c r="H47" s="33">
        <v>0</v>
      </c>
      <c r="I47" s="33">
        <f>ROUND(ROUND(H47,2)*ROUND(G47,3),2)</f>
      </c>
      <c r="O47">
        <f>(I47*21)/100</f>
      </c>
      <c r="P47" t="s">
        <v>24</v>
      </c>
    </row>
    <row r="48" spans="1:5" ht="12.75">
      <c r="A48" s="34" t="s">
        <v>51</v>
      </c>
      <c r="E48" s="35" t="s">
        <v>397</v>
      </c>
    </row>
    <row r="49" spans="1:5" ht="12.75">
      <c r="A49" s="36" t="s">
        <v>52</v>
      </c>
      <c r="E49" s="37" t="s">
        <v>398</v>
      </c>
    </row>
    <row r="50" spans="1:5" ht="51">
      <c r="A50" t="s">
        <v>54</v>
      </c>
      <c r="E50" s="35" t="s">
        <v>254</v>
      </c>
    </row>
    <row r="51" spans="1:16" ht="25.5">
      <c r="A51" s="25" t="s">
        <v>46</v>
      </c>
      <c r="B51" s="29" t="s">
        <v>132</v>
      </c>
      <c r="C51" s="29" t="s">
        <v>399</v>
      </c>
      <c r="D51" s="25" t="s">
        <v>48</v>
      </c>
      <c r="E51" s="30" t="s">
        <v>400</v>
      </c>
      <c r="F51" s="31" t="s">
        <v>107</v>
      </c>
      <c r="G51" s="32">
        <v>565</v>
      </c>
      <c r="H51" s="33">
        <v>0</v>
      </c>
      <c r="I51" s="33">
        <f>ROUND(ROUND(H51,2)*ROUND(G51,3),2)</f>
      </c>
      <c r="O51">
        <f>(I51*21)/100</f>
      </c>
      <c r="P51" t="s">
        <v>24</v>
      </c>
    </row>
    <row r="52" spans="1:5" ht="12.75">
      <c r="A52" s="34" t="s">
        <v>51</v>
      </c>
      <c r="E52" s="35" t="s">
        <v>48</v>
      </c>
    </row>
    <row r="53" spans="1:5" ht="12.75">
      <c r="A53" s="36" t="s">
        <v>52</v>
      </c>
      <c r="E53" s="37" t="s">
        <v>398</v>
      </c>
    </row>
    <row r="54" spans="1:5" ht="140.25">
      <c r="A54" t="s">
        <v>54</v>
      </c>
      <c r="E54" s="35" t="s">
        <v>264</v>
      </c>
    </row>
    <row r="55" spans="1:18" ht="12.75" customHeight="1">
      <c r="A55" s="6" t="s">
        <v>44</v>
      </c>
      <c r="B55" s="6"/>
      <c r="C55" s="40" t="s">
        <v>41</v>
      </c>
      <c r="D55" s="6"/>
      <c r="E55" s="27" t="s">
        <v>281</v>
      </c>
      <c r="F55" s="6"/>
      <c r="G55" s="6"/>
      <c r="H55" s="6"/>
      <c r="I55" s="41">
        <f>0+Q55</f>
      </c>
      <c r="O55">
        <f>0+R55</f>
      </c>
      <c r="Q55">
        <f>0+I56+I60+I64+I68+I72+I76+I80+I84+I88+I92+I96+I100+I104</f>
      </c>
      <c r="R55">
        <f>0+O56+O60+O64+O68+O72+O76+O80+O84+O88+O92+O96+O100+O104</f>
      </c>
    </row>
    <row r="56" spans="1:16" ht="25.5">
      <c r="A56" s="25" t="s">
        <v>46</v>
      </c>
      <c r="B56" s="29" t="s">
        <v>138</v>
      </c>
      <c r="C56" s="29" t="s">
        <v>401</v>
      </c>
      <c r="D56" s="25" t="s">
        <v>48</v>
      </c>
      <c r="E56" s="30" t="s">
        <v>402</v>
      </c>
      <c r="F56" s="31" t="s">
        <v>125</v>
      </c>
      <c r="G56" s="32">
        <v>804</v>
      </c>
      <c r="H56" s="33">
        <v>0</v>
      </c>
      <c r="I56" s="33">
        <f>ROUND(ROUND(H56,2)*ROUND(G56,3),2)</f>
      </c>
      <c r="O56">
        <f>(I56*21)/100</f>
      </c>
      <c r="P56" t="s">
        <v>24</v>
      </c>
    </row>
    <row r="57" spans="1:5" ht="153">
      <c r="A57" s="34" t="s">
        <v>51</v>
      </c>
      <c r="E57" s="35" t="s">
        <v>403</v>
      </c>
    </row>
    <row r="58" spans="1:5" ht="12.75">
      <c r="A58" s="36" t="s">
        <v>52</v>
      </c>
      <c r="E58" s="37" t="s">
        <v>404</v>
      </c>
    </row>
    <row r="59" spans="1:5" ht="127.5">
      <c r="A59" t="s">
        <v>54</v>
      </c>
      <c r="E59" s="35" t="s">
        <v>405</v>
      </c>
    </row>
    <row r="60" spans="1:16" ht="12.75">
      <c r="A60" s="25" t="s">
        <v>46</v>
      </c>
      <c r="B60" s="29" t="s">
        <v>143</v>
      </c>
      <c r="C60" s="29" t="s">
        <v>406</v>
      </c>
      <c r="D60" s="25" t="s">
        <v>48</v>
      </c>
      <c r="E60" s="30" t="s">
        <v>407</v>
      </c>
      <c r="F60" s="31" t="s">
        <v>302</v>
      </c>
      <c r="G60" s="32">
        <v>24</v>
      </c>
      <c r="H60" s="33">
        <v>0</v>
      </c>
      <c r="I60" s="33">
        <f>ROUND(ROUND(H60,2)*ROUND(G60,3),2)</f>
      </c>
      <c r="O60">
        <f>(I60*21)/100</f>
      </c>
      <c r="P60" t="s">
        <v>24</v>
      </c>
    </row>
    <row r="61" spans="1:5" ht="12.75">
      <c r="A61" s="34" t="s">
        <v>51</v>
      </c>
      <c r="E61" s="35" t="s">
        <v>408</v>
      </c>
    </row>
    <row r="62" spans="1:5" ht="12.75">
      <c r="A62" s="36" t="s">
        <v>52</v>
      </c>
      <c r="E62" s="37" t="s">
        <v>409</v>
      </c>
    </row>
    <row r="63" spans="1:5" ht="51">
      <c r="A63" t="s">
        <v>54</v>
      </c>
      <c r="E63" s="35" t="s">
        <v>304</v>
      </c>
    </row>
    <row r="64" spans="1:16" ht="12.75">
      <c r="A64" s="25" t="s">
        <v>46</v>
      </c>
      <c r="B64" s="29" t="s">
        <v>148</v>
      </c>
      <c r="C64" s="29" t="s">
        <v>406</v>
      </c>
      <c r="D64" s="25" t="s">
        <v>56</v>
      </c>
      <c r="E64" s="30" t="s">
        <v>410</v>
      </c>
      <c r="F64" s="31" t="s">
        <v>302</v>
      </c>
      <c r="G64" s="32">
        <v>6</v>
      </c>
      <c r="H64" s="33">
        <v>0</v>
      </c>
      <c r="I64" s="33">
        <f>ROUND(ROUND(H64,2)*ROUND(G64,3),2)</f>
      </c>
      <c r="O64">
        <f>(I64*21)/100</f>
      </c>
      <c r="P64" t="s">
        <v>24</v>
      </c>
    </row>
    <row r="65" spans="1:5" ht="12.75">
      <c r="A65" s="34" t="s">
        <v>51</v>
      </c>
      <c r="E65" s="35" t="s">
        <v>48</v>
      </c>
    </row>
    <row r="66" spans="1:5" ht="12.75">
      <c r="A66" s="36" t="s">
        <v>52</v>
      </c>
      <c r="E66" s="37" t="s">
        <v>411</v>
      </c>
    </row>
    <row r="67" spans="1:5" ht="51">
      <c r="A67" t="s">
        <v>54</v>
      </c>
      <c r="E67" s="35" t="s">
        <v>304</v>
      </c>
    </row>
    <row r="68" spans="1:16" ht="25.5">
      <c r="A68" s="25" t="s">
        <v>46</v>
      </c>
      <c r="B68" s="29" t="s">
        <v>153</v>
      </c>
      <c r="C68" s="29" t="s">
        <v>300</v>
      </c>
      <c r="D68" s="25" t="s">
        <v>48</v>
      </c>
      <c r="E68" s="30" t="s">
        <v>412</v>
      </c>
      <c r="F68" s="31" t="s">
        <v>302</v>
      </c>
      <c r="G68" s="32">
        <v>20</v>
      </c>
      <c r="H68" s="33">
        <v>0</v>
      </c>
      <c r="I68" s="33">
        <f>ROUND(ROUND(H68,2)*ROUND(G68,3),2)</f>
      </c>
      <c r="O68">
        <f>(I68*21)/100</f>
      </c>
      <c r="P68" t="s">
        <v>24</v>
      </c>
    </row>
    <row r="69" spans="1:5" ht="12.75">
      <c r="A69" s="34" t="s">
        <v>51</v>
      </c>
      <c r="E69" s="35" t="s">
        <v>48</v>
      </c>
    </row>
    <row r="70" spans="1:5" ht="12.75">
      <c r="A70" s="36" t="s">
        <v>52</v>
      </c>
      <c r="E70" s="37" t="s">
        <v>413</v>
      </c>
    </row>
    <row r="71" spans="1:5" ht="51">
      <c r="A71" t="s">
        <v>54</v>
      </c>
      <c r="E71" s="35" t="s">
        <v>304</v>
      </c>
    </row>
    <row r="72" spans="1:16" ht="25.5">
      <c r="A72" s="25" t="s">
        <v>46</v>
      </c>
      <c r="B72" s="29" t="s">
        <v>159</v>
      </c>
      <c r="C72" s="29" t="s">
        <v>306</v>
      </c>
      <c r="D72" s="25" t="s">
        <v>48</v>
      </c>
      <c r="E72" s="30" t="s">
        <v>307</v>
      </c>
      <c r="F72" s="31" t="s">
        <v>302</v>
      </c>
      <c r="G72" s="32">
        <v>1</v>
      </c>
      <c r="H72" s="33">
        <v>0</v>
      </c>
      <c r="I72" s="33">
        <f>ROUND(ROUND(H72,2)*ROUND(G72,3),2)</f>
      </c>
      <c r="O72">
        <f>(I72*21)/100</f>
      </c>
      <c r="P72" t="s">
        <v>24</v>
      </c>
    </row>
    <row r="73" spans="1:5" ht="12.75">
      <c r="A73" s="34" t="s">
        <v>51</v>
      </c>
      <c r="E73" s="35" t="s">
        <v>414</v>
      </c>
    </row>
    <row r="74" spans="1:5" ht="12.75">
      <c r="A74" s="36" t="s">
        <v>52</v>
      </c>
      <c r="E74" s="37" t="s">
        <v>53</v>
      </c>
    </row>
    <row r="75" spans="1:5" ht="25.5">
      <c r="A75" t="s">
        <v>54</v>
      </c>
      <c r="E75" s="35" t="s">
        <v>310</v>
      </c>
    </row>
    <row r="76" spans="1:16" ht="12.75">
      <c r="A76" s="25" t="s">
        <v>46</v>
      </c>
      <c r="B76" s="29" t="s">
        <v>165</v>
      </c>
      <c r="C76" s="29" t="s">
        <v>312</v>
      </c>
      <c r="D76" s="25" t="s">
        <v>48</v>
      </c>
      <c r="E76" s="30" t="s">
        <v>313</v>
      </c>
      <c r="F76" s="31" t="s">
        <v>302</v>
      </c>
      <c r="G76" s="32">
        <v>2</v>
      </c>
      <c r="H76" s="33">
        <v>0</v>
      </c>
      <c r="I76" s="33">
        <f>ROUND(ROUND(H76,2)*ROUND(G76,3),2)</f>
      </c>
      <c r="O76">
        <f>(I76*21)/100</f>
      </c>
      <c r="P76" t="s">
        <v>24</v>
      </c>
    </row>
    <row r="77" spans="1:5" ht="38.25">
      <c r="A77" s="34" t="s">
        <v>51</v>
      </c>
      <c r="E77" s="35" t="s">
        <v>415</v>
      </c>
    </row>
    <row r="78" spans="1:5" ht="12.75">
      <c r="A78" s="36" t="s">
        <v>52</v>
      </c>
      <c r="E78" s="37" t="s">
        <v>416</v>
      </c>
    </row>
    <row r="79" spans="1:5" ht="25.5">
      <c r="A79" t="s">
        <v>54</v>
      </c>
      <c r="E79" s="35" t="s">
        <v>316</v>
      </c>
    </row>
    <row r="80" spans="1:16" ht="12.75">
      <c r="A80" s="25" t="s">
        <v>46</v>
      </c>
      <c r="B80" s="29" t="s">
        <v>171</v>
      </c>
      <c r="C80" s="29" t="s">
        <v>417</v>
      </c>
      <c r="D80" s="25" t="s">
        <v>48</v>
      </c>
      <c r="E80" s="30" t="s">
        <v>418</v>
      </c>
      <c r="F80" s="31" t="s">
        <v>302</v>
      </c>
      <c r="G80" s="32">
        <v>6</v>
      </c>
      <c r="H80" s="33">
        <v>0</v>
      </c>
      <c r="I80" s="33">
        <f>ROUND(ROUND(H80,2)*ROUND(G80,3),2)</f>
      </c>
      <c r="O80">
        <f>(I80*21)/100</f>
      </c>
      <c r="P80" t="s">
        <v>24</v>
      </c>
    </row>
    <row r="81" spans="1:5" ht="25.5">
      <c r="A81" s="34" t="s">
        <v>51</v>
      </c>
      <c r="E81" s="35" t="s">
        <v>419</v>
      </c>
    </row>
    <row r="82" spans="1:5" ht="12.75">
      <c r="A82" s="36" t="s">
        <v>52</v>
      </c>
      <c r="E82" s="37" t="s">
        <v>411</v>
      </c>
    </row>
    <row r="83" spans="1:5" ht="25.5">
      <c r="A83" t="s">
        <v>54</v>
      </c>
      <c r="E83" s="35" t="s">
        <v>310</v>
      </c>
    </row>
    <row r="84" spans="1:16" ht="25.5">
      <c r="A84" s="25" t="s">
        <v>46</v>
      </c>
      <c r="B84" s="29" t="s">
        <v>177</v>
      </c>
      <c r="C84" s="29" t="s">
        <v>318</v>
      </c>
      <c r="D84" s="25" t="s">
        <v>48</v>
      </c>
      <c r="E84" s="30" t="s">
        <v>319</v>
      </c>
      <c r="F84" s="31" t="s">
        <v>302</v>
      </c>
      <c r="G84" s="32">
        <v>7</v>
      </c>
      <c r="H84" s="33">
        <v>0</v>
      </c>
      <c r="I84" s="33">
        <f>ROUND(ROUND(H84,2)*ROUND(G84,3),2)</f>
      </c>
      <c r="O84">
        <f>(I84*21)/100</f>
      </c>
      <c r="P84" t="s">
        <v>24</v>
      </c>
    </row>
    <row r="85" spans="1:5" ht="89.25">
      <c r="A85" s="34" t="s">
        <v>51</v>
      </c>
      <c r="E85" s="35" t="s">
        <v>420</v>
      </c>
    </row>
    <row r="86" spans="1:5" ht="63.75">
      <c r="A86" s="36" t="s">
        <v>52</v>
      </c>
      <c r="E86" s="37" t="s">
        <v>421</v>
      </c>
    </row>
    <row r="87" spans="1:5" ht="25.5">
      <c r="A87" t="s">
        <v>54</v>
      </c>
      <c r="E87" s="35" t="s">
        <v>322</v>
      </c>
    </row>
    <row r="88" spans="1:16" ht="12.75">
      <c r="A88" s="25" t="s">
        <v>46</v>
      </c>
      <c r="B88" s="29" t="s">
        <v>183</v>
      </c>
      <c r="C88" s="29" t="s">
        <v>324</v>
      </c>
      <c r="D88" s="25" t="s">
        <v>48</v>
      </c>
      <c r="E88" s="30" t="s">
        <v>325</v>
      </c>
      <c r="F88" s="31" t="s">
        <v>302</v>
      </c>
      <c r="G88" s="32">
        <v>2</v>
      </c>
      <c r="H88" s="33">
        <v>0</v>
      </c>
      <c r="I88" s="33">
        <f>ROUND(ROUND(H88,2)*ROUND(G88,3),2)</f>
      </c>
      <c r="O88">
        <f>(I88*21)/100</f>
      </c>
      <c r="P88" t="s">
        <v>24</v>
      </c>
    </row>
    <row r="89" spans="1:5" ht="38.25">
      <c r="A89" s="34" t="s">
        <v>51</v>
      </c>
      <c r="E89" s="35" t="s">
        <v>415</v>
      </c>
    </row>
    <row r="90" spans="1:5" ht="12.75">
      <c r="A90" s="36" t="s">
        <v>52</v>
      </c>
      <c r="E90" s="37" t="s">
        <v>422</v>
      </c>
    </row>
    <row r="91" spans="1:5" ht="25.5">
      <c r="A91" t="s">
        <v>54</v>
      </c>
      <c r="E91" s="35" t="s">
        <v>316</v>
      </c>
    </row>
    <row r="92" spans="1:16" ht="25.5">
      <c r="A92" s="25" t="s">
        <v>46</v>
      </c>
      <c r="B92" s="29" t="s">
        <v>188</v>
      </c>
      <c r="C92" s="29" t="s">
        <v>328</v>
      </c>
      <c r="D92" s="25" t="s">
        <v>48</v>
      </c>
      <c r="E92" s="30" t="s">
        <v>329</v>
      </c>
      <c r="F92" s="31" t="s">
        <v>107</v>
      </c>
      <c r="G92" s="32">
        <v>56</v>
      </c>
      <c r="H92" s="33">
        <v>0</v>
      </c>
      <c r="I92" s="33">
        <f>ROUND(ROUND(H92,2)*ROUND(G92,3),2)</f>
      </c>
      <c r="O92">
        <f>(I92*21)/100</f>
      </c>
      <c r="P92" t="s">
        <v>24</v>
      </c>
    </row>
    <row r="93" spans="1:5" ht="38.25">
      <c r="A93" s="34" t="s">
        <v>51</v>
      </c>
      <c r="E93" s="35" t="s">
        <v>330</v>
      </c>
    </row>
    <row r="94" spans="1:5" ht="63.75">
      <c r="A94" s="36" t="s">
        <v>52</v>
      </c>
      <c r="E94" s="37" t="s">
        <v>423</v>
      </c>
    </row>
    <row r="95" spans="1:5" ht="38.25">
      <c r="A95" t="s">
        <v>54</v>
      </c>
      <c r="E95" s="35" t="s">
        <v>332</v>
      </c>
    </row>
    <row r="96" spans="1:16" ht="12.75">
      <c r="A96" s="25" t="s">
        <v>46</v>
      </c>
      <c r="B96" s="29" t="s">
        <v>194</v>
      </c>
      <c r="C96" s="29" t="s">
        <v>334</v>
      </c>
      <c r="D96" s="25" t="s">
        <v>48</v>
      </c>
      <c r="E96" s="30" t="s">
        <v>335</v>
      </c>
      <c r="F96" s="31" t="s">
        <v>107</v>
      </c>
      <c r="G96" s="32">
        <v>56</v>
      </c>
      <c r="H96" s="33">
        <v>0</v>
      </c>
      <c r="I96" s="33">
        <f>ROUND(ROUND(H96,2)*ROUND(G96,3),2)</f>
      </c>
      <c r="O96">
        <f>(I96*21)/100</f>
      </c>
      <c r="P96" t="s">
        <v>24</v>
      </c>
    </row>
    <row r="97" spans="1:5" ht="38.25">
      <c r="A97" s="34" t="s">
        <v>51</v>
      </c>
      <c r="E97" s="35" t="s">
        <v>330</v>
      </c>
    </row>
    <row r="98" spans="1:5" ht="63.75">
      <c r="A98" s="36" t="s">
        <v>52</v>
      </c>
      <c r="E98" s="37" t="s">
        <v>423</v>
      </c>
    </row>
    <row r="99" spans="1:5" ht="38.25">
      <c r="A99" t="s">
        <v>54</v>
      </c>
      <c r="E99" s="35" t="s">
        <v>332</v>
      </c>
    </row>
    <row r="100" spans="1:16" ht="12.75">
      <c r="A100" s="25" t="s">
        <v>46</v>
      </c>
      <c r="B100" s="29" t="s">
        <v>198</v>
      </c>
      <c r="C100" s="29" t="s">
        <v>334</v>
      </c>
      <c r="D100" s="25" t="s">
        <v>56</v>
      </c>
      <c r="E100" s="30" t="s">
        <v>335</v>
      </c>
      <c r="F100" s="31" t="s">
        <v>107</v>
      </c>
      <c r="G100" s="32">
        <v>172</v>
      </c>
      <c r="H100" s="33">
        <v>0</v>
      </c>
      <c r="I100" s="33">
        <f>ROUND(ROUND(H100,2)*ROUND(G100,3),2)</f>
      </c>
      <c r="O100">
        <f>(I100*21)/100</f>
      </c>
      <c r="P100" t="s">
        <v>24</v>
      </c>
    </row>
    <row r="101" spans="1:5" ht="25.5">
      <c r="A101" s="34" t="s">
        <v>51</v>
      </c>
      <c r="E101" s="35" t="s">
        <v>424</v>
      </c>
    </row>
    <row r="102" spans="1:5" ht="12.75">
      <c r="A102" s="36" t="s">
        <v>52</v>
      </c>
      <c r="E102" s="37" t="s">
        <v>425</v>
      </c>
    </row>
    <row r="103" spans="1:5" ht="38.25">
      <c r="A103" t="s">
        <v>54</v>
      </c>
      <c r="E103" s="35" t="s">
        <v>332</v>
      </c>
    </row>
    <row r="104" spans="1:16" ht="12.75">
      <c r="A104" s="25" t="s">
        <v>46</v>
      </c>
      <c r="B104" s="29" t="s">
        <v>204</v>
      </c>
      <c r="C104" s="29" t="s">
        <v>348</v>
      </c>
      <c r="D104" s="25" t="s">
        <v>48</v>
      </c>
      <c r="E104" s="30" t="s">
        <v>349</v>
      </c>
      <c r="F104" s="31" t="s">
        <v>125</v>
      </c>
      <c r="G104" s="32">
        <v>13</v>
      </c>
      <c r="H104" s="33">
        <v>0</v>
      </c>
      <c r="I104" s="33">
        <f>ROUND(ROUND(H104,2)*ROUND(G104,3),2)</f>
      </c>
      <c r="O104">
        <f>(I104*21)/100</f>
      </c>
      <c r="P104" t="s">
        <v>24</v>
      </c>
    </row>
    <row r="105" spans="1:5" ht="12.75">
      <c r="A105" s="34" t="s">
        <v>51</v>
      </c>
      <c r="E105" s="35" t="s">
        <v>350</v>
      </c>
    </row>
    <row r="106" spans="1:5" ht="12.75">
      <c r="A106" s="36" t="s">
        <v>52</v>
      </c>
      <c r="E106" s="37" t="s">
        <v>381</v>
      </c>
    </row>
    <row r="107" spans="1:5" ht="38.25">
      <c r="A107" t="s">
        <v>54</v>
      </c>
      <c r="E107" s="35" t="s">
        <v>352</v>
      </c>
    </row>
  </sheetData>
  <mergeCells count="12">
    <mergeCell ref="C3:D3"/>
    <mergeCell ref="F3:G3"/>
    <mergeCell ref="G4:I4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