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100_100.1" sheetId="2" r:id="rId2"/>
    <sheet name="100_100.2" sheetId="3" r:id="rId3"/>
  </sheets>
  <definedNames/>
  <calcPr fullCalcOnLoad="1"/>
</workbook>
</file>

<file path=xl/sharedStrings.xml><?xml version="1.0" encoding="utf-8"?>
<sst xmlns="http://schemas.openxmlformats.org/spreadsheetml/2006/main" count="635" uniqueCount="247">
  <si>
    <t>Rekapitulace ceny</t>
  </si>
  <si>
    <t>Stavba: 2122 - III/00315 Libeř km 7,150 – 7,880, zvýšení bezpečnosti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</si>
  <si>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</si>
  <si>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</si>
  <si>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</si>
  <si>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</si>
  <si>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</si>
  <si>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</si>
  <si>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</si>
  <si>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</si>
  <si>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</si>
  <si>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</si>
  <si>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</si>
  <si>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</si>
  <si>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2122</t>
  </si>
  <si>
    <t>III/00315 Libeř km 7,150 – 7,880, zvýšení bezpečnosti</t>
  </si>
  <si>
    <t>O</t>
  </si>
  <si>
    <t>Objekt:</t>
  </si>
  <si>
    <t>100</t>
  </si>
  <si>
    <t>Komunikace</t>
  </si>
  <si>
    <t>O1</t>
  </si>
  <si>
    <t>Rozpočet:</t>
  </si>
  <si>
    <t>0,00</t>
  </si>
  <si>
    <t>15,00</t>
  </si>
  <si>
    <t>21,00</t>
  </si>
  <si>
    <t>3</t>
  </si>
  <si>
    <t>2</t>
  </si>
  <si>
    <t>100.1</t>
  </si>
  <si>
    <t>Uznatelné náklady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</si>
  <si>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</si>
  <si>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</si>
  <si>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</si>
  <si>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</si>
  <si>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</si>
  <si>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</si>
  <si>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</si>
  <si>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</si>
  <si>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</si>
  <si>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</si>
  <si>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</si>
  <si>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</si>
  <si>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</si>
  <si>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</si>
  <si>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</si>
  <si>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</si>
  <si>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</si>
  <si>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 xml:space="preserve">  100.1</t>
  </si>
  <si>
    <t>SD</t>
  </si>
  <si>
    <t>Všeobecné konstrukce a práce</t>
  </si>
  <si>
    <t>P</t>
  </si>
  <si>
    <t>014102</t>
  </si>
  <si>
    <t>a</t>
  </si>
  <si>
    <t>POPLATKY ZA SKLÁDKU</t>
  </si>
  <si>
    <t>T</t>
  </si>
  <si>
    <t>PP</t>
  </si>
  <si>
    <t>beton, stmelené vrstvy</t>
  </si>
  <si>
    <t>VV</t>
  </si>
  <si>
    <t>dle pol. 113348: 131,25*2,4=315,000 [A]</t>
  </si>
  <si>
    <t>b</t>
  </si>
  <si>
    <t>zemina, kamenivo, nestmelené vrtsvy</t>
  </si>
  <si>
    <t>dle pol. 113328: 131,25*2,1=275,625 [A] 
dle pol. 122738: 187,5*1,8=337,500 [B] 
dle pol. 12924: 625*0,15*2,0=187,500 [C] 
Celkem: A+B+C=800,625 [D]</t>
  </si>
  <si>
    <t>02720</t>
  </si>
  <si>
    <t>POMOC PRÁCE ZŘÍZ NEBO ZAJIŠŤ REGULACI A OCHRANU DOPRAVY</t>
  </si>
  <si>
    <t>KPL</t>
  </si>
  <si>
    <t>1. část při opravě krytu - schéma C/6 
předpoklad realizace 5KD, skutečnost dle harmonogramu / nabídky zhotovitele 
Položka zahrnuje 
- osazení DZ vč. příslušenství dle TP66 (schéma C/6), jeho pravidelná údržba vč. příp. dílčích posunů, výměn poškozených DZ / příslušenství a následná demontáž a odklizení DZ vč. příslušenství po ukončení platnosti 
- příp. řízení provozu proškolenými pracovníky 
- dočasné zakrytí nebo úpravu stávajícího DZ v rozporu s DIO</t>
  </si>
  <si>
    <t/>
  </si>
  <si>
    <t>2. část při opravě krytu - schéma C/5 
předpoklad realizace 11KD, skutečnost dle harmonogramu / nabídky zhotovitele 
Položka zahrnuje 
- osazení DZ vč. příslušenství dle TP66 (schéma C/5), jeho pravidelná údržba vč. příp. dílčích posunů, výměn poškozených DZ / příslušenství a následná demontáž a odklizení DZ vč. příslušenství po ukončení platnosti 
- příp. řízení provozu proškolenými pracovníky 
- dočasné zakrytí nebo úpravu stávajícího DZ v rozporu s DIO</t>
  </si>
  <si>
    <t>c</t>
  </si>
  <si>
    <t>DIO při pokládce BPÚ - objízdná trasa a kompletní uzavírka silnice 
předpoklad realizace 2KD (víkend), skutečnost dle harmonogramu / nabídky zhotovitele 
Položka zahrnuje 
- osazení DZ vč. příslušenství, jeho pravidelná údržba vč. příp. dílčích posunů, výměn poškozených DZ / příslušenství a následná demontáž a odklizení DZ vč. příslušenství po ukončení platnosti 
- příp. řízení provozu proškolenými pracovníky 
- dočasné zakrytí nebo úpravu stávajícího DZ v rozporu s DIO</t>
  </si>
  <si>
    <t>029113</t>
  </si>
  <si>
    <t>OSTATNÍ POŽADAVKY - GEODETICKÉ ZAMĚŘENÍ - CELKY</t>
  </si>
  <si>
    <t>KUS</t>
  </si>
  <si>
    <t>Zaměření skutečného provedení</t>
  </si>
  <si>
    <t>8</t>
  </si>
  <si>
    <t>02946</t>
  </si>
  <si>
    <t>OSTAT POŽADAVKY - FOTODOKUMENTACE</t>
  </si>
  <si>
    <t>Fotodokumentace stavby</t>
  </si>
  <si>
    <t>03100</t>
  </si>
  <si>
    <t>ZAŘÍZENÍ STAVENIŠTĚ - ZŘÍZENÍ, PROVOZ, DEMONTÁŽ</t>
  </si>
  <si>
    <t>Zemní práce</t>
  </si>
  <si>
    <t>113328</t>
  </si>
  <si>
    <t>ODSTRAN PODKL ZPEVNĚNÝCH PLOCH Z KAMENIVA NESTMEL, ODVOZ DO 20KM</t>
  </si>
  <si>
    <t>M3</t>
  </si>
  <si>
    <t>vč. odvozu a uložení na recyklační středisko / trvalou skládku dle dispozic zhotovitele, vzdálenost uvedena orientačně</t>
  </si>
  <si>
    <t>Bourací a přípravné práce 
Odstranění pruhu stávající komunikace (podkladní nestmelená vrstva) podél krajnice v prům. š. 0,7 a tl. 0,15m: 1250*0,7*0,15=131,250 [A]</t>
  </si>
  <si>
    <t>11</t>
  </si>
  <si>
    <t>113348</t>
  </si>
  <si>
    <t>ODSTRAN PODKL ZPEVNĚNÝCH PLOCH S CEM POJIVEM, ODVOZ DO 20KM</t>
  </si>
  <si>
    <t>Bourací a přípravné práce 
Odstranění pruhu stávající komunikace (podkladní stmelená vrstva) podél krajnice v prům. š. 0,7 a tl. 0,15m: 1250*0,7*0,15=131,250 [A]</t>
  </si>
  <si>
    <t>12</t>
  </si>
  <si>
    <t>11372</t>
  </si>
  <si>
    <t>FRÉZOVÁNÍ ZPEVNĚNÝCH PLOCH ASFALTOVÝCH</t>
  </si>
  <si>
    <t>vč. odvozu a uskladnění dle dispozic zhotovitele 
POZN.: Povinný odkup frézované zhotovitelem! Předpoklad zastižení vrstev s hodnotami PAU v zatřídění do ZAS-T3. 
fréza v pruhu s přípravou pro kaskádovité napojení (po vrstvách tl. 40 + tl. 60mm)</t>
  </si>
  <si>
    <t>Bourací a přípravné práce 
Odstranění pruhu stávající komunikace (obrusná a podkladní asfaltová vrstva) podél krajnice v prům. š. 0,5 a tl. 0,1m: 1250*0,5*0,1=62,500 [A]</t>
  </si>
  <si>
    <t>13</t>
  </si>
  <si>
    <t>113764</t>
  </si>
  <si>
    <t>FRÉZOVÁNÍ DRÁŽKY PRŮŘEZU DO 400MM2 V ASFALTOVÉ VOZOVCE</t>
  </si>
  <si>
    <t>M</t>
  </si>
  <si>
    <t>drážka min. 25/12mm</t>
  </si>
  <si>
    <t>Nové konstrukce 
Napojení nové vrstvy na stávající komunikaci (obrusná sfaltová vrstva tl. 40mm) podél krajnice zálivkou - provedení drážky: 1250=1 250,000 [A]</t>
  </si>
  <si>
    <t>14</t>
  </si>
  <si>
    <t>113768</t>
  </si>
  <si>
    <t>FRÉZOVÁNÍ DRÁŽKY PRŮŘEZU DO 1200MM2 V ASFALTOVÉ VOZOVCE</t>
  </si>
  <si>
    <t>komůrka o rozměrech šířky 10 – 30 mm a hloubky 25 - 40 mm v závislosti na šířce původní trhliny (do 1200mm2), vč. likvidace odpadu 
POZN.: Položka bude čerpána v rozsahu dle skutečnosti!</t>
  </si>
  <si>
    <t>Sanační práce 
Sanace trhlin před provedením BPÚ (dle TZ) - odborný odhad: 100=100,000 [A]</t>
  </si>
  <si>
    <t>15</t>
  </si>
  <si>
    <t>122738</t>
  </si>
  <si>
    <t>ODKOPÁVKY A PROKOPÁVKY OBECNÉ TŘ. I, ODVOZ DO 20KM</t>
  </si>
  <si>
    <t>vč. odvozu na recyklační středisko / trvalou skládku dle dispozic zhotovitele, vzdálenost uvedena orientačně</t>
  </si>
  <si>
    <t>Bourací a přípravné práce 
Odkopávka zbývající část dosypávky mezi příkopem a krajnicí podél krajnice v prům. š. 0,5 a tl. 0,3m: 1250*0,5*0,3=187,500 [A]</t>
  </si>
  <si>
    <t>16</t>
  </si>
  <si>
    <t>12924</t>
  </si>
  <si>
    <t>ČIŠTĚNÍ KRAJNIC OD NÁNOSU TL. DO 200MM</t>
  </si>
  <si>
    <t>M2</t>
  </si>
  <si>
    <t>vč. odvozu a uložení na recyklační středisko / trvalou skládku dle dispozic zhotovitele</t>
  </si>
  <si>
    <t>Bourací a přípravné práce 
Stržení stávající krajnice / nánosu na krajnici v prům. š. 0,5 a tl. 0,15m: 1250*0,5=625,000 [A]</t>
  </si>
  <si>
    <t>17</t>
  </si>
  <si>
    <t>17120</t>
  </si>
  <si>
    <t>ULOŽENÍ SYPANINY DO NÁSYPŮ A NA SKLÁDKY BEZ ZHUTNĚNÍ</t>
  </si>
  <si>
    <t>dle pol. 122738: 187,5=187,500 [A]</t>
  </si>
  <si>
    <t>18</t>
  </si>
  <si>
    <t>17481</t>
  </si>
  <si>
    <t>ZÁSYP JAM A RÝH Z NAKUPOVANÝCH MATERIÁLŮ</t>
  </si>
  <si>
    <t>Nové konstrukce 
Obnova / dotvarování podloží krajnice komunikace nakupovaným materiálem vhodným do násyp v prům. průřezu do 0,1 m2/mb: 1250*0,1=125,000 [A]</t>
  </si>
  <si>
    <t>19</t>
  </si>
  <si>
    <t>18110</t>
  </si>
  <si>
    <t>ÚPRAVA PLÁNĚ SE ZHUTNĚNÍM V HORNINĚ TŘ. I</t>
  </si>
  <si>
    <t>Nové konstrukce 
Obnova pruhu  komunikace (podkladní nestmelená vrstva) podél krajnice v prům. š. do 1,0m - příprava podkladu urovnáním a zhutněním: 1250*1,0=1 250,000 [A]</t>
  </si>
  <si>
    <t>20</t>
  </si>
  <si>
    <t>562131</t>
  </si>
  <si>
    <t>VOZOVKOVÉ VRSTVY Z MATERIÁLŮ STABIL CEMENTEM TŘ I TL DO 150MM</t>
  </si>
  <si>
    <t>SC C3/4 tl. 150mm</t>
  </si>
  <si>
    <t>Nové konstrukce 
Obnova pruhu  komunikace (podkladní stmelená vrstva) podél krajnice v prům. š. 0,7m: 1250*0,7=875,000 [A]</t>
  </si>
  <si>
    <t>21</t>
  </si>
  <si>
    <t>56334</t>
  </si>
  <si>
    <t>VOZOVKOVÉ VRSTVY ZE ŠTĚRKODRTI TL. DO 200MM</t>
  </si>
  <si>
    <t>ŠDA tl. (min.) 150mm</t>
  </si>
  <si>
    <t>Nové konstrukce 
Obnova pruhu  komunikace (podkladní nestmelená vrstva) podél krajnice v prům. š. do 1,0m: 1250*1,0=1 250,000 [A]</t>
  </si>
  <si>
    <t>22</t>
  </si>
  <si>
    <t>56932</t>
  </si>
  <si>
    <t>ZPEVNĚNÍ KRAJNIC ZE ŠTĚRKODRTI TL. DO 100MM</t>
  </si>
  <si>
    <t>tl. 100mm 
provedena štěrkodrtí (případně Rmat), frakce 0-32 třída B</t>
  </si>
  <si>
    <t>Nové konstrukce 
Obnova krajnice komunikace v prům. š. 0,5m: 1250*0,5=625,000 [A]</t>
  </si>
  <si>
    <t>23</t>
  </si>
  <si>
    <t>572123</t>
  </si>
  <si>
    <t>INFILTRAČNÍ POSTŘIK Z EMULZE DO 1,0KG/M2</t>
  </si>
  <si>
    <t>PI-C 0,6 kg/m2</t>
  </si>
  <si>
    <t>Nové konstrukce 
Obnova pruhu komunikace podél krajnice v prům. š. 0,5m: 1250*0,5=625,000 [A]</t>
  </si>
  <si>
    <t>24</t>
  </si>
  <si>
    <t>572213</t>
  </si>
  <si>
    <t>SPOJOVACÍ POSTŘIK Z EMULZE DO 0,5KG/M2</t>
  </si>
  <si>
    <t>PS-C 0,4 kg/m2</t>
  </si>
  <si>
    <t>25</t>
  </si>
  <si>
    <t>57280A</t>
  </si>
  <si>
    <t>PROTISMYKOVÁ ÚPRAVA POVRCHU VOZOVKY ZA STUDENA</t>
  </si>
  <si>
    <t>položka včetně pojiva (akrylová pryskyřičná pojiva) a kameniva, příp. jiného zdrsňujícího materiálu dle TP 213.</t>
  </si>
  <si>
    <t>Nové konstrukce 
Bezpečnostní protismyková úprava dle TP 213: 1210=1 210,000 [A]</t>
  </si>
  <si>
    <t>26</t>
  </si>
  <si>
    <t>574A34</t>
  </si>
  <si>
    <t>ASFALTOVÝ BETON PRO OBRUSNÉ VRSTVY ACO 11+, 11S TL. 40MM</t>
  </si>
  <si>
    <t>ACO 11+ tl. 40mm</t>
  </si>
  <si>
    <t>Nové konstrukce 
Obnova pruhu komunikace (obrusná vrstva) podél krajnice v prům. š. 0,5m: 1250*0,5=625,000 [A]</t>
  </si>
  <si>
    <t>27</t>
  </si>
  <si>
    <t>574E56</t>
  </si>
  <si>
    <t>ASFALTOVÝ BETON PRO PODKLADNÍ VRSTVY ACP 16+, 16S TL. 60MM</t>
  </si>
  <si>
    <t>ACP 16+ zl. 60mm</t>
  </si>
  <si>
    <t>Nové konstrukce 
Obnova pruhu komunikace (podkladní vrstva) podél krajnice v prům. š. 0,5m: 1250*0,5=625,000 [A]</t>
  </si>
  <si>
    <t>28</t>
  </si>
  <si>
    <t>57792A</t>
  </si>
  <si>
    <t>VÝSPRAVA VÝTLUKŮ SMĚSÍ ACO TL. DO 50MM</t>
  </si>
  <si>
    <t>POZN.: Položka bude čerpána v rozsahu dle skutečnosti!</t>
  </si>
  <si>
    <t>Sanační práce 
Výsprava výtluků tl do 50mm směsí ACO 11+ před provedením BPÚ (dle TZ) - odborný odhad: 20=20,000 [A]</t>
  </si>
  <si>
    <t>29</t>
  </si>
  <si>
    <t>58910</t>
  </si>
  <si>
    <t>VÝPLŇ SPAR ASFALTEM</t>
  </si>
  <si>
    <t>Nové konstrukce 
Napojení nové vrstvy na stávající komunikaci (podkladní sfaltová vrstva tl. 60mm) podél krajnice zálivkou: 1250=1 250,000 [A]</t>
  </si>
  <si>
    <t>Ostatní konstrukce a práce</t>
  </si>
  <si>
    <t>30</t>
  </si>
  <si>
    <t>914131</t>
  </si>
  <si>
    <t>DOPRAVNÍ ZNAČKY ZÁKLADNÍ VELIKOSTI OCELOVÉ FÓLIE TŘ 2 - DODÁVKA A MONTÁŽ</t>
  </si>
  <si>
    <t>Nové SDZ 
zmenšená Z3 (velikosti standardní značky 500/500mm): 4=4,000 [A] 
A8+IP5: 2=2,000 [B] 
přidaná IP5: 1=1,000 [C] 
Celkem: A+B+C=7,000 [D]</t>
  </si>
  <si>
    <t>31</t>
  </si>
  <si>
    <t>914132</t>
  </si>
  <si>
    <t>DOPRAVNÍ ZNAČKY ZÁKLADNÍ VELIKOSTI OCELOVÉ FÓLIE TŘ 2 - MONTÁŽ S PŘEMÍSTĚNÍM</t>
  </si>
  <si>
    <t>vč. vyzvednutí ze skladu</t>
  </si>
  <si>
    <t>Posun stávající značky 
IZ4a: 1=1,000 [A] 
IZ4b: 1=1,000 [B] 
Celkem: A+B=2,000 [C]</t>
  </si>
  <si>
    <t>32</t>
  </si>
  <si>
    <t>914133</t>
  </si>
  <si>
    <t>DOPRAVNÍ ZNAČKY ZÁKLADNÍ VELIKOSTI OCELOVÉ FÓLIE TŘ 2 - DEMONTÁŽ</t>
  </si>
  <si>
    <t>vč. očištění a uskladnění</t>
  </si>
  <si>
    <t>33</t>
  </si>
  <si>
    <t>914911</t>
  </si>
  <si>
    <t>SLOUPKY A STOJKY DOPRAVNÍCH ZNAČEK Z OCEL TRUBEK SE ZABETONOVÁNÍM - DODÁVKA A MONTÁŽ</t>
  </si>
  <si>
    <t>Nové SDZ 
zmenšená Z3: 4=4,000 [A] 
A8+IP5: 1=1,000 [B] 
Celkem: A+B=5,000 [C]</t>
  </si>
  <si>
    <t>34</t>
  </si>
  <si>
    <t>914912</t>
  </si>
  <si>
    <t>SLOUPKY A STOJKY DZ Z OCEL TRUBEK ZABETON MONTÁŽ S PŘESUNEM</t>
  </si>
  <si>
    <t>35</t>
  </si>
  <si>
    <t>914913</t>
  </si>
  <si>
    <t>SLOUPKY A STOJKY DZ Z OCEL TRUBEK ZABETON DEMONTÁŽ</t>
  </si>
  <si>
    <t>36</t>
  </si>
  <si>
    <t>915111</t>
  </si>
  <si>
    <t>VODOROVNÉ DOPRAVNÍ ZNAČENÍ BARVOU HLADKÉ - DODÁVKA A POKLÁDKA</t>
  </si>
  <si>
    <t>1. fáze VDZ, vč. předznačení (vč. příp. vyznačení operativního místa pro realizaci VDZ za provozu, dle TP66)</t>
  </si>
  <si>
    <t>nové VDZ 
V4 (0,125): 1375*0,125=171,875 [A]</t>
  </si>
  <si>
    <t>37</t>
  </si>
  <si>
    <t>915231</t>
  </si>
  <si>
    <t>VODOR DOPRAV ZNAČ PLASTEM PROFIL ZVUČÍCÍ - DOD A POKLÁDKA</t>
  </si>
  <si>
    <t>2. fáze VDZ (vč. vyznačení operativního místa pro realizaci VDZ za provozu, dle TP66) 
v obci v nehlučné úpravě</t>
  </si>
  <si>
    <t>38</t>
  </si>
  <si>
    <t>919111</t>
  </si>
  <si>
    <t>ŘEZÁNÍ ASFALTOVÉHO KRYTU VOZOVEK TL DO 50MM</t>
  </si>
  <si>
    <t>Bourací a přípravné práce 
Zaříznutí pruhu stávající komunikace (obrusná sfaltová vrstva tl. 40mm) podél krajnice pro napojení nové vrtsvy: 1250=1 250,000 [A]</t>
  </si>
  <si>
    <t>39</t>
  </si>
  <si>
    <t>919112</t>
  </si>
  <si>
    <t>ŘEZÁNÍ ASFALTOVÉHO KRYTU VOZOVEK TL DO 100MM</t>
  </si>
  <si>
    <t>Bourací a přípravné práce 
Zaříznutí pruhu stávající komunikace (podkladní sfaltová vrstva tl. 60mm) podél krajnice pro napojení nové vrtsvy: 1250=1 250,000 [A]</t>
  </si>
  <si>
    <t>40</t>
  </si>
  <si>
    <t>931314</t>
  </si>
  <si>
    <t>TĚSNĚNÍ DILATAČ SPAR ASF ZÁLIVKOU PRŮŘ DO 400MM2</t>
  </si>
  <si>
    <t>Nové konstrukce 
Napojení nové vrstvy na stávající komunikaci (obrusná sfaltová vrstva tl. 40mm) podél krajnice zálivkou do provedené drážky: 1250=1 250,000 [A]</t>
  </si>
  <si>
    <t>41</t>
  </si>
  <si>
    <t>931318</t>
  </si>
  <si>
    <t>TĚSNĚNÍ DILATAČ SPAR ASF ZÁLIVKOU PRŮŘ DO 1200MM2</t>
  </si>
  <si>
    <t>zálivka o rozměrech šířky 10 – 30 mm a hloubky 25 - 40 mm v závislosti na šířce původní trhliny (do 1200mm2), vč. vyčištění komůrky 
POZN.: Položka bude čerpána v rozsahu dle skutečnosti!</t>
  </si>
  <si>
    <t>42</t>
  </si>
  <si>
    <t>93808</t>
  </si>
  <si>
    <t>OČIŠTĚNÍ VOZOVEK ZAMETENÍM</t>
  </si>
  <si>
    <t>Bourací a přípravné práce 
plocha pro zjištění rozsahu sanací vozovky (ošetření trhlin, opravy výtluků): 1210=1 210,000 [A] 
pás šířky 1m na kraji vozovky před provedením 2. fáze VDZ plastem: 1375*1,0=1 375,000 [B] 
Celkem: A+B=2 585,000 [C]</t>
  </si>
  <si>
    <t>43</t>
  </si>
  <si>
    <t>93813</t>
  </si>
  <si>
    <t>OČIŠTĚNÍ ASFALT VOZOVEK CHEMICKY</t>
  </si>
  <si>
    <t>provedení před realizací BPÚ!</t>
  </si>
  <si>
    <t>Bourací a přípravné práce 
Odstranění z povrchu uvolněných zrn kameniva, hlíny, prachu, drobné nečistoty, olejové a mastné skvrny a další volné částice, které mohou snížit přilnavost BPÚ k podkladu: 1210=1 210,000 [A]</t>
  </si>
  <si>
    <t>100.2</t>
  </si>
  <si>
    <t>Neuznatelné náklady</t>
  </si>
  <si>
    <t xml:space="preserve">  100.2</t>
  </si>
  <si>
    <t>dle pol. 12931: 1000*0,25*1,8=450,000 [A]</t>
  </si>
  <si>
    <t>aktualizace / vypracování návrhu DIO, projednání s DO, zajištění DIR</t>
  </si>
  <si>
    <t>02940</t>
  </si>
  <si>
    <t>OSTATNÍ POŽADAVKY - VYPRACOVÁNÍ DOKUMENTACE</t>
  </si>
  <si>
    <t>Technologický předpis pro pokládku BPÚ</t>
  </si>
  <si>
    <t>02944</t>
  </si>
  <si>
    <t>OSTAT POŽADAVKY - DOKUMENTACE SKUTEČ PROVEDENÍ V DIGIT FORMĚ</t>
  </si>
  <si>
    <t>12931</t>
  </si>
  <si>
    <t>ČIŠTĚNÍ PŘÍKOPŮ OD NÁNOSU DO 0,25M3/M</t>
  </si>
  <si>
    <t>Bourací a přípravné práce 
pročištění příkopu příkopovým rypadlem prům. mn. do 0,25 m3/m: 1000=1 000,000 [A]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</si>
</sst>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5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177" fontId="3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left"/>
    </xf>
    <xf numFmtId="177" fontId="0" fillId="0" borderId="1" xfId="0" applyNumberForma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0" fillId="2" borderId="6" xfId="0" applyFill="1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vertical="top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  <xf numFmtId="177" fontId="0" fillId="2" borderId="1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/>
      <c r="C1" s="1"/>
      <c r="D1" s="1"/>
      <c r="E1" s="1"/>
    </row>
    <row r="2" spans="1:5" ht="12.75" customHeight="1">
      <c r="A2" s="1"/>
      <c r="B2" s="2" t="s">
        <v>0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1</v>
      </c>
      <c r="C4" s="1"/>
      <c r="D4" s="1"/>
      <c r="E4" s="1"/>
    </row>
    <row r="5" spans="1:5" ht="12.75" customHeight="1">
      <c r="A5" s="1"/>
      <c r="B5" s="1" t="s">
        <v>2</v>
      </c>
      <c r="C5" s="1"/>
      <c r="D5" s="1"/>
      <c r="E5" s="1"/>
    </row>
    <row r="6" spans="1:5" ht="12.75" customHeight="1">
      <c r="A6" s="1"/>
      <c r="B6" s="4" t="s">
        <v>3</v>
      </c>
      <c r="C6" s="7">
        <f>0+C10</f>
      </c>
      <c r="D6" s="1"/>
      <c r="E6" s="1"/>
    </row>
    <row r="7" spans="1:5" ht="12.75" customHeight="1">
      <c r="A7" s="1"/>
      <c r="B7" s="4" t="s">
        <v>4</v>
      </c>
      <c r="C7" s="7">
        <f>0+E10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5</v>
      </c>
      <c r="B9" s="5" t="s">
        <v>6</v>
      </c>
      <c r="C9" s="5" t="s">
        <v>7</v>
      </c>
      <c r="D9" s="5" t="s">
        <v>8</v>
      </c>
      <c r="E9" s="5" t="s">
        <v>9</v>
      </c>
    </row>
    <row r="10" spans="1:5" ht="12.75" customHeight="1">
      <c r="A10" s="19" t="s">
        <v>18</v>
      </c>
      <c r="B10" s="19" t="s">
        <v>19</v>
      </c>
      <c r="C10" s="20">
        <f>0+C11+C12</f>
      </c>
      <c r="D10" s="20">
        <f>0+D11+D12</f>
      </c>
      <c r="E10" s="20">
        <f>0+E11+E12</f>
      </c>
    </row>
    <row r="11" spans="1:5" ht="12.75" customHeight="1">
      <c r="A11" s="21" t="s">
        <v>46</v>
      </c>
      <c r="B11" s="21" t="s">
        <v>28</v>
      </c>
      <c r="C11" s="22">
        <f>'100_100.1'!I3</f>
      </c>
      <c r="D11" s="22">
        <f>'100_100.1'!O2</f>
      </c>
      <c r="E11" s="22">
        <f>C11+D11</f>
      </c>
    </row>
    <row r="12" spans="1:5" ht="12.75" customHeight="1">
      <c r="A12" s="21" t="s">
        <v>236</v>
      </c>
      <c r="B12" s="21" t="s">
        <v>235</v>
      </c>
      <c r="C12" s="22">
        <f>'100_100.2'!I3</f>
      </c>
      <c r="D12" s="22">
        <f>'100_100.2'!O2</f>
      </c>
      <c r="E12" s="22">
        <f>C12+D12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8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0+O9+O34+O65+O96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27</v>
      </c>
      <c r="I3" s="44">
        <f>0+I9+I34+I65+I96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18</v>
      </c>
      <c r="D4" s="1"/>
      <c r="E4" s="14" t="s">
        <v>19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27</v>
      </c>
      <c r="D5" s="6"/>
      <c r="E5" s="18" t="s">
        <v>28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25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7" t="s">
        <v>47</v>
      </c>
      <c r="B9" s="27"/>
      <c r="C9" s="28" t="s">
        <v>30</v>
      </c>
      <c r="D9" s="27"/>
      <c r="E9" s="29" t="s">
        <v>48</v>
      </c>
      <c r="F9" s="27"/>
      <c r="G9" s="27"/>
      <c r="H9" s="27"/>
      <c r="I9" s="30">
        <f>0+Q9</f>
      </c>
      <c r="O9">
        <f>0+R9</f>
      </c>
      <c r="Q9">
        <f>0+I10+I13+I16+I19+I22+I25+I28+I31</f>
      </c>
      <c r="R9">
        <f>0+O10+O13+O16+O19+O22+O25+O28+O31</f>
      </c>
    </row>
    <row r="10" spans="1:16" ht="12.75">
      <c r="A10" s="26" t="s">
        <v>49</v>
      </c>
      <c r="B10" s="31" t="s">
        <v>32</v>
      </c>
      <c r="C10" s="31" t="s">
        <v>50</v>
      </c>
      <c r="D10" s="26" t="s">
        <v>51</v>
      </c>
      <c r="E10" s="32" t="s">
        <v>52</v>
      </c>
      <c r="F10" s="33" t="s">
        <v>53</v>
      </c>
      <c r="G10" s="34">
        <v>315</v>
      </c>
      <c r="H10" s="35">
        <v>0</v>
      </c>
      <c r="I10" s="35">
        <f>ROUND(ROUND(H10,2)*ROUND(G10,3),2)</f>
      </c>
      <c r="O10">
        <f>(I10*21)/100</f>
      </c>
      <c r="P10" t="s">
        <v>26</v>
      </c>
    </row>
    <row r="11" spans="1:5" ht="12.75">
      <c r="A11" s="36" t="s">
        <v>54</v>
      </c>
      <c r="E11" s="37" t="s">
        <v>55</v>
      </c>
    </row>
    <row r="12" spans="1:5" ht="12.75">
      <c r="A12" s="40" t="s">
        <v>56</v>
      </c>
      <c r="E12" s="39" t="s">
        <v>57</v>
      </c>
    </row>
    <row r="13" spans="1:16" ht="12.75">
      <c r="A13" s="26" t="s">
        <v>49</v>
      </c>
      <c r="B13" s="31" t="s">
        <v>26</v>
      </c>
      <c r="C13" s="31" t="s">
        <v>50</v>
      </c>
      <c r="D13" s="26" t="s">
        <v>58</v>
      </c>
      <c r="E13" s="32" t="s">
        <v>52</v>
      </c>
      <c r="F13" s="33" t="s">
        <v>53</v>
      </c>
      <c r="G13" s="34">
        <v>800.625</v>
      </c>
      <c r="H13" s="35">
        <v>0</v>
      </c>
      <c r="I13" s="35">
        <f>ROUND(ROUND(H13,2)*ROUND(G13,3),2)</f>
      </c>
      <c r="O13">
        <f>(I13*21)/100</f>
      </c>
      <c r="P13" t="s">
        <v>26</v>
      </c>
    </row>
    <row r="14" spans="1:5" ht="12.75">
      <c r="A14" s="36" t="s">
        <v>54</v>
      </c>
      <c r="E14" s="37" t="s">
        <v>59</v>
      </c>
    </row>
    <row r="15" spans="1:5" ht="51">
      <c r="A15" s="40" t="s">
        <v>56</v>
      </c>
      <c r="E15" s="39" t="s">
        <v>60</v>
      </c>
    </row>
    <row r="16" spans="1:16" ht="12.75">
      <c r="A16" s="26" t="s">
        <v>49</v>
      </c>
      <c r="B16" s="31" t="s">
        <v>25</v>
      </c>
      <c r="C16" s="31" t="s">
        <v>61</v>
      </c>
      <c r="D16" s="26" t="s">
        <v>51</v>
      </c>
      <c r="E16" s="32" t="s">
        <v>62</v>
      </c>
      <c r="F16" s="33" t="s">
        <v>63</v>
      </c>
      <c r="G16" s="34">
        <v>1</v>
      </c>
      <c r="H16" s="35">
        <v>0</v>
      </c>
      <c r="I16" s="35">
        <f>ROUND(ROUND(H16,2)*ROUND(G16,3),2)</f>
      </c>
      <c r="O16">
        <f>(I16*21)/100</f>
      </c>
      <c r="P16" t="s">
        <v>26</v>
      </c>
    </row>
    <row r="17" spans="1:5" ht="102">
      <c r="A17" s="36" t="s">
        <v>54</v>
      </c>
      <c r="E17" s="37" t="s">
        <v>64</v>
      </c>
    </row>
    <row r="18" spans="1:5" ht="12.75">
      <c r="A18" s="40" t="s">
        <v>56</v>
      </c>
      <c r="E18" s="39" t="s">
        <v>65</v>
      </c>
    </row>
    <row r="19" spans="1:16" ht="12.75">
      <c r="A19" s="26" t="s">
        <v>49</v>
      </c>
      <c r="B19" s="31" t="s">
        <v>36</v>
      </c>
      <c r="C19" s="31" t="s">
        <v>61</v>
      </c>
      <c r="D19" s="26" t="s">
        <v>58</v>
      </c>
      <c r="E19" s="32" t="s">
        <v>62</v>
      </c>
      <c r="F19" s="33" t="s">
        <v>63</v>
      </c>
      <c r="G19" s="34">
        <v>1</v>
      </c>
      <c r="H19" s="35">
        <v>0</v>
      </c>
      <c r="I19" s="35">
        <f>ROUND(ROUND(H19,2)*ROUND(G19,3),2)</f>
      </c>
      <c r="O19">
        <f>(I19*21)/100</f>
      </c>
      <c r="P19" t="s">
        <v>26</v>
      </c>
    </row>
    <row r="20" spans="1:5" ht="102">
      <c r="A20" s="36" t="s">
        <v>54</v>
      </c>
      <c r="E20" s="37" t="s">
        <v>66</v>
      </c>
    </row>
    <row r="21" spans="1:5" ht="12.75">
      <c r="A21" s="40" t="s">
        <v>56</v>
      </c>
      <c r="E21" s="39" t="s">
        <v>65</v>
      </c>
    </row>
    <row r="22" spans="1:16" ht="12.75">
      <c r="A22" s="26" t="s">
        <v>49</v>
      </c>
      <c r="B22" s="31" t="s">
        <v>38</v>
      </c>
      <c r="C22" s="31" t="s">
        <v>61</v>
      </c>
      <c r="D22" s="26" t="s">
        <v>67</v>
      </c>
      <c r="E22" s="32" t="s">
        <v>62</v>
      </c>
      <c r="F22" s="33" t="s">
        <v>63</v>
      </c>
      <c r="G22" s="34">
        <v>1</v>
      </c>
      <c r="H22" s="35">
        <v>0</v>
      </c>
      <c r="I22" s="35">
        <f>ROUND(ROUND(H22,2)*ROUND(G22,3),2)</f>
      </c>
      <c r="O22">
        <f>(I22*21)/100</f>
      </c>
      <c r="P22" t="s">
        <v>26</v>
      </c>
    </row>
    <row r="23" spans="1:5" ht="114.75">
      <c r="A23" s="36" t="s">
        <v>54</v>
      </c>
      <c r="E23" s="37" t="s">
        <v>68</v>
      </c>
    </row>
    <row r="24" spans="1:5" ht="12.75">
      <c r="A24" s="40" t="s">
        <v>56</v>
      </c>
      <c r="E24" s="39" t="s">
        <v>65</v>
      </c>
    </row>
    <row r="25" spans="1:16" ht="12.75">
      <c r="A25" s="26" t="s">
        <v>49</v>
      </c>
      <c r="B25" s="31" t="s">
        <v>40</v>
      </c>
      <c r="C25" s="31" t="s">
        <v>69</v>
      </c>
      <c r="D25" s="26" t="s">
        <v>65</v>
      </c>
      <c r="E25" s="32" t="s">
        <v>70</v>
      </c>
      <c r="F25" s="33" t="s">
        <v>71</v>
      </c>
      <c r="G25" s="34">
        <v>1</v>
      </c>
      <c r="H25" s="35">
        <v>0</v>
      </c>
      <c r="I25" s="35">
        <f>ROUND(ROUND(H25,2)*ROUND(G25,3),2)</f>
      </c>
      <c r="O25">
        <f>(I25*21)/100</f>
      </c>
      <c r="P25" t="s">
        <v>26</v>
      </c>
    </row>
    <row r="26" spans="1:5" ht="12.75">
      <c r="A26" s="36" t="s">
        <v>54</v>
      </c>
      <c r="E26" s="37" t="s">
        <v>72</v>
      </c>
    </row>
    <row r="27" spans="1:5" ht="12.75">
      <c r="A27" s="40" t="s">
        <v>56</v>
      </c>
      <c r="E27" s="39" t="s">
        <v>65</v>
      </c>
    </row>
    <row r="28" spans="1:16" ht="12.75">
      <c r="A28" s="26" t="s">
        <v>49</v>
      </c>
      <c r="B28" s="31" t="s">
        <v>73</v>
      </c>
      <c r="C28" s="31" t="s">
        <v>74</v>
      </c>
      <c r="D28" s="26" t="s">
        <v>65</v>
      </c>
      <c r="E28" s="32" t="s">
        <v>75</v>
      </c>
      <c r="F28" s="33" t="s">
        <v>63</v>
      </c>
      <c r="G28" s="34">
        <v>1</v>
      </c>
      <c r="H28" s="35">
        <v>0</v>
      </c>
      <c r="I28" s="35">
        <f>ROUND(ROUND(H28,2)*ROUND(G28,3),2)</f>
      </c>
      <c r="O28">
        <f>(I28*21)/100</f>
      </c>
      <c r="P28" t="s">
        <v>26</v>
      </c>
    </row>
    <row r="29" spans="1:5" ht="12.75">
      <c r="A29" s="36" t="s">
        <v>54</v>
      </c>
      <c r="E29" s="37" t="s">
        <v>76</v>
      </c>
    </row>
    <row r="30" spans="1:5" ht="12.75">
      <c r="A30" s="40" t="s">
        <v>56</v>
      </c>
      <c r="E30" s="39" t="s">
        <v>65</v>
      </c>
    </row>
    <row r="31" spans="1:16" ht="12.75">
      <c r="A31" s="26" t="s">
        <v>49</v>
      </c>
      <c r="B31" s="31" t="s">
        <v>43</v>
      </c>
      <c r="C31" s="31" t="s">
        <v>77</v>
      </c>
      <c r="D31" s="26" t="s">
        <v>65</v>
      </c>
      <c r="E31" s="32" t="s">
        <v>78</v>
      </c>
      <c r="F31" s="33" t="s">
        <v>63</v>
      </c>
      <c r="G31" s="34">
        <v>1</v>
      </c>
      <c r="H31" s="35">
        <v>0</v>
      </c>
      <c r="I31" s="35">
        <f>ROUND(ROUND(H31,2)*ROUND(G31,3),2)</f>
      </c>
      <c r="O31">
        <f>(I31*21)/100</f>
      </c>
      <c r="P31" t="s">
        <v>26</v>
      </c>
    </row>
    <row r="32" spans="1:5" ht="12.75">
      <c r="A32" s="36" t="s">
        <v>54</v>
      </c>
      <c r="E32" s="37" t="s">
        <v>65</v>
      </c>
    </row>
    <row r="33" spans="1:5" ht="12.75">
      <c r="A33" s="38" t="s">
        <v>56</v>
      </c>
      <c r="E33" s="39" t="s">
        <v>65</v>
      </c>
    </row>
    <row r="34" spans="1:18" ht="12.75" customHeight="1">
      <c r="A34" s="6" t="s">
        <v>47</v>
      </c>
      <c r="B34" s="6"/>
      <c r="C34" s="42" t="s">
        <v>32</v>
      </c>
      <c r="D34" s="6"/>
      <c r="E34" s="29" t="s">
        <v>79</v>
      </c>
      <c r="F34" s="6"/>
      <c r="G34" s="6"/>
      <c r="H34" s="6"/>
      <c r="I34" s="43">
        <f>0+Q34</f>
      </c>
      <c r="O34">
        <f>0+R34</f>
      </c>
      <c r="Q34">
        <f>0+I35+I38+I41+I44+I47+I50+I53+I56+I59+I62</f>
      </c>
      <c r="R34">
        <f>0+O35+O38+O41+O44+O47+O50+O53+O56+O59+O62</f>
      </c>
    </row>
    <row r="35" spans="1:16" ht="25.5">
      <c r="A35" s="26" t="s">
        <v>49</v>
      </c>
      <c r="B35" s="31" t="s">
        <v>45</v>
      </c>
      <c r="C35" s="31" t="s">
        <v>80</v>
      </c>
      <c r="D35" s="26" t="s">
        <v>65</v>
      </c>
      <c r="E35" s="32" t="s">
        <v>81</v>
      </c>
      <c r="F35" s="33" t="s">
        <v>82</v>
      </c>
      <c r="G35" s="34">
        <v>131.25</v>
      </c>
      <c r="H35" s="35">
        <v>0</v>
      </c>
      <c r="I35" s="35">
        <f>ROUND(ROUND(H35,2)*ROUND(G35,3),2)</f>
      </c>
      <c r="O35">
        <f>(I35*21)/100</f>
      </c>
      <c r="P35" t="s">
        <v>26</v>
      </c>
    </row>
    <row r="36" spans="1:5" ht="25.5">
      <c r="A36" s="36" t="s">
        <v>54</v>
      </c>
      <c r="E36" s="37" t="s">
        <v>83</v>
      </c>
    </row>
    <row r="37" spans="1:5" ht="38.25">
      <c r="A37" s="40" t="s">
        <v>56</v>
      </c>
      <c r="E37" s="39" t="s">
        <v>84</v>
      </c>
    </row>
    <row r="38" spans="1:16" ht="12.75">
      <c r="A38" s="26" t="s">
        <v>49</v>
      </c>
      <c r="B38" s="31" t="s">
        <v>85</v>
      </c>
      <c r="C38" s="31" t="s">
        <v>86</v>
      </c>
      <c r="D38" s="26" t="s">
        <v>65</v>
      </c>
      <c r="E38" s="32" t="s">
        <v>87</v>
      </c>
      <c r="F38" s="33" t="s">
        <v>82</v>
      </c>
      <c r="G38" s="34">
        <v>131.25</v>
      </c>
      <c r="H38" s="35">
        <v>0</v>
      </c>
      <c r="I38" s="35">
        <f>ROUND(ROUND(H38,2)*ROUND(G38,3),2)</f>
      </c>
      <c r="O38">
        <f>(I38*21)/100</f>
      </c>
      <c r="P38" t="s">
        <v>26</v>
      </c>
    </row>
    <row r="39" spans="1:5" ht="25.5">
      <c r="A39" s="36" t="s">
        <v>54</v>
      </c>
      <c r="E39" s="37" t="s">
        <v>83</v>
      </c>
    </row>
    <row r="40" spans="1:5" ht="38.25">
      <c r="A40" s="40" t="s">
        <v>56</v>
      </c>
      <c r="E40" s="39" t="s">
        <v>88</v>
      </c>
    </row>
    <row r="41" spans="1:16" ht="12.75">
      <c r="A41" s="26" t="s">
        <v>49</v>
      </c>
      <c r="B41" s="31" t="s">
        <v>89</v>
      </c>
      <c r="C41" s="31" t="s">
        <v>90</v>
      </c>
      <c r="D41" s="26" t="s">
        <v>65</v>
      </c>
      <c r="E41" s="32" t="s">
        <v>91</v>
      </c>
      <c r="F41" s="33" t="s">
        <v>82</v>
      </c>
      <c r="G41" s="34">
        <v>62.5</v>
      </c>
      <c r="H41" s="35">
        <v>0</v>
      </c>
      <c r="I41" s="35">
        <f>ROUND(ROUND(H41,2)*ROUND(G41,3),2)</f>
      </c>
      <c r="O41">
        <f>(I41*21)/100</f>
      </c>
      <c r="P41" t="s">
        <v>26</v>
      </c>
    </row>
    <row r="42" spans="1:5" ht="51">
      <c r="A42" s="36" t="s">
        <v>54</v>
      </c>
      <c r="E42" s="37" t="s">
        <v>92</v>
      </c>
    </row>
    <row r="43" spans="1:5" ht="38.25">
      <c r="A43" s="40" t="s">
        <v>56</v>
      </c>
      <c r="E43" s="39" t="s">
        <v>93</v>
      </c>
    </row>
    <row r="44" spans="1:16" ht="12.75">
      <c r="A44" s="26" t="s">
        <v>49</v>
      </c>
      <c r="B44" s="31" t="s">
        <v>94</v>
      </c>
      <c r="C44" s="31" t="s">
        <v>95</v>
      </c>
      <c r="D44" s="26" t="s">
        <v>65</v>
      </c>
      <c r="E44" s="32" t="s">
        <v>96</v>
      </c>
      <c r="F44" s="33" t="s">
        <v>97</v>
      </c>
      <c r="G44" s="34">
        <v>1250</v>
      </c>
      <c r="H44" s="35">
        <v>0</v>
      </c>
      <c r="I44" s="35">
        <f>ROUND(ROUND(H44,2)*ROUND(G44,3),2)</f>
      </c>
      <c r="O44">
        <f>(I44*21)/100</f>
      </c>
      <c r="P44" t="s">
        <v>26</v>
      </c>
    </row>
    <row r="45" spans="1:5" ht="12.75">
      <c r="A45" s="36" t="s">
        <v>54</v>
      </c>
      <c r="E45" s="37" t="s">
        <v>98</v>
      </c>
    </row>
    <row r="46" spans="1:5" ht="38.25">
      <c r="A46" s="40" t="s">
        <v>56</v>
      </c>
      <c r="E46" s="39" t="s">
        <v>99</v>
      </c>
    </row>
    <row r="47" spans="1:16" ht="12.75">
      <c r="A47" s="26" t="s">
        <v>49</v>
      </c>
      <c r="B47" s="31" t="s">
        <v>100</v>
      </c>
      <c r="C47" s="31" t="s">
        <v>101</v>
      </c>
      <c r="D47" s="26" t="s">
        <v>65</v>
      </c>
      <c r="E47" s="32" t="s">
        <v>102</v>
      </c>
      <c r="F47" s="33" t="s">
        <v>97</v>
      </c>
      <c r="G47" s="34">
        <v>100</v>
      </c>
      <c r="H47" s="35">
        <v>0</v>
      </c>
      <c r="I47" s="35">
        <f>ROUND(ROUND(H47,2)*ROUND(G47,3),2)</f>
      </c>
      <c r="O47">
        <f>(I47*21)/100</f>
      </c>
      <c r="P47" t="s">
        <v>26</v>
      </c>
    </row>
    <row r="48" spans="1:5" ht="38.25">
      <c r="A48" s="36" t="s">
        <v>54</v>
      </c>
      <c r="E48" s="37" t="s">
        <v>103</v>
      </c>
    </row>
    <row r="49" spans="1:5" ht="25.5">
      <c r="A49" s="40" t="s">
        <v>56</v>
      </c>
      <c r="E49" s="39" t="s">
        <v>104</v>
      </c>
    </row>
    <row r="50" spans="1:16" ht="12.75">
      <c r="A50" s="26" t="s">
        <v>49</v>
      </c>
      <c r="B50" s="31" t="s">
        <v>105</v>
      </c>
      <c r="C50" s="31" t="s">
        <v>106</v>
      </c>
      <c r="D50" s="26" t="s">
        <v>65</v>
      </c>
      <c r="E50" s="32" t="s">
        <v>107</v>
      </c>
      <c r="F50" s="33" t="s">
        <v>82</v>
      </c>
      <c r="G50" s="34">
        <v>187.5</v>
      </c>
      <c r="H50" s="35">
        <v>0</v>
      </c>
      <c r="I50" s="35">
        <f>ROUND(ROUND(H50,2)*ROUND(G50,3),2)</f>
      </c>
      <c r="O50">
        <f>(I50*21)/100</f>
      </c>
      <c r="P50" t="s">
        <v>26</v>
      </c>
    </row>
    <row r="51" spans="1:5" ht="25.5">
      <c r="A51" s="36" t="s">
        <v>54</v>
      </c>
      <c r="E51" s="37" t="s">
        <v>108</v>
      </c>
    </row>
    <row r="52" spans="1:5" ht="38.25">
      <c r="A52" s="40" t="s">
        <v>56</v>
      </c>
      <c r="E52" s="39" t="s">
        <v>109</v>
      </c>
    </row>
    <row r="53" spans="1:16" ht="12.75">
      <c r="A53" s="26" t="s">
        <v>49</v>
      </c>
      <c r="B53" s="31" t="s">
        <v>110</v>
      </c>
      <c r="C53" s="31" t="s">
        <v>111</v>
      </c>
      <c r="D53" s="26" t="s">
        <v>65</v>
      </c>
      <c r="E53" s="32" t="s">
        <v>112</v>
      </c>
      <c r="F53" s="33" t="s">
        <v>113</v>
      </c>
      <c r="G53" s="34">
        <v>625</v>
      </c>
      <c r="H53" s="35">
        <v>0</v>
      </c>
      <c r="I53" s="35">
        <f>ROUND(ROUND(H53,2)*ROUND(G53,3),2)</f>
      </c>
      <c r="O53">
        <f>(I53*21)/100</f>
      </c>
      <c r="P53" t="s">
        <v>26</v>
      </c>
    </row>
    <row r="54" spans="1:5" ht="12.75">
      <c r="A54" s="36" t="s">
        <v>54</v>
      </c>
      <c r="E54" s="37" t="s">
        <v>114</v>
      </c>
    </row>
    <row r="55" spans="1:5" ht="38.25">
      <c r="A55" s="40" t="s">
        <v>56</v>
      </c>
      <c r="E55" s="39" t="s">
        <v>115</v>
      </c>
    </row>
    <row r="56" spans="1:16" ht="12.75">
      <c r="A56" s="26" t="s">
        <v>49</v>
      </c>
      <c r="B56" s="31" t="s">
        <v>116</v>
      </c>
      <c r="C56" s="31" t="s">
        <v>117</v>
      </c>
      <c r="D56" s="26" t="s">
        <v>65</v>
      </c>
      <c r="E56" s="32" t="s">
        <v>118</v>
      </c>
      <c r="F56" s="33" t="s">
        <v>82</v>
      </c>
      <c r="G56" s="34">
        <v>187.5</v>
      </c>
      <c r="H56" s="35">
        <v>0</v>
      </c>
      <c r="I56" s="35">
        <f>ROUND(ROUND(H56,2)*ROUND(G56,3),2)</f>
      </c>
      <c r="O56">
        <f>(I56*21)/100</f>
      </c>
      <c r="P56" t="s">
        <v>26</v>
      </c>
    </row>
    <row r="57" spans="1:5" ht="12.75">
      <c r="A57" s="36" t="s">
        <v>54</v>
      </c>
      <c r="E57" s="37" t="s">
        <v>65</v>
      </c>
    </row>
    <row r="58" spans="1:5" ht="12.75">
      <c r="A58" s="40" t="s">
        <v>56</v>
      </c>
      <c r="E58" s="39" t="s">
        <v>119</v>
      </c>
    </row>
    <row r="59" spans="1:16" ht="12.75">
      <c r="A59" s="26" t="s">
        <v>49</v>
      </c>
      <c r="B59" s="31" t="s">
        <v>120</v>
      </c>
      <c r="C59" s="31" t="s">
        <v>121</v>
      </c>
      <c r="D59" s="26" t="s">
        <v>65</v>
      </c>
      <c r="E59" s="32" t="s">
        <v>122</v>
      </c>
      <c r="F59" s="33" t="s">
        <v>82</v>
      </c>
      <c r="G59" s="34">
        <v>125</v>
      </c>
      <c r="H59" s="35">
        <v>0</v>
      </c>
      <c r="I59" s="35">
        <f>ROUND(ROUND(H59,2)*ROUND(G59,3),2)</f>
      </c>
      <c r="O59">
        <f>(I59*21)/100</f>
      </c>
      <c r="P59" t="s">
        <v>26</v>
      </c>
    </row>
    <row r="60" spans="1:5" ht="12.75">
      <c r="A60" s="36" t="s">
        <v>54</v>
      </c>
      <c r="E60" s="37" t="s">
        <v>65</v>
      </c>
    </row>
    <row r="61" spans="1:5" ht="38.25">
      <c r="A61" s="40" t="s">
        <v>56</v>
      </c>
      <c r="E61" s="39" t="s">
        <v>123</v>
      </c>
    </row>
    <row r="62" spans="1:16" ht="12.75">
      <c r="A62" s="26" t="s">
        <v>49</v>
      </c>
      <c r="B62" s="31" t="s">
        <v>124</v>
      </c>
      <c r="C62" s="31" t="s">
        <v>125</v>
      </c>
      <c r="D62" s="26" t="s">
        <v>65</v>
      </c>
      <c r="E62" s="32" t="s">
        <v>126</v>
      </c>
      <c r="F62" s="33" t="s">
        <v>113</v>
      </c>
      <c r="G62" s="34">
        <v>1250</v>
      </c>
      <c r="H62" s="35">
        <v>0</v>
      </c>
      <c r="I62" s="35">
        <f>ROUND(ROUND(H62,2)*ROUND(G62,3),2)</f>
      </c>
      <c r="O62">
        <f>(I62*21)/100</f>
      </c>
      <c r="P62" t="s">
        <v>26</v>
      </c>
    </row>
    <row r="63" spans="1:5" ht="12.75">
      <c r="A63" s="36" t="s">
        <v>54</v>
      </c>
      <c r="E63" s="37" t="s">
        <v>65</v>
      </c>
    </row>
    <row r="64" spans="1:5" ht="38.25">
      <c r="A64" s="38" t="s">
        <v>56</v>
      </c>
      <c r="E64" s="39" t="s">
        <v>127</v>
      </c>
    </row>
    <row r="65" spans="1:18" ht="12.75" customHeight="1">
      <c r="A65" s="6" t="s">
        <v>47</v>
      </c>
      <c r="B65" s="6"/>
      <c r="C65" s="42" t="s">
        <v>38</v>
      </c>
      <c r="D65" s="6"/>
      <c r="E65" s="29" t="s">
        <v>19</v>
      </c>
      <c r="F65" s="6"/>
      <c r="G65" s="6"/>
      <c r="H65" s="6"/>
      <c r="I65" s="43">
        <f>0+Q65</f>
      </c>
      <c r="O65">
        <f>0+R65</f>
      </c>
      <c r="Q65">
        <f>0+I66+I69+I72+I75+I78+I81+I84+I87+I90+I93</f>
      </c>
      <c r="R65">
        <f>0+O66+O69+O72+O75+O78+O81+O84+O87+O90+O93</f>
      </c>
    </row>
    <row r="66" spans="1:16" ht="12.75">
      <c r="A66" s="26" t="s">
        <v>49</v>
      </c>
      <c r="B66" s="31" t="s">
        <v>128</v>
      </c>
      <c r="C66" s="31" t="s">
        <v>129</v>
      </c>
      <c r="D66" s="26" t="s">
        <v>65</v>
      </c>
      <c r="E66" s="32" t="s">
        <v>130</v>
      </c>
      <c r="F66" s="33" t="s">
        <v>113</v>
      </c>
      <c r="G66" s="34">
        <v>875</v>
      </c>
      <c r="H66" s="35">
        <v>0</v>
      </c>
      <c r="I66" s="35">
        <f>ROUND(ROUND(H66,2)*ROUND(G66,3),2)</f>
      </c>
      <c r="O66">
        <f>(I66*21)/100</f>
      </c>
      <c r="P66" t="s">
        <v>26</v>
      </c>
    </row>
    <row r="67" spans="1:5" ht="12.75">
      <c r="A67" s="36" t="s">
        <v>54</v>
      </c>
      <c r="E67" s="37" t="s">
        <v>131</v>
      </c>
    </row>
    <row r="68" spans="1:5" ht="38.25">
      <c r="A68" s="40" t="s">
        <v>56</v>
      </c>
      <c r="E68" s="39" t="s">
        <v>132</v>
      </c>
    </row>
    <row r="69" spans="1:16" ht="12.75">
      <c r="A69" s="26" t="s">
        <v>49</v>
      </c>
      <c r="B69" s="31" t="s">
        <v>133</v>
      </c>
      <c r="C69" s="31" t="s">
        <v>134</v>
      </c>
      <c r="D69" s="26" t="s">
        <v>65</v>
      </c>
      <c r="E69" s="32" t="s">
        <v>135</v>
      </c>
      <c r="F69" s="33" t="s">
        <v>113</v>
      </c>
      <c r="G69" s="34">
        <v>1250</v>
      </c>
      <c r="H69" s="35">
        <v>0</v>
      </c>
      <c r="I69" s="35">
        <f>ROUND(ROUND(H69,2)*ROUND(G69,3),2)</f>
      </c>
      <c r="O69">
        <f>(I69*21)/100</f>
      </c>
      <c r="P69" t="s">
        <v>26</v>
      </c>
    </row>
    <row r="70" spans="1:5" ht="12.75">
      <c r="A70" s="36" t="s">
        <v>54</v>
      </c>
      <c r="E70" s="37" t="s">
        <v>136</v>
      </c>
    </row>
    <row r="71" spans="1:5" ht="38.25">
      <c r="A71" s="40" t="s">
        <v>56</v>
      </c>
      <c r="E71" s="39" t="s">
        <v>137</v>
      </c>
    </row>
    <row r="72" spans="1:16" ht="12.75">
      <c r="A72" s="26" t="s">
        <v>49</v>
      </c>
      <c r="B72" s="31" t="s">
        <v>138</v>
      </c>
      <c r="C72" s="31" t="s">
        <v>139</v>
      </c>
      <c r="D72" s="26" t="s">
        <v>65</v>
      </c>
      <c r="E72" s="32" t="s">
        <v>140</v>
      </c>
      <c r="F72" s="33" t="s">
        <v>113</v>
      </c>
      <c r="G72" s="34">
        <v>625</v>
      </c>
      <c r="H72" s="35">
        <v>0</v>
      </c>
      <c r="I72" s="35">
        <f>ROUND(ROUND(H72,2)*ROUND(G72,3),2)</f>
      </c>
      <c r="O72">
        <f>(I72*21)/100</f>
      </c>
      <c r="P72" t="s">
        <v>26</v>
      </c>
    </row>
    <row r="73" spans="1:5" ht="25.5">
      <c r="A73" s="36" t="s">
        <v>54</v>
      </c>
      <c r="E73" s="37" t="s">
        <v>141</v>
      </c>
    </row>
    <row r="74" spans="1:5" ht="25.5">
      <c r="A74" s="40" t="s">
        <v>56</v>
      </c>
      <c r="E74" s="39" t="s">
        <v>142</v>
      </c>
    </row>
    <row r="75" spans="1:16" ht="12.75">
      <c r="A75" s="26" t="s">
        <v>49</v>
      </c>
      <c r="B75" s="31" t="s">
        <v>143</v>
      </c>
      <c r="C75" s="31" t="s">
        <v>144</v>
      </c>
      <c r="D75" s="26" t="s">
        <v>65</v>
      </c>
      <c r="E75" s="32" t="s">
        <v>145</v>
      </c>
      <c r="F75" s="33" t="s">
        <v>113</v>
      </c>
      <c r="G75" s="34">
        <v>625</v>
      </c>
      <c r="H75" s="35">
        <v>0</v>
      </c>
      <c r="I75" s="35">
        <f>ROUND(ROUND(H75,2)*ROUND(G75,3),2)</f>
      </c>
      <c r="O75">
        <f>(I75*21)/100</f>
      </c>
      <c r="P75" t="s">
        <v>26</v>
      </c>
    </row>
    <row r="76" spans="1:5" ht="12.75">
      <c r="A76" s="36" t="s">
        <v>54</v>
      </c>
      <c r="E76" s="37" t="s">
        <v>146</v>
      </c>
    </row>
    <row r="77" spans="1:5" ht="25.5">
      <c r="A77" s="40" t="s">
        <v>56</v>
      </c>
      <c r="E77" s="39" t="s">
        <v>147</v>
      </c>
    </row>
    <row r="78" spans="1:16" ht="12.75">
      <c r="A78" s="26" t="s">
        <v>49</v>
      </c>
      <c r="B78" s="31" t="s">
        <v>148</v>
      </c>
      <c r="C78" s="31" t="s">
        <v>149</v>
      </c>
      <c r="D78" s="26" t="s">
        <v>65</v>
      </c>
      <c r="E78" s="32" t="s">
        <v>150</v>
      </c>
      <c r="F78" s="33" t="s">
        <v>113</v>
      </c>
      <c r="G78" s="34">
        <v>625</v>
      </c>
      <c r="H78" s="35">
        <v>0</v>
      </c>
      <c r="I78" s="35">
        <f>ROUND(ROUND(H78,2)*ROUND(G78,3),2)</f>
      </c>
      <c r="O78">
        <f>(I78*21)/100</f>
      </c>
      <c r="P78" t="s">
        <v>26</v>
      </c>
    </row>
    <row r="79" spans="1:5" ht="12.75">
      <c r="A79" s="36" t="s">
        <v>54</v>
      </c>
      <c r="E79" s="37" t="s">
        <v>151</v>
      </c>
    </row>
    <row r="80" spans="1:5" ht="25.5">
      <c r="A80" s="40" t="s">
        <v>56</v>
      </c>
      <c r="E80" s="39" t="s">
        <v>147</v>
      </c>
    </row>
    <row r="81" spans="1:16" ht="12.75">
      <c r="A81" s="26" t="s">
        <v>49</v>
      </c>
      <c r="B81" s="31" t="s">
        <v>152</v>
      </c>
      <c r="C81" s="31" t="s">
        <v>153</v>
      </c>
      <c r="D81" s="26" t="s">
        <v>65</v>
      </c>
      <c r="E81" s="32" t="s">
        <v>154</v>
      </c>
      <c r="F81" s="33" t="s">
        <v>113</v>
      </c>
      <c r="G81" s="34">
        <v>1210</v>
      </c>
      <c r="H81" s="35">
        <v>0</v>
      </c>
      <c r="I81" s="35">
        <f>ROUND(ROUND(H81,2)*ROUND(G81,3),2)</f>
      </c>
      <c r="O81">
        <f>(I81*21)/100</f>
      </c>
      <c r="P81" t="s">
        <v>26</v>
      </c>
    </row>
    <row r="82" spans="1:5" ht="25.5">
      <c r="A82" s="36" t="s">
        <v>54</v>
      </c>
      <c r="E82" s="37" t="s">
        <v>155</v>
      </c>
    </row>
    <row r="83" spans="1:5" ht="25.5">
      <c r="A83" s="40" t="s">
        <v>56</v>
      </c>
      <c r="E83" s="39" t="s">
        <v>156</v>
      </c>
    </row>
    <row r="84" spans="1:16" ht="12.75">
      <c r="A84" s="26" t="s">
        <v>49</v>
      </c>
      <c r="B84" s="31" t="s">
        <v>157</v>
      </c>
      <c r="C84" s="31" t="s">
        <v>158</v>
      </c>
      <c r="D84" s="26" t="s">
        <v>65</v>
      </c>
      <c r="E84" s="32" t="s">
        <v>159</v>
      </c>
      <c r="F84" s="33" t="s">
        <v>113</v>
      </c>
      <c r="G84" s="34">
        <v>625</v>
      </c>
      <c r="H84" s="35">
        <v>0</v>
      </c>
      <c r="I84" s="35">
        <f>ROUND(ROUND(H84,2)*ROUND(G84,3),2)</f>
      </c>
      <c r="O84">
        <f>(I84*21)/100</f>
      </c>
      <c r="P84" t="s">
        <v>26</v>
      </c>
    </row>
    <row r="85" spans="1:5" ht="12.75">
      <c r="A85" s="36" t="s">
        <v>54</v>
      </c>
      <c r="E85" s="37" t="s">
        <v>160</v>
      </c>
    </row>
    <row r="86" spans="1:5" ht="38.25">
      <c r="A86" s="40" t="s">
        <v>56</v>
      </c>
      <c r="E86" s="39" t="s">
        <v>161</v>
      </c>
    </row>
    <row r="87" spans="1:16" ht="12.75">
      <c r="A87" s="26" t="s">
        <v>49</v>
      </c>
      <c r="B87" s="31" t="s">
        <v>162</v>
      </c>
      <c r="C87" s="31" t="s">
        <v>163</v>
      </c>
      <c r="D87" s="26" t="s">
        <v>65</v>
      </c>
      <c r="E87" s="32" t="s">
        <v>164</v>
      </c>
      <c r="F87" s="33" t="s">
        <v>113</v>
      </c>
      <c r="G87" s="34">
        <v>625</v>
      </c>
      <c r="H87" s="35">
        <v>0</v>
      </c>
      <c r="I87" s="35">
        <f>ROUND(ROUND(H87,2)*ROUND(G87,3),2)</f>
      </c>
      <c r="O87">
        <f>(I87*21)/100</f>
      </c>
      <c r="P87" t="s">
        <v>26</v>
      </c>
    </row>
    <row r="88" spans="1:5" ht="12.75">
      <c r="A88" s="36" t="s">
        <v>54</v>
      </c>
      <c r="E88" s="37" t="s">
        <v>165</v>
      </c>
    </row>
    <row r="89" spans="1:5" ht="38.25">
      <c r="A89" s="40" t="s">
        <v>56</v>
      </c>
      <c r="E89" s="39" t="s">
        <v>166</v>
      </c>
    </row>
    <row r="90" spans="1:16" ht="12.75">
      <c r="A90" s="26" t="s">
        <v>49</v>
      </c>
      <c r="B90" s="31" t="s">
        <v>167</v>
      </c>
      <c r="C90" s="31" t="s">
        <v>168</v>
      </c>
      <c r="D90" s="26" t="s">
        <v>65</v>
      </c>
      <c r="E90" s="32" t="s">
        <v>169</v>
      </c>
      <c r="F90" s="33" t="s">
        <v>113</v>
      </c>
      <c r="G90" s="34">
        <v>20</v>
      </c>
      <c r="H90" s="35">
        <v>0</v>
      </c>
      <c r="I90" s="35">
        <f>ROUND(ROUND(H90,2)*ROUND(G90,3),2)</f>
      </c>
      <c r="O90">
        <f>(I90*21)/100</f>
      </c>
      <c r="P90" t="s">
        <v>26</v>
      </c>
    </row>
    <row r="91" spans="1:5" ht="12.75">
      <c r="A91" s="36" t="s">
        <v>54</v>
      </c>
      <c r="E91" s="37" t="s">
        <v>170</v>
      </c>
    </row>
    <row r="92" spans="1:5" ht="38.25">
      <c r="A92" s="40" t="s">
        <v>56</v>
      </c>
      <c r="E92" s="39" t="s">
        <v>171</v>
      </c>
    </row>
    <row r="93" spans="1:16" ht="12.75">
      <c r="A93" s="26" t="s">
        <v>49</v>
      </c>
      <c r="B93" s="31" t="s">
        <v>172</v>
      </c>
      <c r="C93" s="31" t="s">
        <v>173</v>
      </c>
      <c r="D93" s="26" t="s">
        <v>65</v>
      </c>
      <c r="E93" s="32" t="s">
        <v>174</v>
      </c>
      <c r="F93" s="33" t="s">
        <v>97</v>
      </c>
      <c r="G93" s="34">
        <v>1250</v>
      </c>
      <c r="H93" s="35">
        <v>0</v>
      </c>
      <c r="I93" s="35">
        <f>ROUND(ROUND(H93,2)*ROUND(G93,3),2)</f>
      </c>
      <c r="O93">
        <f>(I93*21)/100</f>
      </c>
      <c r="P93" t="s">
        <v>26</v>
      </c>
    </row>
    <row r="94" spans="1:5" ht="12.75">
      <c r="A94" s="36" t="s">
        <v>54</v>
      </c>
      <c r="E94" s="37" t="s">
        <v>65</v>
      </c>
    </row>
    <row r="95" spans="1:5" ht="38.25">
      <c r="A95" s="38" t="s">
        <v>56</v>
      </c>
      <c r="E95" s="39" t="s">
        <v>175</v>
      </c>
    </row>
    <row r="96" spans="1:18" ht="12.75" customHeight="1">
      <c r="A96" s="6" t="s">
        <v>47</v>
      </c>
      <c r="B96" s="6"/>
      <c r="C96" s="42" t="s">
        <v>43</v>
      </c>
      <c r="D96" s="6"/>
      <c r="E96" s="29" t="s">
        <v>176</v>
      </c>
      <c r="F96" s="6"/>
      <c r="G96" s="6"/>
      <c r="H96" s="6"/>
      <c r="I96" s="43">
        <f>0+Q96</f>
      </c>
      <c r="O96">
        <f>0+R96</f>
      </c>
      <c r="Q96">
        <f>0+I97+I100+I103+I106+I109+I112+I115+I118+I121+I124+I127+I130+I133+I136</f>
      </c>
      <c r="R96">
        <f>0+O97+O100+O103+O106+O109+O112+O115+O118+O121+O124+O127+O130+O133+O136</f>
      </c>
    </row>
    <row r="97" spans="1:16" ht="25.5">
      <c r="A97" s="26" t="s">
        <v>49</v>
      </c>
      <c r="B97" s="31" t="s">
        <v>177</v>
      </c>
      <c r="C97" s="31" t="s">
        <v>178</v>
      </c>
      <c r="D97" s="26" t="s">
        <v>65</v>
      </c>
      <c r="E97" s="32" t="s">
        <v>179</v>
      </c>
      <c r="F97" s="33" t="s">
        <v>71</v>
      </c>
      <c r="G97" s="34">
        <v>7</v>
      </c>
      <c r="H97" s="35">
        <v>0</v>
      </c>
      <c r="I97" s="35">
        <f>ROUND(ROUND(H97,2)*ROUND(G97,3),2)</f>
      </c>
      <c r="O97">
        <f>(I97*21)/100</f>
      </c>
      <c r="P97" t="s">
        <v>26</v>
      </c>
    </row>
    <row r="98" spans="1:5" ht="12.75">
      <c r="A98" s="36" t="s">
        <v>54</v>
      </c>
      <c r="E98" s="37" t="s">
        <v>65</v>
      </c>
    </row>
    <row r="99" spans="1:5" ht="63.75">
      <c r="A99" s="40" t="s">
        <v>56</v>
      </c>
      <c r="E99" s="39" t="s">
        <v>180</v>
      </c>
    </row>
    <row r="100" spans="1:16" ht="25.5">
      <c r="A100" s="26" t="s">
        <v>49</v>
      </c>
      <c r="B100" s="31" t="s">
        <v>181</v>
      </c>
      <c r="C100" s="31" t="s">
        <v>182</v>
      </c>
      <c r="D100" s="26" t="s">
        <v>65</v>
      </c>
      <c r="E100" s="32" t="s">
        <v>183</v>
      </c>
      <c r="F100" s="33" t="s">
        <v>71</v>
      </c>
      <c r="G100" s="34">
        <v>2</v>
      </c>
      <c r="H100" s="35">
        <v>0</v>
      </c>
      <c r="I100" s="35">
        <f>ROUND(ROUND(H100,2)*ROUND(G100,3),2)</f>
      </c>
      <c r="O100">
        <f>(I100*21)/100</f>
      </c>
      <c r="P100" t="s">
        <v>26</v>
      </c>
    </row>
    <row r="101" spans="1:5" ht="12.75">
      <c r="A101" s="36" t="s">
        <v>54</v>
      </c>
      <c r="E101" s="37" t="s">
        <v>184</v>
      </c>
    </row>
    <row r="102" spans="1:5" ht="51">
      <c r="A102" s="40" t="s">
        <v>56</v>
      </c>
      <c r="E102" s="39" t="s">
        <v>185</v>
      </c>
    </row>
    <row r="103" spans="1:16" ht="12.75">
      <c r="A103" s="26" t="s">
        <v>49</v>
      </c>
      <c r="B103" s="31" t="s">
        <v>186</v>
      </c>
      <c r="C103" s="31" t="s">
        <v>187</v>
      </c>
      <c r="D103" s="26" t="s">
        <v>65</v>
      </c>
      <c r="E103" s="32" t="s">
        <v>188</v>
      </c>
      <c r="F103" s="33" t="s">
        <v>71</v>
      </c>
      <c r="G103" s="34">
        <v>2</v>
      </c>
      <c r="H103" s="35">
        <v>0</v>
      </c>
      <c r="I103" s="35">
        <f>ROUND(ROUND(H103,2)*ROUND(G103,3),2)</f>
      </c>
      <c r="O103">
        <f>(I103*21)/100</f>
      </c>
      <c r="P103" t="s">
        <v>26</v>
      </c>
    </row>
    <row r="104" spans="1:5" ht="12.75">
      <c r="A104" s="36" t="s">
        <v>54</v>
      </c>
      <c r="E104" s="37" t="s">
        <v>189</v>
      </c>
    </row>
    <row r="105" spans="1:5" ht="51">
      <c r="A105" s="40" t="s">
        <v>56</v>
      </c>
      <c r="E105" s="39" t="s">
        <v>185</v>
      </c>
    </row>
    <row r="106" spans="1:16" ht="25.5">
      <c r="A106" s="26" t="s">
        <v>49</v>
      </c>
      <c r="B106" s="31" t="s">
        <v>190</v>
      </c>
      <c r="C106" s="31" t="s">
        <v>191</v>
      </c>
      <c r="D106" s="26" t="s">
        <v>65</v>
      </c>
      <c r="E106" s="32" t="s">
        <v>192</v>
      </c>
      <c r="F106" s="33" t="s">
        <v>71</v>
      </c>
      <c r="G106" s="34">
        <v>5</v>
      </c>
      <c r="H106" s="35">
        <v>0</v>
      </c>
      <c r="I106" s="35">
        <f>ROUND(ROUND(H106,2)*ROUND(G106,3),2)</f>
      </c>
      <c r="O106">
        <f>(I106*21)/100</f>
      </c>
      <c r="P106" t="s">
        <v>26</v>
      </c>
    </row>
    <row r="107" spans="1:5" ht="12.75">
      <c r="A107" s="36" t="s">
        <v>54</v>
      </c>
      <c r="E107" s="37" t="s">
        <v>65</v>
      </c>
    </row>
    <row r="108" spans="1:5" ht="51">
      <c r="A108" s="40" t="s">
        <v>56</v>
      </c>
      <c r="E108" s="39" t="s">
        <v>193</v>
      </c>
    </row>
    <row r="109" spans="1:16" ht="12.75">
      <c r="A109" s="26" t="s">
        <v>49</v>
      </c>
      <c r="B109" s="31" t="s">
        <v>194</v>
      </c>
      <c r="C109" s="31" t="s">
        <v>195</v>
      </c>
      <c r="D109" s="26" t="s">
        <v>65</v>
      </c>
      <c r="E109" s="32" t="s">
        <v>196</v>
      </c>
      <c r="F109" s="33" t="s">
        <v>71</v>
      </c>
      <c r="G109" s="34">
        <v>2</v>
      </c>
      <c r="H109" s="35">
        <v>0</v>
      </c>
      <c r="I109" s="35">
        <f>ROUND(ROUND(H109,2)*ROUND(G109,3),2)</f>
      </c>
      <c r="O109">
        <f>(I109*21)/100</f>
      </c>
      <c r="P109" t="s">
        <v>26</v>
      </c>
    </row>
    <row r="110" spans="1:5" ht="12.75">
      <c r="A110" s="36" t="s">
        <v>54</v>
      </c>
      <c r="E110" s="37" t="s">
        <v>184</v>
      </c>
    </row>
    <row r="111" spans="1:5" ht="51">
      <c r="A111" s="40" t="s">
        <v>56</v>
      </c>
      <c r="E111" s="39" t="s">
        <v>185</v>
      </c>
    </row>
    <row r="112" spans="1:16" ht="12.75">
      <c r="A112" s="26" t="s">
        <v>49</v>
      </c>
      <c r="B112" s="31" t="s">
        <v>197</v>
      </c>
      <c r="C112" s="31" t="s">
        <v>198</v>
      </c>
      <c r="D112" s="26" t="s">
        <v>65</v>
      </c>
      <c r="E112" s="32" t="s">
        <v>199</v>
      </c>
      <c r="F112" s="33" t="s">
        <v>71</v>
      </c>
      <c r="G112" s="34">
        <v>2</v>
      </c>
      <c r="H112" s="35">
        <v>0</v>
      </c>
      <c r="I112" s="35">
        <f>ROUND(ROUND(H112,2)*ROUND(G112,3),2)</f>
      </c>
      <c r="O112">
        <f>(I112*21)/100</f>
      </c>
      <c r="P112" t="s">
        <v>26</v>
      </c>
    </row>
    <row r="113" spans="1:5" ht="12.75">
      <c r="A113" s="36" t="s">
        <v>54</v>
      </c>
      <c r="E113" s="37" t="s">
        <v>189</v>
      </c>
    </row>
    <row r="114" spans="1:5" ht="51">
      <c r="A114" s="40" t="s">
        <v>56</v>
      </c>
      <c r="E114" s="39" t="s">
        <v>185</v>
      </c>
    </row>
    <row r="115" spans="1:16" ht="25.5">
      <c r="A115" s="26" t="s">
        <v>49</v>
      </c>
      <c r="B115" s="31" t="s">
        <v>200</v>
      </c>
      <c r="C115" s="31" t="s">
        <v>201</v>
      </c>
      <c r="D115" s="26" t="s">
        <v>65</v>
      </c>
      <c r="E115" s="32" t="s">
        <v>202</v>
      </c>
      <c r="F115" s="33" t="s">
        <v>113</v>
      </c>
      <c r="G115" s="34">
        <v>171.875</v>
      </c>
      <c r="H115" s="35">
        <v>0</v>
      </c>
      <c r="I115" s="35">
        <f>ROUND(ROUND(H115,2)*ROUND(G115,3),2)</f>
      </c>
      <c r="O115">
        <f>(I115*21)/100</f>
      </c>
      <c r="P115" t="s">
        <v>26</v>
      </c>
    </row>
    <row r="116" spans="1:5" ht="25.5">
      <c r="A116" s="36" t="s">
        <v>54</v>
      </c>
      <c r="E116" s="37" t="s">
        <v>203</v>
      </c>
    </row>
    <row r="117" spans="1:5" ht="25.5">
      <c r="A117" s="40" t="s">
        <v>56</v>
      </c>
      <c r="E117" s="39" t="s">
        <v>204</v>
      </c>
    </row>
    <row r="118" spans="1:16" ht="12.75">
      <c r="A118" s="26" t="s">
        <v>49</v>
      </c>
      <c r="B118" s="31" t="s">
        <v>205</v>
      </c>
      <c r="C118" s="31" t="s">
        <v>206</v>
      </c>
      <c r="D118" s="26" t="s">
        <v>65</v>
      </c>
      <c r="E118" s="32" t="s">
        <v>207</v>
      </c>
      <c r="F118" s="33" t="s">
        <v>113</v>
      </c>
      <c r="G118" s="34">
        <v>171.875</v>
      </c>
      <c r="H118" s="35">
        <v>0</v>
      </c>
      <c r="I118" s="35">
        <f>ROUND(ROUND(H118,2)*ROUND(G118,3),2)</f>
      </c>
      <c r="O118">
        <f>(I118*21)/100</f>
      </c>
      <c r="P118" t="s">
        <v>26</v>
      </c>
    </row>
    <row r="119" spans="1:5" ht="38.25">
      <c r="A119" s="36" t="s">
        <v>54</v>
      </c>
      <c r="E119" s="37" t="s">
        <v>208</v>
      </c>
    </row>
    <row r="120" spans="1:5" ht="25.5">
      <c r="A120" s="40" t="s">
        <v>56</v>
      </c>
      <c r="E120" s="39" t="s">
        <v>204</v>
      </c>
    </row>
    <row r="121" spans="1:16" ht="12.75">
      <c r="A121" s="26" t="s">
        <v>49</v>
      </c>
      <c r="B121" s="31" t="s">
        <v>209</v>
      </c>
      <c r="C121" s="31" t="s">
        <v>210</v>
      </c>
      <c r="D121" s="26" t="s">
        <v>65</v>
      </c>
      <c r="E121" s="32" t="s">
        <v>211</v>
      </c>
      <c r="F121" s="33" t="s">
        <v>97</v>
      </c>
      <c r="G121" s="34">
        <v>1250</v>
      </c>
      <c r="H121" s="35">
        <v>0</v>
      </c>
      <c r="I121" s="35">
        <f>ROUND(ROUND(H121,2)*ROUND(G121,3),2)</f>
      </c>
      <c r="O121">
        <f>(I121*21)/100</f>
      </c>
      <c r="P121" t="s">
        <v>26</v>
      </c>
    </row>
    <row r="122" spans="1:5" ht="12.75">
      <c r="A122" s="36" t="s">
        <v>54</v>
      </c>
      <c r="E122" s="37" t="s">
        <v>65</v>
      </c>
    </row>
    <row r="123" spans="1:5" ht="38.25">
      <c r="A123" s="40" t="s">
        <v>56</v>
      </c>
      <c r="E123" s="39" t="s">
        <v>212</v>
      </c>
    </row>
    <row r="124" spans="1:16" ht="12.75">
      <c r="A124" s="26" t="s">
        <v>49</v>
      </c>
      <c r="B124" s="31" t="s">
        <v>213</v>
      </c>
      <c r="C124" s="31" t="s">
        <v>214</v>
      </c>
      <c r="D124" s="26" t="s">
        <v>65</v>
      </c>
      <c r="E124" s="32" t="s">
        <v>215</v>
      </c>
      <c r="F124" s="33" t="s">
        <v>97</v>
      </c>
      <c r="G124" s="34">
        <v>1250</v>
      </c>
      <c r="H124" s="35">
        <v>0</v>
      </c>
      <c r="I124" s="35">
        <f>ROUND(ROUND(H124,2)*ROUND(G124,3),2)</f>
      </c>
      <c r="O124">
        <f>(I124*21)/100</f>
      </c>
      <c r="P124" t="s">
        <v>26</v>
      </c>
    </row>
    <row r="125" spans="1:5" ht="12.75">
      <c r="A125" s="36" t="s">
        <v>54</v>
      </c>
      <c r="E125" s="37" t="s">
        <v>65</v>
      </c>
    </row>
    <row r="126" spans="1:5" ht="38.25">
      <c r="A126" s="40" t="s">
        <v>56</v>
      </c>
      <c r="E126" s="39" t="s">
        <v>216</v>
      </c>
    </row>
    <row r="127" spans="1:16" ht="12.75">
      <c r="A127" s="26" t="s">
        <v>49</v>
      </c>
      <c r="B127" s="31" t="s">
        <v>217</v>
      </c>
      <c r="C127" s="31" t="s">
        <v>218</v>
      </c>
      <c r="D127" s="26" t="s">
        <v>65</v>
      </c>
      <c r="E127" s="32" t="s">
        <v>219</v>
      </c>
      <c r="F127" s="33" t="s">
        <v>97</v>
      </c>
      <c r="G127" s="34">
        <v>1250</v>
      </c>
      <c r="H127" s="35">
        <v>0</v>
      </c>
      <c r="I127" s="35">
        <f>ROUND(ROUND(H127,2)*ROUND(G127,3),2)</f>
      </c>
      <c r="O127">
        <f>(I127*21)/100</f>
      </c>
      <c r="P127" t="s">
        <v>26</v>
      </c>
    </row>
    <row r="128" spans="1:5" ht="12.75">
      <c r="A128" s="36" t="s">
        <v>54</v>
      </c>
      <c r="E128" s="37" t="s">
        <v>98</v>
      </c>
    </row>
    <row r="129" spans="1:5" ht="38.25">
      <c r="A129" s="40" t="s">
        <v>56</v>
      </c>
      <c r="E129" s="39" t="s">
        <v>220</v>
      </c>
    </row>
    <row r="130" spans="1:16" ht="12.75">
      <c r="A130" s="26" t="s">
        <v>49</v>
      </c>
      <c r="B130" s="31" t="s">
        <v>221</v>
      </c>
      <c r="C130" s="31" t="s">
        <v>222</v>
      </c>
      <c r="D130" s="26" t="s">
        <v>65</v>
      </c>
      <c r="E130" s="32" t="s">
        <v>223</v>
      </c>
      <c r="F130" s="33" t="s">
        <v>97</v>
      </c>
      <c r="G130" s="34">
        <v>100</v>
      </c>
      <c r="H130" s="35">
        <v>0</v>
      </c>
      <c r="I130" s="35">
        <f>ROUND(ROUND(H130,2)*ROUND(G130,3),2)</f>
      </c>
      <c r="O130">
        <f>(I130*21)/100</f>
      </c>
      <c r="P130" t="s">
        <v>26</v>
      </c>
    </row>
    <row r="131" spans="1:5" ht="38.25">
      <c r="A131" s="36" t="s">
        <v>54</v>
      </c>
      <c r="E131" s="37" t="s">
        <v>224</v>
      </c>
    </row>
    <row r="132" spans="1:5" ht="25.5">
      <c r="A132" s="40" t="s">
        <v>56</v>
      </c>
      <c r="E132" s="39" t="s">
        <v>104</v>
      </c>
    </row>
    <row r="133" spans="1:16" ht="12.75">
      <c r="A133" s="26" t="s">
        <v>49</v>
      </c>
      <c r="B133" s="31" t="s">
        <v>225</v>
      </c>
      <c r="C133" s="31" t="s">
        <v>226</v>
      </c>
      <c r="D133" s="26" t="s">
        <v>65</v>
      </c>
      <c r="E133" s="32" t="s">
        <v>227</v>
      </c>
      <c r="F133" s="33" t="s">
        <v>113</v>
      </c>
      <c r="G133" s="34">
        <v>2585</v>
      </c>
      <c r="H133" s="35">
        <v>0</v>
      </c>
      <c r="I133" s="35">
        <f>ROUND(ROUND(H133,2)*ROUND(G133,3),2)</f>
      </c>
      <c r="O133">
        <f>(I133*21)/100</f>
      </c>
      <c r="P133" t="s">
        <v>26</v>
      </c>
    </row>
    <row r="134" spans="1:5" ht="12.75">
      <c r="A134" s="36" t="s">
        <v>54</v>
      </c>
      <c r="E134" s="37" t="s">
        <v>65</v>
      </c>
    </row>
    <row r="135" spans="1:5" ht="76.5">
      <c r="A135" s="40" t="s">
        <v>56</v>
      </c>
      <c r="E135" s="39" t="s">
        <v>228</v>
      </c>
    </row>
    <row r="136" spans="1:16" ht="12.75">
      <c r="A136" s="26" t="s">
        <v>49</v>
      </c>
      <c r="B136" s="31" t="s">
        <v>229</v>
      </c>
      <c r="C136" s="31" t="s">
        <v>230</v>
      </c>
      <c r="D136" s="26" t="s">
        <v>65</v>
      </c>
      <c r="E136" s="32" t="s">
        <v>231</v>
      </c>
      <c r="F136" s="33" t="s">
        <v>113</v>
      </c>
      <c r="G136" s="34">
        <v>1210</v>
      </c>
      <c r="H136" s="35">
        <v>0</v>
      </c>
      <c r="I136" s="35">
        <f>ROUND(ROUND(H136,2)*ROUND(G136,3),2)</f>
      </c>
      <c r="O136">
        <f>(I136*21)/100</f>
      </c>
      <c r="P136" t="s">
        <v>26</v>
      </c>
    </row>
    <row r="137" spans="1:5" ht="12.75">
      <c r="A137" s="36" t="s">
        <v>54</v>
      </c>
      <c r="E137" s="37" t="s">
        <v>232</v>
      </c>
    </row>
    <row r="138" spans="1:5" ht="51">
      <c r="A138" s="38" t="s">
        <v>56</v>
      </c>
      <c r="E138" s="39" t="s">
        <v>233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0+O9+O22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234</v>
      </c>
      <c r="I3" s="44">
        <f>0+I9+I22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18</v>
      </c>
      <c r="D4" s="1"/>
      <c r="E4" s="14" t="s">
        <v>19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234</v>
      </c>
      <c r="D5" s="6"/>
      <c r="E5" s="18" t="s">
        <v>235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25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7" t="s">
        <v>47</v>
      </c>
      <c r="B9" s="27"/>
      <c r="C9" s="28" t="s">
        <v>30</v>
      </c>
      <c r="D9" s="27"/>
      <c r="E9" s="29" t="s">
        <v>48</v>
      </c>
      <c r="F9" s="27"/>
      <c r="G9" s="27"/>
      <c r="H9" s="27"/>
      <c r="I9" s="30">
        <f>0+Q9</f>
      </c>
      <c r="O9">
        <f>0+R9</f>
      </c>
      <c r="Q9">
        <f>0+I10+I13+I16+I19</f>
      </c>
      <c r="R9">
        <f>0+O10+O13+O16+O19</f>
      </c>
    </row>
    <row r="10" spans="1:16" ht="12.75">
      <c r="A10" s="26" t="s">
        <v>49</v>
      </c>
      <c r="B10" s="31" t="s">
        <v>32</v>
      </c>
      <c r="C10" s="31" t="s">
        <v>50</v>
      </c>
      <c r="D10" s="26" t="s">
        <v>58</v>
      </c>
      <c r="E10" s="32" t="s">
        <v>52</v>
      </c>
      <c r="F10" s="33" t="s">
        <v>53</v>
      </c>
      <c r="G10" s="34">
        <v>450</v>
      </c>
      <c r="H10" s="35">
        <v>0</v>
      </c>
      <c r="I10" s="35">
        <f>ROUND(ROUND(H10,2)*ROUND(G10,3),2)</f>
      </c>
      <c r="O10">
        <f>(I10*21)/100</f>
      </c>
      <c r="P10" t="s">
        <v>26</v>
      </c>
    </row>
    <row r="11" spans="1:5" ht="12.75">
      <c r="A11" s="36" t="s">
        <v>54</v>
      </c>
      <c r="E11" s="37" t="s">
        <v>59</v>
      </c>
    </row>
    <row r="12" spans="1:5" ht="12.75">
      <c r="A12" s="40" t="s">
        <v>56</v>
      </c>
      <c r="E12" s="39" t="s">
        <v>237</v>
      </c>
    </row>
    <row r="13" spans="1:16" ht="12.75">
      <c r="A13" s="26" t="s">
        <v>49</v>
      </c>
      <c r="B13" s="31" t="s">
        <v>26</v>
      </c>
      <c r="C13" s="31" t="s">
        <v>61</v>
      </c>
      <c r="D13" s="26" t="s">
        <v>65</v>
      </c>
      <c r="E13" s="32" t="s">
        <v>62</v>
      </c>
      <c r="F13" s="33" t="s">
        <v>63</v>
      </c>
      <c r="G13" s="34">
        <v>1</v>
      </c>
      <c r="H13" s="35">
        <v>0</v>
      </c>
      <c r="I13" s="35">
        <f>ROUND(ROUND(H13,2)*ROUND(G13,3),2)</f>
      </c>
      <c r="O13">
        <f>(I13*21)/100</f>
      </c>
      <c r="P13" t="s">
        <v>26</v>
      </c>
    </row>
    <row r="14" spans="1:5" ht="12.75">
      <c r="A14" s="36" t="s">
        <v>54</v>
      </c>
      <c r="E14" s="37" t="s">
        <v>238</v>
      </c>
    </row>
    <row r="15" spans="1:5" ht="12.75">
      <c r="A15" s="40" t="s">
        <v>56</v>
      </c>
      <c r="E15" s="39" t="s">
        <v>65</v>
      </c>
    </row>
    <row r="16" spans="1:16" ht="12.75">
      <c r="A16" s="26" t="s">
        <v>49</v>
      </c>
      <c r="B16" s="31" t="s">
        <v>25</v>
      </c>
      <c r="C16" s="31" t="s">
        <v>239</v>
      </c>
      <c r="D16" s="26" t="s">
        <v>65</v>
      </c>
      <c r="E16" s="32" t="s">
        <v>240</v>
      </c>
      <c r="F16" s="33" t="s">
        <v>63</v>
      </c>
      <c r="G16" s="34">
        <v>1</v>
      </c>
      <c r="H16" s="35">
        <v>0</v>
      </c>
      <c r="I16" s="35">
        <f>ROUND(ROUND(H16,2)*ROUND(G16,3),2)</f>
      </c>
      <c r="O16">
        <f>(I16*21)/100</f>
      </c>
      <c r="P16" t="s">
        <v>26</v>
      </c>
    </row>
    <row r="17" spans="1:5" ht="12.75">
      <c r="A17" s="36" t="s">
        <v>54</v>
      </c>
      <c r="E17" s="37" t="s">
        <v>241</v>
      </c>
    </row>
    <row r="18" spans="1:5" ht="12.75">
      <c r="A18" s="40" t="s">
        <v>56</v>
      </c>
      <c r="E18" s="39" t="s">
        <v>65</v>
      </c>
    </row>
    <row r="19" spans="1:16" ht="12.75">
      <c r="A19" s="26" t="s">
        <v>49</v>
      </c>
      <c r="B19" s="31" t="s">
        <v>36</v>
      </c>
      <c r="C19" s="31" t="s">
        <v>242</v>
      </c>
      <c r="D19" s="26" t="s">
        <v>65</v>
      </c>
      <c r="E19" s="32" t="s">
        <v>243</v>
      </c>
      <c r="F19" s="33" t="s">
        <v>63</v>
      </c>
      <c r="G19" s="34">
        <v>1</v>
      </c>
      <c r="H19" s="35">
        <v>0</v>
      </c>
      <c r="I19" s="35">
        <f>ROUND(ROUND(H19,2)*ROUND(G19,3),2)</f>
      </c>
      <c r="O19">
        <f>(I19*21)/100</f>
      </c>
      <c r="P19" t="s">
        <v>26</v>
      </c>
    </row>
    <row r="20" spans="1:5" ht="12.75">
      <c r="A20" s="36" t="s">
        <v>54</v>
      </c>
      <c r="E20" s="37" t="s">
        <v>65</v>
      </c>
    </row>
    <row r="21" spans="1:5" ht="12.75">
      <c r="A21" s="38" t="s">
        <v>56</v>
      </c>
      <c r="E21" s="39" t="s">
        <v>65</v>
      </c>
    </row>
    <row r="22" spans="1:18" ht="12.75" customHeight="1">
      <c r="A22" s="6" t="s">
        <v>47</v>
      </c>
      <c r="B22" s="6"/>
      <c r="C22" s="42" t="s">
        <v>32</v>
      </c>
      <c r="D22" s="6"/>
      <c r="E22" s="29" t="s">
        <v>79</v>
      </c>
      <c r="F22" s="6"/>
      <c r="G22" s="6"/>
      <c r="H22" s="6"/>
      <c r="I22" s="43">
        <f>0+Q22</f>
      </c>
      <c r="O22">
        <f>0+R22</f>
      </c>
      <c r="Q22">
        <f>0+I23</f>
      </c>
      <c r="R22">
        <f>0+O23</f>
      </c>
    </row>
    <row r="23" spans="1:16" ht="12.75">
      <c r="A23" s="26" t="s">
        <v>49</v>
      </c>
      <c r="B23" s="31" t="s">
        <v>38</v>
      </c>
      <c r="C23" s="31" t="s">
        <v>244</v>
      </c>
      <c r="D23" s="26" t="s">
        <v>65</v>
      </c>
      <c r="E23" s="32" t="s">
        <v>245</v>
      </c>
      <c r="F23" s="33" t="s">
        <v>97</v>
      </c>
      <c r="G23" s="34">
        <v>1000</v>
      </c>
      <c r="H23" s="35">
        <v>0</v>
      </c>
      <c r="I23" s="35">
        <f>ROUND(ROUND(H23,2)*ROUND(G23,3),2)</f>
      </c>
      <c r="O23">
        <f>(I23*21)/100</f>
      </c>
      <c r="P23" t="s">
        <v>26</v>
      </c>
    </row>
    <row r="24" spans="1:5" ht="12.75">
      <c r="A24" s="36" t="s">
        <v>54</v>
      </c>
      <c r="E24" s="37" t="s">
        <v>114</v>
      </c>
    </row>
    <row r="25" spans="1:5" ht="38.25">
      <c r="A25" s="38" t="s">
        <v>56</v>
      </c>
      <c r="E25" s="39" t="s">
        <v>246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