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001" sheetId="2" r:id="rId2"/>
    <sheet name="101" sheetId="3" r:id="rId3"/>
    <sheet name="102" sheetId="4" r:id="rId4"/>
  </sheets>
  <definedNames/>
  <calcPr fullCalcOnLoad="1"/>
</workbook>
</file>

<file path=xl/sharedStrings.xml><?xml version="1.0" encoding="utf-8"?>
<sst xmlns="http://schemas.openxmlformats.org/spreadsheetml/2006/main" count="1557" uniqueCount="430">
  <si>
    <t>Firma: 4roads</t>
  </si>
  <si>
    <t>Rekapitulace ceny</t>
  </si>
  <si>
    <t>Stavba: 03-2019 - III/24025 a III/2402 Žižice - Ješín, PD</t>
  </si>
  <si>
    <t xml:space="preserve">Varianta: ZŘ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</si>
  <si>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</si>
  <si>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</si>
  <si>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</si>
  <si>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</si>
  <si>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</si>
  <si>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</si>
  <si>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</si>
  <si>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</si>
  <si>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</si>
  <si>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</si>
  <si>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</si>
  <si>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03-2019</t>
  </si>
  <si>
    <t>III/24025 a III/2402 Žižice - Ješín, PD</t>
  </si>
  <si>
    <t>O</t>
  </si>
  <si>
    <t>Rozpočet:</t>
  </si>
  <si>
    <t>0,00</t>
  </si>
  <si>
    <t>15,00</t>
  </si>
  <si>
    <t>21,00</t>
  </si>
  <si>
    <t>3</t>
  </si>
  <si>
    <t>2</t>
  </si>
  <si>
    <t>001</t>
  </si>
  <si>
    <t>Všeobecné položky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</si>
  <si>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</si>
  <si>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</si>
  <si>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</si>
  <si>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</si>
  <si>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</si>
  <si>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</si>
  <si>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</si>
  <si>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</si>
  <si>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</si>
  <si>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</si>
  <si>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</si>
  <si>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</si>
  <si>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</si>
  <si>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</si>
  <si>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</si>
  <si>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</si>
  <si>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</si>
  <si>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</si>
  <si>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</si>
  <si>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</si>
  <si>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02510</t>
  </si>
  <si>
    <t/>
  </si>
  <si>
    <t>ZKOUŠENÍ MATERIÁLŮ ZKUŠEBNOU ZHOTOVITELE</t>
  </si>
  <si>
    <t>KPL</t>
  </si>
  <si>
    <t>PP</t>
  </si>
  <si>
    <t>VV</t>
  </si>
  <si>
    <t>1=1,000 [A]</t>
  </si>
  <si>
    <t>TS</t>
  </si>
  <si>
    <t>zahrnuje veškeré náklady spojené s objednatelem požadovanými zkouškami</t>
  </si>
  <si>
    <t>02510R</t>
  </si>
  <si>
    <t>ZKOUŠENÍ PŘÍTOMNOSTI PAU</t>
  </si>
  <si>
    <t>KČ</t>
  </si>
  <si>
    <t>02620</t>
  </si>
  <si>
    <t>ZKOUŠENÍ KONSTRUKCÍ A PRACÍ NEZÁVISLOU ZKUŠEBNOU</t>
  </si>
  <si>
    <t>02720</t>
  </si>
  <si>
    <t>POMOC PRÁCE ZŘÍZ NEBO ZAJIŠŤ REGULACI A OCHRANU DOPRAVY</t>
  </si>
  <si>
    <t>zahrnuje veškeré náklady spojené s objednatelem požadovanými zařízeními</t>
  </si>
  <si>
    <t>02851</t>
  </si>
  <si>
    <t>PRŮZKUMNÉ PRÁCE DIAGNOSTIKY KONSTRUKCÍ NA POVRCHU</t>
  </si>
  <si>
    <t>videozáznam a pasportizace objízdných tras 
1=1,000 [A]</t>
  </si>
  <si>
    <t>zahrnuje veškeré náklady spojené s objednatelem požadovanými pracemi</t>
  </si>
  <si>
    <t>02910</t>
  </si>
  <si>
    <t>OSTATNÍ POŽADAVKY - ZEMĚMĚŘIČSKÁ MĚŘENÍ</t>
  </si>
  <si>
    <t>zaměření skutečného provedení savby</t>
  </si>
  <si>
    <t>zahrnuje veškeré náklady spojené s objednatelem požadovanými pracemi,   
- pro stanovení orientační investorské ceny určete jednotkovou cenu jako 1% odhadované ceny stavby</t>
  </si>
  <si>
    <t>7</t>
  </si>
  <si>
    <t>02940</t>
  </si>
  <si>
    <t>OSTATNÍ POŽADAVKY - VYPRACOVÁNÍ DOKUMENTACE</t>
  </si>
  <si>
    <t>8</t>
  </si>
  <si>
    <t>02944</t>
  </si>
  <si>
    <t>OSTAT POŽADAVKY - DOKUMENTACE SKUTEČ PROVEDENÍ</t>
  </si>
  <si>
    <t>4 vyhotovení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</si>
  <si>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</si>
  <si>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</si>
  <si>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</si>
  <si>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03710R</t>
  </si>
  <si>
    <t>PASPORTIZACE/REKOGNOSKACE OBJÍZDNÝCH TRAS</t>
  </si>
  <si>
    <t>zahrnuje objednatelem povolené náklady na požadovaná zařízení zhotovitele</t>
  </si>
  <si>
    <t>101</t>
  </si>
  <si>
    <t>Silnice III/24025</t>
  </si>
  <si>
    <t>014102</t>
  </si>
  <si>
    <t>POPLATKY ZA SKLÁDKU</t>
  </si>
  <si>
    <t>T</t>
  </si>
  <si>
    <t>- suť</t>
  </si>
  <si>
    <t>dle položky 914913                     9kus*0,005t/kus=0,045 [K] 
dle položky 914133                   14kus*0,010t/kus=0,140 [L] 
dle položky 9111A3                        8m*0,0250t/m=0,200 [T] 
Celkem: K+L+T=0,385 [U]</t>
  </si>
  <si>
    <t>zahrnuje veškeré poplatky provozovateli skládky související s uložením odpadu na skládce.</t>
  </si>
  <si>
    <t>- zemina</t>
  </si>
  <si>
    <t>dle položky 11130                        785,7m3*1,9t/m3=1 492,830 [N] 
dle položky 12473R                     606m3*1,9t/m3=1 151,400 [P] 
dle položky 13183                          42m3*1,9t/m3=79,800 [R] 
dle položky 12930                       143m3*1,5t/m3=214,500 [T] 
dle položky 12911                  11 032m2*0,01m*1,5t/m3=165,480 [O] 
dle položky 12960                          2m3*1,5t/m3=3,000 [Q] 
dle položky  129957                      25m*3,14*0,5m*0,1m*1,5t/m3=5,888 [U]  
dle položky 12922                          2,5m2*0,1m*1,5t/m3=0,375 [W] 
Celkem: N+P+R+T+O+Q+U+W=3 113,273 [X]</t>
  </si>
  <si>
    <t>014132</t>
  </si>
  <si>
    <t>POPLATKY ZA SKLÁDKU TYP S-NO (NEBEZPEČNÝ ODPAD)</t>
  </si>
  <si>
    <t>poplatek za likvidaci PAU v PM (dle skutečně zjištěného stavu se souhlasem TDI)</t>
  </si>
  <si>
    <t>dle položky 113338    54m3*2,0t/m3=108,000 [A]] 
Celkem: A=108,000 [B]</t>
  </si>
  <si>
    <t>poplatek za nebezpečný odpad</t>
  </si>
  <si>
    <t>dle položky 113728,2  914m2*0,06m*2,0t/m3=109,680 [S]] 
dle položky 113728,2   2142m2*0,04m*2,0t/m3=171,360 [U]] 
Celkem: S+U=281,040 [V]</t>
  </si>
  <si>
    <t>Zemní práce</t>
  </si>
  <si>
    <t>11130</t>
  </si>
  <si>
    <t>SEJMUTÍ DRNU</t>
  </si>
  <si>
    <t>M2</t>
  </si>
  <si>
    <t>odvoz na skládku 20 km, poplatek za skládku položka 014102,2</t>
  </si>
  <si>
    <t>tl. 0,1 m            7857=7 857,000 [A]</t>
  </si>
  <si>
    <t>včetně vodorovné dopravy  a uložení na skládku</t>
  </si>
  <si>
    <t>113338</t>
  </si>
  <si>
    <t>ODSTRAN PODKL ZPEVNĚNÝCH PLOCH S ASFALT POJIVEM, ODVOZ DO 20KM</t>
  </si>
  <si>
    <t>M3</t>
  </si>
  <si>
    <t>odstranění konstrukční vrstvy tl. 0,10m (tam kde je nedostatečná tloušťa asfaltových vrstev jedná se o kontaminovanou vrstvu  
poplatek za skládku nebezpečný odpad, položka 014132,1</t>
  </si>
  <si>
    <t>536*0,1=53,600 [B] 
Celkem: B=53,600 [C]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</si>
  <si>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</si>
  <si>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113728</t>
  </si>
  <si>
    <t>FRÉZOVÁNÍ ZPEVNĚNÝCH PLOCH ASFALTOVÝCH, ODVOZ DO 20KM</t>
  </si>
  <si>
    <t>odkup zhotovitelem dle platných ceníků KSÚS</t>
  </si>
  <si>
    <t>frézování tl. 40 mm (obrusná vrstva - intravilán)                                       914*0,04=36,560 [R] 
frézování tl. 50 mm (extravilán)                                                             10119*0,05=505,950 [T]  
Celkem: R+T=542,510 [U]</t>
  </si>
  <si>
    <t>odvoz na skládku, poplatek za skládku nebezpečný odpad, položka 014132,2</t>
  </si>
  <si>
    <t>frézování tl. 60 mm (pod obrusnou vrstvou konstrukce - intravilán)          914*0,06=54,840 [S] 
frézování tl. 40 mm (výtluky) se souhlasem TDI                                       2142*0,04=85,680 [U] 
Celkem: S+U=140,520 [V]</t>
  </si>
  <si>
    <t>113766</t>
  </si>
  <si>
    <t>FRÉZOVÁNÍ DRÁŽKY PRŮŘEZU DO 800MM2 V ASFALTOVÉ VOZOVCE</t>
  </si>
  <si>
    <t>M</t>
  </si>
  <si>
    <t>proříznutí drážky pro trhliny se souhlasem TDI             446=446,000 [K] 
zaříznutí pracovních spár                                          2053=2 053,000 [M]      
Celkem: K+M=2 499,000 [N]</t>
  </si>
  <si>
    <t>Položka zahrnuje veškerou manipulaci s vybouranou sutí a s vybouranými hmotami vč. uložení na skládku.</t>
  </si>
  <si>
    <t>12473R</t>
  </si>
  <si>
    <t>VYKOPÁVKY</t>
  </si>
  <si>
    <t>- úprava příkopů  
odvoz na skládku, poplatek za skládku položka 014102,2</t>
  </si>
  <si>
    <t>606=606,000 [A]</t>
  </si>
  <si>
    <t>11</t>
  </si>
  <si>
    <t>12573R</t>
  </si>
  <si>
    <t>Rmateriál</t>
  </si>
  <si>
    <t>nákup včetně dovozu</t>
  </si>
  <si>
    <t>komunikace - intravilán Žižice 
3m3*2t/m3=6,000 [A] 
komunikace - extravilán 
193m3*2t/m3=386,000 [B] 
komunikace - intravilán Žižice 
8m3*2,0t/m3=16,000 [D] 
komunikace - extravilán 
19m3*2,0t/m3=38,000 [E] 
Celkem: A+B+D+E=446,000 [F]</t>
  </si>
  <si>
    <t>12</t>
  </si>
  <si>
    <t>125838</t>
  </si>
  <si>
    <t>VYKOPÁVKY ZE ZEMNÍKŮ A SKLÁDEK TŘ. II, ODVOZ DO 20KM</t>
  </si>
  <si>
    <t>včetně dovozu a nákupu zeminy 
viz položka 17411                    35=35,000 [A] 
viz položka17610                  400=400,000 [B] 
Celkem: A+B=435,000 [C]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</si>
  <si>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</si>
  <si>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13</t>
  </si>
  <si>
    <t>125938</t>
  </si>
  <si>
    <t>VYKOPÁVKY ZE ZEMNÍKŮ A SKLÁDEK S ODVOZEM DO 20KM</t>
  </si>
  <si>
    <t>- ornice</t>
  </si>
  <si>
    <t>nákup ornice včetně dovozu 
viz položka 18221            5903*0,1=590,300 [A]</t>
  </si>
  <si>
    <t>14</t>
  </si>
  <si>
    <t>12911</t>
  </si>
  <si>
    <t>ČIŠTĚNÍ VOZOVEK OD NÁNOSU</t>
  </si>
  <si>
    <t>čištění plochy  
poplatek za skládku položka 014102,2</t>
  </si>
  <si>
    <t>11032=11 032,000 [A]</t>
  </si>
  <si>
    <t>Součástí položky je vodorovná a svislá doprava, přemístění, přeložení, manipulace s materiálem a uložení na skládku.  
 Nezahrnuje poplatek za skládku, který se vykazuje v položce 0141** (s výjimkou malého množství  materiálu, kde je možné poplatek zahrnout do jednotkové ceny položky – tento fakt musí být uveden v doplňujícím textu k položce)</t>
  </si>
  <si>
    <t>15</t>
  </si>
  <si>
    <t>12922</t>
  </si>
  <si>
    <t>ČIŠTĚNÍ KRAJNIC OD NÁNOSU TL. DO 100MM</t>
  </si>
  <si>
    <t>poplatek za skládku položka 014102,2</t>
  </si>
  <si>
    <t>pročištění krycích desek propustku, včetně odvozu na skládku, cca 20 km 
2,5=2,500 [A]</t>
  </si>
  <si>
    <t>16</t>
  </si>
  <si>
    <t>12930</t>
  </si>
  <si>
    <t>ČIŠTĚNÍ PŘÍKOPŮ OD NÁNOSU</t>
  </si>
  <si>
    <t>s odvozem na místo určené dodavatelem stavby, 20 km 
pročištění příkopů     715*0,1*2,0=143,000 [C] 
Celkem: C=143,000 [D]</t>
  </si>
  <si>
    <t>17</t>
  </si>
  <si>
    <t>12960</t>
  </si>
  <si>
    <t>ČIŠTĚNÍ VODOTEČÍ A MELIORAČ KANÁLŮ OD NÁNOSŮ</t>
  </si>
  <si>
    <t>s odvozem na místo určené dodavatelem stavby, 20 km 
Propustek č. 1 
Levá strana/pravá strana 
Vyčištění koryta                       8*0,1=0,800 [A] 
Vyčištění vtoku/odtoku           2*0,1=0,200 [C] 
Propustek č. 2 
Levá strana/pravá strana 
Vyčištění koryta                       8*0,1=0,800 [B] 
Vyčištění vtoku/odtoku           2*0,1=0,200 [D] 
Celkem: A+C+B+D=2,000 [E]</t>
  </si>
  <si>
    <t>18</t>
  </si>
  <si>
    <t>129957</t>
  </si>
  <si>
    <t>ČIŠTĚNÍ POTRUBÍ DN DO 500MM</t>
  </si>
  <si>
    <t>s odvozem na místo určené dodavatelem stavby, 20 km 
Propustek č. 1 - DN500    8=8,000 [A] 
Propustek č. 2 - 2 x DN500   17=17,000 [B] 
Celkem: A+B=25,000 [C]</t>
  </si>
  <si>
    <t>19</t>
  </si>
  <si>
    <t>13183</t>
  </si>
  <si>
    <t>HLOUBENÍ JAM ZAPAŽ I NEPAŽ TŘ II</t>
  </si>
  <si>
    <t>odvoz na skládku 20km, poplatek za skládku položka 014102,2</t>
  </si>
  <si>
    <t>výkop (na sjezdech pro propustky)         42=42,000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</si>
  <si>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</si>
  <si>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20</t>
  </si>
  <si>
    <t>17411</t>
  </si>
  <si>
    <t>ZÁSYP JAM A RÝH ZEMINOU SE ZHUTNĚNÍM</t>
  </si>
  <si>
    <t>zásyp vhodnou zeminou, zhutněný (na sjezdech u propustků) 
dovoz zeminy včetně nákupu viz položka 125838            35=35,000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</si>
  <si>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</si>
  <si>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21</t>
  </si>
  <si>
    <t>17610</t>
  </si>
  <si>
    <t>VÝPLNĚ ZE ZEMIN SE ZHUT</t>
  </si>
  <si>
    <t>dosyp krajnice (zemina podmínečně vhodná, 100% PS) 
nákup a dovoz viz položka 125838 
400=400,000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</si>
  <si>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</si>
  <si>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22</t>
  </si>
  <si>
    <t>18221</t>
  </si>
  <si>
    <t>ROZPROSTŘENÍ ORNICE VE SVAHU V TL DO 0,10M</t>
  </si>
  <si>
    <t>nákup ornice a dovoz viz položka 125938,1 
5903=5 903,000 [A]</t>
  </si>
  <si>
    <t>položka zahrnuje:  
nutné přemístění ornice z dočasných skládek vzdálených do 50m  
rozprostření ornice v předepsané tloušťce ve svahu přes 1:5</t>
  </si>
  <si>
    <t>23</t>
  </si>
  <si>
    <t>18241</t>
  </si>
  <si>
    <t>ZALOŽENÍ TRÁVNÍKU RUČNÍM VÝSEVEM</t>
  </si>
  <si>
    <t>zatravnění (včetně propustků) 
6439=6 439,000 [A]</t>
  </si>
  <si>
    <t>Zahrnuje dodání předepsané travní směsi, její výsev na ornici, zalévání, první pokosení, to vše bez ohledu na sklon terénu</t>
  </si>
  <si>
    <t>24</t>
  </si>
  <si>
    <t>18247</t>
  </si>
  <si>
    <t>OŠETŘOVÁNÍ TRÁVNÍKU</t>
  </si>
  <si>
    <t>3xpokosení a shrabání včetně odvozu 
6439*3=19 317,000 [A]</t>
  </si>
  <si>
    <t>Zahrnuje pokosení se shrabáním, naložení shrabků na dopravní prostředek, s odvozem a se složením, to vše bez ohledu na sklon terénu  
zahrnuje nutné zalití a hnojení</t>
  </si>
  <si>
    <t>Svislé konstrukce</t>
  </si>
  <si>
    <t>25</t>
  </si>
  <si>
    <t>317325</t>
  </si>
  <si>
    <t>ŘÍMSY ZE ŽELEZOBETONU DO C30/37</t>
  </si>
  <si>
    <t>- XC4-XD2-XF2</t>
  </si>
  <si>
    <t>Propustek č. 1    
nová ŽB krycí deska včetně římsy C30/37-XC4-XD2-XF2, tl. 0,15m 
0,2=0,200 [A]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</si>
  <si>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</si>
  <si>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26</t>
  </si>
  <si>
    <t>317365</t>
  </si>
  <si>
    <t>VÝZTUŽ ŘÍMS Z OCELI 10505, B500B</t>
  </si>
  <si>
    <t>Propustek č.1 
výztuž horizontální i svislá R10 á 0,15m, 150kg/m3, kotvení pomocí spřahovacích trnů 
(150kg/m3*0,2m3)/1000=0,030 [A]</t>
  </si>
  <si>
    <t>položka zahrnuje: 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</si>
  <si>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Vodorovné konstrukce</t>
  </si>
  <si>
    <t>27</t>
  </si>
  <si>
    <t>451314</t>
  </si>
  <si>
    <t>PODKLADNÍ A VÝPLŇOVÉ VRSTVY Z PROSTÉHO BETONU C25/30</t>
  </si>
  <si>
    <t>- XF3</t>
  </si>
  <si>
    <t>betonové lože pod propustky tl. 0,15 m 
6=6,000 [A] 
Propustek č.1 
betonové lože pod vydlážděním koryta před vtokem, kolem vtoku a po stranách čela  
5=5,000 [B] 
Celkem: A+B=11,000 [C]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</si>
  <si>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</si>
  <si>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28</t>
  </si>
  <si>
    <t>465512</t>
  </si>
  <si>
    <t>DLAŽBY Z LOMOVÉHO KAMENE NA MC</t>
  </si>
  <si>
    <t>dlažba z lomového kamene tl. 0,15 m + vyspárování MC25 XF4 
38*0,15=5,700 [A] 
Propustek č.1 
vydláždění koryta před vtokem, kolem vtoku a po stranách čela kamenné dlažby 100/100 tl. 0,15m, vyspárováno MC25 XF4 
betonové lože  C 25/30 XF3 tl. 0,10m - viz položka 451314 
5=5,000 [B]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</si>
  <si>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</si>
  <si>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29</t>
  </si>
  <si>
    <t>465513R</t>
  </si>
  <si>
    <t>PŘEDLÁŽDĚNÍ DLAŽBY</t>
  </si>
  <si>
    <t>přeskládání dlažby v šíři 0,5m odobruby - se souhlaem TDI  
20*0,06=1,200 [B]</t>
  </si>
  <si>
    <t>- pod pojmem *předláždění* se rozumí rozebrání stávající dlažby a pokládka dlažby ze stávajícího dlažebního materiálu (bez dodávky nového)  
- zahrnuje nezbytnou manipulaci s tímto materiálem (nakládání, doprava, složení, očištění)  
- dodání a rozprostření materiálu pro lože a jeho tloušťku předepsanou dokumentací a pro předepsanou výplň spar  
- nutné zemní práce (svahování, úpravu pláně a pod.)</t>
  </si>
  <si>
    <t>Komunikace</t>
  </si>
  <si>
    <t>30</t>
  </si>
  <si>
    <t>56330</t>
  </si>
  <si>
    <t>VOZOVKOVÉ VRSTVY ZE ŠTĚRKODRTI</t>
  </si>
  <si>
    <t>komunikace - úprava v místech nedostatečné tloušťky asfaltových vrstev 
přehutnění ŠD 0/32 nebo 0/16 se souhlasem TDI 
536*0,03=16,080 [A]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</si>
  <si>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</si>
  <si>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31</t>
  </si>
  <si>
    <t>56962</t>
  </si>
  <si>
    <t>ZPEVNĚNÍ KRAJNIC Z RECYKLOVANÉHO MATERIÁLU TL DO 100MM</t>
  </si>
  <si>
    <t>dovoz včetně nákupu Rmateriálu položka 12573R 
komunikace - intravilán Žižice 
3/0,1=30,000 [A] 
komunikace - extravilán 
193/0,1=1 930,000 [B] 
Celkem: A+B=1 960,000 [C]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</si>
  <si>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</si>
  <si>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32</t>
  </si>
  <si>
    <t>56963</t>
  </si>
  <si>
    <t>ZPEVNĚNÍ KRAJNIC Z RECYKLOVANÉHO MATERIÁLU TL DO 150MM</t>
  </si>
  <si>
    <t>dovoz včetně nákupu Rmateriálu položka 12573R 
komunikace - intravilán Žižice 
8/0,15=53,333 [A] 
komunikace - extravilán 
19/0,15=126,667 [B] 
Celkem: A+B=180,000 [C]</t>
  </si>
  <si>
    <t>33</t>
  </si>
  <si>
    <t>572214</t>
  </si>
  <si>
    <t>SPOJOVACÍ POSTŘIK Z MODIFIK EMULZE DO 0,5KG/M2</t>
  </si>
  <si>
    <t>komunikace - intravilán Žižice 
spojovací postřik modifikovaný PS-CP 0,50 kg/m2 
940=940,000 [G] 
spojovací postřik modifikovaný PS-EP 0,35 kg/m2 
917=917,000 [H] 
komunikace - extravilán 
spojovací postřik modifikovaný PS-CP 0,50 kg/m2 
10455=10 455,000 [K] 
spojovací postřik modifikovaný PS-EP 0,35 kg/m2 
10156=10 156,000 [J] 
komunikace - oprava výtluků 
spojovací postřik modifikovaný PS-CP 0,40 kg/m2 (výtluky) se souhlasem TDI 
2142=2 142,000 [M] 
komunikace - extravilán (vyrovnání příčných sklonů) 
spojovací postřik modifikovaný PS-EP 0,50 kg/m2 se souhlasem TDI 
2475=2 475,000 [N] 
Celkem: G+H+K+J+M+N=27 085,000 [O]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</si>
  <si>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</si>
  <si>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34</t>
  </si>
  <si>
    <t>572311R</t>
  </si>
  <si>
    <t>POSTŘIK Z KATIONAKTIVNÍ ASFALT. EMULZE 5 KG/M2</t>
  </si>
  <si>
    <t>komunikace - úprava v místech nedostatečné tloušťky asfaltových vrstev 
5kg/m2 - se souhlasem TDI 
536=536,000 [A] 
Celkem: A=536,000 [B]</t>
  </si>
  <si>
    <t>35</t>
  </si>
  <si>
    <t>574A33</t>
  </si>
  <si>
    <t>ASFALTOVÝ BETON PRO OBRUSNÉ VRSTVY ACO 11 TL. 40MM</t>
  </si>
  <si>
    <t>ACO 11, 70/100, TL. 40MM</t>
  </si>
  <si>
    <t>komunikace - intravilán Žižice 
včetně sjezdů 
917=917,000 [A] 
komunikace - extravilán 
včetně sjezdů 
10156=10 156,000 [D] 
Celkem: A+D=11 073,000 [E]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</si>
  <si>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</si>
  <si>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36</t>
  </si>
  <si>
    <t>574C45R</t>
  </si>
  <si>
    <t>ASFALTOVÝ BETON PRO LOŽNÍ VRSTVY ACL 16, 70/100, proměnné min.40mm</t>
  </si>
  <si>
    <t>komunikace - extravilán (vyrovnání příčných sklonů) 
 se souhlasem TDI 
99/0,04=2 475,000 [A]</t>
  </si>
  <si>
    <t>37</t>
  </si>
  <si>
    <t>574C55</t>
  </si>
  <si>
    <t>ASFALTOVÝ BETON PRO LOŽNÍ VRSTVY ACL 16 TL. 60MM</t>
  </si>
  <si>
    <t>ACL 16, 70/100, TL. 60MM</t>
  </si>
  <si>
    <t>komunikace - extravilán 
10455=10 455,000 [A]</t>
  </si>
  <si>
    <t>38</t>
  </si>
  <si>
    <t>574C65</t>
  </si>
  <si>
    <t>ASFALTOVÝ BETON PRO LOŽNÍ VRSTVY ACL 16 TL. 70MM</t>
  </si>
  <si>
    <t>ACL 16, 70/100, TL. 70MM</t>
  </si>
  <si>
    <t>komunikace - intravilán Žižice 
940=940,000 [A]</t>
  </si>
  <si>
    <t>39</t>
  </si>
  <si>
    <t>57643R</t>
  </si>
  <si>
    <t>POSYP KAMENIVEM OBALOVANÝM 6 KG/M2</t>
  </si>
  <si>
    <t>komunikace - úprava v místech nedostatečné tloušťky asfaltových vrstev 
frakce 8/11, 6 kg/m2 - se souhlasem TDI 
536=536,000 [A]</t>
  </si>
  <si>
    <t>- dodání obalovaného kameniva předepsané kvality a zrnitosti  
- posyp předepsaným množstvím</t>
  </si>
  <si>
    <t>40</t>
  </si>
  <si>
    <t>57792IR</t>
  </si>
  <si>
    <t>VÝSPRAVA VÝTLUKŮ - ASFALTOVÁ STABILIZACE</t>
  </si>
  <si>
    <t>komunikace - oprava výtluků 
se souhlasem TDI, tl. 40 mm 
2142=2 142,000 [A]</t>
  </si>
  <si>
    <t>- odfrézování nebo jiné odstranění poškozených vozovkových vrstev  
- zaříznutí hran  
- vyčištění  
- nátěr  
- dodání a výplň předepsanou zhutněnou balenou asfaltovou směsí  
- asfaltová stabilizce SA</t>
  </si>
  <si>
    <t>Úpravy povrchů, podlahy, výplně otvorů</t>
  </si>
  <si>
    <t>41</t>
  </si>
  <si>
    <t>62745</t>
  </si>
  <si>
    <t>SPÁROVÁNÍ STARÉHO ZDIVA CEMENTOVOU MALTOU</t>
  </si>
  <si>
    <t>MC25 XF4</t>
  </si>
  <si>
    <t>Propustek č.1     1=1,000 [A]</t>
  </si>
  <si>
    <t>položka zahrnuje:  
dodávku veškerého materiálu potřebného pro předepsanou úpravu v předepsané kvalitě  
vyčištění spar (vyškrábání), vypláchnutí spar vodou, očištění povrchu  
spárování  
odklizení suti a přebytečného materiálu  
potřebná lešení</t>
  </si>
  <si>
    <t>Přidružená stavební výroba</t>
  </si>
  <si>
    <t>42</t>
  </si>
  <si>
    <t>711211</t>
  </si>
  <si>
    <t>IZOLACE ZVLÁŠT KONSTR PROTI ZEM VLHK ASFALT NÁTĚRY</t>
  </si>
  <si>
    <t>2 x asfaltový nátěr (propustky pod sjezdy) 
60*2=120,000 [A] 
Celkem: A=120,000 [B]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</si>
  <si>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</si>
  <si>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43</t>
  </si>
  <si>
    <t>711211R</t>
  </si>
  <si>
    <t>IZOLACE ZVLÁŠT KONSTR PROTI ZEM VLHK PENETRAČNÍ NÁTĚR</t>
  </si>
  <si>
    <t>izolace, penetrační nátěr 
60=60,000 [B]</t>
  </si>
  <si>
    <t>Potrubí</t>
  </si>
  <si>
    <t>44</t>
  </si>
  <si>
    <t>89921</t>
  </si>
  <si>
    <t>VÝŠKOVÁ ÚPRAVA POKLOPŮ</t>
  </si>
  <si>
    <t>KUS</t>
  </si>
  <si>
    <t>rektifikace vpustí                                       2=2,000 [A] 
rektifikace poklopů - kanalizační šachta   3=3,000 [B] 
Celkem: A+B=5,000 [C]</t>
  </si>
  <si>
    <t>- položka výškové úpravy zahrnuje všechny nutné práce a materiály pro zvýšení nebo snížení zařízení (včetně nutné úpravy stávajícího povrchu vozovky nebo chodníku).</t>
  </si>
  <si>
    <t>45</t>
  </si>
  <si>
    <t>899524</t>
  </si>
  <si>
    <t>OBETONOVÁNÍ POTRUBÍ Z PROSTÉHO BETONU DO C25/30</t>
  </si>
  <si>
    <t>C 25/30 XF3</t>
  </si>
  <si>
    <t>obetonování + základový pas  
9=9,000 [A]</t>
  </si>
  <si>
    <t>Ostatní konstrukce a práce</t>
  </si>
  <si>
    <t>46</t>
  </si>
  <si>
    <t>9111A3</t>
  </si>
  <si>
    <t>ZÁBRADLÍ SILNIČNÍ S VODOR MADLY - DEMONTÁŽ S PŘESUNEM</t>
  </si>
  <si>
    <t>s vodorovným přemístěním na předepsané místo - odvoz, poplatek za skládku položka 014102,1 
Propustek č.1 
5=5,000 [A] 
Propustek č.2 
3=3,000 [B] 
Celkem: A+B=8,000 [C]</t>
  </si>
  <si>
    <t>položka zahrnuje:  
- demontáž a odstranění zařízení  
- jeho odvoz na předepsané místo</t>
  </si>
  <si>
    <t>47</t>
  </si>
  <si>
    <t>9111B1</t>
  </si>
  <si>
    <t>ZÁBRADLÍ SILNIČNÍ SE SVISLOU VÝPLNÍ - DODÁVKA A MONTÁŽ</t>
  </si>
  <si>
    <t>Propustek č.1  
Nové kompozitové zábradlí, kotvené ocelovou korozivzdornou patkou 
5=5,000 [A] 
Propustek č.2 
Nové kompozitové zábradlí, kotvené ocelovou korozivzdornou patkou 
3=3,000 [B] 
Celkem: A+B=8,000 [C]</t>
  </si>
  <si>
    <t>položka zahrnuje:  
- dodání zábradlí včetně předepsané povrchové úpravy  
- osazení sloupků zaberaněním nebo osazením do betonových bloků (včetně betonových bloků a nutných zemních prací)  
- případné bednění ( trubku) betonové patky v gabionové zdi</t>
  </si>
  <si>
    <t>48</t>
  </si>
  <si>
    <t>91228</t>
  </si>
  <si>
    <t>SMĚROVÉ SLOUPKY Z PLAST HMOT VČETNĚ ODRAZNÉHO PÁSKU</t>
  </si>
  <si>
    <t>směrové sloupky Z11a,b         94=94,000 [C] 
směrové sloupky Z11c,d         20=20,000 [D] 
Celkem: C+D=114,000 [E]</t>
  </si>
  <si>
    <t>položka zahrnuje:  
- dodání a osazení sloupku včetně nutných zemních prací  
- vnitrostaveništní a mimostaveništní doprava  
- odrazky plastové nebo z retroreflexní fólie</t>
  </si>
  <si>
    <t>49</t>
  </si>
  <si>
    <t>914131</t>
  </si>
  <si>
    <t>DOPRAVNÍ ZNAČKY ZÁKLADNÍ VELIKOSTI OCELOVÉ FÓLIE TŘ 2 - DODÁVKA A MONTÁŽ</t>
  </si>
  <si>
    <t>E2b               2=2,000 [A] 
P1                 2=2,000 [B] 
IS12a            2=2,000 [C] 
IS12b            2=2,000 [D] 
IS3a              3=3,000 [E] 
IS3b              1=1,000 [F]  
IS3c              2=2,000 [G] 
Celkem: A+B+C+D+E+F+G=14,000 [H]</t>
  </si>
  <si>
    <t>položka zahrnuje:  
- dodávku a montáž značek v požadovaném provedení</t>
  </si>
  <si>
    <t>50</t>
  </si>
  <si>
    <t>914133</t>
  </si>
  <si>
    <t>DOPRAVNÍ ZNAČKY ZÁKLADNÍ VELIKOSTI OCELOVÉ FÓLIE TŘ 2 - DEMONTÁŽ</t>
  </si>
  <si>
    <t>odvoz na skládku 20 km, poplatek za skládku položka 014102,1</t>
  </si>
  <si>
    <t>E2b    2=2,000 [A] 
P1     2=2,000 [B] 
IS12a  2=2,000 [C] 
IS12b  2=2,000 [D] 
IS3a    3=3,000 [E] 
IS3b    1=1,000 [F] 
IS3c    2=2,000 [G] 
Celkem: A+B+C+D+E+F+G=14,000 [H]</t>
  </si>
  <si>
    <t>Položka zahrnuje odstranění, demontáž a odklizení materiálu s odvozem na předepsané místo</t>
  </si>
  <si>
    <t>51</t>
  </si>
  <si>
    <t>914911</t>
  </si>
  <si>
    <t>SLOUPKY A STOJKY DOPRAVNÍCH ZNAČEK Z OCEL TRUBEK SE ZABETONOVÁNÍM - DODÁVKA A MONTÁŽ</t>
  </si>
  <si>
    <t>sloupy SDZ    9=9,000 [A]</t>
  </si>
  <si>
    <t>položka zahrnuje:  
- sloupky a upevňovací zařízení včetně jejich osazení (betonová patka, zemní práce)</t>
  </si>
  <si>
    <t>52</t>
  </si>
  <si>
    <t>914913</t>
  </si>
  <si>
    <t>SLOUPKY A STOJKY DZ Z OCEL TRUBEK ZABETON DEMONTÁŽ</t>
  </si>
  <si>
    <t>9=9,000 [A]</t>
  </si>
  <si>
    <t>53</t>
  </si>
  <si>
    <t>915111</t>
  </si>
  <si>
    <t>VODOROVNÉ DOPRAVNÍ ZNAČENÍ BARVOU HLADKÉ - DODÁVKA A POKLÁDKA</t>
  </si>
  <si>
    <t>1.fáze VDZ 
2 .fáze VDZ 
V2b (1,5/1,5/0,125)          6=6,000 [M] 
V4 (0,125)                     516=516,000 [R] 
Celkem: M+R=522,000 [S]</t>
  </si>
  <si>
    <t>položka zahrnuje:  
- dodání a pokládku nátěrového materiálu (měří se pouze natíraná plocha)  
- předznačení a reflexní úpravu</t>
  </si>
  <si>
    <t>54</t>
  </si>
  <si>
    <t>915221</t>
  </si>
  <si>
    <t>VODOR DOPRAV ZNAČ PLASTEM STRUKTURÁLNÍ NEHLUČNÉ - DOD A POKLÁDKA</t>
  </si>
  <si>
    <t>2 .fáze VDZ 
V2b (1,5/1,5/0,125)          6=6,000 [M] 
V4 (0,125)                     516=516,000 [R] 
Celkem: M+R=522,000 [S]</t>
  </si>
  <si>
    <t>55</t>
  </si>
  <si>
    <t>915231</t>
  </si>
  <si>
    <t>VODOR DOPRAV ZNAČ PLASTEM PROFIL ZVUČÍCÍ - DOD A POKLÁDKA</t>
  </si>
  <si>
    <t>56</t>
  </si>
  <si>
    <t>917224</t>
  </si>
  <si>
    <t>SILNIČNÍ A CHODNÍKOVÉ OBRUBY Z BETONOVÝCH OBRUBNÍKŮ ŠÍŘ 150MM</t>
  </si>
  <si>
    <t>silniční betonová obruba (250 x150 x1000) včetně betonového lože min. tl. 0,1m 
40=40,000 [A]</t>
  </si>
  <si>
    <t>Položka zahrnuje:  
dodání a pokládku betonových obrubníků o rozměrech předepsaných zadávací dokumentací  
betonové lože i boční betonovou opěrku.</t>
  </si>
  <si>
    <t>57</t>
  </si>
  <si>
    <t>9183B1</t>
  </si>
  <si>
    <t>PROPUSTY Z TRUB DN 400MM BETONOVÝCH</t>
  </si>
  <si>
    <t>pod sjezdy DN 400 (324/5), vč. zkosení a řezání 
46=46,000 [A]</t>
  </si>
  <si>
    <t>Položka zahrnuje:  
- dodání a položení potrubí z trub z dokumentací předepsaného materiálu a předepsaného průměru  
- případné úpravy trub (zkrácení, šikmé seříznutí)  
Nezahrnuje podkladní vrstvy a obetonování.</t>
  </si>
  <si>
    <t>58</t>
  </si>
  <si>
    <t>931326</t>
  </si>
  <si>
    <t>TĚSNĚNÍ DILATAČ SPAR ASF ZÁLIVKOU MODIFIK PRŮŘ DO 800MM2</t>
  </si>
  <si>
    <t>komunikace - sanace trhlin 
viz položka 113766 
asfaltová modifikovaná zálivka za horka N2 za horka dle ČSN EN 14188-1 (sanace trhlin, se souhlasem TDI) 
446=446,000 [B] 
viz položka 13766 
zálivka N2         
2053=2 053,000 [C] 
Celkem: B+C=2 499,000 [D]</t>
  </si>
  <si>
    <t>položka zahrnuje dodávku a osazení předepsaného materiálu, očištění ploch spáry před úpravou, očištění okolí spáry po úpravě  
nezahrnuje těsnící profil</t>
  </si>
  <si>
    <t>102</t>
  </si>
  <si>
    <t>Silnice III/24027</t>
  </si>
  <si>
    <t>dle položky 914913                     8kus*0,005t/kus=0,040 [K] 
dle položky 914133                   11kus*0,010t/kus=0,110 [L] 
Celkem: K+L=0,150 [M]</t>
  </si>
  <si>
    <t>dle položky 11130                        352m3*1,9t/m3=668,800 [N] 
dle položky 12911                 8 399m2*0,01m*1,5t/m3=125,985 [P] 
Celkem: N+P=794,785 [Q]</t>
  </si>
  <si>
    <t>poplatek za likvidaci PAU v PM (dle skutečně zjištěného stavu se souhlasem TDI) 
dle položky 113338    8m3*2,0t/m3=16,000 [A] 
Celkem: A=16,000 [B]</t>
  </si>
  <si>
    <t>dle položky 113728   223,280m3*2,0t/m3=446,560 [B] 
dle položky 57A31    8405m2*0,005m*2,0t/m3=84,050 [C] 
Celkem: B+C=530,610 [D]</t>
  </si>
  <si>
    <t>odvoz do 20 km, poplatek za skládku položka 014102,2 
tl. 0,1 m            352/0,1=3 520,000 [B]</t>
  </si>
  <si>
    <t>odvoz na skládku, poplatek za skládku položka 014132,1</t>
  </si>
  <si>
    <t>odstranění konstrukční vrstvy tl. 0,10m (tam kde je nedostatečná tloušťa asfaltových vrstev)    
77*0,1=7,700 [B] 
Celkem: B=7,700 [C]</t>
  </si>
  <si>
    <t>odvoz na skládku, poplatek za skládku položka 014132,2</t>
  </si>
  <si>
    <t>frézování tl. 40 mm (obrusná vrstva - intravilán)                                       1597*0,04=63,880 [R] 
frézování tl. 60 mm (pod obrusnou vrstvou konstrukce - intravilán)          1576*0,06=94,560 [S]  
frézování tl. 40 mm (výtluky, intravilán+extravilán)                                     1621*0,04=64,840 [W] 
Celkem: R+S+W=223,280 [X]</t>
  </si>
  <si>
    <t>proříznutí drážky pro trhliny se souhlasem TDI             338=338,000 [K] 
zaříznutí pracovních spár                                          1721=1 721,000 [M]      
Celkem: K+M=2 059,000 [N]</t>
  </si>
  <si>
    <t>komunikace - intravilán Ješín 
26m3*2t/m3=52,000 [A] 
komunikace - extravilán 
150m3*2t/m3=300,000 [B] 
komunikace - intravilán Ješín 
7m3*2,0t/m3=14,000 [D] 
komunikace - extravilán 
20m3*2,0t/m3=40,000 [E] 
Celkem: A+B+D+E=406,000 [F]</t>
  </si>
  <si>
    <t>- ZEMINA</t>
  </si>
  <si>
    <t>včetně dovozu a nákupu zeminy 
viz položka17610                  252=252,000 [B] 
Celkem: B=252,000 [C]</t>
  </si>
  <si>
    <t>VYKOPÁVKY ZE ZEMNÍKŮ A SKLÁDEK TŘ III S ODVOZEM DO 20KM</t>
  </si>
  <si>
    <t>- ORNICE</t>
  </si>
  <si>
    <t>nákup ornice včetně dovozu 
viz položka 18221            1449*0,1=144,900 [A]</t>
  </si>
  <si>
    <t>odvoz na skládku, poplatek za skládku položka 014102,2</t>
  </si>
  <si>
    <t>čištění plochy 
8399=8 399,000 [A]</t>
  </si>
  <si>
    <t>dosyp krajnice (zemina podmínečně vhodná, 100% PS) 
viz položka 125838 
252=252,000 [A]</t>
  </si>
  <si>
    <t>nákup ornice viz položka 125938,1 
1449=1 449,000 [A]</t>
  </si>
  <si>
    <t>zatravnění 
1449=1 449,000 [A]</t>
  </si>
  <si>
    <t>3xpokosení a shrabání včetně odvozu 
1449*3=4 347,000 [A]</t>
  </si>
  <si>
    <t>komunikace - úprava v místech nedostatečné tloušťky asfaltových vrsev 
přehutnění ŠD 0/32 nebo 0/16 se souhlasem TDI   
77*0,03=2,310 [A]</t>
  </si>
  <si>
    <t>dovoz včetně nákupu Rmateriálu položka 12573R 
komunikace - intravilán Ješín 
26/0,1=260,000 [A] 
komunikace - extravilán 
150/0,1=1 500,000 [B] 
Celkem: A+B=1 760,000 [C]</t>
  </si>
  <si>
    <t>dovoz včetně nákupu Rmateriálu položka 12573R 
komunikace - intravilán Ješín 
7/0,150=46,667 [D] 
komunikace - extravilán 
20/0,15=133,333 [E] 
Celkem: D+E=180,000 [F]</t>
  </si>
  <si>
    <t>komunikace - intravilán Ješín 
spojovací postřik modifikovaný PS-CP 0,50 kg/m2 
1625=1 625,000 [P] 
spojovací postřik modifikovaný PS-EP 0,35 kg/m2 
1602=1 602,000 [Q] 
komunikace - extravilán 
spojovací postřik modifikovaný PS-CP 0,50 kg/m2 
7039=7 039,000 [R] 
spojovací postřik modifikovaný PS-EP 0,35 kg/m2 
6803=6 803,000 [S] 
komunikace - oprava výtluků 
spojovací postřik modifikovaný PS-CP 0,40 kg/m2 (výtluky) se souhlasem TDI 
1621=1 621,000 [T] 
Celkem: P+Q+R+S+T=18 690,000 [U]</t>
  </si>
  <si>
    <t>komunikace - úprava v místech nedostatečné tloušťky asfaltových vrstev 
5kg/m2 - se souhlasem TDI 
77=77,000 [C] 
Celkem: C=77,000 [D]</t>
  </si>
  <si>
    <t>ACO 11 70/100, TL. 40MM</t>
  </si>
  <si>
    <t>komunikace - intravilán Ješín 
včetně sjezdů 
1602=1 602,000 [D] 
komunikace - extravilán 
včetně sjezdů 
6803=6 803,000 [E] 
Celkem: D+E=8 405,000 [F]</t>
  </si>
  <si>
    <t>komunikace - intravilán Ješín 
1625=1 625,000 [A]</t>
  </si>
  <si>
    <t>574E46</t>
  </si>
  <si>
    <t>R2</t>
  </si>
  <si>
    <t>KLÍNOVÁ VRSTVA SA 50, 70/100 dle TP PSVS č.2/0, proměnné min. 40mm</t>
  </si>
  <si>
    <t>komunikace - extravilán (vyrovnání příčných sklonů) 
se souhlasem TDI 
154/0,04=3 850,000 [A]</t>
  </si>
  <si>
    <t>574E46R</t>
  </si>
  <si>
    <t>ASFALTOVÁ STABILIZACE SA 50, 70/100, TL. 50 MM</t>
  </si>
  <si>
    <t>komunikace - extravilán 
7039=7 039,000 [D] 
Celkem: D=7 039,000 [E]</t>
  </si>
  <si>
    <t>57643</t>
  </si>
  <si>
    <t>POSYP KAMENIVEM OBALOVANÝM 6KG/M2</t>
  </si>
  <si>
    <t>komunikace - úprava v místech nedostatečné tloušťky asfaltových vrstev 
frakce 8/11, 6 kg/m2 - se souhlasem TDI 
77=77,000 [A] 
Celkem: A=77,000 [B]</t>
  </si>
  <si>
    <t>komunikace - oprava výtluků 
se souhlasem TDI, tl. 40 mm 
1621=1 621,000 [A]</t>
  </si>
  <si>
    <t>57A31</t>
  </si>
  <si>
    <t>ZDRSNĚNÍ STÁVAJÍCÍ OBRUSNÉ VRSTVY VOZOVKY AB FRÉZOVÁNÍM DO 5MM</t>
  </si>
  <si>
    <t>včetně odvozu na skládku, poplatek za skládku položka 014132,2</t>
  </si>
  <si>
    <t>8405=8 405,000 [A]</t>
  </si>
  <si>
    <t>zdrsnění stávající asfaltové vozovky předepsaným způsobem</t>
  </si>
  <si>
    <t>rektifikace poklopů - vodovodní šoupě    4=4,000 [B] 
rektifikace poklopů - hydrant                     1=1,000 [D] 
Celkem: B+D=5,000 [E]</t>
  </si>
  <si>
    <t>směrové sloupky Z11a,b         60=60,000 [C] 
směrové sloupky Z11c,d         14=14,000 [D] 
Celkem: C+D=74,000 [E]</t>
  </si>
  <si>
    <t>E12               1=1,000 [A] 
B4                 1=1,000 [I] 
P4                 1=1,000 [J] 
IS12a             2=2,000 [C] 
IS12b             2=2,000 [D] 
E3a               1=1,000 [K] 
P6                 1=1,000 [L] 
IS3c              1=1,000 [E] 
IS3b              1=1,000 [F]  
A1b               1=1,000 [G] 
A1a               1=1,000 [M]  
Celkem: A+I+J+C+D+K+L+E+F+G+M=13,000 [N]</t>
  </si>
  <si>
    <t>odvoz na skládku 20 km,  poplatek za skládku položka 014102,1 
E12               1=1,000 [A] 
B4                 1=1,000 [I] 
P4                 1=1,000 [J] 
IS12a             2=2,000 [C] 
IS12b             2=2,000 [D] 
E3a               1=1,000 [K] 
P6                 1=1,000 [L] 
IS3c              1=1,000 [E] 
IS3b              1=1,000 [F]  
Celkem: A+I+J+C+D+K+L+E+F=11,000 [M]</t>
  </si>
  <si>
    <t>sloupy SDZ    10=10,000 [A]</t>
  </si>
  <si>
    <t>včetně odvozu na skládku 20 km, poplatek za skládku položka 014102,1 
8=8,000 [A]</t>
  </si>
  <si>
    <t>1.fáze VDZ 
V4 (0,125)                     442=442,000 [R] 
Celkem: R=442,000 [S]</t>
  </si>
  <si>
    <t>2 .fáze VDZ 
V4 (0,125)                     442=442,000 [R] 
Celkem: R=442,000 [S]</t>
  </si>
  <si>
    <t>silniční betonová obruba (250 x150 x1000) včetně betonového lože min. tl. 0,1m 
11=11,000 [A]</t>
  </si>
  <si>
    <t>komunikace - sanace trhlin 
viz položka 113766 
asfaltová modifikovaná zálivka za horka N2 za horka dle ČSN EN 14188-1 (sanace trhlin, se souhlasem TDI) 
338=338,000 [B] 
viz položka 13766 
zálivka N2         
1721=1 721,000 [C] 
Celkem: B+C=2 059,000 [E]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</si>
</sst>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SUM(C10:C12)</f>
      </c>
      <c r="D6" s="1"/>
      <c r="E6" s="1"/>
    </row>
    <row r="7" spans="1:5" ht="12.75" customHeight="1">
      <c r="A7" s="1"/>
      <c r="B7" s="4" t="s">
        <v>5</v>
      </c>
      <c r="C7" s="7">
        <f>SUM(E10:E12)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'001'!I3</f>
      </c>
      <c r="D10" s="21">
        <f>'001'!O2</f>
      </c>
      <c r="E10" s="21">
        <f>C10+D10</f>
      </c>
    </row>
    <row r="11" spans="1:5" ht="12.75" customHeight="1">
      <c r="A11" s="20" t="s">
        <v>84</v>
      </c>
      <c r="B11" s="20" t="s">
        <v>85</v>
      </c>
      <c r="C11" s="21">
        <f>'101'!I3</f>
      </c>
      <c r="D11" s="21">
        <f>'101'!O2</f>
      </c>
      <c r="E11" s="21">
        <f>C11+D11</f>
      </c>
    </row>
    <row r="12" spans="1:5" ht="12.75" customHeight="1">
      <c r="A12" s="20" t="s">
        <v>372</v>
      </c>
      <c r="B12" s="20" t="s">
        <v>373</v>
      </c>
      <c r="C12" s="21">
        <f>'102'!I3</f>
      </c>
      <c r="D12" s="21">
        <f>'102'!O2</f>
      </c>
      <c r="E12" s="21">
        <f>C12+D12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0+I9+I13+I17+I21+I25+I29+I33+I37+I41+I45</f>
      </c>
      <c r="R8">
        <f>0+O9+O13+O17+O21+O25+O29+O33+O37+O41+O45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12.75">
      <c r="A11" s="36" t="s">
        <v>51</v>
      </c>
      <c r="E11" s="37" t="s">
        <v>52</v>
      </c>
    </row>
    <row r="12" spans="1:5" ht="12.75">
      <c r="A12" t="s">
        <v>53</v>
      </c>
      <c r="E12" s="35" t="s">
        <v>54</v>
      </c>
    </row>
    <row r="13" spans="1:16" ht="12.75">
      <c r="A13" s="25" t="s">
        <v>45</v>
      </c>
      <c r="B13" s="29" t="s">
        <v>23</v>
      </c>
      <c r="C13" s="29" t="s">
        <v>55</v>
      </c>
      <c r="D13" s="25" t="s">
        <v>47</v>
      </c>
      <c r="E13" s="30" t="s">
        <v>56</v>
      </c>
      <c r="F13" s="31" t="s">
        <v>57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47</v>
      </c>
    </row>
    <row r="15" spans="1:5" ht="12.75">
      <c r="A15" s="36" t="s">
        <v>51</v>
      </c>
      <c r="E15" s="37" t="s">
        <v>52</v>
      </c>
    </row>
    <row r="16" spans="1:5" ht="12.75">
      <c r="A16" t="s">
        <v>53</v>
      </c>
      <c r="E16" s="35" t="s">
        <v>54</v>
      </c>
    </row>
    <row r="17" spans="1:16" ht="12.75">
      <c r="A17" s="25" t="s">
        <v>45</v>
      </c>
      <c r="B17" s="29" t="s">
        <v>22</v>
      </c>
      <c r="C17" s="29" t="s">
        <v>58</v>
      </c>
      <c r="D17" s="25" t="s">
        <v>47</v>
      </c>
      <c r="E17" s="30" t="s">
        <v>59</v>
      </c>
      <c r="F17" s="31" t="s">
        <v>49</v>
      </c>
      <c r="G17" s="32">
        <v>1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47</v>
      </c>
    </row>
    <row r="19" spans="1:5" ht="12.75">
      <c r="A19" s="36" t="s">
        <v>51</v>
      </c>
      <c r="E19" s="37" t="s">
        <v>52</v>
      </c>
    </row>
    <row r="20" spans="1:5" ht="12.75">
      <c r="A20" t="s">
        <v>53</v>
      </c>
      <c r="E20" s="35" t="s">
        <v>54</v>
      </c>
    </row>
    <row r="21" spans="1:16" ht="12.75">
      <c r="A21" s="25" t="s">
        <v>45</v>
      </c>
      <c r="B21" s="29" t="s">
        <v>33</v>
      </c>
      <c r="C21" s="29" t="s">
        <v>60</v>
      </c>
      <c r="D21" s="25" t="s">
        <v>47</v>
      </c>
      <c r="E21" s="30" t="s">
        <v>61</v>
      </c>
      <c r="F21" s="31" t="s">
        <v>49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47</v>
      </c>
    </row>
    <row r="23" spans="1:5" ht="12.75">
      <c r="A23" s="36" t="s">
        <v>51</v>
      </c>
      <c r="E23" s="37" t="s">
        <v>52</v>
      </c>
    </row>
    <row r="24" spans="1:5" ht="12.75">
      <c r="A24" t="s">
        <v>53</v>
      </c>
      <c r="E24" s="35" t="s">
        <v>62</v>
      </c>
    </row>
    <row r="25" spans="1:16" ht="12.75">
      <c r="A25" s="25" t="s">
        <v>45</v>
      </c>
      <c r="B25" s="29" t="s">
        <v>35</v>
      </c>
      <c r="C25" s="29" t="s">
        <v>63</v>
      </c>
      <c r="D25" s="25" t="s">
        <v>47</v>
      </c>
      <c r="E25" s="30" t="s">
        <v>64</v>
      </c>
      <c r="F25" s="31" t="s">
        <v>49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47</v>
      </c>
    </row>
    <row r="27" spans="1:5" ht="38.25">
      <c r="A27" s="36" t="s">
        <v>51</v>
      </c>
      <c r="E27" s="37" t="s">
        <v>65</v>
      </c>
    </row>
    <row r="28" spans="1:5" ht="12.75">
      <c r="A28" t="s">
        <v>53</v>
      </c>
      <c r="E28" s="35" t="s">
        <v>66</v>
      </c>
    </row>
    <row r="29" spans="1:16" ht="12.75">
      <c r="A29" s="25" t="s">
        <v>45</v>
      </c>
      <c r="B29" s="29" t="s">
        <v>37</v>
      </c>
      <c r="C29" s="29" t="s">
        <v>67</v>
      </c>
      <c r="D29" s="25" t="s">
        <v>47</v>
      </c>
      <c r="E29" s="30" t="s">
        <v>68</v>
      </c>
      <c r="F29" s="31" t="s">
        <v>49</v>
      </c>
      <c r="G29" s="32">
        <v>1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69</v>
      </c>
    </row>
    <row r="31" spans="1:5" ht="12.75">
      <c r="A31" s="36" t="s">
        <v>51</v>
      </c>
      <c r="E31" s="37" t="s">
        <v>52</v>
      </c>
    </row>
    <row r="32" spans="1:5" ht="38.25">
      <c r="A32" t="s">
        <v>53</v>
      </c>
      <c r="E32" s="35" t="s">
        <v>70</v>
      </c>
    </row>
    <row r="33" spans="1:16" ht="12.75">
      <c r="A33" s="25" t="s">
        <v>45</v>
      </c>
      <c r="B33" s="29" t="s">
        <v>71</v>
      </c>
      <c r="C33" s="29" t="s">
        <v>72</v>
      </c>
      <c r="D33" s="25" t="s">
        <v>47</v>
      </c>
      <c r="E33" s="30" t="s">
        <v>73</v>
      </c>
      <c r="F33" s="31" t="s">
        <v>49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47</v>
      </c>
    </row>
    <row r="35" spans="1:5" ht="12.75">
      <c r="A35" s="36" t="s">
        <v>51</v>
      </c>
      <c r="E35" s="37" t="s">
        <v>52</v>
      </c>
    </row>
    <row r="36" spans="1:5" ht="12.75">
      <c r="A36" t="s">
        <v>53</v>
      </c>
      <c r="E36" s="35" t="s">
        <v>66</v>
      </c>
    </row>
    <row r="37" spans="1:16" ht="12.75">
      <c r="A37" s="25" t="s">
        <v>45</v>
      </c>
      <c r="B37" s="29" t="s">
        <v>74</v>
      </c>
      <c r="C37" s="29" t="s">
        <v>75</v>
      </c>
      <c r="D37" s="25" t="s">
        <v>29</v>
      </c>
      <c r="E37" s="30" t="s">
        <v>76</v>
      </c>
      <c r="F37" s="31" t="s">
        <v>49</v>
      </c>
      <c r="G37" s="32">
        <v>1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77</v>
      </c>
    </row>
    <row r="39" spans="1:5" ht="12.75">
      <c r="A39" s="36" t="s">
        <v>51</v>
      </c>
      <c r="E39" s="37" t="s">
        <v>52</v>
      </c>
    </row>
    <row r="40" spans="1:5" ht="12.75">
      <c r="A40" t="s">
        <v>53</v>
      </c>
      <c r="E40" s="35" t="s">
        <v>66</v>
      </c>
    </row>
    <row r="41" spans="1:16" ht="12.75">
      <c r="A41" s="25" t="s">
        <v>45</v>
      </c>
      <c r="B41" s="29" t="s">
        <v>40</v>
      </c>
      <c r="C41" s="29" t="s">
        <v>78</v>
      </c>
      <c r="D41" s="25" t="s">
        <v>47</v>
      </c>
      <c r="E41" s="30" t="s">
        <v>79</v>
      </c>
      <c r="F41" s="31" t="s">
        <v>49</v>
      </c>
      <c r="G41" s="32">
        <v>1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47</v>
      </c>
    </row>
    <row r="43" spans="1:5" ht="12.75">
      <c r="A43" s="36" t="s">
        <v>51</v>
      </c>
      <c r="E43" s="37" t="s">
        <v>52</v>
      </c>
    </row>
    <row r="44" spans="1:5" ht="25.5">
      <c r="A44" t="s">
        <v>53</v>
      </c>
      <c r="E44" s="35" t="s">
        <v>80</v>
      </c>
    </row>
    <row r="45" spans="1:16" ht="12.75">
      <c r="A45" s="25" t="s">
        <v>45</v>
      </c>
      <c r="B45" s="29" t="s">
        <v>42</v>
      </c>
      <c r="C45" s="29" t="s">
        <v>81</v>
      </c>
      <c r="D45" s="25" t="s">
        <v>47</v>
      </c>
      <c r="E45" s="30" t="s">
        <v>82</v>
      </c>
      <c r="F45" s="31" t="s">
        <v>49</v>
      </c>
      <c r="G45" s="32">
        <v>1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47</v>
      </c>
    </row>
    <row r="47" spans="1:5" ht="12.75">
      <c r="A47" s="36" t="s">
        <v>51</v>
      </c>
      <c r="E47" s="37" t="s">
        <v>52</v>
      </c>
    </row>
    <row r="48" spans="1:5" ht="12.75">
      <c r="A48" t="s">
        <v>53</v>
      </c>
      <c r="E48" s="35" t="s">
        <v>83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0+O8+O25+O106+O115+O128+O173+O178+O187+O196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84</v>
      </c>
      <c r="I3" s="38">
        <f>0+I8+I25+I106+I115+I128+I173+I178+I187+I196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84</v>
      </c>
      <c r="D4" s="6"/>
      <c r="E4" s="18" t="s">
        <v>85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45</v>
      </c>
      <c r="B9" s="29" t="s">
        <v>29</v>
      </c>
      <c r="C9" s="29" t="s">
        <v>86</v>
      </c>
      <c r="D9" s="25" t="s">
        <v>29</v>
      </c>
      <c r="E9" s="30" t="s">
        <v>87</v>
      </c>
      <c r="F9" s="31" t="s">
        <v>88</v>
      </c>
      <c r="G9" s="32">
        <v>0.385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89</v>
      </c>
    </row>
    <row r="11" spans="1:5" ht="76.5">
      <c r="A11" s="36" t="s">
        <v>51</v>
      </c>
      <c r="E11" s="37" t="s">
        <v>90</v>
      </c>
    </row>
    <row r="12" spans="1:5" ht="25.5">
      <c r="A12" t="s">
        <v>53</v>
      </c>
      <c r="E12" s="35" t="s">
        <v>91</v>
      </c>
    </row>
    <row r="13" spans="1:16" ht="12.75">
      <c r="A13" s="25" t="s">
        <v>45</v>
      </c>
      <c r="B13" s="29" t="s">
        <v>23</v>
      </c>
      <c r="C13" s="29" t="s">
        <v>86</v>
      </c>
      <c r="D13" s="25" t="s">
        <v>23</v>
      </c>
      <c r="E13" s="30" t="s">
        <v>87</v>
      </c>
      <c r="F13" s="31" t="s">
        <v>88</v>
      </c>
      <c r="G13" s="32">
        <v>3113.273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92</v>
      </c>
    </row>
    <row r="15" spans="1:5" ht="127.5">
      <c r="A15" s="36" t="s">
        <v>51</v>
      </c>
      <c r="E15" s="37" t="s">
        <v>93</v>
      </c>
    </row>
    <row r="16" spans="1:5" ht="25.5">
      <c r="A16" t="s">
        <v>53</v>
      </c>
      <c r="E16" s="35" t="s">
        <v>91</v>
      </c>
    </row>
    <row r="17" spans="1:16" ht="12.75">
      <c r="A17" s="25" t="s">
        <v>45</v>
      </c>
      <c r="B17" s="29" t="s">
        <v>22</v>
      </c>
      <c r="C17" s="29" t="s">
        <v>94</v>
      </c>
      <c r="D17" s="25" t="s">
        <v>29</v>
      </c>
      <c r="E17" s="30" t="s">
        <v>95</v>
      </c>
      <c r="F17" s="31" t="s">
        <v>88</v>
      </c>
      <c r="G17" s="32">
        <v>108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96</v>
      </c>
    </row>
    <row r="19" spans="1:5" ht="38.25">
      <c r="A19" s="36" t="s">
        <v>51</v>
      </c>
      <c r="E19" s="37" t="s">
        <v>97</v>
      </c>
    </row>
    <row r="20" spans="1:5" ht="25.5">
      <c r="A20" t="s">
        <v>53</v>
      </c>
      <c r="E20" s="35" t="s">
        <v>91</v>
      </c>
    </row>
    <row r="21" spans="1:16" ht="12.75">
      <c r="A21" s="25" t="s">
        <v>45</v>
      </c>
      <c r="B21" s="29" t="s">
        <v>33</v>
      </c>
      <c r="C21" s="29" t="s">
        <v>94</v>
      </c>
      <c r="D21" s="25" t="s">
        <v>23</v>
      </c>
      <c r="E21" s="30" t="s">
        <v>95</v>
      </c>
      <c r="F21" s="31" t="s">
        <v>88</v>
      </c>
      <c r="G21" s="32">
        <v>281.04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98</v>
      </c>
    </row>
    <row r="23" spans="1:5" ht="51">
      <c r="A23" s="36" t="s">
        <v>51</v>
      </c>
      <c r="E23" s="37" t="s">
        <v>99</v>
      </c>
    </row>
    <row r="24" spans="1:5" ht="25.5">
      <c r="A24" t="s">
        <v>53</v>
      </c>
      <c r="E24" s="35" t="s">
        <v>91</v>
      </c>
    </row>
    <row r="25" spans="1:18" ht="12.75" customHeight="1">
      <c r="A25" s="6" t="s">
        <v>43</v>
      </c>
      <c r="B25" s="6"/>
      <c r="C25" s="40" t="s">
        <v>29</v>
      </c>
      <c r="D25" s="6"/>
      <c r="E25" s="27" t="s">
        <v>100</v>
      </c>
      <c r="F25" s="6"/>
      <c r="G25" s="6"/>
      <c r="H25" s="6"/>
      <c r="I25" s="41">
        <f>0+Q25</f>
      </c>
      <c r="O25">
        <f>0+R25</f>
      </c>
      <c r="Q25">
        <f>0+I26+I30+I34+I38+I42+I46+I50+I54+I58+I62+I66+I70+I74+I78+I82+I86+I90+I94+I98+I102</f>
      </c>
      <c r="R25">
        <f>0+O26+O30+O34+O38+O42+O46+O50+O54+O58+O62+O66+O70+O74+O78+O82+O86+O90+O94+O98+O102</f>
      </c>
    </row>
    <row r="26" spans="1:16" ht="12.75">
      <c r="A26" s="25" t="s">
        <v>45</v>
      </c>
      <c r="B26" s="29" t="s">
        <v>35</v>
      </c>
      <c r="C26" s="29" t="s">
        <v>101</v>
      </c>
      <c r="D26" s="25" t="s">
        <v>47</v>
      </c>
      <c r="E26" s="30" t="s">
        <v>102</v>
      </c>
      <c r="F26" s="31" t="s">
        <v>103</v>
      </c>
      <c r="G26" s="32">
        <v>7857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104</v>
      </c>
    </row>
    <row r="28" spans="1:5" ht="12.75">
      <c r="A28" s="36" t="s">
        <v>51</v>
      </c>
      <c r="E28" s="37" t="s">
        <v>105</v>
      </c>
    </row>
    <row r="29" spans="1:5" ht="12.75">
      <c r="A29" t="s">
        <v>53</v>
      </c>
      <c r="E29" s="35" t="s">
        <v>106</v>
      </c>
    </row>
    <row r="30" spans="1:16" ht="25.5">
      <c r="A30" s="25" t="s">
        <v>45</v>
      </c>
      <c r="B30" s="29" t="s">
        <v>37</v>
      </c>
      <c r="C30" s="29" t="s">
        <v>107</v>
      </c>
      <c r="D30" s="25" t="s">
        <v>47</v>
      </c>
      <c r="E30" s="30" t="s">
        <v>108</v>
      </c>
      <c r="F30" s="31" t="s">
        <v>109</v>
      </c>
      <c r="G30" s="32">
        <v>53.6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51">
      <c r="A31" s="34" t="s">
        <v>50</v>
      </c>
      <c r="E31" s="35" t="s">
        <v>110</v>
      </c>
    </row>
    <row r="32" spans="1:5" ht="38.25">
      <c r="A32" s="36" t="s">
        <v>51</v>
      </c>
      <c r="E32" s="37" t="s">
        <v>111</v>
      </c>
    </row>
    <row r="33" spans="1:5" ht="63.75">
      <c r="A33" t="s">
        <v>53</v>
      </c>
      <c r="E33" s="35" t="s">
        <v>112</v>
      </c>
    </row>
    <row r="34" spans="1:16" ht="12.75">
      <c r="A34" s="25" t="s">
        <v>45</v>
      </c>
      <c r="B34" s="29" t="s">
        <v>71</v>
      </c>
      <c r="C34" s="29" t="s">
        <v>113</v>
      </c>
      <c r="D34" s="25" t="s">
        <v>29</v>
      </c>
      <c r="E34" s="30" t="s">
        <v>114</v>
      </c>
      <c r="F34" s="31" t="s">
        <v>109</v>
      </c>
      <c r="G34" s="32">
        <v>542.51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115</v>
      </c>
    </row>
    <row r="36" spans="1:5" ht="76.5">
      <c r="A36" s="36" t="s">
        <v>51</v>
      </c>
      <c r="E36" s="37" t="s">
        <v>116</v>
      </c>
    </row>
    <row r="37" spans="1:5" ht="63.75">
      <c r="A37" t="s">
        <v>53</v>
      </c>
      <c r="E37" s="35" t="s">
        <v>112</v>
      </c>
    </row>
    <row r="38" spans="1:16" ht="12.75">
      <c r="A38" s="25" t="s">
        <v>45</v>
      </c>
      <c r="B38" s="29" t="s">
        <v>74</v>
      </c>
      <c r="C38" s="29" t="s">
        <v>113</v>
      </c>
      <c r="D38" s="25" t="s">
        <v>23</v>
      </c>
      <c r="E38" s="30" t="s">
        <v>114</v>
      </c>
      <c r="F38" s="31" t="s">
        <v>109</v>
      </c>
      <c r="G38" s="32">
        <v>140.52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117</v>
      </c>
    </row>
    <row r="40" spans="1:5" ht="89.25">
      <c r="A40" s="36" t="s">
        <v>51</v>
      </c>
      <c r="E40" s="37" t="s">
        <v>118</v>
      </c>
    </row>
    <row r="41" spans="1:5" ht="63.75">
      <c r="A41" t="s">
        <v>53</v>
      </c>
      <c r="E41" s="35" t="s">
        <v>112</v>
      </c>
    </row>
    <row r="42" spans="1:16" ht="12.75">
      <c r="A42" s="25" t="s">
        <v>45</v>
      </c>
      <c r="B42" s="29" t="s">
        <v>40</v>
      </c>
      <c r="C42" s="29" t="s">
        <v>119</v>
      </c>
      <c r="D42" s="25" t="s">
        <v>47</v>
      </c>
      <c r="E42" s="30" t="s">
        <v>120</v>
      </c>
      <c r="F42" s="31" t="s">
        <v>121</v>
      </c>
      <c r="G42" s="32">
        <v>2499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>
      <c r="A43" s="34" t="s">
        <v>50</v>
      </c>
      <c r="E43" s="35" t="s">
        <v>47</v>
      </c>
    </row>
    <row r="44" spans="1:5" ht="63.75">
      <c r="A44" s="36" t="s">
        <v>51</v>
      </c>
      <c r="E44" s="37" t="s">
        <v>122</v>
      </c>
    </row>
    <row r="45" spans="1:5" ht="25.5">
      <c r="A45" t="s">
        <v>53</v>
      </c>
      <c r="E45" s="35" t="s">
        <v>123</v>
      </c>
    </row>
    <row r="46" spans="1:16" ht="12.75">
      <c r="A46" s="25" t="s">
        <v>45</v>
      </c>
      <c r="B46" s="29" t="s">
        <v>42</v>
      </c>
      <c r="C46" s="29" t="s">
        <v>124</v>
      </c>
      <c r="D46" s="25" t="s">
        <v>47</v>
      </c>
      <c r="E46" s="30" t="s">
        <v>125</v>
      </c>
      <c r="F46" s="31" t="s">
        <v>109</v>
      </c>
      <c r="G46" s="32">
        <v>606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38.25">
      <c r="A47" s="34" t="s">
        <v>50</v>
      </c>
      <c r="E47" s="35" t="s">
        <v>126</v>
      </c>
    </row>
    <row r="48" spans="1:5" ht="12.75">
      <c r="A48" s="36" t="s">
        <v>51</v>
      </c>
      <c r="E48" s="37" t="s">
        <v>127</v>
      </c>
    </row>
    <row r="49" spans="1:5" ht="12.75">
      <c r="A49" t="s">
        <v>53</v>
      </c>
      <c r="E49" s="35" t="s">
        <v>47</v>
      </c>
    </row>
    <row r="50" spans="1:16" ht="12.75">
      <c r="A50" s="25" t="s">
        <v>45</v>
      </c>
      <c r="B50" s="29" t="s">
        <v>128</v>
      </c>
      <c r="C50" s="29" t="s">
        <v>129</v>
      </c>
      <c r="D50" s="25" t="s">
        <v>47</v>
      </c>
      <c r="E50" s="30" t="s">
        <v>130</v>
      </c>
      <c r="F50" s="31" t="s">
        <v>88</v>
      </c>
      <c r="G50" s="32">
        <v>446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12.75">
      <c r="A51" s="34" t="s">
        <v>50</v>
      </c>
      <c r="E51" s="35" t="s">
        <v>131</v>
      </c>
    </row>
    <row r="52" spans="1:5" ht="216.75">
      <c r="A52" s="36" t="s">
        <v>51</v>
      </c>
      <c r="E52" s="37" t="s">
        <v>132</v>
      </c>
    </row>
    <row r="53" spans="1:5" ht="12.75">
      <c r="A53" t="s">
        <v>53</v>
      </c>
      <c r="E53" s="35" t="s">
        <v>47</v>
      </c>
    </row>
    <row r="54" spans="1:16" ht="12.75">
      <c r="A54" s="25" t="s">
        <v>45</v>
      </c>
      <c r="B54" s="29" t="s">
        <v>133</v>
      </c>
      <c r="C54" s="29" t="s">
        <v>134</v>
      </c>
      <c r="D54" s="25" t="s">
        <v>47</v>
      </c>
      <c r="E54" s="30" t="s">
        <v>135</v>
      </c>
      <c r="F54" s="31" t="s">
        <v>109</v>
      </c>
      <c r="G54" s="32">
        <v>435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92</v>
      </c>
    </row>
    <row r="56" spans="1:5" ht="76.5">
      <c r="A56" s="36" t="s">
        <v>51</v>
      </c>
      <c r="E56" s="37" t="s">
        <v>136</v>
      </c>
    </row>
    <row r="57" spans="1:5" ht="306">
      <c r="A57" t="s">
        <v>53</v>
      </c>
      <c r="E57" s="35" t="s">
        <v>137</v>
      </c>
    </row>
    <row r="58" spans="1:16" ht="12.75">
      <c r="A58" s="25" t="s">
        <v>45</v>
      </c>
      <c r="B58" s="29" t="s">
        <v>138</v>
      </c>
      <c r="C58" s="29" t="s">
        <v>139</v>
      </c>
      <c r="D58" s="25" t="s">
        <v>29</v>
      </c>
      <c r="E58" s="30" t="s">
        <v>140</v>
      </c>
      <c r="F58" s="31" t="s">
        <v>109</v>
      </c>
      <c r="G58" s="32">
        <v>590.3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141</v>
      </c>
    </row>
    <row r="60" spans="1:5" ht="25.5">
      <c r="A60" s="36" t="s">
        <v>51</v>
      </c>
      <c r="E60" s="37" t="s">
        <v>142</v>
      </c>
    </row>
    <row r="61" spans="1:5" ht="306">
      <c r="A61" t="s">
        <v>53</v>
      </c>
      <c r="E61" s="35" t="s">
        <v>137</v>
      </c>
    </row>
    <row r="62" spans="1:16" ht="12.75">
      <c r="A62" s="25" t="s">
        <v>45</v>
      </c>
      <c r="B62" s="29" t="s">
        <v>143</v>
      </c>
      <c r="C62" s="29" t="s">
        <v>144</v>
      </c>
      <c r="D62" s="25" t="s">
        <v>47</v>
      </c>
      <c r="E62" s="30" t="s">
        <v>145</v>
      </c>
      <c r="F62" s="31" t="s">
        <v>103</v>
      </c>
      <c r="G62" s="32">
        <v>11032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38.25">
      <c r="A63" s="34" t="s">
        <v>50</v>
      </c>
      <c r="E63" s="35" t="s">
        <v>146</v>
      </c>
    </row>
    <row r="64" spans="1:5" ht="12.75">
      <c r="A64" s="36" t="s">
        <v>51</v>
      </c>
      <c r="E64" s="37" t="s">
        <v>147</v>
      </c>
    </row>
    <row r="65" spans="1:5" ht="63.75">
      <c r="A65" t="s">
        <v>53</v>
      </c>
      <c r="E65" s="35" t="s">
        <v>148</v>
      </c>
    </row>
    <row r="66" spans="1:16" ht="12.75">
      <c r="A66" s="25" t="s">
        <v>45</v>
      </c>
      <c r="B66" s="29" t="s">
        <v>149</v>
      </c>
      <c r="C66" s="29" t="s">
        <v>150</v>
      </c>
      <c r="D66" s="25" t="s">
        <v>47</v>
      </c>
      <c r="E66" s="30" t="s">
        <v>151</v>
      </c>
      <c r="F66" s="31" t="s">
        <v>103</v>
      </c>
      <c r="G66" s="32">
        <v>2.5</v>
      </c>
      <c r="H66" s="33">
        <v>0</v>
      </c>
      <c r="I66" s="33">
        <f>ROUND(ROUND(H66,2)*ROUND(G66,3),2)</f>
      </c>
      <c r="O66">
        <f>(I66*21)/100</f>
      </c>
      <c r="P66" t="s">
        <v>23</v>
      </c>
    </row>
    <row r="67" spans="1:5" ht="12.75">
      <c r="A67" s="34" t="s">
        <v>50</v>
      </c>
      <c r="E67" s="35" t="s">
        <v>152</v>
      </c>
    </row>
    <row r="68" spans="1:5" ht="38.25">
      <c r="A68" s="36" t="s">
        <v>51</v>
      </c>
      <c r="E68" s="37" t="s">
        <v>153</v>
      </c>
    </row>
    <row r="69" spans="1:5" ht="63.75">
      <c r="A69" t="s">
        <v>53</v>
      </c>
      <c r="E69" s="35" t="s">
        <v>148</v>
      </c>
    </row>
    <row r="70" spans="1:16" ht="12.75">
      <c r="A70" s="25" t="s">
        <v>45</v>
      </c>
      <c r="B70" s="29" t="s">
        <v>154</v>
      </c>
      <c r="C70" s="29" t="s">
        <v>155</v>
      </c>
      <c r="D70" s="25" t="s">
        <v>47</v>
      </c>
      <c r="E70" s="30" t="s">
        <v>156</v>
      </c>
      <c r="F70" s="31" t="s">
        <v>109</v>
      </c>
      <c r="G70" s="32">
        <v>143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12.75">
      <c r="A71" s="34" t="s">
        <v>50</v>
      </c>
      <c r="E71" s="35" t="s">
        <v>152</v>
      </c>
    </row>
    <row r="72" spans="1:5" ht="63.75">
      <c r="A72" s="36" t="s">
        <v>51</v>
      </c>
      <c r="E72" s="37" t="s">
        <v>157</v>
      </c>
    </row>
    <row r="73" spans="1:5" ht="63.75">
      <c r="A73" t="s">
        <v>53</v>
      </c>
      <c r="E73" s="35" t="s">
        <v>148</v>
      </c>
    </row>
    <row r="74" spans="1:16" ht="12.75">
      <c r="A74" s="25" t="s">
        <v>45</v>
      </c>
      <c r="B74" s="29" t="s">
        <v>158</v>
      </c>
      <c r="C74" s="29" t="s">
        <v>159</v>
      </c>
      <c r="D74" s="25" t="s">
        <v>47</v>
      </c>
      <c r="E74" s="30" t="s">
        <v>160</v>
      </c>
      <c r="F74" s="31" t="s">
        <v>109</v>
      </c>
      <c r="G74" s="32">
        <v>2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12.75">
      <c r="A75" s="34" t="s">
        <v>50</v>
      </c>
      <c r="E75" s="35" t="s">
        <v>152</v>
      </c>
    </row>
    <row r="76" spans="1:5" ht="165.75">
      <c r="A76" s="36" t="s">
        <v>51</v>
      </c>
      <c r="E76" s="37" t="s">
        <v>161</v>
      </c>
    </row>
    <row r="77" spans="1:5" ht="63.75">
      <c r="A77" t="s">
        <v>53</v>
      </c>
      <c r="E77" s="35" t="s">
        <v>148</v>
      </c>
    </row>
    <row r="78" spans="1:16" ht="12.75">
      <c r="A78" s="25" t="s">
        <v>45</v>
      </c>
      <c r="B78" s="29" t="s">
        <v>162</v>
      </c>
      <c r="C78" s="29" t="s">
        <v>163</v>
      </c>
      <c r="D78" s="25" t="s">
        <v>47</v>
      </c>
      <c r="E78" s="30" t="s">
        <v>164</v>
      </c>
      <c r="F78" s="31" t="s">
        <v>121</v>
      </c>
      <c r="G78" s="32">
        <v>25</v>
      </c>
      <c r="H78" s="33">
        <v>0</v>
      </c>
      <c r="I78" s="33">
        <f>ROUND(ROUND(H78,2)*ROUND(G78,3),2)</f>
      </c>
      <c r="O78">
        <f>(I78*21)/100</f>
      </c>
      <c r="P78" t="s">
        <v>23</v>
      </c>
    </row>
    <row r="79" spans="1:5" ht="12.75">
      <c r="A79" s="34" t="s">
        <v>50</v>
      </c>
      <c r="E79" s="35" t="s">
        <v>152</v>
      </c>
    </row>
    <row r="80" spans="1:5" ht="89.25">
      <c r="A80" s="36" t="s">
        <v>51</v>
      </c>
      <c r="E80" s="37" t="s">
        <v>165</v>
      </c>
    </row>
    <row r="81" spans="1:5" ht="63.75">
      <c r="A81" t="s">
        <v>53</v>
      </c>
      <c r="E81" s="35" t="s">
        <v>148</v>
      </c>
    </row>
    <row r="82" spans="1:16" ht="12.75">
      <c r="A82" s="25" t="s">
        <v>45</v>
      </c>
      <c r="B82" s="29" t="s">
        <v>166</v>
      </c>
      <c r="C82" s="29" t="s">
        <v>167</v>
      </c>
      <c r="D82" s="25" t="s">
        <v>47</v>
      </c>
      <c r="E82" s="30" t="s">
        <v>168</v>
      </c>
      <c r="F82" s="31" t="s">
        <v>109</v>
      </c>
      <c r="G82" s="32">
        <v>42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12.75">
      <c r="A83" s="34" t="s">
        <v>50</v>
      </c>
      <c r="E83" s="35" t="s">
        <v>169</v>
      </c>
    </row>
    <row r="84" spans="1:5" ht="12.75">
      <c r="A84" s="36" t="s">
        <v>51</v>
      </c>
      <c r="E84" s="37" t="s">
        <v>170</v>
      </c>
    </row>
    <row r="85" spans="1:5" ht="318.75">
      <c r="A85" t="s">
        <v>53</v>
      </c>
      <c r="E85" s="35" t="s">
        <v>171</v>
      </c>
    </row>
    <row r="86" spans="1:16" ht="12.75">
      <c r="A86" s="25" t="s">
        <v>45</v>
      </c>
      <c r="B86" s="29" t="s">
        <v>172</v>
      </c>
      <c r="C86" s="29" t="s">
        <v>173</v>
      </c>
      <c r="D86" s="25" t="s">
        <v>47</v>
      </c>
      <c r="E86" s="30" t="s">
        <v>174</v>
      </c>
      <c r="F86" s="31" t="s">
        <v>109</v>
      </c>
      <c r="G86" s="32">
        <v>35</v>
      </c>
      <c r="H86" s="33">
        <v>0</v>
      </c>
      <c r="I86" s="33">
        <f>ROUND(ROUND(H86,2)*ROUND(G86,3),2)</f>
      </c>
      <c r="O86">
        <f>(I86*21)/100</f>
      </c>
      <c r="P86" t="s">
        <v>23</v>
      </c>
    </row>
    <row r="87" spans="1:5" ht="12.75">
      <c r="A87" s="34" t="s">
        <v>50</v>
      </c>
      <c r="E87" s="35" t="s">
        <v>47</v>
      </c>
    </row>
    <row r="88" spans="1:5" ht="38.25">
      <c r="A88" s="36" t="s">
        <v>51</v>
      </c>
      <c r="E88" s="37" t="s">
        <v>175</v>
      </c>
    </row>
    <row r="89" spans="1:5" ht="229.5">
      <c r="A89" t="s">
        <v>53</v>
      </c>
      <c r="E89" s="35" t="s">
        <v>176</v>
      </c>
    </row>
    <row r="90" spans="1:16" ht="12.75">
      <c r="A90" s="25" t="s">
        <v>45</v>
      </c>
      <c r="B90" s="29" t="s">
        <v>177</v>
      </c>
      <c r="C90" s="29" t="s">
        <v>178</v>
      </c>
      <c r="D90" s="25" t="s">
        <v>47</v>
      </c>
      <c r="E90" s="30" t="s">
        <v>179</v>
      </c>
      <c r="F90" s="31" t="s">
        <v>109</v>
      </c>
      <c r="G90" s="32">
        <v>400</v>
      </c>
      <c r="H90" s="33">
        <v>0</v>
      </c>
      <c r="I90" s="33">
        <f>ROUND(ROUND(H90,2)*ROUND(G90,3),2)</f>
      </c>
      <c r="O90">
        <f>(I90*21)/100</f>
      </c>
      <c r="P90" t="s">
        <v>23</v>
      </c>
    </row>
    <row r="91" spans="1:5" ht="12.75">
      <c r="A91" s="34" t="s">
        <v>50</v>
      </c>
      <c r="E91" s="35" t="s">
        <v>47</v>
      </c>
    </row>
    <row r="92" spans="1:5" ht="63.75">
      <c r="A92" s="36" t="s">
        <v>51</v>
      </c>
      <c r="E92" s="37" t="s">
        <v>180</v>
      </c>
    </row>
    <row r="93" spans="1:5" ht="242.25">
      <c r="A93" t="s">
        <v>53</v>
      </c>
      <c r="E93" s="35" t="s">
        <v>181</v>
      </c>
    </row>
    <row r="94" spans="1:16" ht="12.75">
      <c r="A94" s="25" t="s">
        <v>45</v>
      </c>
      <c r="B94" s="29" t="s">
        <v>182</v>
      </c>
      <c r="C94" s="29" t="s">
        <v>183</v>
      </c>
      <c r="D94" s="25" t="s">
        <v>47</v>
      </c>
      <c r="E94" s="30" t="s">
        <v>184</v>
      </c>
      <c r="F94" s="31" t="s">
        <v>103</v>
      </c>
      <c r="G94" s="32">
        <v>5903</v>
      </c>
      <c r="H94" s="33">
        <v>0</v>
      </c>
      <c r="I94" s="33">
        <f>ROUND(ROUND(H94,2)*ROUND(G94,3),2)</f>
      </c>
      <c r="O94">
        <f>(I94*21)/100</f>
      </c>
      <c r="P94" t="s">
        <v>23</v>
      </c>
    </row>
    <row r="95" spans="1:5" ht="12.75">
      <c r="A95" s="34" t="s">
        <v>50</v>
      </c>
      <c r="E95" s="35" t="s">
        <v>47</v>
      </c>
    </row>
    <row r="96" spans="1:5" ht="38.25">
      <c r="A96" s="36" t="s">
        <v>51</v>
      </c>
      <c r="E96" s="37" t="s">
        <v>185</v>
      </c>
    </row>
    <row r="97" spans="1:5" ht="38.25">
      <c r="A97" t="s">
        <v>53</v>
      </c>
      <c r="E97" s="35" t="s">
        <v>186</v>
      </c>
    </row>
    <row r="98" spans="1:16" ht="12.75">
      <c r="A98" s="25" t="s">
        <v>45</v>
      </c>
      <c r="B98" s="29" t="s">
        <v>187</v>
      </c>
      <c r="C98" s="29" t="s">
        <v>188</v>
      </c>
      <c r="D98" s="25" t="s">
        <v>47</v>
      </c>
      <c r="E98" s="30" t="s">
        <v>189</v>
      </c>
      <c r="F98" s="31" t="s">
        <v>103</v>
      </c>
      <c r="G98" s="32">
        <v>6439</v>
      </c>
      <c r="H98" s="33">
        <v>0</v>
      </c>
      <c r="I98" s="33">
        <f>ROUND(ROUND(H98,2)*ROUND(G98,3),2)</f>
      </c>
      <c r="O98">
        <f>(I98*21)/100</f>
      </c>
      <c r="P98" t="s">
        <v>23</v>
      </c>
    </row>
    <row r="99" spans="1:5" ht="12.75">
      <c r="A99" s="34" t="s">
        <v>50</v>
      </c>
      <c r="E99" s="35" t="s">
        <v>47</v>
      </c>
    </row>
    <row r="100" spans="1:5" ht="38.25">
      <c r="A100" s="36" t="s">
        <v>51</v>
      </c>
      <c r="E100" s="37" t="s">
        <v>190</v>
      </c>
    </row>
    <row r="101" spans="1:5" ht="25.5">
      <c r="A101" t="s">
        <v>53</v>
      </c>
      <c r="E101" s="35" t="s">
        <v>191</v>
      </c>
    </row>
    <row r="102" spans="1:16" ht="12.75">
      <c r="A102" s="25" t="s">
        <v>45</v>
      </c>
      <c r="B102" s="29" t="s">
        <v>192</v>
      </c>
      <c r="C102" s="29" t="s">
        <v>193</v>
      </c>
      <c r="D102" s="25" t="s">
        <v>47</v>
      </c>
      <c r="E102" s="30" t="s">
        <v>194</v>
      </c>
      <c r="F102" s="31" t="s">
        <v>103</v>
      </c>
      <c r="G102" s="32">
        <v>19317</v>
      </c>
      <c r="H102" s="33">
        <v>0</v>
      </c>
      <c r="I102" s="33">
        <f>ROUND(ROUND(H102,2)*ROUND(G102,3),2)</f>
      </c>
      <c r="O102">
        <f>(I102*21)/100</f>
      </c>
      <c r="P102" t="s">
        <v>23</v>
      </c>
    </row>
    <row r="103" spans="1:5" ht="12.75">
      <c r="A103" s="34" t="s">
        <v>50</v>
      </c>
      <c r="E103" s="35" t="s">
        <v>47</v>
      </c>
    </row>
    <row r="104" spans="1:5" ht="38.25">
      <c r="A104" s="36" t="s">
        <v>51</v>
      </c>
      <c r="E104" s="37" t="s">
        <v>195</v>
      </c>
    </row>
    <row r="105" spans="1:5" ht="38.25">
      <c r="A105" t="s">
        <v>53</v>
      </c>
      <c r="E105" s="35" t="s">
        <v>196</v>
      </c>
    </row>
    <row r="106" spans="1:18" ht="12.75" customHeight="1">
      <c r="A106" s="6" t="s">
        <v>43</v>
      </c>
      <c r="B106" s="6"/>
      <c r="C106" s="40" t="s">
        <v>22</v>
      </c>
      <c r="D106" s="6"/>
      <c r="E106" s="27" t="s">
        <v>197</v>
      </c>
      <c r="F106" s="6"/>
      <c r="G106" s="6"/>
      <c r="H106" s="6"/>
      <c r="I106" s="41">
        <f>0+Q106</f>
      </c>
      <c r="O106">
        <f>0+R106</f>
      </c>
      <c r="Q106">
        <f>0+I107+I111</f>
      </c>
      <c r="R106">
        <f>0+O107+O111</f>
      </c>
    </row>
    <row r="107" spans="1:16" ht="12.75">
      <c r="A107" s="25" t="s">
        <v>45</v>
      </c>
      <c r="B107" s="29" t="s">
        <v>198</v>
      </c>
      <c r="C107" s="29" t="s">
        <v>199</v>
      </c>
      <c r="D107" s="25" t="s">
        <v>47</v>
      </c>
      <c r="E107" s="30" t="s">
        <v>200</v>
      </c>
      <c r="F107" s="31" t="s">
        <v>109</v>
      </c>
      <c r="G107" s="32">
        <v>0.2</v>
      </c>
      <c r="H107" s="33">
        <v>0</v>
      </c>
      <c r="I107" s="33">
        <f>ROUND(ROUND(H107,2)*ROUND(G107,3),2)</f>
      </c>
      <c r="O107">
        <f>(I107*21)/100</f>
      </c>
      <c r="P107" t="s">
        <v>23</v>
      </c>
    </row>
    <row r="108" spans="1:5" ht="12.75">
      <c r="A108" s="34" t="s">
        <v>50</v>
      </c>
      <c r="E108" s="35" t="s">
        <v>201</v>
      </c>
    </row>
    <row r="109" spans="1:5" ht="51">
      <c r="A109" s="36" t="s">
        <v>51</v>
      </c>
      <c r="E109" s="37" t="s">
        <v>202</v>
      </c>
    </row>
    <row r="110" spans="1:5" ht="382.5">
      <c r="A110" t="s">
        <v>53</v>
      </c>
      <c r="E110" s="35" t="s">
        <v>203</v>
      </c>
    </row>
    <row r="111" spans="1:16" ht="12.75">
      <c r="A111" s="25" t="s">
        <v>45</v>
      </c>
      <c r="B111" s="29" t="s">
        <v>204</v>
      </c>
      <c r="C111" s="29" t="s">
        <v>205</v>
      </c>
      <c r="D111" s="25" t="s">
        <v>47</v>
      </c>
      <c r="E111" s="30" t="s">
        <v>206</v>
      </c>
      <c r="F111" s="31" t="s">
        <v>88</v>
      </c>
      <c r="G111" s="32">
        <v>0.03</v>
      </c>
      <c r="H111" s="33">
        <v>0</v>
      </c>
      <c r="I111" s="33">
        <f>ROUND(ROUND(H111,2)*ROUND(G111,3),2)</f>
      </c>
      <c r="O111">
        <f>(I111*21)/100</f>
      </c>
      <c r="P111" t="s">
        <v>23</v>
      </c>
    </row>
    <row r="112" spans="1:5" ht="12.75">
      <c r="A112" s="34" t="s">
        <v>50</v>
      </c>
      <c r="E112" s="35" t="s">
        <v>47</v>
      </c>
    </row>
    <row r="113" spans="1:5" ht="76.5">
      <c r="A113" s="36" t="s">
        <v>51</v>
      </c>
      <c r="E113" s="37" t="s">
        <v>207</v>
      </c>
    </row>
    <row r="114" spans="1:5" ht="242.25">
      <c r="A114" t="s">
        <v>53</v>
      </c>
      <c r="E114" s="35" t="s">
        <v>208</v>
      </c>
    </row>
    <row r="115" spans="1:18" ht="12.75" customHeight="1">
      <c r="A115" s="6" t="s">
        <v>43</v>
      </c>
      <c r="B115" s="6"/>
      <c r="C115" s="40" t="s">
        <v>33</v>
      </c>
      <c r="D115" s="6"/>
      <c r="E115" s="27" t="s">
        <v>209</v>
      </c>
      <c r="F115" s="6"/>
      <c r="G115" s="6"/>
      <c r="H115" s="6"/>
      <c r="I115" s="41">
        <f>0+Q115</f>
      </c>
      <c r="O115">
        <f>0+R115</f>
      </c>
      <c r="Q115">
        <f>0+I116+I120+I124</f>
      </c>
      <c r="R115">
        <f>0+O116+O120+O124</f>
      </c>
    </row>
    <row r="116" spans="1:16" ht="12.75">
      <c r="A116" s="25" t="s">
        <v>45</v>
      </c>
      <c r="B116" s="29" t="s">
        <v>210</v>
      </c>
      <c r="C116" s="29" t="s">
        <v>211</v>
      </c>
      <c r="D116" s="25" t="s">
        <v>47</v>
      </c>
      <c r="E116" s="30" t="s">
        <v>212</v>
      </c>
      <c r="F116" s="31" t="s">
        <v>109</v>
      </c>
      <c r="G116" s="32">
        <v>11</v>
      </c>
      <c r="H116" s="33">
        <v>0</v>
      </c>
      <c r="I116" s="33">
        <f>ROUND(ROUND(H116,2)*ROUND(G116,3),2)</f>
      </c>
      <c r="O116">
        <f>(I116*21)/100</f>
      </c>
      <c r="P116" t="s">
        <v>23</v>
      </c>
    </row>
    <row r="117" spans="1:5" ht="12.75">
      <c r="A117" s="34" t="s">
        <v>50</v>
      </c>
      <c r="E117" s="35" t="s">
        <v>213</v>
      </c>
    </row>
    <row r="118" spans="1:5" ht="127.5">
      <c r="A118" s="36" t="s">
        <v>51</v>
      </c>
      <c r="E118" s="37" t="s">
        <v>214</v>
      </c>
    </row>
    <row r="119" spans="1:5" ht="369.75">
      <c r="A119" t="s">
        <v>53</v>
      </c>
      <c r="E119" s="35" t="s">
        <v>215</v>
      </c>
    </row>
    <row r="120" spans="1:16" ht="12.75">
      <c r="A120" s="25" t="s">
        <v>45</v>
      </c>
      <c r="B120" s="29" t="s">
        <v>216</v>
      </c>
      <c r="C120" s="29" t="s">
        <v>217</v>
      </c>
      <c r="D120" s="25" t="s">
        <v>47</v>
      </c>
      <c r="E120" s="30" t="s">
        <v>218</v>
      </c>
      <c r="F120" s="31" t="s">
        <v>109</v>
      </c>
      <c r="G120" s="32">
        <v>5</v>
      </c>
      <c r="H120" s="33">
        <v>0</v>
      </c>
      <c r="I120" s="33">
        <f>ROUND(ROUND(H120,2)*ROUND(G120,3),2)</f>
      </c>
      <c r="O120">
        <f>(I120*21)/100</f>
      </c>
      <c r="P120" t="s">
        <v>23</v>
      </c>
    </row>
    <row r="121" spans="1:5" ht="12.75">
      <c r="A121" s="34" t="s">
        <v>50</v>
      </c>
      <c r="E121" s="35" t="s">
        <v>47</v>
      </c>
    </row>
    <row r="122" spans="1:5" ht="140.25">
      <c r="A122" s="36" t="s">
        <v>51</v>
      </c>
      <c r="E122" s="37" t="s">
        <v>219</v>
      </c>
    </row>
    <row r="123" spans="1:5" ht="102">
      <c r="A123" t="s">
        <v>53</v>
      </c>
      <c r="E123" s="35" t="s">
        <v>220</v>
      </c>
    </row>
    <row r="124" spans="1:16" ht="12.75">
      <c r="A124" s="25" t="s">
        <v>45</v>
      </c>
      <c r="B124" s="29" t="s">
        <v>221</v>
      </c>
      <c r="C124" s="29" t="s">
        <v>222</v>
      </c>
      <c r="D124" s="25" t="s">
        <v>47</v>
      </c>
      <c r="E124" s="30" t="s">
        <v>223</v>
      </c>
      <c r="F124" s="31" t="s">
        <v>109</v>
      </c>
      <c r="G124" s="32">
        <v>1.2</v>
      </c>
      <c r="H124" s="33">
        <v>0</v>
      </c>
      <c r="I124" s="33">
        <f>ROUND(ROUND(H124,2)*ROUND(G124,3),2)</f>
      </c>
      <c r="O124">
        <f>(I124*21)/100</f>
      </c>
      <c r="P124" t="s">
        <v>23</v>
      </c>
    </row>
    <row r="125" spans="1:5" ht="12.75">
      <c r="A125" s="34" t="s">
        <v>50</v>
      </c>
      <c r="E125" s="35" t="s">
        <v>47</v>
      </c>
    </row>
    <row r="126" spans="1:5" ht="38.25">
      <c r="A126" s="36" t="s">
        <v>51</v>
      </c>
      <c r="E126" s="37" t="s">
        <v>224</v>
      </c>
    </row>
    <row r="127" spans="1:5" ht="89.25">
      <c r="A127" t="s">
        <v>53</v>
      </c>
      <c r="E127" s="35" t="s">
        <v>225</v>
      </c>
    </row>
    <row r="128" spans="1:18" ht="12.75" customHeight="1">
      <c r="A128" s="6" t="s">
        <v>43</v>
      </c>
      <c r="B128" s="6"/>
      <c r="C128" s="40" t="s">
        <v>35</v>
      </c>
      <c r="D128" s="6"/>
      <c r="E128" s="27" t="s">
        <v>226</v>
      </c>
      <c r="F128" s="6"/>
      <c r="G128" s="6"/>
      <c r="H128" s="6"/>
      <c r="I128" s="41">
        <f>0+Q128</f>
      </c>
      <c r="O128">
        <f>0+R128</f>
      </c>
      <c r="Q128">
        <f>0+I129+I133+I137+I141+I145+I149+I153+I157+I161+I165+I169</f>
      </c>
      <c r="R128">
        <f>0+O129+O133+O137+O141+O145+O149+O153+O157+O161+O165+O169</f>
      </c>
    </row>
    <row r="129" spans="1:16" ht="12.75">
      <c r="A129" s="25" t="s">
        <v>45</v>
      </c>
      <c r="B129" s="29" t="s">
        <v>227</v>
      </c>
      <c r="C129" s="29" t="s">
        <v>228</v>
      </c>
      <c r="D129" s="25" t="s">
        <v>47</v>
      </c>
      <c r="E129" s="30" t="s">
        <v>229</v>
      </c>
      <c r="F129" s="31" t="s">
        <v>109</v>
      </c>
      <c r="G129" s="32">
        <v>16.08</v>
      </c>
      <c r="H129" s="33">
        <v>0</v>
      </c>
      <c r="I129" s="33">
        <f>ROUND(ROUND(H129,2)*ROUND(G129,3),2)</f>
      </c>
      <c r="O129">
        <f>(I129*21)/100</f>
      </c>
      <c r="P129" t="s">
        <v>23</v>
      </c>
    </row>
    <row r="130" spans="1:5" ht="12.75">
      <c r="A130" s="34" t="s">
        <v>50</v>
      </c>
      <c r="E130" s="35" t="s">
        <v>47</v>
      </c>
    </row>
    <row r="131" spans="1:5" ht="63.75">
      <c r="A131" s="36" t="s">
        <v>51</v>
      </c>
      <c r="E131" s="37" t="s">
        <v>230</v>
      </c>
    </row>
    <row r="132" spans="1:5" ht="51">
      <c r="A132" t="s">
        <v>53</v>
      </c>
      <c r="E132" s="35" t="s">
        <v>231</v>
      </c>
    </row>
    <row r="133" spans="1:16" ht="12.75">
      <c r="A133" s="25" t="s">
        <v>45</v>
      </c>
      <c r="B133" s="29" t="s">
        <v>232</v>
      </c>
      <c r="C133" s="29" t="s">
        <v>233</v>
      </c>
      <c r="D133" s="25" t="s">
        <v>47</v>
      </c>
      <c r="E133" s="30" t="s">
        <v>234</v>
      </c>
      <c r="F133" s="31" t="s">
        <v>103</v>
      </c>
      <c r="G133" s="32">
        <v>1960</v>
      </c>
      <c r="H133" s="33">
        <v>0</v>
      </c>
      <c r="I133" s="33">
        <f>ROUND(ROUND(H133,2)*ROUND(G133,3),2)</f>
      </c>
      <c r="O133">
        <f>(I133*21)/100</f>
      </c>
      <c r="P133" t="s">
        <v>23</v>
      </c>
    </row>
    <row r="134" spans="1:5" ht="12.75">
      <c r="A134" s="34" t="s">
        <v>50</v>
      </c>
      <c r="E134" s="35" t="s">
        <v>47</v>
      </c>
    </row>
    <row r="135" spans="1:5" ht="140.25">
      <c r="A135" s="36" t="s">
        <v>51</v>
      </c>
      <c r="E135" s="37" t="s">
        <v>235</v>
      </c>
    </row>
    <row r="136" spans="1:5" ht="102">
      <c r="A136" t="s">
        <v>53</v>
      </c>
      <c r="E136" s="35" t="s">
        <v>236</v>
      </c>
    </row>
    <row r="137" spans="1:16" ht="12.75">
      <c r="A137" s="25" t="s">
        <v>45</v>
      </c>
      <c r="B137" s="29" t="s">
        <v>237</v>
      </c>
      <c r="C137" s="29" t="s">
        <v>238</v>
      </c>
      <c r="D137" s="25" t="s">
        <v>47</v>
      </c>
      <c r="E137" s="30" t="s">
        <v>239</v>
      </c>
      <c r="F137" s="31" t="s">
        <v>103</v>
      </c>
      <c r="G137" s="32">
        <v>180</v>
      </c>
      <c r="H137" s="33">
        <v>0</v>
      </c>
      <c r="I137" s="33">
        <f>ROUND(ROUND(H137,2)*ROUND(G137,3),2)</f>
      </c>
      <c r="O137">
        <f>(I137*21)/100</f>
      </c>
      <c r="P137" t="s">
        <v>23</v>
      </c>
    </row>
    <row r="138" spans="1:5" ht="12.75">
      <c r="A138" s="34" t="s">
        <v>50</v>
      </c>
      <c r="E138" s="35" t="s">
        <v>47</v>
      </c>
    </row>
    <row r="139" spans="1:5" ht="140.25">
      <c r="A139" s="36" t="s">
        <v>51</v>
      </c>
      <c r="E139" s="37" t="s">
        <v>240</v>
      </c>
    </row>
    <row r="140" spans="1:5" ht="102">
      <c r="A140" t="s">
        <v>53</v>
      </c>
      <c r="E140" s="35" t="s">
        <v>236</v>
      </c>
    </row>
    <row r="141" spans="1:16" ht="12.75">
      <c r="A141" s="25" t="s">
        <v>45</v>
      </c>
      <c r="B141" s="29" t="s">
        <v>241</v>
      </c>
      <c r="C141" s="29" t="s">
        <v>242</v>
      </c>
      <c r="D141" s="25" t="s">
        <v>47</v>
      </c>
      <c r="E141" s="30" t="s">
        <v>243</v>
      </c>
      <c r="F141" s="31" t="s">
        <v>103</v>
      </c>
      <c r="G141" s="32">
        <v>27085</v>
      </c>
      <c r="H141" s="33">
        <v>0</v>
      </c>
      <c r="I141" s="33">
        <f>ROUND(ROUND(H141,2)*ROUND(G141,3),2)</f>
      </c>
      <c r="O141">
        <f>(I141*21)/100</f>
      </c>
      <c r="P141" t="s">
        <v>23</v>
      </c>
    </row>
    <row r="142" spans="1:5" ht="12.75">
      <c r="A142" s="34" t="s">
        <v>50</v>
      </c>
      <c r="E142" s="35" t="s">
        <v>47</v>
      </c>
    </row>
    <row r="143" spans="1:5" ht="409.5">
      <c r="A143" s="36" t="s">
        <v>51</v>
      </c>
      <c r="E143" s="37" t="s">
        <v>244</v>
      </c>
    </row>
    <row r="144" spans="1:5" ht="51">
      <c r="A144" t="s">
        <v>53</v>
      </c>
      <c r="E144" s="35" t="s">
        <v>245</v>
      </c>
    </row>
    <row r="145" spans="1:16" ht="12.75">
      <c r="A145" s="25" t="s">
        <v>45</v>
      </c>
      <c r="B145" s="29" t="s">
        <v>246</v>
      </c>
      <c r="C145" s="29" t="s">
        <v>247</v>
      </c>
      <c r="D145" s="25" t="s">
        <v>47</v>
      </c>
      <c r="E145" s="30" t="s">
        <v>248</v>
      </c>
      <c r="F145" s="31" t="s">
        <v>103</v>
      </c>
      <c r="G145" s="32">
        <v>536</v>
      </c>
      <c r="H145" s="33">
        <v>0</v>
      </c>
      <c r="I145" s="33">
        <f>ROUND(ROUND(H145,2)*ROUND(G145,3),2)</f>
      </c>
      <c r="O145">
        <f>(I145*21)/100</f>
      </c>
      <c r="P145" t="s">
        <v>23</v>
      </c>
    </row>
    <row r="146" spans="1:5" ht="12.75">
      <c r="A146" s="34" t="s">
        <v>50</v>
      </c>
      <c r="E146" s="35" t="s">
        <v>47</v>
      </c>
    </row>
    <row r="147" spans="1:5" ht="63.75">
      <c r="A147" s="36" t="s">
        <v>51</v>
      </c>
      <c r="E147" s="37" t="s">
        <v>249</v>
      </c>
    </row>
    <row r="148" spans="1:5" ht="51">
      <c r="A148" t="s">
        <v>53</v>
      </c>
      <c r="E148" s="35" t="s">
        <v>245</v>
      </c>
    </row>
    <row r="149" spans="1:16" ht="12.75">
      <c r="A149" s="25" t="s">
        <v>45</v>
      </c>
      <c r="B149" s="29" t="s">
        <v>250</v>
      </c>
      <c r="C149" s="29" t="s">
        <v>251</v>
      </c>
      <c r="D149" s="25" t="s">
        <v>47</v>
      </c>
      <c r="E149" s="30" t="s">
        <v>252</v>
      </c>
      <c r="F149" s="31" t="s">
        <v>103</v>
      </c>
      <c r="G149" s="32">
        <v>11073</v>
      </c>
      <c r="H149" s="33">
        <v>0</v>
      </c>
      <c r="I149" s="33">
        <f>ROUND(ROUND(H149,2)*ROUND(G149,3),2)</f>
      </c>
      <c r="O149">
        <f>(I149*21)/100</f>
      </c>
      <c r="P149" t="s">
        <v>23</v>
      </c>
    </row>
    <row r="150" spans="1:5" ht="12.75">
      <c r="A150" s="34" t="s">
        <v>50</v>
      </c>
      <c r="E150" s="35" t="s">
        <v>253</v>
      </c>
    </row>
    <row r="151" spans="1:5" ht="165.75">
      <c r="A151" s="36" t="s">
        <v>51</v>
      </c>
      <c r="E151" s="37" t="s">
        <v>254</v>
      </c>
    </row>
    <row r="152" spans="1:5" ht="140.25">
      <c r="A152" t="s">
        <v>53</v>
      </c>
      <c r="E152" s="35" t="s">
        <v>255</v>
      </c>
    </row>
    <row r="153" spans="1:16" ht="12.75">
      <c r="A153" s="25" t="s">
        <v>45</v>
      </c>
      <c r="B153" s="29" t="s">
        <v>256</v>
      </c>
      <c r="C153" s="29" t="s">
        <v>257</v>
      </c>
      <c r="D153" s="25" t="s">
        <v>47</v>
      </c>
      <c r="E153" s="30" t="s">
        <v>258</v>
      </c>
      <c r="F153" s="31" t="s">
        <v>103</v>
      </c>
      <c r="G153" s="32">
        <v>2475</v>
      </c>
      <c r="H153" s="33">
        <v>0</v>
      </c>
      <c r="I153" s="33">
        <f>ROUND(ROUND(H153,2)*ROUND(G153,3),2)</f>
      </c>
      <c r="O153">
        <f>(I153*21)/100</f>
      </c>
      <c r="P153" t="s">
        <v>23</v>
      </c>
    </row>
    <row r="154" spans="1:5" ht="12.75">
      <c r="A154" s="34" t="s">
        <v>50</v>
      </c>
      <c r="E154" s="35" t="s">
        <v>47</v>
      </c>
    </row>
    <row r="155" spans="1:5" ht="51">
      <c r="A155" s="36" t="s">
        <v>51</v>
      </c>
      <c r="E155" s="37" t="s">
        <v>259</v>
      </c>
    </row>
    <row r="156" spans="1:5" ht="140.25">
      <c r="A156" t="s">
        <v>53</v>
      </c>
      <c r="E156" s="35" t="s">
        <v>255</v>
      </c>
    </row>
    <row r="157" spans="1:16" ht="12.75">
      <c r="A157" s="25" t="s">
        <v>45</v>
      </c>
      <c r="B157" s="29" t="s">
        <v>260</v>
      </c>
      <c r="C157" s="29" t="s">
        <v>261</v>
      </c>
      <c r="D157" s="25" t="s">
        <v>47</v>
      </c>
      <c r="E157" s="30" t="s">
        <v>262</v>
      </c>
      <c r="F157" s="31" t="s">
        <v>103</v>
      </c>
      <c r="G157" s="32">
        <v>10455</v>
      </c>
      <c r="H157" s="33">
        <v>0</v>
      </c>
      <c r="I157" s="33">
        <f>ROUND(ROUND(H157,2)*ROUND(G157,3),2)</f>
      </c>
      <c r="O157">
        <f>(I157*21)/100</f>
      </c>
      <c r="P157" t="s">
        <v>23</v>
      </c>
    </row>
    <row r="158" spans="1:5" ht="12.75">
      <c r="A158" s="34" t="s">
        <v>50</v>
      </c>
      <c r="E158" s="35" t="s">
        <v>263</v>
      </c>
    </row>
    <row r="159" spans="1:5" ht="38.25">
      <c r="A159" s="36" t="s">
        <v>51</v>
      </c>
      <c r="E159" s="37" t="s">
        <v>264</v>
      </c>
    </row>
    <row r="160" spans="1:5" ht="140.25">
      <c r="A160" t="s">
        <v>53</v>
      </c>
      <c r="E160" s="35" t="s">
        <v>255</v>
      </c>
    </row>
    <row r="161" spans="1:16" ht="12.75">
      <c r="A161" s="25" t="s">
        <v>45</v>
      </c>
      <c r="B161" s="29" t="s">
        <v>265</v>
      </c>
      <c r="C161" s="29" t="s">
        <v>266</v>
      </c>
      <c r="D161" s="25" t="s">
        <v>47</v>
      </c>
      <c r="E161" s="30" t="s">
        <v>267</v>
      </c>
      <c r="F161" s="31" t="s">
        <v>103</v>
      </c>
      <c r="G161" s="32">
        <v>940</v>
      </c>
      <c r="H161" s="33">
        <v>0</v>
      </c>
      <c r="I161" s="33">
        <f>ROUND(ROUND(H161,2)*ROUND(G161,3),2)</f>
      </c>
      <c r="O161">
        <f>(I161*21)/100</f>
      </c>
      <c r="P161" t="s">
        <v>23</v>
      </c>
    </row>
    <row r="162" spans="1:5" ht="12.75">
      <c r="A162" s="34" t="s">
        <v>50</v>
      </c>
      <c r="E162" s="35" t="s">
        <v>268</v>
      </c>
    </row>
    <row r="163" spans="1:5" ht="38.25">
      <c r="A163" s="36" t="s">
        <v>51</v>
      </c>
      <c r="E163" s="37" t="s">
        <v>269</v>
      </c>
    </row>
    <row r="164" spans="1:5" ht="140.25">
      <c r="A164" t="s">
        <v>53</v>
      </c>
      <c r="E164" s="35" t="s">
        <v>255</v>
      </c>
    </row>
    <row r="165" spans="1:16" ht="12.75">
      <c r="A165" s="25" t="s">
        <v>45</v>
      </c>
      <c r="B165" s="29" t="s">
        <v>270</v>
      </c>
      <c r="C165" s="29" t="s">
        <v>271</v>
      </c>
      <c r="D165" s="25" t="s">
        <v>47</v>
      </c>
      <c r="E165" s="30" t="s">
        <v>272</v>
      </c>
      <c r="F165" s="31" t="s">
        <v>103</v>
      </c>
      <c r="G165" s="32">
        <v>536</v>
      </c>
      <c r="H165" s="33">
        <v>0</v>
      </c>
      <c r="I165" s="33">
        <f>ROUND(ROUND(H165,2)*ROUND(G165,3),2)</f>
      </c>
      <c r="O165">
        <f>(I165*21)/100</f>
      </c>
      <c r="P165" t="s">
        <v>23</v>
      </c>
    </row>
    <row r="166" spans="1:5" ht="12.75">
      <c r="A166" s="34" t="s">
        <v>50</v>
      </c>
      <c r="E166" s="35" t="s">
        <v>47</v>
      </c>
    </row>
    <row r="167" spans="1:5" ht="63.75">
      <c r="A167" s="36" t="s">
        <v>51</v>
      </c>
      <c r="E167" s="37" t="s">
        <v>273</v>
      </c>
    </row>
    <row r="168" spans="1:5" ht="25.5">
      <c r="A168" t="s">
        <v>53</v>
      </c>
      <c r="E168" s="35" t="s">
        <v>274</v>
      </c>
    </row>
    <row r="169" spans="1:16" ht="12.75">
      <c r="A169" s="25" t="s">
        <v>45</v>
      </c>
      <c r="B169" s="29" t="s">
        <v>275</v>
      </c>
      <c r="C169" s="29" t="s">
        <v>276</v>
      </c>
      <c r="D169" s="25" t="s">
        <v>47</v>
      </c>
      <c r="E169" s="30" t="s">
        <v>277</v>
      </c>
      <c r="F169" s="31" t="s">
        <v>103</v>
      </c>
      <c r="G169" s="32">
        <v>2142</v>
      </c>
      <c r="H169" s="33">
        <v>0</v>
      </c>
      <c r="I169" s="33">
        <f>ROUND(ROUND(H169,2)*ROUND(G169,3),2)</f>
      </c>
      <c r="O169">
        <f>(I169*21)/100</f>
      </c>
      <c r="P169" t="s">
        <v>23</v>
      </c>
    </row>
    <row r="170" spans="1:5" ht="12.75">
      <c r="A170" s="34" t="s">
        <v>50</v>
      </c>
      <c r="E170" s="35" t="s">
        <v>47</v>
      </c>
    </row>
    <row r="171" spans="1:5" ht="63.75">
      <c r="A171" s="36" t="s">
        <v>51</v>
      </c>
      <c r="E171" s="37" t="s">
        <v>278</v>
      </c>
    </row>
    <row r="172" spans="1:5" ht="76.5">
      <c r="A172" t="s">
        <v>53</v>
      </c>
      <c r="E172" s="35" t="s">
        <v>279</v>
      </c>
    </row>
    <row r="173" spans="1:18" ht="12.75" customHeight="1">
      <c r="A173" s="6" t="s">
        <v>43</v>
      </c>
      <c r="B173" s="6"/>
      <c r="C173" s="40" t="s">
        <v>37</v>
      </c>
      <c r="D173" s="6"/>
      <c r="E173" s="27" t="s">
        <v>280</v>
      </c>
      <c r="F173" s="6"/>
      <c r="G173" s="6"/>
      <c r="H173" s="6"/>
      <c r="I173" s="41">
        <f>0+Q173</f>
      </c>
      <c r="O173">
        <f>0+R173</f>
      </c>
      <c r="Q173">
        <f>0+I174</f>
      </c>
      <c r="R173">
        <f>0+O174</f>
      </c>
    </row>
    <row r="174" spans="1:16" ht="12.75">
      <c r="A174" s="25" t="s">
        <v>45</v>
      </c>
      <c r="B174" s="29" t="s">
        <v>281</v>
      </c>
      <c r="C174" s="29" t="s">
        <v>282</v>
      </c>
      <c r="D174" s="25" t="s">
        <v>47</v>
      </c>
      <c r="E174" s="30" t="s">
        <v>283</v>
      </c>
      <c r="F174" s="31" t="s">
        <v>103</v>
      </c>
      <c r="G174" s="32">
        <v>1</v>
      </c>
      <c r="H174" s="33">
        <v>0</v>
      </c>
      <c r="I174" s="33">
        <f>ROUND(ROUND(H174,2)*ROUND(G174,3),2)</f>
      </c>
      <c r="O174">
        <f>(I174*21)/100</f>
      </c>
      <c r="P174" t="s">
        <v>23</v>
      </c>
    </row>
    <row r="175" spans="1:5" ht="12.75">
      <c r="A175" s="34" t="s">
        <v>50</v>
      </c>
      <c r="E175" s="35" t="s">
        <v>284</v>
      </c>
    </row>
    <row r="176" spans="1:5" ht="12.75">
      <c r="A176" s="36" t="s">
        <v>51</v>
      </c>
      <c r="E176" s="37" t="s">
        <v>285</v>
      </c>
    </row>
    <row r="177" spans="1:5" ht="89.25">
      <c r="A177" t="s">
        <v>53</v>
      </c>
      <c r="E177" s="35" t="s">
        <v>286</v>
      </c>
    </row>
    <row r="178" spans="1:18" ht="12.75" customHeight="1">
      <c r="A178" s="6" t="s">
        <v>43</v>
      </c>
      <c r="B178" s="6"/>
      <c r="C178" s="40" t="s">
        <v>71</v>
      </c>
      <c r="D178" s="6"/>
      <c r="E178" s="27" t="s">
        <v>287</v>
      </c>
      <c r="F178" s="6"/>
      <c r="G178" s="6"/>
      <c r="H178" s="6"/>
      <c r="I178" s="41">
        <f>0+Q178</f>
      </c>
      <c r="O178">
        <f>0+R178</f>
      </c>
      <c r="Q178">
        <f>0+I179+I183</f>
      </c>
      <c r="R178">
        <f>0+O179+O183</f>
      </c>
    </row>
    <row r="179" spans="1:16" ht="12.75">
      <c r="A179" s="25" t="s">
        <v>45</v>
      </c>
      <c r="B179" s="29" t="s">
        <v>288</v>
      </c>
      <c r="C179" s="29" t="s">
        <v>289</v>
      </c>
      <c r="D179" s="25" t="s">
        <v>47</v>
      </c>
      <c r="E179" s="30" t="s">
        <v>290</v>
      </c>
      <c r="F179" s="31" t="s">
        <v>103</v>
      </c>
      <c r="G179" s="32">
        <v>120</v>
      </c>
      <c r="H179" s="33">
        <v>0</v>
      </c>
      <c r="I179" s="33">
        <f>ROUND(ROUND(H179,2)*ROUND(G179,3),2)</f>
      </c>
      <c r="O179">
        <f>(I179*21)/100</f>
      </c>
      <c r="P179" t="s">
        <v>23</v>
      </c>
    </row>
    <row r="180" spans="1:5" ht="12.75">
      <c r="A180" s="34" t="s">
        <v>50</v>
      </c>
      <c r="E180" s="35" t="s">
        <v>47</v>
      </c>
    </row>
    <row r="181" spans="1:5" ht="76.5">
      <c r="A181" s="36" t="s">
        <v>51</v>
      </c>
      <c r="E181" s="37" t="s">
        <v>291</v>
      </c>
    </row>
    <row r="182" spans="1:5" ht="191.25">
      <c r="A182" t="s">
        <v>53</v>
      </c>
      <c r="E182" s="35" t="s">
        <v>292</v>
      </c>
    </row>
    <row r="183" spans="1:16" ht="12.75">
      <c r="A183" s="25" t="s">
        <v>45</v>
      </c>
      <c r="B183" s="29" t="s">
        <v>293</v>
      </c>
      <c r="C183" s="29" t="s">
        <v>294</v>
      </c>
      <c r="D183" s="25" t="s">
        <v>47</v>
      </c>
      <c r="E183" s="30" t="s">
        <v>295</v>
      </c>
      <c r="F183" s="31" t="s">
        <v>103</v>
      </c>
      <c r="G183" s="32">
        <v>60</v>
      </c>
      <c r="H183" s="33">
        <v>0</v>
      </c>
      <c r="I183" s="33">
        <f>ROUND(ROUND(H183,2)*ROUND(G183,3),2)</f>
      </c>
      <c r="O183">
        <f>(I183*21)/100</f>
      </c>
      <c r="P183" t="s">
        <v>23</v>
      </c>
    </row>
    <row r="184" spans="1:5" ht="12.75">
      <c r="A184" s="34" t="s">
        <v>50</v>
      </c>
      <c r="E184" s="35" t="s">
        <v>47</v>
      </c>
    </row>
    <row r="185" spans="1:5" ht="38.25">
      <c r="A185" s="36" t="s">
        <v>51</v>
      </c>
      <c r="E185" s="37" t="s">
        <v>296</v>
      </c>
    </row>
    <row r="186" spans="1:5" ht="191.25">
      <c r="A186" t="s">
        <v>53</v>
      </c>
      <c r="E186" s="35" t="s">
        <v>292</v>
      </c>
    </row>
    <row r="187" spans="1:18" ht="12.75" customHeight="1">
      <c r="A187" s="6" t="s">
        <v>43</v>
      </c>
      <c r="B187" s="6"/>
      <c r="C187" s="40" t="s">
        <v>74</v>
      </c>
      <c r="D187" s="6"/>
      <c r="E187" s="27" t="s">
        <v>297</v>
      </c>
      <c r="F187" s="6"/>
      <c r="G187" s="6"/>
      <c r="H187" s="6"/>
      <c r="I187" s="41">
        <f>0+Q187</f>
      </c>
      <c r="O187">
        <f>0+R187</f>
      </c>
      <c r="Q187">
        <f>0+I188+I192</f>
      </c>
      <c r="R187">
        <f>0+O188+O192</f>
      </c>
    </row>
    <row r="188" spans="1:16" ht="12.75">
      <c r="A188" s="25" t="s">
        <v>45</v>
      </c>
      <c r="B188" s="29" t="s">
        <v>298</v>
      </c>
      <c r="C188" s="29" t="s">
        <v>299</v>
      </c>
      <c r="D188" s="25" t="s">
        <v>47</v>
      </c>
      <c r="E188" s="30" t="s">
        <v>300</v>
      </c>
      <c r="F188" s="31" t="s">
        <v>301</v>
      </c>
      <c r="G188" s="32">
        <v>5</v>
      </c>
      <c r="H188" s="33">
        <v>0</v>
      </c>
      <c r="I188" s="33">
        <f>ROUND(ROUND(H188,2)*ROUND(G188,3),2)</f>
      </c>
      <c r="O188">
        <f>(I188*21)/100</f>
      </c>
      <c r="P188" t="s">
        <v>23</v>
      </c>
    </row>
    <row r="189" spans="1:5" ht="12.75">
      <c r="A189" s="34" t="s">
        <v>50</v>
      </c>
      <c r="E189" s="35" t="s">
        <v>47</v>
      </c>
    </row>
    <row r="190" spans="1:5" ht="51">
      <c r="A190" s="36" t="s">
        <v>51</v>
      </c>
      <c r="E190" s="37" t="s">
        <v>302</v>
      </c>
    </row>
    <row r="191" spans="1:5" ht="25.5">
      <c r="A191" t="s">
        <v>53</v>
      </c>
      <c r="E191" s="35" t="s">
        <v>303</v>
      </c>
    </row>
    <row r="192" spans="1:16" ht="12.75">
      <c r="A192" s="25" t="s">
        <v>45</v>
      </c>
      <c r="B192" s="29" t="s">
        <v>304</v>
      </c>
      <c r="C192" s="29" t="s">
        <v>305</v>
      </c>
      <c r="D192" s="25" t="s">
        <v>47</v>
      </c>
      <c r="E192" s="30" t="s">
        <v>306</v>
      </c>
      <c r="F192" s="31" t="s">
        <v>109</v>
      </c>
      <c r="G192" s="32">
        <v>9</v>
      </c>
      <c r="H192" s="33">
        <v>0</v>
      </c>
      <c r="I192" s="33">
        <f>ROUND(ROUND(H192,2)*ROUND(G192,3),2)</f>
      </c>
      <c r="O192">
        <f>(I192*21)/100</f>
      </c>
      <c r="P192" t="s">
        <v>23</v>
      </c>
    </row>
    <row r="193" spans="1:5" ht="12.75">
      <c r="A193" s="34" t="s">
        <v>50</v>
      </c>
      <c r="E193" s="35" t="s">
        <v>307</v>
      </c>
    </row>
    <row r="194" spans="1:5" ht="38.25">
      <c r="A194" s="36" t="s">
        <v>51</v>
      </c>
      <c r="E194" s="37" t="s">
        <v>308</v>
      </c>
    </row>
    <row r="195" spans="1:5" ht="369.75">
      <c r="A195" t="s">
        <v>53</v>
      </c>
      <c r="E195" s="35" t="s">
        <v>215</v>
      </c>
    </row>
    <row r="196" spans="1:18" ht="12.75" customHeight="1">
      <c r="A196" s="6" t="s">
        <v>43</v>
      </c>
      <c r="B196" s="6"/>
      <c r="C196" s="40" t="s">
        <v>40</v>
      </c>
      <c r="D196" s="6"/>
      <c r="E196" s="27" t="s">
        <v>309</v>
      </c>
      <c r="F196" s="6"/>
      <c r="G196" s="6"/>
      <c r="H196" s="6"/>
      <c r="I196" s="41">
        <f>0+Q196</f>
      </c>
      <c r="O196">
        <f>0+R196</f>
      </c>
      <c r="Q196">
        <f>0+I197+I201+I205+I209+I213+I217+I221+I225+I229+I233+I237+I241+I245</f>
      </c>
      <c r="R196">
        <f>0+O197+O201+O205+O209+O213+O217+O221+O225+O229+O233+O237+O241+O245</f>
      </c>
    </row>
    <row r="197" spans="1:16" ht="12.75">
      <c r="A197" s="25" t="s">
        <v>45</v>
      </c>
      <c r="B197" s="29" t="s">
        <v>310</v>
      </c>
      <c r="C197" s="29" t="s">
        <v>311</v>
      </c>
      <c r="D197" s="25" t="s">
        <v>47</v>
      </c>
      <c r="E197" s="30" t="s">
        <v>312</v>
      </c>
      <c r="F197" s="31" t="s">
        <v>121</v>
      </c>
      <c r="G197" s="32">
        <v>8</v>
      </c>
      <c r="H197" s="33">
        <v>0</v>
      </c>
      <c r="I197" s="33">
        <f>ROUND(ROUND(H197,2)*ROUND(G197,3),2)</f>
      </c>
      <c r="O197">
        <f>(I197*21)/100</f>
      </c>
      <c r="P197" t="s">
        <v>23</v>
      </c>
    </row>
    <row r="198" spans="1:5" ht="12.75">
      <c r="A198" s="34" t="s">
        <v>50</v>
      </c>
      <c r="E198" s="35" t="s">
        <v>47</v>
      </c>
    </row>
    <row r="199" spans="1:5" ht="127.5">
      <c r="A199" s="36" t="s">
        <v>51</v>
      </c>
      <c r="E199" s="37" t="s">
        <v>313</v>
      </c>
    </row>
    <row r="200" spans="1:5" ht="38.25">
      <c r="A200" t="s">
        <v>53</v>
      </c>
      <c r="E200" s="35" t="s">
        <v>314</v>
      </c>
    </row>
    <row r="201" spans="1:16" ht="12.75">
      <c r="A201" s="25" t="s">
        <v>45</v>
      </c>
      <c r="B201" s="29" t="s">
        <v>315</v>
      </c>
      <c r="C201" s="29" t="s">
        <v>316</v>
      </c>
      <c r="D201" s="25" t="s">
        <v>47</v>
      </c>
      <c r="E201" s="30" t="s">
        <v>317</v>
      </c>
      <c r="F201" s="31" t="s">
        <v>121</v>
      </c>
      <c r="G201" s="32">
        <v>8</v>
      </c>
      <c r="H201" s="33">
        <v>0</v>
      </c>
      <c r="I201" s="33">
        <f>ROUND(ROUND(H201,2)*ROUND(G201,3),2)</f>
      </c>
      <c r="O201">
        <f>(I201*21)/100</f>
      </c>
      <c r="P201" t="s">
        <v>23</v>
      </c>
    </row>
    <row r="202" spans="1:5" ht="12.75">
      <c r="A202" s="34" t="s">
        <v>50</v>
      </c>
      <c r="E202" s="35" t="s">
        <v>47</v>
      </c>
    </row>
    <row r="203" spans="1:5" ht="127.5">
      <c r="A203" s="36" t="s">
        <v>51</v>
      </c>
      <c r="E203" s="37" t="s">
        <v>318</v>
      </c>
    </row>
    <row r="204" spans="1:5" ht="63.75">
      <c r="A204" t="s">
        <v>53</v>
      </c>
      <c r="E204" s="35" t="s">
        <v>319</v>
      </c>
    </row>
    <row r="205" spans="1:16" ht="12.75">
      <c r="A205" s="25" t="s">
        <v>45</v>
      </c>
      <c r="B205" s="29" t="s">
        <v>320</v>
      </c>
      <c r="C205" s="29" t="s">
        <v>321</v>
      </c>
      <c r="D205" s="25" t="s">
        <v>47</v>
      </c>
      <c r="E205" s="30" t="s">
        <v>322</v>
      </c>
      <c r="F205" s="31" t="s">
        <v>301</v>
      </c>
      <c r="G205" s="32">
        <v>114</v>
      </c>
      <c r="H205" s="33">
        <v>0</v>
      </c>
      <c r="I205" s="33">
        <f>ROUND(ROUND(H205,2)*ROUND(G205,3),2)</f>
      </c>
      <c r="O205">
        <f>(I205*21)/100</f>
      </c>
      <c r="P205" t="s">
        <v>23</v>
      </c>
    </row>
    <row r="206" spans="1:5" ht="12.75">
      <c r="A206" s="34" t="s">
        <v>50</v>
      </c>
      <c r="E206" s="35" t="s">
        <v>47</v>
      </c>
    </row>
    <row r="207" spans="1:5" ht="63.75">
      <c r="A207" s="36" t="s">
        <v>51</v>
      </c>
      <c r="E207" s="37" t="s">
        <v>323</v>
      </c>
    </row>
    <row r="208" spans="1:5" ht="51">
      <c r="A208" t="s">
        <v>53</v>
      </c>
      <c r="E208" s="35" t="s">
        <v>324</v>
      </c>
    </row>
    <row r="209" spans="1:16" ht="25.5">
      <c r="A209" s="25" t="s">
        <v>45</v>
      </c>
      <c r="B209" s="29" t="s">
        <v>325</v>
      </c>
      <c r="C209" s="29" t="s">
        <v>326</v>
      </c>
      <c r="D209" s="25" t="s">
        <v>47</v>
      </c>
      <c r="E209" s="30" t="s">
        <v>327</v>
      </c>
      <c r="F209" s="31" t="s">
        <v>301</v>
      </c>
      <c r="G209" s="32">
        <v>14</v>
      </c>
      <c r="H209" s="33">
        <v>0</v>
      </c>
      <c r="I209" s="33">
        <f>ROUND(ROUND(H209,2)*ROUND(G209,3),2)</f>
      </c>
      <c r="O209">
        <f>(I209*21)/100</f>
      </c>
      <c r="P209" t="s">
        <v>23</v>
      </c>
    </row>
    <row r="210" spans="1:5" ht="12.75">
      <c r="A210" s="34" t="s">
        <v>50</v>
      </c>
      <c r="E210" s="35" t="s">
        <v>47</v>
      </c>
    </row>
    <row r="211" spans="1:5" ht="114.75">
      <c r="A211" s="36" t="s">
        <v>51</v>
      </c>
      <c r="E211" s="37" t="s">
        <v>328</v>
      </c>
    </row>
    <row r="212" spans="1:5" ht="25.5">
      <c r="A212" t="s">
        <v>53</v>
      </c>
      <c r="E212" s="35" t="s">
        <v>329</v>
      </c>
    </row>
    <row r="213" spans="1:16" ht="12.75">
      <c r="A213" s="25" t="s">
        <v>45</v>
      </c>
      <c r="B213" s="29" t="s">
        <v>330</v>
      </c>
      <c r="C213" s="29" t="s">
        <v>331</v>
      </c>
      <c r="D213" s="25" t="s">
        <v>47</v>
      </c>
      <c r="E213" s="30" t="s">
        <v>332</v>
      </c>
      <c r="F213" s="31" t="s">
        <v>301</v>
      </c>
      <c r="G213" s="32">
        <v>14</v>
      </c>
      <c r="H213" s="33">
        <v>0</v>
      </c>
      <c r="I213" s="33">
        <f>ROUND(ROUND(H213,2)*ROUND(G213,3),2)</f>
      </c>
      <c r="O213">
        <f>(I213*21)/100</f>
      </c>
      <c r="P213" t="s">
        <v>23</v>
      </c>
    </row>
    <row r="214" spans="1:5" ht="12.75">
      <c r="A214" s="34" t="s">
        <v>50</v>
      </c>
      <c r="E214" s="35" t="s">
        <v>333</v>
      </c>
    </row>
    <row r="215" spans="1:5" ht="191.25">
      <c r="A215" s="36" t="s">
        <v>51</v>
      </c>
      <c r="E215" s="37" t="s">
        <v>334</v>
      </c>
    </row>
    <row r="216" spans="1:5" ht="25.5">
      <c r="A216" t="s">
        <v>53</v>
      </c>
      <c r="E216" s="35" t="s">
        <v>335</v>
      </c>
    </row>
    <row r="217" spans="1:16" ht="25.5">
      <c r="A217" s="25" t="s">
        <v>45</v>
      </c>
      <c r="B217" s="29" t="s">
        <v>336</v>
      </c>
      <c r="C217" s="29" t="s">
        <v>337</v>
      </c>
      <c r="D217" s="25" t="s">
        <v>47</v>
      </c>
      <c r="E217" s="30" t="s">
        <v>338</v>
      </c>
      <c r="F217" s="31" t="s">
        <v>301</v>
      </c>
      <c r="G217" s="32">
        <v>9</v>
      </c>
      <c r="H217" s="33">
        <v>0</v>
      </c>
      <c r="I217" s="33">
        <f>ROUND(ROUND(H217,2)*ROUND(G217,3),2)</f>
      </c>
      <c r="O217">
        <f>(I217*21)/100</f>
      </c>
      <c r="P217" t="s">
        <v>23</v>
      </c>
    </row>
    <row r="218" spans="1:5" ht="12.75">
      <c r="A218" s="34" t="s">
        <v>50</v>
      </c>
      <c r="E218" s="35" t="s">
        <v>47</v>
      </c>
    </row>
    <row r="219" spans="1:5" ht="12.75">
      <c r="A219" s="36" t="s">
        <v>51</v>
      </c>
      <c r="E219" s="37" t="s">
        <v>339</v>
      </c>
    </row>
    <row r="220" spans="1:5" ht="25.5">
      <c r="A220" t="s">
        <v>53</v>
      </c>
      <c r="E220" s="35" t="s">
        <v>340</v>
      </c>
    </row>
    <row r="221" spans="1:16" ht="12.75">
      <c r="A221" s="25" t="s">
        <v>45</v>
      </c>
      <c r="B221" s="29" t="s">
        <v>341</v>
      </c>
      <c r="C221" s="29" t="s">
        <v>342</v>
      </c>
      <c r="D221" s="25" t="s">
        <v>47</v>
      </c>
      <c r="E221" s="30" t="s">
        <v>343</v>
      </c>
      <c r="F221" s="31" t="s">
        <v>301</v>
      </c>
      <c r="G221" s="32">
        <v>9</v>
      </c>
      <c r="H221" s="33">
        <v>0</v>
      </c>
      <c r="I221" s="33">
        <f>ROUND(ROUND(H221,2)*ROUND(G221,3),2)</f>
      </c>
      <c r="O221">
        <f>(I221*21)/100</f>
      </c>
      <c r="P221" t="s">
        <v>23</v>
      </c>
    </row>
    <row r="222" spans="1:5" ht="12.75">
      <c r="A222" s="34" t="s">
        <v>50</v>
      </c>
      <c r="E222" s="35" t="s">
        <v>333</v>
      </c>
    </row>
    <row r="223" spans="1:5" ht="12.75">
      <c r="A223" s="36" t="s">
        <v>51</v>
      </c>
      <c r="E223" s="37" t="s">
        <v>344</v>
      </c>
    </row>
    <row r="224" spans="1:5" ht="25.5">
      <c r="A224" t="s">
        <v>53</v>
      </c>
      <c r="E224" s="35" t="s">
        <v>335</v>
      </c>
    </row>
    <row r="225" spans="1:16" ht="25.5">
      <c r="A225" s="25" t="s">
        <v>45</v>
      </c>
      <c r="B225" s="29" t="s">
        <v>345</v>
      </c>
      <c r="C225" s="29" t="s">
        <v>346</v>
      </c>
      <c r="D225" s="25" t="s">
        <v>47</v>
      </c>
      <c r="E225" s="30" t="s">
        <v>347</v>
      </c>
      <c r="F225" s="31" t="s">
        <v>103</v>
      </c>
      <c r="G225" s="32">
        <v>522</v>
      </c>
      <c r="H225" s="33">
        <v>0</v>
      </c>
      <c r="I225" s="33">
        <f>ROUND(ROUND(H225,2)*ROUND(G225,3),2)</f>
      </c>
      <c r="O225">
        <f>(I225*21)/100</f>
      </c>
      <c r="P225" t="s">
        <v>23</v>
      </c>
    </row>
    <row r="226" spans="1:5" ht="12.75">
      <c r="A226" s="34" t="s">
        <v>50</v>
      </c>
      <c r="E226" s="35" t="s">
        <v>47</v>
      </c>
    </row>
    <row r="227" spans="1:5" ht="102">
      <c r="A227" s="36" t="s">
        <v>51</v>
      </c>
      <c r="E227" s="37" t="s">
        <v>348</v>
      </c>
    </row>
    <row r="228" spans="1:5" ht="38.25">
      <c r="A228" t="s">
        <v>53</v>
      </c>
      <c r="E228" s="35" t="s">
        <v>349</v>
      </c>
    </row>
    <row r="229" spans="1:16" ht="25.5">
      <c r="A229" s="25" t="s">
        <v>45</v>
      </c>
      <c r="B229" s="29" t="s">
        <v>350</v>
      </c>
      <c r="C229" s="29" t="s">
        <v>351</v>
      </c>
      <c r="D229" s="25" t="s">
        <v>47</v>
      </c>
      <c r="E229" s="30" t="s">
        <v>352</v>
      </c>
      <c r="F229" s="31" t="s">
        <v>103</v>
      </c>
      <c r="G229" s="32">
        <v>522</v>
      </c>
      <c r="H229" s="33">
        <v>0</v>
      </c>
      <c r="I229" s="33">
        <f>ROUND(ROUND(H229,2)*ROUND(G229,3),2)</f>
      </c>
      <c r="O229">
        <f>(I229*21)/100</f>
      </c>
      <c r="P229" t="s">
        <v>23</v>
      </c>
    </row>
    <row r="230" spans="1:5" ht="12.75">
      <c r="A230" s="34" t="s">
        <v>50</v>
      </c>
      <c r="E230" s="35" t="s">
        <v>47</v>
      </c>
    </row>
    <row r="231" spans="1:5" ht="76.5">
      <c r="A231" s="36" t="s">
        <v>51</v>
      </c>
      <c r="E231" s="37" t="s">
        <v>353</v>
      </c>
    </row>
    <row r="232" spans="1:5" ht="38.25">
      <c r="A232" t="s">
        <v>53</v>
      </c>
      <c r="E232" s="35" t="s">
        <v>349</v>
      </c>
    </row>
    <row r="233" spans="1:16" ht="12.75">
      <c r="A233" s="25" t="s">
        <v>45</v>
      </c>
      <c r="B233" s="29" t="s">
        <v>354</v>
      </c>
      <c r="C233" s="29" t="s">
        <v>355</v>
      </c>
      <c r="D233" s="25" t="s">
        <v>47</v>
      </c>
      <c r="E233" s="30" t="s">
        <v>356</v>
      </c>
      <c r="F233" s="31" t="s">
        <v>103</v>
      </c>
      <c r="G233" s="32">
        <v>1113</v>
      </c>
      <c r="H233" s="33">
        <v>0</v>
      </c>
      <c r="I233" s="33">
        <f>ROUND(ROUND(H233,2)*ROUND(G233,3),2)</f>
      </c>
      <c r="O233">
        <f>(I233*21)/100</f>
      </c>
      <c r="P233" t="s">
        <v>23</v>
      </c>
    </row>
    <row r="234" spans="1:5" ht="12.75">
      <c r="A234" s="34" t="s">
        <v>50</v>
      </c>
      <c r="E234" s="35" t="s">
        <v>47</v>
      </c>
    </row>
    <row r="235" spans="1:5" ht="12.75">
      <c r="A235" s="36" t="s">
        <v>51</v>
      </c>
      <c r="E235" s="37" t="s">
        <v>47</v>
      </c>
    </row>
    <row r="236" spans="1:5" ht="38.25">
      <c r="A236" t="s">
        <v>53</v>
      </c>
      <c r="E236" s="35" t="s">
        <v>349</v>
      </c>
    </row>
    <row r="237" spans="1:16" ht="12.75">
      <c r="A237" s="25" t="s">
        <v>45</v>
      </c>
      <c r="B237" s="29" t="s">
        <v>357</v>
      </c>
      <c r="C237" s="29" t="s">
        <v>358</v>
      </c>
      <c r="D237" s="25" t="s">
        <v>47</v>
      </c>
      <c r="E237" s="30" t="s">
        <v>359</v>
      </c>
      <c r="F237" s="31" t="s">
        <v>121</v>
      </c>
      <c r="G237" s="32">
        <v>40</v>
      </c>
      <c r="H237" s="33">
        <v>0</v>
      </c>
      <c r="I237" s="33">
        <f>ROUND(ROUND(H237,2)*ROUND(G237,3),2)</f>
      </c>
      <c r="O237">
        <f>(I237*21)/100</f>
      </c>
      <c r="P237" t="s">
        <v>23</v>
      </c>
    </row>
    <row r="238" spans="1:5" ht="12.75">
      <c r="A238" s="34" t="s">
        <v>50</v>
      </c>
      <c r="E238" s="35" t="s">
        <v>47</v>
      </c>
    </row>
    <row r="239" spans="1:5" ht="38.25">
      <c r="A239" s="36" t="s">
        <v>51</v>
      </c>
      <c r="E239" s="37" t="s">
        <v>360</v>
      </c>
    </row>
    <row r="240" spans="1:5" ht="51">
      <c r="A240" t="s">
        <v>53</v>
      </c>
      <c r="E240" s="35" t="s">
        <v>361</v>
      </c>
    </row>
    <row r="241" spans="1:16" ht="12.75">
      <c r="A241" s="25" t="s">
        <v>45</v>
      </c>
      <c r="B241" s="29" t="s">
        <v>362</v>
      </c>
      <c r="C241" s="29" t="s">
        <v>363</v>
      </c>
      <c r="D241" s="25" t="s">
        <v>47</v>
      </c>
      <c r="E241" s="30" t="s">
        <v>364</v>
      </c>
      <c r="F241" s="31" t="s">
        <v>121</v>
      </c>
      <c r="G241" s="32">
        <v>46</v>
      </c>
      <c r="H241" s="33">
        <v>0</v>
      </c>
      <c r="I241" s="33">
        <f>ROUND(ROUND(H241,2)*ROUND(G241,3),2)</f>
      </c>
      <c r="O241">
        <f>(I241*21)/100</f>
      </c>
      <c r="P241" t="s">
        <v>23</v>
      </c>
    </row>
    <row r="242" spans="1:5" ht="12.75">
      <c r="A242" s="34" t="s">
        <v>50</v>
      </c>
      <c r="E242" s="35" t="s">
        <v>47</v>
      </c>
    </row>
    <row r="243" spans="1:5" ht="38.25">
      <c r="A243" s="36" t="s">
        <v>51</v>
      </c>
      <c r="E243" s="37" t="s">
        <v>365</v>
      </c>
    </row>
    <row r="244" spans="1:5" ht="63.75">
      <c r="A244" t="s">
        <v>53</v>
      </c>
      <c r="E244" s="35" t="s">
        <v>366</v>
      </c>
    </row>
    <row r="245" spans="1:16" ht="12.75">
      <c r="A245" s="25" t="s">
        <v>45</v>
      </c>
      <c r="B245" s="29" t="s">
        <v>367</v>
      </c>
      <c r="C245" s="29" t="s">
        <v>368</v>
      </c>
      <c r="D245" s="25" t="s">
        <v>47</v>
      </c>
      <c r="E245" s="30" t="s">
        <v>369</v>
      </c>
      <c r="F245" s="31" t="s">
        <v>121</v>
      </c>
      <c r="G245" s="32">
        <v>2499</v>
      </c>
      <c r="H245" s="33">
        <v>0</v>
      </c>
      <c r="I245" s="33">
        <f>ROUND(ROUND(H245,2)*ROUND(G245,3),2)</f>
      </c>
      <c r="O245">
        <f>(I245*21)/100</f>
      </c>
      <c r="P245" t="s">
        <v>23</v>
      </c>
    </row>
    <row r="246" spans="1:5" ht="12.75">
      <c r="A246" s="34" t="s">
        <v>50</v>
      </c>
      <c r="E246" s="35" t="s">
        <v>47</v>
      </c>
    </row>
    <row r="247" spans="1:5" ht="178.5">
      <c r="A247" s="36" t="s">
        <v>51</v>
      </c>
      <c r="E247" s="37" t="s">
        <v>370</v>
      </c>
    </row>
    <row r="248" spans="1:5" ht="38.25">
      <c r="A248" t="s">
        <v>53</v>
      </c>
      <c r="E248" s="35" t="s">
        <v>371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0+O8+O25+O74+O123+O128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372</v>
      </c>
      <c r="I3" s="38">
        <f>0+I8+I25+I74+I123+I128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372</v>
      </c>
      <c r="D4" s="6"/>
      <c r="E4" s="18" t="s">
        <v>373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45</v>
      </c>
      <c r="B9" s="29" t="s">
        <v>29</v>
      </c>
      <c r="C9" s="29" t="s">
        <v>86</v>
      </c>
      <c r="D9" s="25" t="s">
        <v>29</v>
      </c>
      <c r="E9" s="30" t="s">
        <v>87</v>
      </c>
      <c r="F9" s="31" t="s">
        <v>88</v>
      </c>
      <c r="G9" s="32">
        <v>0.15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89</v>
      </c>
    </row>
    <row r="11" spans="1:5" ht="63.75">
      <c r="A11" s="36" t="s">
        <v>51</v>
      </c>
      <c r="E11" s="37" t="s">
        <v>374</v>
      </c>
    </row>
    <row r="12" spans="1:5" ht="25.5">
      <c r="A12" t="s">
        <v>53</v>
      </c>
      <c r="E12" s="35" t="s">
        <v>91</v>
      </c>
    </row>
    <row r="13" spans="1:16" ht="12.75">
      <c r="A13" s="25" t="s">
        <v>45</v>
      </c>
      <c r="B13" s="29" t="s">
        <v>23</v>
      </c>
      <c r="C13" s="29" t="s">
        <v>86</v>
      </c>
      <c r="D13" s="25" t="s">
        <v>23</v>
      </c>
      <c r="E13" s="30" t="s">
        <v>87</v>
      </c>
      <c r="F13" s="31" t="s">
        <v>88</v>
      </c>
      <c r="G13" s="32">
        <v>794.785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92</v>
      </c>
    </row>
    <row r="15" spans="1:5" ht="76.5">
      <c r="A15" s="36" t="s">
        <v>51</v>
      </c>
      <c r="E15" s="37" t="s">
        <v>375</v>
      </c>
    </row>
    <row r="16" spans="1:5" ht="25.5">
      <c r="A16" t="s">
        <v>53</v>
      </c>
      <c r="E16" s="35" t="s">
        <v>91</v>
      </c>
    </row>
    <row r="17" spans="1:16" ht="12.75">
      <c r="A17" s="25" t="s">
        <v>45</v>
      </c>
      <c r="B17" s="29" t="s">
        <v>22</v>
      </c>
      <c r="C17" s="29" t="s">
        <v>94</v>
      </c>
      <c r="D17" s="25" t="s">
        <v>29</v>
      </c>
      <c r="E17" s="30" t="s">
        <v>95</v>
      </c>
      <c r="F17" s="31" t="s">
        <v>88</v>
      </c>
      <c r="G17" s="32">
        <v>16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47</v>
      </c>
    </row>
    <row r="19" spans="1:5" ht="63.75">
      <c r="A19" s="36" t="s">
        <v>51</v>
      </c>
      <c r="E19" s="37" t="s">
        <v>376</v>
      </c>
    </row>
    <row r="20" spans="1:5" ht="25.5">
      <c r="A20" t="s">
        <v>53</v>
      </c>
      <c r="E20" s="35" t="s">
        <v>91</v>
      </c>
    </row>
    <row r="21" spans="1:16" ht="12.75">
      <c r="A21" s="25" t="s">
        <v>45</v>
      </c>
      <c r="B21" s="29" t="s">
        <v>33</v>
      </c>
      <c r="C21" s="29" t="s">
        <v>94</v>
      </c>
      <c r="D21" s="25" t="s">
        <v>23</v>
      </c>
      <c r="E21" s="30" t="s">
        <v>95</v>
      </c>
      <c r="F21" s="31" t="s">
        <v>88</v>
      </c>
      <c r="G21" s="32">
        <v>530.61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98</v>
      </c>
    </row>
    <row r="23" spans="1:5" ht="63.75">
      <c r="A23" s="36" t="s">
        <v>51</v>
      </c>
      <c r="E23" s="37" t="s">
        <v>377</v>
      </c>
    </row>
    <row r="24" spans="1:5" ht="25.5">
      <c r="A24" t="s">
        <v>53</v>
      </c>
      <c r="E24" s="35" t="s">
        <v>91</v>
      </c>
    </row>
    <row r="25" spans="1:18" ht="12.75" customHeight="1">
      <c r="A25" s="6" t="s">
        <v>43</v>
      </c>
      <c r="B25" s="6"/>
      <c r="C25" s="40" t="s">
        <v>29</v>
      </c>
      <c r="D25" s="6"/>
      <c r="E25" s="27" t="s">
        <v>100</v>
      </c>
      <c r="F25" s="6"/>
      <c r="G25" s="6"/>
      <c r="H25" s="6"/>
      <c r="I25" s="41">
        <f>0+Q25</f>
      </c>
      <c r="O25">
        <f>0+R25</f>
      </c>
      <c r="Q25">
        <f>0+I26+I30+I34+I38+I42+I46+I50+I54+I58+I62+I66+I70</f>
      </c>
      <c r="R25">
        <f>0+O26+O30+O34+O38+O42+O46+O50+O54+O58+O62+O66+O70</f>
      </c>
    </row>
    <row r="26" spans="1:16" ht="12.75">
      <c r="A26" s="25" t="s">
        <v>45</v>
      </c>
      <c r="B26" s="29" t="s">
        <v>35</v>
      </c>
      <c r="C26" s="29" t="s">
        <v>101</v>
      </c>
      <c r="D26" s="25" t="s">
        <v>47</v>
      </c>
      <c r="E26" s="30" t="s">
        <v>102</v>
      </c>
      <c r="F26" s="31" t="s">
        <v>103</v>
      </c>
      <c r="G26" s="32">
        <v>3520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47</v>
      </c>
    </row>
    <row r="28" spans="1:5" ht="38.25">
      <c r="A28" s="36" t="s">
        <v>51</v>
      </c>
      <c r="E28" s="37" t="s">
        <v>378</v>
      </c>
    </row>
    <row r="29" spans="1:5" ht="12.75">
      <c r="A29" t="s">
        <v>53</v>
      </c>
      <c r="E29" s="35" t="s">
        <v>106</v>
      </c>
    </row>
    <row r="30" spans="1:16" ht="25.5">
      <c r="A30" s="25" t="s">
        <v>45</v>
      </c>
      <c r="B30" s="29" t="s">
        <v>37</v>
      </c>
      <c r="C30" s="29" t="s">
        <v>107</v>
      </c>
      <c r="D30" s="25" t="s">
        <v>47</v>
      </c>
      <c r="E30" s="30" t="s">
        <v>108</v>
      </c>
      <c r="F30" s="31" t="s">
        <v>109</v>
      </c>
      <c r="G30" s="32">
        <v>7.7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>
      <c r="A31" s="34" t="s">
        <v>50</v>
      </c>
      <c r="E31" s="35" t="s">
        <v>379</v>
      </c>
    </row>
    <row r="32" spans="1:5" ht="89.25">
      <c r="A32" s="36" t="s">
        <v>51</v>
      </c>
      <c r="E32" s="37" t="s">
        <v>380</v>
      </c>
    </row>
    <row r="33" spans="1:5" ht="63.75">
      <c r="A33" t="s">
        <v>53</v>
      </c>
      <c r="E33" s="35" t="s">
        <v>112</v>
      </c>
    </row>
    <row r="34" spans="1:16" ht="12.75">
      <c r="A34" s="25" t="s">
        <v>45</v>
      </c>
      <c r="B34" s="29" t="s">
        <v>71</v>
      </c>
      <c r="C34" s="29" t="s">
        <v>113</v>
      </c>
      <c r="D34" s="25" t="s">
        <v>47</v>
      </c>
      <c r="E34" s="30" t="s">
        <v>114</v>
      </c>
      <c r="F34" s="31" t="s">
        <v>109</v>
      </c>
      <c r="G34" s="32">
        <v>223.28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381</v>
      </c>
    </row>
    <row r="36" spans="1:5" ht="102">
      <c r="A36" s="36" t="s">
        <v>51</v>
      </c>
      <c r="E36" s="37" t="s">
        <v>382</v>
      </c>
    </row>
    <row r="37" spans="1:5" ht="63.75">
      <c r="A37" t="s">
        <v>53</v>
      </c>
      <c r="E37" s="35" t="s">
        <v>112</v>
      </c>
    </row>
    <row r="38" spans="1:16" ht="12.75">
      <c r="A38" s="25" t="s">
        <v>45</v>
      </c>
      <c r="B38" s="29" t="s">
        <v>74</v>
      </c>
      <c r="C38" s="29" t="s">
        <v>119</v>
      </c>
      <c r="D38" s="25" t="s">
        <v>47</v>
      </c>
      <c r="E38" s="30" t="s">
        <v>120</v>
      </c>
      <c r="F38" s="31" t="s">
        <v>121</v>
      </c>
      <c r="G38" s="32">
        <v>2059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47</v>
      </c>
    </row>
    <row r="40" spans="1:5" ht="63.75">
      <c r="A40" s="36" t="s">
        <v>51</v>
      </c>
      <c r="E40" s="37" t="s">
        <v>383</v>
      </c>
    </row>
    <row r="41" spans="1:5" ht="25.5">
      <c r="A41" t="s">
        <v>53</v>
      </c>
      <c r="E41" s="35" t="s">
        <v>123</v>
      </c>
    </row>
    <row r="42" spans="1:16" ht="12.75">
      <c r="A42" s="25" t="s">
        <v>45</v>
      </c>
      <c r="B42" s="29" t="s">
        <v>40</v>
      </c>
      <c r="C42" s="29" t="s">
        <v>129</v>
      </c>
      <c r="D42" s="25" t="s">
        <v>47</v>
      </c>
      <c r="E42" s="30" t="s">
        <v>130</v>
      </c>
      <c r="F42" s="31" t="s">
        <v>88</v>
      </c>
      <c r="G42" s="32">
        <v>406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>
      <c r="A43" s="34" t="s">
        <v>50</v>
      </c>
      <c r="E43" s="35" t="s">
        <v>131</v>
      </c>
    </row>
    <row r="44" spans="1:5" ht="216.75">
      <c r="A44" s="36" t="s">
        <v>51</v>
      </c>
      <c r="E44" s="37" t="s">
        <v>384</v>
      </c>
    </row>
    <row r="45" spans="1:5" ht="12.75">
      <c r="A45" t="s">
        <v>53</v>
      </c>
      <c r="E45" s="35" t="s">
        <v>47</v>
      </c>
    </row>
    <row r="46" spans="1:16" ht="12.75">
      <c r="A46" s="25" t="s">
        <v>45</v>
      </c>
      <c r="B46" s="29" t="s">
        <v>42</v>
      </c>
      <c r="C46" s="29" t="s">
        <v>134</v>
      </c>
      <c r="D46" s="25" t="s">
        <v>47</v>
      </c>
      <c r="E46" s="30" t="s">
        <v>135</v>
      </c>
      <c r="F46" s="31" t="s">
        <v>109</v>
      </c>
      <c r="G46" s="32">
        <v>252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>
      <c r="A47" s="34" t="s">
        <v>50</v>
      </c>
      <c r="E47" s="35" t="s">
        <v>385</v>
      </c>
    </row>
    <row r="48" spans="1:5" ht="63.75">
      <c r="A48" s="36" t="s">
        <v>51</v>
      </c>
      <c r="E48" s="37" t="s">
        <v>386</v>
      </c>
    </row>
    <row r="49" spans="1:5" ht="306">
      <c r="A49" t="s">
        <v>53</v>
      </c>
      <c r="E49" s="35" t="s">
        <v>137</v>
      </c>
    </row>
    <row r="50" spans="1:16" ht="12.75">
      <c r="A50" s="25" t="s">
        <v>45</v>
      </c>
      <c r="B50" s="29" t="s">
        <v>128</v>
      </c>
      <c r="C50" s="29" t="s">
        <v>139</v>
      </c>
      <c r="D50" s="25" t="s">
        <v>29</v>
      </c>
      <c r="E50" s="30" t="s">
        <v>387</v>
      </c>
      <c r="F50" s="31" t="s">
        <v>109</v>
      </c>
      <c r="G50" s="32">
        <v>144.9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12.75">
      <c r="A51" s="34" t="s">
        <v>50</v>
      </c>
      <c r="E51" s="35" t="s">
        <v>388</v>
      </c>
    </row>
    <row r="52" spans="1:5" ht="25.5">
      <c r="A52" s="36" t="s">
        <v>51</v>
      </c>
      <c r="E52" s="37" t="s">
        <v>389</v>
      </c>
    </row>
    <row r="53" spans="1:5" ht="306">
      <c r="A53" t="s">
        <v>53</v>
      </c>
      <c r="E53" s="35" t="s">
        <v>137</v>
      </c>
    </row>
    <row r="54" spans="1:16" ht="12.75">
      <c r="A54" s="25" t="s">
        <v>45</v>
      </c>
      <c r="B54" s="29" t="s">
        <v>133</v>
      </c>
      <c r="C54" s="29" t="s">
        <v>144</v>
      </c>
      <c r="D54" s="25" t="s">
        <v>47</v>
      </c>
      <c r="E54" s="30" t="s">
        <v>145</v>
      </c>
      <c r="F54" s="31" t="s">
        <v>103</v>
      </c>
      <c r="G54" s="32">
        <v>8399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390</v>
      </c>
    </row>
    <row r="56" spans="1:5" ht="38.25">
      <c r="A56" s="36" t="s">
        <v>51</v>
      </c>
      <c r="E56" s="37" t="s">
        <v>391</v>
      </c>
    </row>
    <row r="57" spans="1:5" ht="63.75">
      <c r="A57" t="s">
        <v>53</v>
      </c>
      <c r="E57" s="35" t="s">
        <v>148</v>
      </c>
    </row>
    <row r="58" spans="1:16" ht="12.75">
      <c r="A58" s="25" t="s">
        <v>45</v>
      </c>
      <c r="B58" s="29" t="s">
        <v>138</v>
      </c>
      <c r="C58" s="29" t="s">
        <v>178</v>
      </c>
      <c r="D58" s="25" t="s">
        <v>47</v>
      </c>
      <c r="E58" s="30" t="s">
        <v>179</v>
      </c>
      <c r="F58" s="31" t="s">
        <v>109</v>
      </c>
      <c r="G58" s="32">
        <v>252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47</v>
      </c>
    </row>
    <row r="60" spans="1:5" ht="51">
      <c r="A60" s="36" t="s">
        <v>51</v>
      </c>
      <c r="E60" s="37" t="s">
        <v>392</v>
      </c>
    </row>
    <row r="61" spans="1:5" ht="242.25">
      <c r="A61" t="s">
        <v>53</v>
      </c>
      <c r="E61" s="35" t="s">
        <v>181</v>
      </c>
    </row>
    <row r="62" spans="1:16" ht="12.75">
      <c r="A62" s="25" t="s">
        <v>45</v>
      </c>
      <c r="B62" s="29" t="s">
        <v>143</v>
      </c>
      <c r="C62" s="29" t="s">
        <v>183</v>
      </c>
      <c r="D62" s="25" t="s">
        <v>47</v>
      </c>
      <c r="E62" s="30" t="s">
        <v>184</v>
      </c>
      <c r="F62" s="31" t="s">
        <v>103</v>
      </c>
      <c r="G62" s="32">
        <v>1449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47</v>
      </c>
    </row>
    <row r="64" spans="1:5" ht="25.5">
      <c r="A64" s="36" t="s">
        <v>51</v>
      </c>
      <c r="E64" s="37" t="s">
        <v>393</v>
      </c>
    </row>
    <row r="65" spans="1:5" ht="38.25">
      <c r="A65" t="s">
        <v>53</v>
      </c>
      <c r="E65" s="35" t="s">
        <v>186</v>
      </c>
    </row>
    <row r="66" spans="1:16" ht="12.75">
      <c r="A66" s="25" t="s">
        <v>45</v>
      </c>
      <c r="B66" s="29" t="s">
        <v>149</v>
      </c>
      <c r="C66" s="29" t="s">
        <v>188</v>
      </c>
      <c r="D66" s="25" t="s">
        <v>47</v>
      </c>
      <c r="E66" s="30" t="s">
        <v>189</v>
      </c>
      <c r="F66" s="31" t="s">
        <v>103</v>
      </c>
      <c r="G66" s="32">
        <v>1449</v>
      </c>
      <c r="H66" s="33">
        <v>0</v>
      </c>
      <c r="I66" s="33">
        <f>ROUND(ROUND(H66,2)*ROUND(G66,3),2)</f>
      </c>
      <c r="O66">
        <f>(I66*21)/100</f>
      </c>
      <c r="P66" t="s">
        <v>23</v>
      </c>
    </row>
    <row r="67" spans="1:5" ht="12.75">
      <c r="A67" s="34" t="s">
        <v>50</v>
      </c>
      <c r="E67" s="35" t="s">
        <v>47</v>
      </c>
    </row>
    <row r="68" spans="1:5" ht="38.25">
      <c r="A68" s="36" t="s">
        <v>51</v>
      </c>
      <c r="E68" s="37" t="s">
        <v>394</v>
      </c>
    </row>
    <row r="69" spans="1:5" ht="25.5">
      <c r="A69" t="s">
        <v>53</v>
      </c>
      <c r="E69" s="35" t="s">
        <v>191</v>
      </c>
    </row>
    <row r="70" spans="1:16" ht="12.75">
      <c r="A70" s="25" t="s">
        <v>45</v>
      </c>
      <c r="B70" s="29" t="s">
        <v>154</v>
      </c>
      <c r="C70" s="29" t="s">
        <v>193</v>
      </c>
      <c r="D70" s="25" t="s">
        <v>47</v>
      </c>
      <c r="E70" s="30" t="s">
        <v>194</v>
      </c>
      <c r="F70" s="31" t="s">
        <v>103</v>
      </c>
      <c r="G70" s="32">
        <v>4347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12.75">
      <c r="A71" s="34" t="s">
        <v>50</v>
      </c>
      <c r="E71" s="35" t="s">
        <v>47</v>
      </c>
    </row>
    <row r="72" spans="1:5" ht="38.25">
      <c r="A72" s="36" t="s">
        <v>51</v>
      </c>
      <c r="E72" s="37" t="s">
        <v>395</v>
      </c>
    </row>
    <row r="73" spans="1:5" ht="38.25">
      <c r="A73" t="s">
        <v>53</v>
      </c>
      <c r="E73" s="35" t="s">
        <v>196</v>
      </c>
    </row>
    <row r="74" spans="1:18" ht="12.75" customHeight="1">
      <c r="A74" s="6" t="s">
        <v>43</v>
      </c>
      <c r="B74" s="6"/>
      <c r="C74" s="40" t="s">
        <v>35</v>
      </c>
      <c r="D74" s="6"/>
      <c r="E74" s="27" t="s">
        <v>226</v>
      </c>
      <c r="F74" s="6"/>
      <c r="G74" s="6"/>
      <c r="H74" s="6"/>
      <c r="I74" s="41">
        <f>0+Q74</f>
      </c>
      <c r="O74">
        <f>0+R74</f>
      </c>
      <c r="Q74">
        <f>0+I75+I79+I83+I87+I91+I95+I99+I103+I107+I111+I115+I119</f>
      </c>
      <c r="R74">
        <f>0+O75+O79+O83+O87+O91+O95+O99+O103+O107+O111+O115+O119</f>
      </c>
    </row>
    <row r="75" spans="1:16" ht="12.75">
      <c r="A75" s="25" t="s">
        <v>45</v>
      </c>
      <c r="B75" s="29" t="s">
        <v>158</v>
      </c>
      <c r="C75" s="29" t="s">
        <v>228</v>
      </c>
      <c r="D75" s="25" t="s">
        <v>47</v>
      </c>
      <c r="E75" s="30" t="s">
        <v>229</v>
      </c>
      <c r="F75" s="31" t="s">
        <v>109</v>
      </c>
      <c r="G75" s="32">
        <v>2.31</v>
      </c>
      <c r="H75" s="33">
        <v>0</v>
      </c>
      <c r="I75" s="33">
        <f>ROUND(ROUND(H75,2)*ROUND(G75,3),2)</f>
      </c>
      <c r="O75">
        <f>(I75*21)/100</f>
      </c>
      <c r="P75" t="s">
        <v>23</v>
      </c>
    </row>
    <row r="76" spans="1:5" ht="12.75">
      <c r="A76" s="34" t="s">
        <v>50</v>
      </c>
      <c r="E76" s="35" t="s">
        <v>47</v>
      </c>
    </row>
    <row r="77" spans="1:5" ht="51">
      <c r="A77" s="36" t="s">
        <v>51</v>
      </c>
      <c r="E77" s="37" t="s">
        <v>396</v>
      </c>
    </row>
    <row r="78" spans="1:5" ht="51">
      <c r="A78" t="s">
        <v>53</v>
      </c>
      <c r="E78" s="35" t="s">
        <v>231</v>
      </c>
    </row>
    <row r="79" spans="1:16" ht="12.75">
      <c r="A79" s="25" t="s">
        <v>45</v>
      </c>
      <c r="B79" s="29" t="s">
        <v>162</v>
      </c>
      <c r="C79" s="29" t="s">
        <v>233</v>
      </c>
      <c r="D79" s="25" t="s">
        <v>47</v>
      </c>
      <c r="E79" s="30" t="s">
        <v>234</v>
      </c>
      <c r="F79" s="31" t="s">
        <v>103</v>
      </c>
      <c r="G79" s="32">
        <v>1760</v>
      </c>
      <c r="H79" s="33">
        <v>0</v>
      </c>
      <c r="I79" s="33">
        <f>ROUND(ROUND(H79,2)*ROUND(G79,3),2)</f>
      </c>
      <c r="O79">
        <f>(I79*21)/100</f>
      </c>
      <c r="P79" t="s">
        <v>23</v>
      </c>
    </row>
    <row r="80" spans="1:5" ht="12.75">
      <c r="A80" s="34" t="s">
        <v>50</v>
      </c>
      <c r="E80" s="35" t="s">
        <v>47</v>
      </c>
    </row>
    <row r="81" spans="1:5" ht="140.25">
      <c r="A81" s="36" t="s">
        <v>51</v>
      </c>
      <c r="E81" s="37" t="s">
        <v>397</v>
      </c>
    </row>
    <row r="82" spans="1:5" ht="102">
      <c r="A82" t="s">
        <v>53</v>
      </c>
      <c r="E82" s="35" t="s">
        <v>236</v>
      </c>
    </row>
    <row r="83" spans="1:16" ht="12.75">
      <c r="A83" s="25" t="s">
        <v>45</v>
      </c>
      <c r="B83" s="29" t="s">
        <v>166</v>
      </c>
      <c r="C83" s="29" t="s">
        <v>238</v>
      </c>
      <c r="D83" s="25" t="s">
        <v>47</v>
      </c>
      <c r="E83" s="30" t="s">
        <v>239</v>
      </c>
      <c r="F83" s="31" t="s">
        <v>103</v>
      </c>
      <c r="G83" s="32">
        <v>180</v>
      </c>
      <c r="H83" s="33">
        <v>0</v>
      </c>
      <c r="I83" s="33">
        <f>ROUND(ROUND(H83,2)*ROUND(G83,3),2)</f>
      </c>
      <c r="O83">
        <f>(I83*21)/100</f>
      </c>
      <c r="P83" t="s">
        <v>23</v>
      </c>
    </row>
    <row r="84" spans="1:5" ht="12.75">
      <c r="A84" s="34" t="s">
        <v>50</v>
      </c>
      <c r="E84" s="35" t="s">
        <v>47</v>
      </c>
    </row>
    <row r="85" spans="1:5" ht="140.25">
      <c r="A85" s="36" t="s">
        <v>51</v>
      </c>
      <c r="E85" s="37" t="s">
        <v>398</v>
      </c>
    </row>
    <row r="86" spans="1:5" ht="102">
      <c r="A86" t="s">
        <v>53</v>
      </c>
      <c r="E86" s="35" t="s">
        <v>236</v>
      </c>
    </row>
    <row r="87" spans="1:16" ht="12.75">
      <c r="A87" s="25" t="s">
        <v>45</v>
      </c>
      <c r="B87" s="29" t="s">
        <v>172</v>
      </c>
      <c r="C87" s="29" t="s">
        <v>242</v>
      </c>
      <c r="D87" s="25" t="s">
        <v>47</v>
      </c>
      <c r="E87" s="30" t="s">
        <v>243</v>
      </c>
      <c r="F87" s="31" t="s">
        <v>103</v>
      </c>
      <c r="G87" s="32">
        <v>18690</v>
      </c>
      <c r="H87" s="33">
        <v>0</v>
      </c>
      <c r="I87" s="33">
        <f>ROUND(ROUND(H87,2)*ROUND(G87,3),2)</f>
      </c>
      <c r="O87">
        <f>(I87*21)/100</f>
      </c>
      <c r="P87" t="s">
        <v>23</v>
      </c>
    </row>
    <row r="88" spans="1:5" ht="12.75">
      <c r="A88" s="34" t="s">
        <v>50</v>
      </c>
      <c r="E88" s="35" t="s">
        <v>47</v>
      </c>
    </row>
    <row r="89" spans="1:5" ht="344.25">
      <c r="A89" s="36" t="s">
        <v>51</v>
      </c>
      <c r="E89" s="37" t="s">
        <v>399</v>
      </c>
    </row>
    <row r="90" spans="1:5" ht="51">
      <c r="A90" t="s">
        <v>53</v>
      </c>
      <c r="E90" s="35" t="s">
        <v>245</v>
      </c>
    </row>
    <row r="91" spans="1:16" ht="12.75">
      <c r="A91" s="25" t="s">
        <v>45</v>
      </c>
      <c r="B91" s="29" t="s">
        <v>177</v>
      </c>
      <c r="C91" s="29" t="s">
        <v>247</v>
      </c>
      <c r="D91" s="25" t="s">
        <v>47</v>
      </c>
      <c r="E91" s="30" t="s">
        <v>248</v>
      </c>
      <c r="F91" s="31" t="s">
        <v>103</v>
      </c>
      <c r="G91" s="32">
        <v>77</v>
      </c>
      <c r="H91" s="33">
        <v>0</v>
      </c>
      <c r="I91" s="33">
        <f>ROUND(ROUND(H91,2)*ROUND(G91,3),2)</f>
      </c>
      <c r="O91">
        <f>(I91*21)/100</f>
      </c>
      <c r="P91" t="s">
        <v>23</v>
      </c>
    </row>
    <row r="92" spans="1:5" ht="12.75">
      <c r="A92" s="34" t="s">
        <v>50</v>
      </c>
      <c r="E92" s="35" t="s">
        <v>47</v>
      </c>
    </row>
    <row r="93" spans="1:5" ht="89.25">
      <c r="A93" s="36" t="s">
        <v>51</v>
      </c>
      <c r="E93" s="37" t="s">
        <v>400</v>
      </c>
    </row>
    <row r="94" spans="1:5" ht="51">
      <c r="A94" t="s">
        <v>53</v>
      </c>
      <c r="E94" s="35" t="s">
        <v>245</v>
      </c>
    </row>
    <row r="95" spans="1:16" ht="12.75">
      <c r="A95" s="25" t="s">
        <v>45</v>
      </c>
      <c r="B95" s="29" t="s">
        <v>182</v>
      </c>
      <c r="C95" s="29" t="s">
        <v>251</v>
      </c>
      <c r="D95" s="25" t="s">
        <v>47</v>
      </c>
      <c r="E95" s="30" t="s">
        <v>252</v>
      </c>
      <c r="F95" s="31" t="s">
        <v>103</v>
      </c>
      <c r="G95" s="32">
        <v>8405</v>
      </c>
      <c r="H95" s="33">
        <v>0</v>
      </c>
      <c r="I95" s="33">
        <f>ROUND(ROUND(H95,2)*ROUND(G95,3),2)</f>
      </c>
      <c r="O95">
        <f>(I95*21)/100</f>
      </c>
      <c r="P95" t="s">
        <v>23</v>
      </c>
    </row>
    <row r="96" spans="1:5" ht="12.75">
      <c r="A96" s="34" t="s">
        <v>50</v>
      </c>
      <c r="E96" s="35" t="s">
        <v>401</v>
      </c>
    </row>
    <row r="97" spans="1:5" ht="153">
      <c r="A97" s="36" t="s">
        <v>51</v>
      </c>
      <c r="E97" s="37" t="s">
        <v>402</v>
      </c>
    </row>
    <row r="98" spans="1:5" ht="140.25">
      <c r="A98" t="s">
        <v>53</v>
      </c>
      <c r="E98" s="35" t="s">
        <v>255</v>
      </c>
    </row>
    <row r="99" spans="1:16" ht="12.75">
      <c r="A99" s="25" t="s">
        <v>45</v>
      </c>
      <c r="B99" s="29" t="s">
        <v>187</v>
      </c>
      <c r="C99" s="29" t="s">
        <v>261</v>
      </c>
      <c r="D99" s="25" t="s">
        <v>47</v>
      </c>
      <c r="E99" s="30" t="s">
        <v>262</v>
      </c>
      <c r="F99" s="31" t="s">
        <v>103</v>
      </c>
      <c r="G99" s="32">
        <v>1625</v>
      </c>
      <c r="H99" s="33">
        <v>0</v>
      </c>
      <c r="I99" s="33">
        <f>ROUND(ROUND(H99,2)*ROUND(G99,3),2)</f>
      </c>
      <c r="O99">
        <f>(I99*21)/100</f>
      </c>
      <c r="P99" t="s">
        <v>23</v>
      </c>
    </row>
    <row r="100" spans="1:5" ht="12.75">
      <c r="A100" s="34" t="s">
        <v>50</v>
      </c>
      <c r="E100" s="35" t="s">
        <v>263</v>
      </c>
    </row>
    <row r="101" spans="1:5" ht="38.25">
      <c r="A101" s="36" t="s">
        <v>51</v>
      </c>
      <c r="E101" s="37" t="s">
        <v>403</v>
      </c>
    </row>
    <row r="102" spans="1:5" ht="140.25">
      <c r="A102" t="s">
        <v>53</v>
      </c>
      <c r="E102" s="35" t="s">
        <v>255</v>
      </c>
    </row>
    <row r="103" spans="1:16" ht="12.75">
      <c r="A103" s="25" t="s">
        <v>45</v>
      </c>
      <c r="B103" s="29" t="s">
        <v>192</v>
      </c>
      <c r="C103" s="29" t="s">
        <v>404</v>
      </c>
      <c r="D103" s="25" t="s">
        <v>405</v>
      </c>
      <c r="E103" s="30" t="s">
        <v>406</v>
      </c>
      <c r="F103" s="31" t="s">
        <v>103</v>
      </c>
      <c r="G103" s="32">
        <v>3850</v>
      </c>
      <c r="H103" s="33">
        <v>0</v>
      </c>
      <c r="I103" s="33">
        <f>ROUND(ROUND(H103,2)*ROUND(G103,3),2)</f>
      </c>
      <c r="O103">
        <f>(I103*21)/100</f>
      </c>
      <c r="P103" t="s">
        <v>23</v>
      </c>
    </row>
    <row r="104" spans="1:5" ht="12.75">
      <c r="A104" s="34" t="s">
        <v>50</v>
      </c>
      <c r="E104" s="35" t="s">
        <v>47</v>
      </c>
    </row>
    <row r="105" spans="1:5" ht="51">
      <c r="A105" s="36" t="s">
        <v>51</v>
      </c>
      <c r="E105" s="37" t="s">
        <v>407</v>
      </c>
    </row>
    <row r="106" spans="1:5" ht="140.25">
      <c r="A106" t="s">
        <v>53</v>
      </c>
      <c r="E106" s="35" t="s">
        <v>255</v>
      </c>
    </row>
    <row r="107" spans="1:16" ht="12.75">
      <c r="A107" s="25" t="s">
        <v>45</v>
      </c>
      <c r="B107" s="29" t="s">
        <v>198</v>
      </c>
      <c r="C107" s="29" t="s">
        <v>408</v>
      </c>
      <c r="D107" s="25" t="s">
        <v>47</v>
      </c>
      <c r="E107" s="30" t="s">
        <v>409</v>
      </c>
      <c r="F107" s="31" t="s">
        <v>103</v>
      </c>
      <c r="G107" s="32">
        <v>7039</v>
      </c>
      <c r="H107" s="33">
        <v>0</v>
      </c>
      <c r="I107" s="33">
        <f>ROUND(ROUND(H107,2)*ROUND(G107,3),2)</f>
      </c>
      <c r="O107">
        <f>(I107*21)/100</f>
      </c>
      <c r="P107" t="s">
        <v>23</v>
      </c>
    </row>
    <row r="108" spans="1:5" ht="12.75">
      <c r="A108" s="34" t="s">
        <v>50</v>
      </c>
      <c r="E108" s="35" t="s">
        <v>47</v>
      </c>
    </row>
    <row r="109" spans="1:5" ht="63.75">
      <c r="A109" s="36" t="s">
        <v>51</v>
      </c>
      <c r="E109" s="37" t="s">
        <v>410</v>
      </c>
    </row>
    <row r="110" spans="1:5" ht="140.25">
      <c r="A110" t="s">
        <v>53</v>
      </c>
      <c r="E110" s="35" t="s">
        <v>255</v>
      </c>
    </row>
    <row r="111" spans="1:16" ht="12.75">
      <c r="A111" s="25" t="s">
        <v>45</v>
      </c>
      <c r="B111" s="29" t="s">
        <v>204</v>
      </c>
      <c r="C111" s="29" t="s">
        <v>411</v>
      </c>
      <c r="D111" s="25" t="s">
        <v>29</v>
      </c>
      <c r="E111" s="30" t="s">
        <v>412</v>
      </c>
      <c r="F111" s="31" t="s">
        <v>103</v>
      </c>
      <c r="G111" s="32">
        <v>77</v>
      </c>
      <c r="H111" s="33">
        <v>0</v>
      </c>
      <c r="I111" s="33">
        <f>ROUND(ROUND(H111,2)*ROUND(G111,3),2)</f>
      </c>
      <c r="O111">
        <f>(I111*21)/100</f>
      </c>
      <c r="P111" t="s">
        <v>23</v>
      </c>
    </row>
    <row r="112" spans="1:5" ht="12.75">
      <c r="A112" s="34" t="s">
        <v>50</v>
      </c>
      <c r="E112" s="35" t="s">
        <v>47</v>
      </c>
    </row>
    <row r="113" spans="1:5" ht="76.5">
      <c r="A113" s="36" t="s">
        <v>51</v>
      </c>
      <c r="E113" s="37" t="s">
        <v>413</v>
      </c>
    </row>
    <row r="114" spans="1:5" ht="25.5">
      <c r="A114" t="s">
        <v>53</v>
      </c>
      <c r="E114" s="35" t="s">
        <v>274</v>
      </c>
    </row>
    <row r="115" spans="1:16" ht="12.75">
      <c r="A115" s="25" t="s">
        <v>45</v>
      </c>
      <c r="B115" s="29" t="s">
        <v>210</v>
      </c>
      <c r="C115" s="29" t="s">
        <v>276</v>
      </c>
      <c r="D115" s="25" t="s">
        <v>47</v>
      </c>
      <c r="E115" s="30" t="s">
        <v>277</v>
      </c>
      <c r="F115" s="31" t="s">
        <v>103</v>
      </c>
      <c r="G115" s="32">
        <v>1621</v>
      </c>
      <c r="H115" s="33">
        <v>0</v>
      </c>
      <c r="I115" s="33">
        <f>ROUND(ROUND(H115,2)*ROUND(G115,3),2)</f>
      </c>
      <c r="O115">
        <f>(I115*21)/100</f>
      </c>
      <c r="P115" t="s">
        <v>23</v>
      </c>
    </row>
    <row r="116" spans="1:5" ht="12.75">
      <c r="A116" s="34" t="s">
        <v>50</v>
      </c>
      <c r="E116" s="35" t="s">
        <v>47</v>
      </c>
    </row>
    <row r="117" spans="1:5" ht="63.75">
      <c r="A117" s="36" t="s">
        <v>51</v>
      </c>
      <c r="E117" s="37" t="s">
        <v>414</v>
      </c>
    </row>
    <row r="118" spans="1:5" ht="76.5">
      <c r="A118" t="s">
        <v>53</v>
      </c>
      <c r="E118" s="35" t="s">
        <v>279</v>
      </c>
    </row>
    <row r="119" spans="1:16" ht="12.75">
      <c r="A119" s="25" t="s">
        <v>45</v>
      </c>
      <c r="B119" s="29" t="s">
        <v>216</v>
      </c>
      <c r="C119" s="29" t="s">
        <v>415</v>
      </c>
      <c r="D119" s="25" t="s">
        <v>47</v>
      </c>
      <c r="E119" s="30" t="s">
        <v>416</v>
      </c>
      <c r="F119" s="31" t="s">
        <v>103</v>
      </c>
      <c r="G119" s="32">
        <v>8405</v>
      </c>
      <c r="H119" s="33">
        <v>0</v>
      </c>
      <c r="I119" s="33">
        <f>ROUND(ROUND(H119,2)*ROUND(G119,3),2)</f>
      </c>
      <c r="O119">
        <f>(I119*21)/100</f>
      </c>
      <c r="P119" t="s">
        <v>23</v>
      </c>
    </row>
    <row r="120" spans="1:5" ht="12.75">
      <c r="A120" s="34" t="s">
        <v>50</v>
      </c>
      <c r="E120" s="35" t="s">
        <v>417</v>
      </c>
    </row>
    <row r="121" spans="1:5" ht="12.75">
      <c r="A121" s="36" t="s">
        <v>51</v>
      </c>
      <c r="E121" s="37" t="s">
        <v>418</v>
      </c>
    </row>
    <row r="122" spans="1:5" ht="12.75">
      <c r="A122" t="s">
        <v>53</v>
      </c>
      <c r="E122" s="35" t="s">
        <v>419</v>
      </c>
    </row>
    <row r="123" spans="1:18" ht="12.75" customHeight="1">
      <c r="A123" s="6" t="s">
        <v>43</v>
      </c>
      <c r="B123" s="6"/>
      <c r="C123" s="40" t="s">
        <v>74</v>
      </c>
      <c r="D123" s="6"/>
      <c r="E123" s="27" t="s">
        <v>297</v>
      </c>
      <c r="F123" s="6"/>
      <c r="G123" s="6"/>
      <c r="H123" s="6"/>
      <c r="I123" s="41">
        <f>0+Q123</f>
      </c>
      <c r="O123">
        <f>0+R123</f>
      </c>
      <c r="Q123">
        <f>0+I124</f>
      </c>
      <c r="R123">
        <f>0+O124</f>
      </c>
    </row>
    <row r="124" spans="1:16" ht="12.75">
      <c r="A124" s="25" t="s">
        <v>45</v>
      </c>
      <c r="B124" s="29" t="s">
        <v>221</v>
      </c>
      <c r="C124" s="29" t="s">
        <v>299</v>
      </c>
      <c r="D124" s="25" t="s">
        <v>47</v>
      </c>
      <c r="E124" s="30" t="s">
        <v>300</v>
      </c>
      <c r="F124" s="31" t="s">
        <v>301</v>
      </c>
      <c r="G124" s="32">
        <v>5</v>
      </c>
      <c r="H124" s="33">
        <v>0</v>
      </c>
      <c r="I124" s="33">
        <f>ROUND(ROUND(H124,2)*ROUND(G124,3),2)</f>
      </c>
      <c r="O124">
        <f>(I124*21)/100</f>
      </c>
      <c r="P124" t="s">
        <v>23</v>
      </c>
    </row>
    <row r="125" spans="1:5" ht="12.75">
      <c r="A125" s="34" t="s">
        <v>50</v>
      </c>
      <c r="E125" s="35" t="s">
        <v>47</v>
      </c>
    </row>
    <row r="126" spans="1:5" ht="63.75">
      <c r="A126" s="36" t="s">
        <v>51</v>
      </c>
      <c r="E126" s="37" t="s">
        <v>420</v>
      </c>
    </row>
    <row r="127" spans="1:5" ht="25.5">
      <c r="A127" t="s">
        <v>53</v>
      </c>
      <c r="E127" s="35" t="s">
        <v>303</v>
      </c>
    </row>
    <row r="128" spans="1:18" ht="12.75" customHeight="1">
      <c r="A128" s="6" t="s">
        <v>43</v>
      </c>
      <c r="B128" s="6"/>
      <c r="C128" s="40" t="s">
        <v>40</v>
      </c>
      <c r="D128" s="6"/>
      <c r="E128" s="27" t="s">
        <v>309</v>
      </c>
      <c r="F128" s="6"/>
      <c r="G128" s="6"/>
      <c r="H128" s="6"/>
      <c r="I128" s="41">
        <f>0+Q128</f>
      </c>
      <c r="O128">
        <f>0+R128</f>
      </c>
      <c r="Q128">
        <f>0+I129+I133+I137+I141+I145+I149+I153+I157+I161</f>
      </c>
      <c r="R128">
        <f>0+O129+O133+O137+O141+O145+O149+O153+O157+O161</f>
      </c>
    </row>
    <row r="129" spans="1:16" ht="12.75">
      <c r="A129" s="25" t="s">
        <v>45</v>
      </c>
      <c r="B129" s="29" t="s">
        <v>227</v>
      </c>
      <c r="C129" s="29" t="s">
        <v>321</v>
      </c>
      <c r="D129" s="25" t="s">
        <v>47</v>
      </c>
      <c r="E129" s="30" t="s">
        <v>322</v>
      </c>
      <c r="F129" s="31" t="s">
        <v>301</v>
      </c>
      <c r="G129" s="32">
        <v>74</v>
      </c>
      <c r="H129" s="33">
        <v>0</v>
      </c>
      <c r="I129" s="33">
        <f>ROUND(ROUND(H129,2)*ROUND(G129,3),2)</f>
      </c>
      <c r="O129">
        <f>(I129*21)/100</f>
      </c>
      <c r="P129" t="s">
        <v>23</v>
      </c>
    </row>
    <row r="130" spans="1:5" ht="12.75">
      <c r="A130" s="34" t="s">
        <v>50</v>
      </c>
      <c r="E130" s="35" t="s">
        <v>47</v>
      </c>
    </row>
    <row r="131" spans="1:5" ht="63.75">
      <c r="A131" s="36" t="s">
        <v>51</v>
      </c>
      <c r="E131" s="37" t="s">
        <v>421</v>
      </c>
    </row>
    <row r="132" spans="1:5" ht="51">
      <c r="A132" t="s">
        <v>53</v>
      </c>
      <c r="E132" s="35" t="s">
        <v>324</v>
      </c>
    </row>
    <row r="133" spans="1:16" ht="25.5">
      <c r="A133" s="25" t="s">
        <v>45</v>
      </c>
      <c r="B133" s="29" t="s">
        <v>232</v>
      </c>
      <c r="C133" s="29" t="s">
        <v>326</v>
      </c>
      <c r="D133" s="25" t="s">
        <v>47</v>
      </c>
      <c r="E133" s="30" t="s">
        <v>327</v>
      </c>
      <c r="F133" s="31" t="s">
        <v>301</v>
      </c>
      <c r="G133" s="32">
        <v>13</v>
      </c>
      <c r="H133" s="33">
        <v>0</v>
      </c>
      <c r="I133" s="33">
        <f>ROUND(ROUND(H133,2)*ROUND(G133,3),2)</f>
      </c>
      <c r="O133">
        <f>(I133*21)/100</f>
      </c>
      <c r="P133" t="s">
        <v>23</v>
      </c>
    </row>
    <row r="134" spans="1:5" ht="12.75">
      <c r="A134" s="34" t="s">
        <v>50</v>
      </c>
      <c r="E134" s="35" t="s">
        <v>47</v>
      </c>
    </row>
    <row r="135" spans="1:5" ht="165.75">
      <c r="A135" s="36" t="s">
        <v>51</v>
      </c>
      <c r="E135" s="37" t="s">
        <v>422</v>
      </c>
    </row>
    <row r="136" spans="1:5" ht="25.5">
      <c r="A136" t="s">
        <v>53</v>
      </c>
      <c r="E136" s="35" t="s">
        <v>329</v>
      </c>
    </row>
    <row r="137" spans="1:16" ht="12.75">
      <c r="A137" s="25" t="s">
        <v>45</v>
      </c>
      <c r="B137" s="29" t="s">
        <v>237</v>
      </c>
      <c r="C137" s="29" t="s">
        <v>331</v>
      </c>
      <c r="D137" s="25" t="s">
        <v>47</v>
      </c>
      <c r="E137" s="30" t="s">
        <v>332</v>
      </c>
      <c r="F137" s="31" t="s">
        <v>301</v>
      </c>
      <c r="G137" s="32">
        <v>11</v>
      </c>
      <c r="H137" s="33">
        <v>0</v>
      </c>
      <c r="I137" s="33">
        <f>ROUND(ROUND(H137,2)*ROUND(G137,3),2)</f>
      </c>
      <c r="O137">
        <f>(I137*21)/100</f>
      </c>
      <c r="P137" t="s">
        <v>23</v>
      </c>
    </row>
    <row r="138" spans="1:5" ht="12.75">
      <c r="A138" s="34" t="s">
        <v>50</v>
      </c>
      <c r="E138" s="35" t="s">
        <v>47</v>
      </c>
    </row>
    <row r="139" spans="1:5" ht="178.5">
      <c r="A139" s="36" t="s">
        <v>51</v>
      </c>
      <c r="E139" s="37" t="s">
        <v>423</v>
      </c>
    </row>
    <row r="140" spans="1:5" ht="25.5">
      <c r="A140" t="s">
        <v>53</v>
      </c>
      <c r="E140" s="35" t="s">
        <v>335</v>
      </c>
    </row>
    <row r="141" spans="1:16" ht="25.5">
      <c r="A141" s="25" t="s">
        <v>45</v>
      </c>
      <c r="B141" s="29" t="s">
        <v>241</v>
      </c>
      <c r="C141" s="29" t="s">
        <v>337</v>
      </c>
      <c r="D141" s="25" t="s">
        <v>47</v>
      </c>
      <c r="E141" s="30" t="s">
        <v>338</v>
      </c>
      <c r="F141" s="31" t="s">
        <v>301</v>
      </c>
      <c r="G141" s="32">
        <v>10</v>
      </c>
      <c r="H141" s="33">
        <v>0</v>
      </c>
      <c r="I141" s="33">
        <f>ROUND(ROUND(H141,2)*ROUND(G141,3),2)</f>
      </c>
      <c r="O141">
        <f>(I141*21)/100</f>
      </c>
      <c r="P141" t="s">
        <v>23</v>
      </c>
    </row>
    <row r="142" spans="1:5" ht="12.75">
      <c r="A142" s="34" t="s">
        <v>50</v>
      </c>
      <c r="E142" s="35" t="s">
        <v>47</v>
      </c>
    </row>
    <row r="143" spans="1:5" ht="12.75">
      <c r="A143" s="36" t="s">
        <v>51</v>
      </c>
      <c r="E143" s="37" t="s">
        <v>424</v>
      </c>
    </row>
    <row r="144" spans="1:5" ht="25.5">
      <c r="A144" t="s">
        <v>53</v>
      </c>
      <c r="E144" s="35" t="s">
        <v>340</v>
      </c>
    </row>
    <row r="145" spans="1:16" ht="12.75">
      <c r="A145" s="25" t="s">
        <v>45</v>
      </c>
      <c r="B145" s="29" t="s">
        <v>246</v>
      </c>
      <c r="C145" s="29" t="s">
        <v>342</v>
      </c>
      <c r="D145" s="25" t="s">
        <v>47</v>
      </c>
      <c r="E145" s="30" t="s">
        <v>343</v>
      </c>
      <c r="F145" s="31" t="s">
        <v>301</v>
      </c>
      <c r="G145" s="32">
        <v>8</v>
      </c>
      <c r="H145" s="33">
        <v>0</v>
      </c>
      <c r="I145" s="33">
        <f>ROUND(ROUND(H145,2)*ROUND(G145,3),2)</f>
      </c>
      <c r="O145">
        <f>(I145*21)/100</f>
      </c>
      <c r="P145" t="s">
        <v>23</v>
      </c>
    </row>
    <row r="146" spans="1:5" ht="12.75">
      <c r="A146" s="34" t="s">
        <v>50</v>
      </c>
      <c r="E146" s="35" t="s">
        <v>47</v>
      </c>
    </row>
    <row r="147" spans="1:5" ht="38.25">
      <c r="A147" s="36" t="s">
        <v>51</v>
      </c>
      <c r="E147" s="37" t="s">
        <v>425</v>
      </c>
    </row>
    <row r="148" spans="1:5" ht="25.5">
      <c r="A148" t="s">
        <v>53</v>
      </c>
      <c r="E148" s="35" t="s">
        <v>335</v>
      </c>
    </row>
    <row r="149" spans="1:16" ht="25.5">
      <c r="A149" s="25" t="s">
        <v>45</v>
      </c>
      <c r="B149" s="29" t="s">
        <v>250</v>
      </c>
      <c r="C149" s="29" t="s">
        <v>346</v>
      </c>
      <c r="D149" s="25" t="s">
        <v>47</v>
      </c>
      <c r="E149" s="30" t="s">
        <v>347</v>
      </c>
      <c r="F149" s="31" t="s">
        <v>103</v>
      </c>
      <c r="G149" s="32">
        <v>442</v>
      </c>
      <c r="H149" s="33">
        <v>0</v>
      </c>
      <c r="I149" s="33">
        <f>ROUND(ROUND(H149,2)*ROUND(G149,3),2)</f>
      </c>
      <c r="O149">
        <f>(I149*21)/100</f>
      </c>
      <c r="P149" t="s">
        <v>23</v>
      </c>
    </row>
    <row r="150" spans="1:5" ht="12.75">
      <c r="A150" s="34" t="s">
        <v>50</v>
      </c>
      <c r="E150" s="35" t="s">
        <v>47</v>
      </c>
    </row>
    <row r="151" spans="1:5" ht="63.75">
      <c r="A151" s="36" t="s">
        <v>51</v>
      </c>
      <c r="E151" s="37" t="s">
        <v>426</v>
      </c>
    </row>
    <row r="152" spans="1:5" ht="38.25">
      <c r="A152" t="s">
        <v>53</v>
      </c>
      <c r="E152" s="35" t="s">
        <v>349</v>
      </c>
    </row>
    <row r="153" spans="1:16" ht="25.5">
      <c r="A153" s="25" t="s">
        <v>45</v>
      </c>
      <c r="B153" s="29" t="s">
        <v>256</v>
      </c>
      <c r="C153" s="29" t="s">
        <v>351</v>
      </c>
      <c r="D153" s="25" t="s">
        <v>47</v>
      </c>
      <c r="E153" s="30" t="s">
        <v>352</v>
      </c>
      <c r="F153" s="31" t="s">
        <v>103</v>
      </c>
      <c r="G153" s="32">
        <v>442</v>
      </c>
      <c r="H153" s="33">
        <v>0</v>
      </c>
      <c r="I153" s="33">
        <f>ROUND(ROUND(H153,2)*ROUND(G153,3),2)</f>
      </c>
      <c r="O153">
        <f>(I153*21)/100</f>
      </c>
      <c r="P153" t="s">
        <v>23</v>
      </c>
    </row>
    <row r="154" spans="1:5" ht="12.75">
      <c r="A154" s="34" t="s">
        <v>50</v>
      </c>
      <c r="E154" s="35" t="s">
        <v>47</v>
      </c>
    </row>
    <row r="155" spans="1:5" ht="51">
      <c r="A155" s="36" t="s">
        <v>51</v>
      </c>
      <c r="E155" s="37" t="s">
        <v>427</v>
      </c>
    </row>
    <row r="156" spans="1:5" ht="38.25">
      <c r="A156" t="s">
        <v>53</v>
      </c>
      <c r="E156" s="35" t="s">
        <v>349</v>
      </c>
    </row>
    <row r="157" spans="1:16" ht="12.75">
      <c r="A157" s="25" t="s">
        <v>45</v>
      </c>
      <c r="B157" s="29" t="s">
        <v>260</v>
      </c>
      <c r="C157" s="29" t="s">
        <v>358</v>
      </c>
      <c r="D157" s="25" t="s">
        <v>47</v>
      </c>
      <c r="E157" s="30" t="s">
        <v>359</v>
      </c>
      <c r="F157" s="31" t="s">
        <v>121</v>
      </c>
      <c r="G157" s="32">
        <v>11</v>
      </c>
      <c r="H157" s="33">
        <v>0</v>
      </c>
      <c r="I157" s="33">
        <f>ROUND(ROUND(H157,2)*ROUND(G157,3),2)</f>
      </c>
      <c r="O157">
        <f>(I157*21)/100</f>
      </c>
      <c r="P157" t="s">
        <v>23</v>
      </c>
    </row>
    <row r="158" spans="1:5" ht="12.75">
      <c r="A158" s="34" t="s">
        <v>50</v>
      </c>
      <c r="E158" s="35" t="s">
        <v>47</v>
      </c>
    </row>
    <row r="159" spans="1:5" ht="38.25">
      <c r="A159" s="36" t="s">
        <v>51</v>
      </c>
      <c r="E159" s="37" t="s">
        <v>428</v>
      </c>
    </row>
    <row r="160" spans="1:5" ht="51">
      <c r="A160" t="s">
        <v>53</v>
      </c>
      <c r="E160" s="35" t="s">
        <v>361</v>
      </c>
    </row>
    <row r="161" spans="1:16" ht="12.75">
      <c r="A161" s="25" t="s">
        <v>45</v>
      </c>
      <c r="B161" s="29" t="s">
        <v>265</v>
      </c>
      <c r="C161" s="29" t="s">
        <v>368</v>
      </c>
      <c r="D161" s="25" t="s">
        <v>47</v>
      </c>
      <c r="E161" s="30" t="s">
        <v>369</v>
      </c>
      <c r="F161" s="31" t="s">
        <v>121</v>
      </c>
      <c r="G161" s="32">
        <v>2059</v>
      </c>
      <c r="H161" s="33">
        <v>0</v>
      </c>
      <c r="I161" s="33">
        <f>ROUND(ROUND(H161,2)*ROUND(G161,3),2)</f>
      </c>
      <c r="O161">
        <f>(I161*21)/100</f>
      </c>
      <c r="P161" t="s">
        <v>23</v>
      </c>
    </row>
    <row r="162" spans="1:5" ht="12.75">
      <c r="A162" s="34" t="s">
        <v>50</v>
      </c>
      <c r="E162" s="35" t="s">
        <v>47</v>
      </c>
    </row>
    <row r="163" spans="1:5" ht="178.5">
      <c r="A163" s="36" t="s">
        <v>51</v>
      </c>
      <c r="E163" s="37" t="s">
        <v>429</v>
      </c>
    </row>
    <row r="164" spans="1:5" ht="38.25">
      <c r="A164" t="s">
        <v>53</v>
      </c>
      <c r="E164" s="35" t="s">
        <v>371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