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4" sheetId="2" r:id="rId2"/>
  </sheets>
  <definedNames/>
  <calcPr fullCalcOnLoad="1"/>
</workbook>
</file>

<file path=xl/sharedStrings.xml><?xml version="1.0" encoding="utf-8"?>
<sst xmlns="http://schemas.openxmlformats.org/spreadsheetml/2006/main" count="596" uniqueCount="259">
  <si>
    <t>Rekapitulace ceny</t>
  </si>
  <si>
    <t>Stavba: 2019-113 - II/101 Břežanské údolí, sanace skalních svahů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</si>
  <si>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</si>
  <si>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</si>
  <si>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</si>
  <si>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</si>
  <si>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</si>
  <si>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</si>
  <si>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</si>
  <si>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</si>
  <si>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</si>
  <si>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</si>
  <si>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</si>
  <si>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</si>
  <si>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2019-113</t>
  </si>
  <si>
    <t>II/101 Břežanské údolí, sanace skalních svahů</t>
  </si>
  <si>
    <t>O</t>
  </si>
  <si>
    <t>Rozpočet:</t>
  </si>
  <si>
    <t>0,00</t>
  </si>
  <si>
    <t>15,00</t>
  </si>
  <si>
    <t>21,00</t>
  </si>
  <si>
    <t>3</t>
  </si>
  <si>
    <t>2</t>
  </si>
  <si>
    <t>SO 04</t>
  </si>
  <si>
    <t>Úsek 12A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</si>
  <si>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</si>
  <si>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</si>
  <si>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</si>
  <si>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</si>
  <si>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</si>
  <si>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</si>
  <si>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</si>
  <si>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</si>
  <si>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</si>
  <si>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</si>
  <si>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</si>
  <si>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</si>
  <si>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</si>
  <si>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</si>
  <si>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</si>
  <si>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</si>
  <si>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</si>
  <si>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</si>
  <si>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</si>
  <si>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</si>
  <si>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</si>
  <si>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</si>
  <si>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02821</t>
  </si>
  <si>
    <t/>
  </si>
  <si>
    <t>PRŮZKUMNÉ PRÁCE ARCHEOLOGICKÉ NA POVRCHU</t>
  </si>
  <si>
    <t>KPL</t>
  </si>
  <si>
    <t>2020_OTSKP</t>
  </si>
  <si>
    <t>PP</t>
  </si>
  <si>
    <t>VV</t>
  </si>
  <si>
    <t>TS</t>
  </si>
  <si>
    <t>zahrnuje veškeré náklady spojené s objednatelem požadovanými pracemi</t>
  </si>
  <si>
    <t>02910</t>
  </si>
  <si>
    <t>OSTATNÍ POŽADAVKY - ZEMĚMĚŘIČSKÁ MĚŘENÍ</t>
  </si>
  <si>
    <t>- zaměření skutečného provedení stavby</t>
  </si>
  <si>
    <t>zahrnuje veškeré náklady spojené s objednatelem požadovanými pracemi,  
- pro stanovení orientační investorské ceny určete jednotkovou cenu jako 1% odhadované  
ceny stavby</t>
  </si>
  <si>
    <t>02911</t>
  </si>
  <si>
    <t>OSTATNÍ POŽADAVKY - GEODETICKÉ ZAMĚŘENÍ</t>
  </si>
  <si>
    <t>vytyčení stavby  
- směrové a výškové vytyčení stavby dle vytyčovacích souřadnic, včetně vytýčení inženýrských sítí</t>
  </si>
  <si>
    <t>7</t>
  </si>
  <si>
    <t>02944</t>
  </si>
  <si>
    <t>OSTAT POŽADAVKY - DOKUMENTACE SKUTEČ PROVEDENÍ V DIGIT FORMĚ</t>
  </si>
  <si>
    <t>dokumentace skutečného provedení stavby  
- DSPS v počtu 3 paré + 1x CD (uzavřené formáty)</t>
  </si>
  <si>
    <t>8</t>
  </si>
  <si>
    <t>02945</t>
  </si>
  <si>
    <t>OSTAT POŽADAVKY - GEOMETRICKÝ PLÁN</t>
  </si>
  <si>
    <t>podklady pro majetkové vypořádání stavby 
- vypracování geometrického plánu včetně projednání a schválení na příslušném KÚ</t>
  </si>
  <si>
    <t>položka zahrnuje: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</si>
  <si>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02960</t>
  </si>
  <si>
    <t>OSTATNÍ POŽADAVKY - ODBORNÝ DOZOR</t>
  </si>
  <si>
    <t>Geotechnický dozor stavby 
- podrobný IG průzkum v době provádění vrtných a zemních prací  
- zjištění přesných informací o skladbě a druhu hornin  
- závěrečná zpráva 
Zatřídění vybouraných materiálů a zeminy</t>
  </si>
  <si>
    <t>zahrnuje veškeré náklady spojené s objednatelem požadovaným dozorem</t>
  </si>
  <si>
    <t>0.1</t>
  </si>
  <si>
    <t>Všeobecné konstrukce a práce - poplatky</t>
  </si>
  <si>
    <t>014102</t>
  </si>
  <si>
    <t>POPLATKY ZA SKLÁDKU</t>
  </si>
  <si>
    <t>T</t>
  </si>
  <si>
    <t>zemina a kamení</t>
  </si>
  <si>
    <t>pol. 12273:       7,0*2,0=14,000 [A] t 
pol. 12283:       26,0*2,0=52,000 [B] t 
pol. 12841:       8,667*2,0=17,334 [C] t 
pol. 12841R:    72,0*2,0=144,000 [D] t 
pol. 13183R:    1,792*2,0=3,584 [E] t 
Celkem: A+B+C+D+E=230,918 [F] t</t>
  </si>
  <si>
    <t>zahrnuje veškeré poplatky provozovateli skládky související s uložením odpadu na skládce.</t>
  </si>
  <si>
    <t>frézovaný asfalt</t>
  </si>
  <si>
    <t>pol. 11372: 
12,0*2,4=28,800 [A] t</t>
  </si>
  <si>
    <t>Zemní práce</t>
  </si>
  <si>
    <t>11120R</t>
  </si>
  <si>
    <t>ODSTRANĚNÍ KŘOVIN HOROLEZECKY</t>
  </si>
  <si>
    <t>M2</t>
  </si>
  <si>
    <t>odstranění dřevité vegetace - nálet, horolezecky 
štěpkování</t>
  </si>
  <si>
    <t>14,0*65,0*0,8=728,000 [A] m2</t>
  </si>
  <si>
    <t>odstranění křovin a stromů do průměru 100 mm doprava dřevin bez ohledu na vzdálenost  
spálení na hromadách nebo štěpkování</t>
  </si>
  <si>
    <t>11204</t>
  </si>
  <si>
    <t>KÁCENÍ STROMŮ D KMENE DO 0,3M S ODSTRANĚNÍM PAŘEZŮ</t>
  </si>
  <si>
    <t>KUS</t>
  </si>
  <si>
    <t>vzrostlé stromy pr. do 25 cm, obvod do 80 cm</t>
  </si>
  <si>
    <t>Kácení stromů se měří v [ks] poražených stromů (průměr stromů se měří ve výšce 1,3m nad  
terénem) a zahrnuje zejména:  
- poražení stromu a osekání větví  
- spálení větví na hromadách nebo štěpkování  
- dopravu a uložení kmenů, případné další práce s nimi dle pokynů zadávací dokumentace 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</si>
  <si>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12</t>
  </si>
  <si>
    <t>11372</t>
  </si>
  <si>
    <t>FRÉZOVÁNÍ ZPEVNĚNÝCH PLOCH ASFALTOVÝCH</t>
  </si>
  <si>
    <t>M3</t>
  </si>
  <si>
    <t>60,0*4,0*0,05=12,000 [A] 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</si>
  <si>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 
jednotkové ceny bourání – tento fakt musí být uveden v doplňujícím textu k položce).</t>
  </si>
  <si>
    <t>13</t>
  </si>
  <si>
    <t>12273</t>
  </si>
  <si>
    <t>ODKOPÁVKY A PROKOPÁVKY OBECNÉ TŘ. I</t>
  </si>
  <si>
    <t>výkop zeminy v patě skalní stěny</t>
  </si>
  <si>
    <t>0,2*20,0+0,06*50,0=7,000 [A] 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</si>
  <si>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</si>
  <si>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14</t>
  </si>
  <si>
    <t>12283</t>
  </si>
  <si>
    <t>ODKOPÁVKY A PROKOPÁVKY OBECNÉ TŘ. II</t>
  </si>
  <si>
    <t>odstranění skalních bloků odtěžením bagrem, do výšky 8 m nad silnicí 
stržení volných balvanů</t>
  </si>
  <si>
    <t>52,0*0,5=26,000 [A] 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</si>
  <si>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</si>
  <si>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15</t>
  </si>
  <si>
    <t>12841</t>
  </si>
  <si>
    <t>DOLAMOVÁNÍ ODKOPÁVEK TŘ. II</t>
  </si>
  <si>
    <t>ruční pikování (rozbíjení) nadměrných skalních bloků stržených bagrem na místě stavby před naložením pro odvoz</t>
  </si>
  <si>
    <t>předpoklad 1/3 objemu odstraňovaných skalních bloků 
52,0*0,5/3=8,667 [A] m3</t>
  </si>
  <si>
    <t>- dolamování označuje těžení výkopu bez použití trhavin. 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</t>
  </si>
  <si>
    <t>16</t>
  </si>
  <si>
    <t>12841R</t>
  </si>
  <si>
    <t>DOLAMOVÁNÍ ODKOPÁVEK TŘ. II RUČNĚ HOROLEZECKY</t>
  </si>
  <si>
    <t>očištění skalního povrchu ručními nástroji pro uložení sítě</t>
  </si>
  <si>
    <t>720,0*0,1=72,000 [A] m3</t>
  </si>
  <si>
    <t>17</t>
  </si>
  <si>
    <t>13183R</t>
  </si>
  <si>
    <t>HLOUBENÍ JAM ZAPAŽ I NEPAŽ TŘ II RUČNĚ</t>
  </si>
  <si>
    <t>výkopy jam pro základy palisády tř. 4 - horolezecky</t>
  </si>
  <si>
    <t>0,4*0,4*0,4*28=1,792 [A] 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</si>
  <si>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těžení po vrstvách, pásech a po jiných nutných částech (figurách)  
- čerpání vody vč. čerpacích jímek, potrubí a pohotovostní čerpací soupravy (viz ustanovení k  
pol. 1151,2)  
- potřebné snížení hladiny podzemní vody  
- těžení a rozpojování jednotlivých balvanů  
- vytahování a nošení výkopku  
- svahování a přesvah. svahů do konečného tvaru, výměna hornin v podloží a v pláni  
znehodnocené klimatickými vlivy  
- eventuelně nutné druhotné rozpojení odstřelené horniny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 
položce č.0141**</t>
  </si>
  <si>
    <t>18</t>
  </si>
  <si>
    <t>17180</t>
  </si>
  <si>
    <t>ULOŽENÍ SYPANINY DO NÁSYPŮ Z NAKUPOVANÝCH MATERIÁLŮ</t>
  </si>
  <si>
    <t>pod svodidla - dorovnání krajnice 
4,0*0,6*0,1*7=1,680 [A] m3</t>
  </si>
  <si>
    <t>položka zahrnuje:  
- kompletní provedení zemní konstrukce (násypového tělesa včetně aktivní zóny) včetně  
nákupu a dopravy materiálu dle zadávací 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</si>
  <si>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Základy</t>
  </si>
  <si>
    <t>19</t>
  </si>
  <si>
    <t>261113</t>
  </si>
  <si>
    <t>VRTY PRO KOTVENÍ A INJEKTÁŽ NA POVRCHU TŘ I D DO 25MM</t>
  </si>
  <si>
    <t>M</t>
  </si>
  <si>
    <t>vrty pro chemické kotvy - sloupky palisády kotvení do bet. základu</t>
  </si>
  <si>
    <t>28*3*0,2=16,800 [A] m</t>
  </si>
  <si>
    <t>položka zahrnuje:  
přemístění, montáž a demontáž vrtných souprav  
svislou dopravu zeminy z vrtu  
vodorovnou dopravu zeminy bez uložení na skládku případně nutné pažení dočasné (včetně odpažení) i trvalé</t>
  </si>
  <si>
    <t>20</t>
  </si>
  <si>
    <t>261416</t>
  </si>
  <si>
    <t>VRTY PRO KOTV, INJEKT, MIKROPIL NA POVRCHU TŘ IV D DO 80MM</t>
  </si>
  <si>
    <t>horolezecky</t>
  </si>
  <si>
    <t>obvodové kotvení sítě boční a dolní pr. vrtu 56 mm 
84/2*2,0=84,000 [A] m</t>
  </si>
  <si>
    <t>21</t>
  </si>
  <si>
    <t>26142R</t>
  </si>
  <si>
    <t>VRTY PRO KOTVENÍ, INJEKTÁŽ A MIKROPILOTY HOROLEZECKY TŘ. IV D DO 100MM</t>
  </si>
  <si>
    <t>obvodové kotvení sítí horní 
30*3,0=90,000 [A] m 
kotvení skalních bloků svorníky 
11*4,0=44,000 [B] m 
Celkem: A+B=134,000 [C] m</t>
  </si>
  <si>
    <t>22</t>
  </si>
  <si>
    <t>272325</t>
  </si>
  <si>
    <t>ZÁKLADY ZE ŽELEZOBETONU DO C30/37</t>
  </si>
  <si>
    <t>- kotevní ŽB bloky pro sloupky palisády na hlavách svorníků 0,4x0,4x0,4 m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</si>
  <si>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 
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 
zeminou nebo kamenivem,  
- případné zřízení spojovací vrstvy u základů,  
- úpravy pro osazení zařízení ochrany konstrukce proti vlivu bludných proudů,</t>
  </si>
  <si>
    <t>23</t>
  </si>
  <si>
    <t>272365</t>
  </si>
  <si>
    <t>VÝZTUŽ ZÁKLADŮ Z OCELI 10505, B500B</t>
  </si>
  <si>
    <t>základy pro sloupky palisády - 28 ks  
výztuž 10 505, vázaná, všesměrně dělěný třmen pr. 12 á 100 mm, krytí min. 50 mm</t>
  </si>
  <si>
    <t>viz výkres D.4.1 
(20*0,9*0,888)/1000*28=0,448 [A] t</t>
  </si>
  <si>
    <t>Položka zahrnuje veškerý materiál, výrobky a polotovary, včetně mimostaveništní a  
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</si>
  <si>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24</t>
  </si>
  <si>
    <t>281611</t>
  </si>
  <si>
    <t>INJEKTOVÁNÍ NÍZKOTLAKÉ Z CEMENTOVÝCH POJIV NA POVRCHU</t>
  </si>
  <si>
    <t>cementová zálivka samozávrtného svorníku 
401,5/1000=0,402 [A] m3</t>
  </si>
  <si>
    <t>Položka injektážních prací obsahuje kompletní práce, mimo zřízení vrtů (vykazují se  
položkami 261, 262), které jsou nutné pro předepsanou funkci injektáže (statickou, těsnící a pod.).Položka obsahuje vodní tlakové zkoušky před a po injektáži.  
Položka zahrnuje veškerý materiál, výrobky a polotovary, včetně mimostaveništní a  
vnitrostaveništní dopravy (rovněž přesuny), včetně naložení a složení, případně s uložením.</t>
  </si>
  <si>
    <t>25</t>
  </si>
  <si>
    <t>284341R</t>
  </si>
  <si>
    <t>SVORNÍKY SAMOZÁVRTNÉ DL DO 2,0M ÚNOS DO 50KN</t>
  </si>
  <si>
    <t>- samozávrtné tyče pro ukotvení sloupků palisády - ukončení v bet. základu, 
- samozávrtná tyč R25N mm, dl. 2,0 m s cementovým výplachem, ztracená korunka 64, 
  injektáž NTL c/v=2,3/1, s deskovou hlavou100x100x15 mm s otvorem dle tyče,  
  svařeno koutovým obvodovým svarem 6</t>
  </si>
  <si>
    <t>28*3=84,000 [A] kus</t>
  </si>
  <si>
    <t>Zahrnuje kompletní dodávku svorníku délky od 1,51m do 2,00m a únosnosti do 100kN včetně příslušenství, podle požadavků a popisu uvedených v dokumentci pro zadání stavby 
(kotevní deska, podložky, matice, vrtací korunky a pod.); 
- součástí je kompletní osazení svorníku, které zahrnuje všechny operace podle technologického předpisu výrobce nutné pro řádné osazení a aktivaci včetně všech pomocných mechanizmů, přípravků a hmot (např. injektážní hmoty, injektážního čerpadla a pod.); 
- součástí ceny je také vrtání svorníku včetně potřebné mechanizace; 
- průkazné a kontrolní zkoušky svorníků; 
- druh, délku, rozmístění a rozsah zkoušek určuje zadávací dokumentace.</t>
  </si>
  <si>
    <t>26</t>
  </si>
  <si>
    <t>284441R</t>
  </si>
  <si>
    <t>SVORNÍKY LEPENÉ DL DO 2,0M ÚNOS DO 50KN</t>
  </si>
  <si>
    <t>obvodové kotvení sítí boční a dolní - svorník s okem, betonářská ocel B500B R25 dl. 2000 mm, pozink - horolezecky</t>
  </si>
  <si>
    <t>viz výkres D.4.5 
41,0=41,000 [A] kus</t>
  </si>
  <si>
    <t>Zahrnuje kompletní dodávku svorníku délky od 1,51m do 2,00m a únosnosti do 50kN včetně příslušenství, podle požadavků a popisu uvedených v dokumentci pro zadání stavby (podložky, matice  a pod.); 
- součástí je kompletní osazení svorníku horolezecky, které zahrnuje všechny operace podle technologického předpisu výrobce nutné pro řádné osazení a aktivaci včetně všech pomocných mechanizmů, přípravků a hmot (např. lepící hmoty a pod.) ; 
- průkazné a kontrolní zkoušky svorníků; 
- druh, délku, rozmístění a rozsah zkoušek určuje zadávací dokumentace; 
- vrty pro svorníky nejsou součástí této položky uvedou se v položce 263 - vrty pro svorníky a 
kotvy v podzemí dl. do 12m.</t>
  </si>
  <si>
    <t>27</t>
  </si>
  <si>
    <t>284551R</t>
  </si>
  <si>
    <t>SVORNÍKY OCEL INJEKTOVANÉ DL DO 3,0M ÚNOS DO 50KN</t>
  </si>
  <si>
    <t>2015_OTSKP</t>
  </si>
  <si>
    <t>obvodové kotvení sítí horní - svorník s okem, betonářská ocel B500B R25 dl. 3000 mm, pozink - horolezecky</t>
  </si>
  <si>
    <t>60/2+1=31,000 [A] kus</t>
  </si>
  <si>
    <t>Zahrnuje kompletní dodávku svorníku délky od 2,01m do 3,0m a únosnosti do 50kN včetně příslušenství (podložky, matice,  injektážního nástavce, injekční a odvzdušňovací hadice a pod.), podle požadavků a popisu uvedených v dokumentci pro zadání stavby; 
- součástí je kompletní osazení svorníku horolezecky, které zahrnuje všechny operace podle technologického předpisu výrobce nutné pro řádné osazení a aktivaci včetně všech pomocných mechanizmů, přípravků a hmot (např. injektážní hmoty, injektážního čerpadla a pod.) ; 
- průkazné a kontrolní zkoušky svorníků; 
- druh, délku, rozmístění a rozsah zkoušek určuje zadávací dokumentace; 
- vrty pro svorníky nejsou součástí této položky uvedou se v položce 263 - vrty pro svorníky a kotvy v podzemí dl. do 12m.</t>
  </si>
  <si>
    <t>28</t>
  </si>
  <si>
    <t>286411R</t>
  </si>
  <si>
    <t>KOTVY LEPENÉ DL DO 3M ÚNOS DO 50KN</t>
  </si>
  <si>
    <t>kotvení sloupků palisády přes navařenou desku na betonový základ - chemická kotva M20 dl. 200 mm</t>
  </si>
  <si>
    <t>Zahrnuje kompletní dodávku chemické kotvy a šroubu včetně příslušenství (podložky, matice, víčka  a pod.), podle požadavků a popisu uvedených v dokumentci pro zadání stavby; 
- součástí je kompletní osazení kotvy, které zahrnuje všechny operace podle technologického předpisu výrobce nutné pro řádné osazení včetně všech pomocných mechanizmů, přípravků a hmot (např. lepící hmoty a pod.) ; 
- vrty pro kotvy nejsou součástí této položky uvedou se v položce 261 Vrty pro kotvení a injektáž na povrchu</t>
  </si>
  <si>
    <t>29</t>
  </si>
  <si>
    <t>286521R</t>
  </si>
  <si>
    <t>KOTVY OCEL INJEKTOVANÉ DÉLKY DO 4M ÚNOS DO 50KN</t>
  </si>
  <si>
    <t>kotvení skalních bloků svorníky, NTL cementová zálivka, délka vrtu 4 m, kalotová deska a matice, pr. tyče 28 mm</t>
  </si>
  <si>
    <t>Zahrnuje kompletní dodávku kotev délky od 3,01m do 4,00m a únosnosti do 50kN včetně příslušenství (podložky, matice,  injektážního nástavce, inje ní a odvzdušňovací hadice a pod.), podle požadavků a popisu uvedených v dokumentci pro zadání stavby;  
- součástí je kompletní osazení kotvy v podzemí, které zahrnuje všechny operace podle technologického předpisu výrobce nutné pro řádné osazení a aktivaci včetně všech pomocných mechanizmů, přípravků a hmot (např. injektážní hmoty, injektážního čerpadla a pod.) ;  
- průkazné a kontrolní zkoušky kotev;  
- druh, délku, rozmístění a rozsah zkoušek určuje zadávací dokumentace;  
- vrty pro kotvy nejsou součástí této položky uvedou se v položce 263 - vrty pro svorníky a  
kotvy v podzemí dl. do 12m.</t>
  </si>
  <si>
    <t>30</t>
  </si>
  <si>
    <t>289941R</t>
  </si>
  <si>
    <t>ZPEVNĚNÍ SKALNÍCH PLOCH Z OCELOVÝCH SÍTÍ HOROLEZECKÝM ZPŮSOBEM</t>
  </si>
  <si>
    <t>- pevnostní ocel. síť drát 2,7/3,7 mm, oko 80/100 mm, antikorozní úprava poplastování (černá barva), pevnost min. 35kN/bm,  
  typu GALFAN (AlZn) 
- vč. obvodového ocel. lana (144 m) pr. 12,5 mm s PVC potahem, min. pevnost v tahu 110 kN 
- vč. síťových svorníků (180 ks) CKT (ocel ST 500 S) pr. 22 mm osazený do vrtu 56 mm dl. 2 m, lepící ampule,  
  kalotová podložka  s matkou 150x150x8 mm, rastr 2x2 m</t>
  </si>
  <si>
    <t>viz výkres D.4.5 
12,0*60=720,000 [A] m2</t>
  </si>
  <si>
    <t>Položka zahrnuje: 
- dodávku předepsaných sítí 
- úpravu, očištění a ochranu podkladu 
- ukotvení sítě na skalní stěně horolezci (síťové kotvy v ploše) 
- vrty pro kotvy 
- dodání a osazení kotev předepsané délky v předepsaném rastru 
- nutné přesahy 
- mimostaveništní a vnitrostaveništní dopravu 
- obvodové kotvy pro lano vč. vrtů uvedeny v samostatných položkách</t>
  </si>
  <si>
    <t>31</t>
  </si>
  <si>
    <t>289972</t>
  </si>
  <si>
    <t>OPLÁŠTĚNÍ (ZPEVNĚNÍ) Z GEOMŘÍŽOVIN</t>
  </si>
  <si>
    <t>protierozní matrace - kompozit - podložení pod sítě v zeminách</t>
  </si>
  <si>
    <t>720*0,2=144,000 [A] m2</t>
  </si>
  <si>
    <t>Položka zahrnuje:  
- dodávku předepsané geomřížoviny  
- úpravu, očištění a ochranu podkladu  
- přichycení k podkladu, případně zatížení  
- úpravy spojů a zajištění okrajů  
- úpravy pro odvodnění  
- nutné přesahy  
- mimostaveništní a vnitrostaveništní dopravu</t>
  </si>
  <si>
    <t>Komunikace</t>
  </si>
  <si>
    <t>32</t>
  </si>
  <si>
    <t>572213</t>
  </si>
  <si>
    <t>SPOJOVACÍ POSTŘIK Z EMULZE DO 0,5KG/M2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</si>
  <si>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</si>
  <si>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33</t>
  </si>
  <si>
    <t>574A44</t>
  </si>
  <si>
    <t>ASFALTOVÝ BETON PRO OBRUSNÉ VRSTVY ACO 11+, 11S TL. 50MM</t>
  </si>
  <si>
    <t>ACO 11+</t>
  </si>
  <si>
    <t>60,0*4,0=240,000 [A] m2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</si>
  <si>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</si>
  <si>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34</t>
  </si>
  <si>
    <t>58920</t>
  </si>
  <si>
    <t>VÝPLŇ SPAR MODIFIKOVANÝM ASFALTEM</t>
  </si>
  <si>
    <t>styčná spára původního a nového asfaltu</t>
  </si>
  <si>
    <t>64*2=128,000 [A] m</t>
  </si>
  <si>
    <t>položka zahrnuje:  
- dodávku předepsaného materiálu  
- vyčištění a výplň spar tímto materiálem</t>
  </si>
  <si>
    <t>Přidružená stavební výroba</t>
  </si>
  <si>
    <t>35</t>
  </si>
  <si>
    <t>711237</t>
  </si>
  <si>
    <t>IZOLACE ZVLÁŠT KONSTR PROTI VOL STÉK VODĚ Z PE FÓLIÍ</t>
  </si>
  <si>
    <t>nopová folie upevněná hřebíky na rubu palisády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</si>
  <si>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 
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</si>
  <si>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36</t>
  </si>
  <si>
    <t>76291</t>
  </si>
  <si>
    <t>DŘEVĚNÉ OPLOCENÍ Z ŘEZIVA</t>
  </si>
  <si>
    <t>výplň palisády, dřevěná kulatina, tlakově impregnovaná, pr. 120 - 140 mm, upraveno na místě, dl. 2,0 m</t>
  </si>
  <si>
    <t>8 kusů kulatiny nad sebou  
27*8*0,14=30,240 [A] m2</t>
  </si>
  <si>
    <t>- položky tesařských konstrukcí zahrnují kompletní konstrukci, včetně úprav řeziva (i  
impregnaci, povrchové úpravy a pod.), spojovací a ochranné prostředky, upevňovací prvky, lemování, lištování, spárování, není-li zahrnut v jiných položkách, i nátěr konstrukcí, včetně úpravy povrchu před nátěrem.</t>
  </si>
  <si>
    <t>37</t>
  </si>
  <si>
    <t>76799</t>
  </si>
  <si>
    <t>OSTATNÍ KOVOVÉ DOPLŇK KONSTRUKCE</t>
  </si>
  <si>
    <t>sloupky palisády - HE-B 160 dl. 1,0 m + deska 300x300x15 mm - svařeno, povrch žárový pozink 240 g/m2</t>
  </si>
  <si>
    <t>HEB 160 
28*1,0*43,7/1000=1,224 [A] t 
deska 300x300x15 mm - ocel široká 300/15 
0,3*28*35,3/1000=0,297 [B] t 
Celkem: A+B=1,521 [C] t</t>
  </si>
  <si>
    <t>- položky doplňkových konstrukcí zahrnují vedle vlastních zámečnických výrobků i rámy, rošty, lišty, kování, podpěrné, závěsné, upevňovací prvky, spojovací a těsnící materiál, pomocný materiál, kompletní povrchovou úpravu, u doplňkových stavebních konstrukcí je zahrnuto drobné zasklení nebo jiná předepsaná výplň.</t>
  </si>
  <si>
    <t>Ostatní konstrukce a práce</t>
  </si>
  <si>
    <t>38</t>
  </si>
  <si>
    <t>911CA1</t>
  </si>
  <si>
    <t>SVODIDLO BETON, ÚROVEŇ ZADRŽ N2 VÝŠ 0,8M - DODÁVKA A MONTÁŽ</t>
  </si>
  <si>
    <t>trvalé osazení svodidel viz situace D.4.1</t>
  </si>
  <si>
    <t>svodidla typu NEW YERSEY výšky 80 cm délky 4 m 
5*4,0=20,000 [A] m 
svodidla typu NEW YERSEY výšky 80 cm délky 4 m s náběhěm 
2*4,0=8,000 [B] m 
Celkem: A+B=28,000 [C] m</t>
  </si>
  <si>
    <t>položka zahrnuje:  
- kompletní dodávku všech dílů betonového svodidla včetně spojovacích prvků  
- osazení svodidla  
- přechod na jiný typ svodidla nebo přes mostní závěr nezahrnuje odrazky nebo retroreflexní fólie nezahrnuje podkladní vrstvu</t>
  </si>
  <si>
    <t>39</t>
  </si>
  <si>
    <t>919111</t>
  </si>
  <si>
    <t>ŘEZÁNÍ ASFALTOVÉHO KRYTU VOZOVEK TL DO 50MM</t>
  </si>
  <si>
    <t>64,0*2,0=128,000 [A] m</t>
  </si>
  <si>
    <t>položka zahrnuje řezání vozovkové vrstvy v předepsané tloušťce, včetně spotřeby vody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</si>
</sst>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0+C10</f>
      </c>
      <c r="D6" s="1"/>
      <c r="E6" s="1"/>
    </row>
    <row r="7" spans="1:5" ht="12.75" customHeight="1">
      <c r="A7" s="1"/>
      <c r="B7" s="4" t="s">
        <v>4</v>
      </c>
      <c r="C7" s="7">
        <f>0+E10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04'!I3</f>
      </c>
      <c r="D10" s="21">
        <f>'SO 04'!O2</f>
      </c>
      <c r="E10"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J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J2" s="1"/>
      <c r="O2">
        <f>0+O8+O33+O42+O79+O132+O145+O158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2">
        <f>0+I8+I33+I42+I79+I132+I145+I158</f>
      </c>
      <c r="J3" s="10"/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J4" s="6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J5" s="15" t="s">
        <v>42</v>
      </c>
      <c r="O5" t="s">
        <v>20</v>
      </c>
      <c r="P5" t="s">
        <v>22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  <c r="J6" s="15"/>
    </row>
    <row r="7" spans="1:10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  <c r="J7" s="15" t="s">
        <v>43</v>
      </c>
    </row>
    <row r="8" spans="1:18" ht="12.75" customHeight="1">
      <c r="A8" s="19" t="s">
        <v>44</v>
      </c>
      <c r="B8" s="19"/>
      <c r="C8" s="26" t="s">
        <v>26</v>
      </c>
      <c r="D8" s="19"/>
      <c r="E8" s="27" t="s">
        <v>45</v>
      </c>
      <c r="F8" s="19"/>
      <c r="G8" s="19"/>
      <c r="H8" s="19"/>
      <c r="I8" s="28">
        <f>0+Q8</f>
      </c>
      <c r="J8" s="19"/>
      <c r="O8">
        <f>0+R8</f>
      </c>
      <c r="Q8">
        <f>0+I9+I13+I17+I21+I25+I29</f>
      </c>
      <c r="R8">
        <f>0+O9+O13+O17+O21+O25+O29</f>
      </c>
    </row>
    <row r="9" spans="1:16" ht="12.75">
      <c r="A9" s="25" t="s">
        <v>46</v>
      </c>
      <c r="B9" s="29" t="s">
        <v>32</v>
      </c>
      <c r="C9" s="29" t="s">
        <v>47</v>
      </c>
      <c r="D9" s="25" t="s">
        <v>48</v>
      </c>
      <c r="E9" s="30" t="s">
        <v>49</v>
      </c>
      <c r="F9" s="31" t="s">
        <v>50</v>
      </c>
      <c r="G9" s="32">
        <v>1</v>
      </c>
      <c r="H9" s="33">
        <v>0</v>
      </c>
      <c r="I9" s="34">
        <f>ROUND(ROUND(H9,2)*ROUND(G9,3),2)</f>
      </c>
      <c r="J9" s="31" t="s">
        <v>51</v>
      </c>
      <c r="O9">
        <f>(I9*21)/100</f>
      </c>
      <c r="P9" t="s">
        <v>22</v>
      </c>
    </row>
    <row r="10" spans="1:5" ht="12.75">
      <c r="A10" s="35" t="s">
        <v>52</v>
      </c>
      <c r="E10" s="36" t="s">
        <v>48</v>
      </c>
    </row>
    <row r="11" spans="1:5" ht="12.75">
      <c r="A11" s="37" t="s">
        <v>53</v>
      </c>
      <c r="E11" s="38" t="s">
        <v>48</v>
      </c>
    </row>
    <row r="12" spans="1:5" ht="12.75">
      <c r="A12" t="s">
        <v>54</v>
      </c>
      <c r="E12" s="36" t="s">
        <v>55</v>
      </c>
    </row>
    <row r="13" spans="1:16" ht="12.75">
      <c r="A13" s="25" t="s">
        <v>46</v>
      </c>
      <c r="B13" s="29" t="s">
        <v>34</v>
      </c>
      <c r="C13" s="29" t="s">
        <v>56</v>
      </c>
      <c r="D13" s="25" t="s">
        <v>48</v>
      </c>
      <c r="E13" s="30" t="s">
        <v>57</v>
      </c>
      <c r="F13" s="31" t="s">
        <v>50</v>
      </c>
      <c r="G13" s="32">
        <v>1</v>
      </c>
      <c r="H13" s="33">
        <v>0</v>
      </c>
      <c r="I13" s="34">
        <f>ROUND(ROUND(H13,2)*ROUND(G13,3),2)</f>
      </c>
      <c r="J13" s="31" t="s">
        <v>51</v>
      </c>
      <c r="O13">
        <f>(I13*21)/100</f>
      </c>
      <c r="P13" t="s">
        <v>22</v>
      </c>
    </row>
    <row r="14" spans="1:5" ht="12.75">
      <c r="A14" s="35" t="s">
        <v>52</v>
      </c>
      <c r="E14" s="36" t="s">
        <v>58</v>
      </c>
    </row>
    <row r="15" spans="1:5" ht="12.75">
      <c r="A15" s="37" t="s">
        <v>53</v>
      </c>
      <c r="E15" s="38" t="s">
        <v>48</v>
      </c>
    </row>
    <row r="16" spans="1:5" ht="51">
      <c r="A16" t="s">
        <v>54</v>
      </c>
      <c r="E16" s="36" t="s">
        <v>59</v>
      </c>
    </row>
    <row r="17" spans="1:16" ht="12.75">
      <c r="A17" s="25" t="s">
        <v>46</v>
      </c>
      <c r="B17" s="29" t="s">
        <v>36</v>
      </c>
      <c r="C17" s="29" t="s">
        <v>60</v>
      </c>
      <c r="D17" s="25" t="s">
        <v>48</v>
      </c>
      <c r="E17" s="30" t="s">
        <v>61</v>
      </c>
      <c r="F17" s="31" t="s">
        <v>50</v>
      </c>
      <c r="G17" s="32">
        <v>1</v>
      </c>
      <c r="H17" s="33">
        <v>0</v>
      </c>
      <c r="I17" s="34">
        <f>ROUND(ROUND(H17,2)*ROUND(G17,3),2)</f>
      </c>
      <c r="J17" s="31" t="s">
        <v>51</v>
      </c>
      <c r="O17">
        <f>(I17*21)/100</f>
      </c>
      <c r="P17" t="s">
        <v>22</v>
      </c>
    </row>
    <row r="18" spans="1:5" ht="38.25">
      <c r="A18" s="35" t="s">
        <v>52</v>
      </c>
      <c r="E18" s="36" t="s">
        <v>62</v>
      </c>
    </row>
    <row r="19" spans="1:5" ht="12.75">
      <c r="A19" s="37" t="s">
        <v>53</v>
      </c>
      <c r="E19" s="38" t="s">
        <v>48</v>
      </c>
    </row>
    <row r="20" spans="1:5" ht="12.75">
      <c r="A20" t="s">
        <v>54</v>
      </c>
      <c r="E20" s="36" t="s">
        <v>55</v>
      </c>
    </row>
    <row r="21" spans="1:16" ht="12.75">
      <c r="A21" s="25" t="s">
        <v>46</v>
      </c>
      <c r="B21" s="29" t="s">
        <v>63</v>
      </c>
      <c r="C21" s="29" t="s">
        <v>64</v>
      </c>
      <c r="D21" s="25" t="s">
        <v>48</v>
      </c>
      <c r="E21" s="30" t="s">
        <v>65</v>
      </c>
      <c r="F21" s="31" t="s">
        <v>50</v>
      </c>
      <c r="G21" s="32">
        <v>1</v>
      </c>
      <c r="H21" s="33">
        <v>0</v>
      </c>
      <c r="I21" s="34">
        <f>ROUND(ROUND(H21,2)*ROUND(G21,3),2)</f>
      </c>
      <c r="J21" s="31" t="s">
        <v>51</v>
      </c>
      <c r="O21">
        <f>(I21*21)/100</f>
      </c>
      <c r="P21" t="s">
        <v>22</v>
      </c>
    </row>
    <row r="22" spans="1:5" ht="25.5">
      <c r="A22" s="35" t="s">
        <v>52</v>
      </c>
      <c r="E22" s="36" t="s">
        <v>66</v>
      </c>
    </row>
    <row r="23" spans="1:5" ht="12.75">
      <c r="A23" s="37" t="s">
        <v>53</v>
      </c>
      <c r="E23" s="38" t="s">
        <v>48</v>
      </c>
    </row>
    <row r="24" spans="1:5" ht="12.75">
      <c r="A24" t="s">
        <v>54</v>
      </c>
      <c r="E24" s="36" t="s">
        <v>55</v>
      </c>
    </row>
    <row r="25" spans="1:16" ht="12.75">
      <c r="A25" s="25" t="s">
        <v>46</v>
      </c>
      <c r="B25" s="29" t="s">
        <v>67</v>
      </c>
      <c r="C25" s="29" t="s">
        <v>68</v>
      </c>
      <c r="D25" s="25" t="s">
        <v>48</v>
      </c>
      <c r="E25" s="30" t="s">
        <v>69</v>
      </c>
      <c r="F25" s="31" t="s">
        <v>50</v>
      </c>
      <c r="G25" s="32">
        <v>1</v>
      </c>
      <c r="H25" s="33">
        <v>0</v>
      </c>
      <c r="I25" s="34">
        <f>ROUND(ROUND(H25,2)*ROUND(G25,3),2)</f>
      </c>
      <c r="J25" s="31" t="s">
        <v>51</v>
      </c>
      <c r="O25">
        <f>(I25*21)/100</f>
      </c>
      <c r="P25" t="s">
        <v>22</v>
      </c>
    </row>
    <row r="26" spans="1:5" ht="25.5">
      <c r="A26" s="35" t="s">
        <v>52</v>
      </c>
      <c r="E26" s="36" t="s">
        <v>70</v>
      </c>
    </row>
    <row r="27" spans="1:5" ht="12.75">
      <c r="A27" s="37" t="s">
        <v>53</v>
      </c>
      <c r="E27" s="38" t="s">
        <v>48</v>
      </c>
    </row>
    <row r="28" spans="1:5" ht="76.5">
      <c r="A28" t="s">
        <v>54</v>
      </c>
      <c r="E28" s="36" t="s">
        <v>71</v>
      </c>
    </row>
    <row r="29" spans="1:16" ht="12.75">
      <c r="A29" s="25" t="s">
        <v>46</v>
      </c>
      <c r="B29" s="29" t="s">
        <v>39</v>
      </c>
      <c r="C29" s="29" t="s">
        <v>72</v>
      </c>
      <c r="D29" s="25" t="s">
        <v>48</v>
      </c>
      <c r="E29" s="30" t="s">
        <v>73</v>
      </c>
      <c r="F29" s="31" t="s">
        <v>50</v>
      </c>
      <c r="G29" s="32">
        <v>1</v>
      </c>
      <c r="H29" s="33">
        <v>0</v>
      </c>
      <c r="I29" s="34">
        <f>ROUND(ROUND(H29,2)*ROUND(G29,3),2)</f>
      </c>
      <c r="J29" s="31" t="s">
        <v>51</v>
      </c>
      <c r="O29">
        <f>(I29*21)/100</f>
      </c>
      <c r="P29" t="s">
        <v>22</v>
      </c>
    </row>
    <row r="30" spans="1:5" ht="63.75">
      <c r="A30" s="35" t="s">
        <v>52</v>
      </c>
      <c r="E30" s="36" t="s">
        <v>74</v>
      </c>
    </row>
    <row r="31" spans="1:5" ht="12.75">
      <c r="A31" s="37" t="s">
        <v>53</v>
      </c>
      <c r="E31" s="38" t="s">
        <v>48</v>
      </c>
    </row>
    <row r="32" spans="1:5" ht="12.75">
      <c r="A32" t="s">
        <v>54</v>
      </c>
      <c r="E32" s="36" t="s">
        <v>75</v>
      </c>
    </row>
    <row r="33" spans="1:18" ht="12.75" customHeight="1">
      <c r="A33" s="6" t="s">
        <v>44</v>
      </c>
      <c r="B33" s="6"/>
      <c r="C33" s="40" t="s">
        <v>76</v>
      </c>
      <c r="D33" s="6"/>
      <c r="E33" s="27" t="s">
        <v>77</v>
      </c>
      <c r="F33" s="6"/>
      <c r="G33" s="6"/>
      <c r="H33" s="6"/>
      <c r="I33" s="41">
        <f>0+Q33</f>
      </c>
      <c r="J33" s="6"/>
      <c r="O33">
        <f>0+R33</f>
      </c>
      <c r="Q33">
        <f>0+I34+I38</f>
      </c>
      <c r="R33">
        <f>0+O34+O38</f>
      </c>
    </row>
    <row r="34" spans="1:16" ht="12.75">
      <c r="A34" s="25" t="s">
        <v>46</v>
      </c>
      <c r="B34" s="29" t="s">
        <v>28</v>
      </c>
      <c r="C34" s="29" t="s">
        <v>78</v>
      </c>
      <c r="D34" s="25" t="s">
        <v>28</v>
      </c>
      <c r="E34" s="30" t="s">
        <v>79</v>
      </c>
      <c r="F34" s="31" t="s">
        <v>80</v>
      </c>
      <c r="G34" s="32">
        <v>230.918</v>
      </c>
      <c r="H34" s="33">
        <v>0</v>
      </c>
      <c r="I34" s="34">
        <f>ROUND(ROUND(H34,2)*ROUND(G34,3),2)</f>
      </c>
      <c r="J34" s="31" t="s">
        <v>51</v>
      </c>
      <c r="O34">
        <f>(I34*21)/100</f>
      </c>
      <c r="P34" t="s">
        <v>22</v>
      </c>
    </row>
    <row r="35" spans="1:5" ht="12.75">
      <c r="A35" s="35" t="s">
        <v>52</v>
      </c>
      <c r="E35" s="36" t="s">
        <v>81</v>
      </c>
    </row>
    <row r="36" spans="1:5" ht="76.5">
      <c r="A36" s="37" t="s">
        <v>53</v>
      </c>
      <c r="E36" s="38" t="s">
        <v>82</v>
      </c>
    </row>
    <row r="37" spans="1:5" ht="25.5">
      <c r="A37" t="s">
        <v>54</v>
      </c>
      <c r="E37" s="36" t="s">
        <v>83</v>
      </c>
    </row>
    <row r="38" spans="1:16" ht="12.75">
      <c r="A38" s="25" t="s">
        <v>46</v>
      </c>
      <c r="B38" s="29" t="s">
        <v>22</v>
      </c>
      <c r="C38" s="29" t="s">
        <v>78</v>
      </c>
      <c r="D38" s="25" t="s">
        <v>22</v>
      </c>
      <c r="E38" s="30" t="s">
        <v>79</v>
      </c>
      <c r="F38" s="31" t="s">
        <v>80</v>
      </c>
      <c r="G38" s="32">
        <v>28.8</v>
      </c>
      <c r="H38" s="33">
        <v>0</v>
      </c>
      <c r="I38" s="34">
        <f>ROUND(ROUND(H38,2)*ROUND(G38,3),2)</f>
      </c>
      <c r="J38" s="31" t="s">
        <v>51</v>
      </c>
      <c r="O38">
        <f>(I38*21)/100</f>
      </c>
      <c r="P38" t="s">
        <v>22</v>
      </c>
    </row>
    <row r="39" spans="1:5" ht="12.75">
      <c r="A39" s="35" t="s">
        <v>52</v>
      </c>
      <c r="E39" s="36" t="s">
        <v>84</v>
      </c>
    </row>
    <row r="40" spans="1:5" ht="25.5">
      <c r="A40" s="37" t="s">
        <v>53</v>
      </c>
      <c r="E40" s="38" t="s">
        <v>85</v>
      </c>
    </row>
    <row r="41" spans="1:5" ht="25.5">
      <c r="A41" t="s">
        <v>54</v>
      </c>
      <c r="E41" s="36" t="s">
        <v>83</v>
      </c>
    </row>
    <row r="42" spans="1:18" ht="12.75" customHeight="1">
      <c r="A42" s="6" t="s">
        <v>44</v>
      </c>
      <c r="B42" s="6"/>
      <c r="C42" s="40" t="s">
        <v>28</v>
      </c>
      <c r="D42" s="6"/>
      <c r="E42" s="27" t="s">
        <v>86</v>
      </c>
      <c r="F42" s="6"/>
      <c r="G42" s="6"/>
      <c r="H42" s="6"/>
      <c r="I42" s="41">
        <f>0+Q42</f>
      </c>
      <c r="J42" s="6"/>
      <c r="O42">
        <f>0+R42</f>
      </c>
      <c r="Q42">
        <f>0+I43+I47+I51+I55+I59+I63+I67+I71+I75</f>
      </c>
      <c r="R42">
        <f>0+O43+O47+O51+O55+O59+O63+O67+O71+O75</f>
      </c>
    </row>
    <row r="43" spans="1:16" ht="12.75">
      <c r="A43" s="25" t="s">
        <v>46</v>
      </c>
      <c r="B43" s="29" t="s">
        <v>41</v>
      </c>
      <c r="C43" s="29" t="s">
        <v>87</v>
      </c>
      <c r="D43" s="25" t="s">
        <v>48</v>
      </c>
      <c r="E43" s="30" t="s">
        <v>88</v>
      </c>
      <c r="F43" s="31" t="s">
        <v>89</v>
      </c>
      <c r="G43" s="32">
        <v>728</v>
      </c>
      <c r="H43" s="33">
        <v>0</v>
      </c>
      <c r="I43" s="34">
        <f>ROUND(ROUND(H43,2)*ROUND(G43,3),2)</f>
      </c>
      <c r="J43" s="31"/>
      <c r="O43">
        <f>(I43*21)/100</f>
      </c>
      <c r="P43" t="s">
        <v>22</v>
      </c>
    </row>
    <row r="44" spans="1:5" ht="25.5">
      <c r="A44" s="35" t="s">
        <v>52</v>
      </c>
      <c r="E44" s="36" t="s">
        <v>90</v>
      </c>
    </row>
    <row r="45" spans="1:5" ht="12.75">
      <c r="A45" s="37" t="s">
        <v>53</v>
      </c>
      <c r="E45" s="38" t="s">
        <v>91</v>
      </c>
    </row>
    <row r="46" spans="1:5" ht="38.25">
      <c r="A46" t="s">
        <v>54</v>
      </c>
      <c r="E46" s="36" t="s">
        <v>92</v>
      </c>
    </row>
    <row r="47" spans="1:16" ht="12.75">
      <c r="A47" s="25" t="s">
        <v>46</v>
      </c>
      <c r="B47" s="29" t="s">
        <v>43</v>
      </c>
      <c r="C47" s="29" t="s">
        <v>93</v>
      </c>
      <c r="D47" s="25" t="s">
        <v>48</v>
      </c>
      <c r="E47" s="30" t="s">
        <v>94</v>
      </c>
      <c r="F47" s="31" t="s">
        <v>95</v>
      </c>
      <c r="G47" s="32">
        <v>16</v>
      </c>
      <c r="H47" s="33">
        <v>0</v>
      </c>
      <c r="I47" s="34">
        <f>ROUND(ROUND(H47,2)*ROUND(G47,3),2)</f>
      </c>
      <c r="J47" s="31" t="s">
        <v>51</v>
      </c>
      <c r="O47">
        <f>(I47*21)/100</f>
      </c>
      <c r="P47" t="s">
        <v>22</v>
      </c>
    </row>
    <row r="48" spans="1:5" ht="12.75">
      <c r="A48" s="35" t="s">
        <v>52</v>
      </c>
      <c r="E48" s="36" t="s">
        <v>96</v>
      </c>
    </row>
    <row r="49" spans="1:5" ht="12.75">
      <c r="A49" s="37" t="s">
        <v>53</v>
      </c>
      <c r="E49" s="38" t="s">
        <v>48</v>
      </c>
    </row>
    <row r="50" spans="1:5" ht="165.75">
      <c r="A50" t="s">
        <v>54</v>
      </c>
      <c r="E50" s="36" t="s">
        <v>97</v>
      </c>
    </row>
    <row r="51" spans="1:16" ht="12.75">
      <c r="A51" s="25" t="s">
        <v>46</v>
      </c>
      <c r="B51" s="29" t="s">
        <v>98</v>
      </c>
      <c r="C51" s="29" t="s">
        <v>99</v>
      </c>
      <c r="D51" s="25" t="s">
        <v>48</v>
      </c>
      <c r="E51" s="30" t="s">
        <v>100</v>
      </c>
      <c r="F51" s="31" t="s">
        <v>101</v>
      </c>
      <c r="G51" s="32">
        <v>12</v>
      </c>
      <c r="H51" s="33">
        <v>0</v>
      </c>
      <c r="I51" s="34">
        <f>ROUND(ROUND(H51,2)*ROUND(G51,3),2)</f>
      </c>
      <c r="J51" s="31" t="s">
        <v>51</v>
      </c>
      <c r="O51">
        <f>(I51*21)/100</f>
      </c>
      <c r="P51" t="s">
        <v>22</v>
      </c>
    </row>
    <row r="52" spans="1:5" ht="12.75">
      <c r="A52" s="35" t="s">
        <v>52</v>
      </c>
      <c r="E52" s="36" t="s">
        <v>48</v>
      </c>
    </row>
    <row r="53" spans="1:5" ht="12.75">
      <c r="A53" s="37" t="s">
        <v>53</v>
      </c>
      <c r="E53" s="38" t="s">
        <v>102</v>
      </c>
    </row>
    <row r="54" spans="1:5" ht="63.75">
      <c r="A54" t="s">
        <v>54</v>
      </c>
      <c r="E54" s="36" t="s">
        <v>103</v>
      </c>
    </row>
    <row r="55" spans="1:16" ht="12.75">
      <c r="A55" s="25" t="s">
        <v>46</v>
      </c>
      <c r="B55" s="29" t="s">
        <v>104</v>
      </c>
      <c r="C55" s="29" t="s">
        <v>105</v>
      </c>
      <c r="D55" s="25" t="s">
        <v>48</v>
      </c>
      <c r="E55" s="30" t="s">
        <v>106</v>
      </c>
      <c r="F55" s="31" t="s">
        <v>101</v>
      </c>
      <c r="G55" s="32">
        <v>7</v>
      </c>
      <c r="H55" s="33">
        <v>0</v>
      </c>
      <c r="I55" s="34">
        <f>ROUND(ROUND(H55,2)*ROUND(G55,3),2)</f>
      </c>
      <c r="J55" s="31" t="s">
        <v>51</v>
      </c>
      <c r="O55">
        <f>(I55*21)/100</f>
      </c>
      <c r="P55" t="s">
        <v>22</v>
      </c>
    </row>
    <row r="56" spans="1:5" ht="12.75">
      <c r="A56" s="35" t="s">
        <v>52</v>
      </c>
      <c r="E56" s="36" t="s">
        <v>107</v>
      </c>
    </row>
    <row r="57" spans="1:5" ht="12.75">
      <c r="A57" s="37" t="s">
        <v>53</v>
      </c>
      <c r="E57" s="38" t="s">
        <v>108</v>
      </c>
    </row>
    <row r="58" spans="1:5" ht="382.5">
      <c r="A58" t="s">
        <v>54</v>
      </c>
      <c r="E58" s="36" t="s">
        <v>109</v>
      </c>
    </row>
    <row r="59" spans="1:16" ht="12.75">
      <c r="A59" s="25" t="s">
        <v>46</v>
      </c>
      <c r="B59" s="29" t="s">
        <v>110</v>
      </c>
      <c r="C59" s="29" t="s">
        <v>111</v>
      </c>
      <c r="D59" s="25" t="s">
        <v>48</v>
      </c>
      <c r="E59" s="30" t="s">
        <v>112</v>
      </c>
      <c r="F59" s="31" t="s">
        <v>101</v>
      </c>
      <c r="G59" s="32">
        <v>26</v>
      </c>
      <c r="H59" s="33">
        <v>0</v>
      </c>
      <c r="I59" s="34">
        <f>ROUND(ROUND(H59,2)*ROUND(G59,3),2)</f>
      </c>
      <c r="J59" s="31" t="s">
        <v>51</v>
      </c>
      <c r="O59">
        <f>(I59*21)/100</f>
      </c>
      <c r="P59" t="s">
        <v>22</v>
      </c>
    </row>
    <row r="60" spans="1:5" ht="25.5">
      <c r="A60" s="35" t="s">
        <v>52</v>
      </c>
      <c r="E60" s="36" t="s">
        <v>113</v>
      </c>
    </row>
    <row r="61" spans="1:5" ht="12.75">
      <c r="A61" s="37" t="s">
        <v>53</v>
      </c>
      <c r="E61" s="38" t="s">
        <v>114</v>
      </c>
    </row>
    <row r="62" spans="1:5" ht="382.5">
      <c r="A62" t="s">
        <v>54</v>
      </c>
      <c r="E62" s="36" t="s">
        <v>115</v>
      </c>
    </row>
    <row r="63" spans="1:16" ht="12.75">
      <c r="A63" s="25" t="s">
        <v>46</v>
      </c>
      <c r="B63" s="29" t="s">
        <v>116</v>
      </c>
      <c r="C63" s="29" t="s">
        <v>117</v>
      </c>
      <c r="D63" s="25" t="s">
        <v>48</v>
      </c>
      <c r="E63" s="30" t="s">
        <v>118</v>
      </c>
      <c r="F63" s="31" t="s">
        <v>101</v>
      </c>
      <c r="G63" s="32">
        <v>8.667</v>
      </c>
      <c r="H63" s="33">
        <v>0</v>
      </c>
      <c r="I63" s="34">
        <f>ROUND(ROUND(H63,2)*ROUND(G63,3),2)</f>
      </c>
      <c r="J63" s="31" t="s">
        <v>51</v>
      </c>
      <c r="O63">
        <f>(I63*21)/100</f>
      </c>
      <c r="P63" t="s">
        <v>22</v>
      </c>
    </row>
    <row r="64" spans="1:5" ht="25.5">
      <c r="A64" s="35" t="s">
        <v>52</v>
      </c>
      <c r="E64" s="36" t="s">
        <v>119</v>
      </c>
    </row>
    <row r="65" spans="1:5" ht="25.5">
      <c r="A65" s="37" t="s">
        <v>53</v>
      </c>
      <c r="E65" s="38" t="s">
        <v>120</v>
      </c>
    </row>
    <row r="66" spans="1:5" ht="357">
      <c r="A66" t="s">
        <v>54</v>
      </c>
      <c r="E66" s="36" t="s">
        <v>121</v>
      </c>
    </row>
    <row r="67" spans="1:16" ht="12.75">
      <c r="A67" s="25" t="s">
        <v>46</v>
      </c>
      <c r="B67" s="29" t="s">
        <v>122</v>
      </c>
      <c r="C67" s="29" t="s">
        <v>123</v>
      </c>
      <c r="D67" s="25" t="s">
        <v>48</v>
      </c>
      <c r="E67" s="30" t="s">
        <v>124</v>
      </c>
      <c r="F67" s="31" t="s">
        <v>101</v>
      </c>
      <c r="G67" s="32">
        <v>72</v>
      </c>
      <c r="H67" s="33">
        <v>0</v>
      </c>
      <c r="I67" s="34">
        <f>ROUND(ROUND(H67,2)*ROUND(G67,3),2)</f>
      </c>
      <c r="J67" s="31"/>
      <c r="O67">
        <f>(I67*21)/100</f>
      </c>
      <c r="P67" t="s">
        <v>22</v>
      </c>
    </row>
    <row r="68" spans="1:5" ht="12.75">
      <c r="A68" s="35" t="s">
        <v>52</v>
      </c>
      <c r="E68" s="36" t="s">
        <v>125</v>
      </c>
    </row>
    <row r="69" spans="1:5" ht="12.75">
      <c r="A69" s="37" t="s">
        <v>53</v>
      </c>
      <c r="E69" s="38" t="s">
        <v>126</v>
      </c>
    </row>
    <row r="70" spans="1:5" ht="357">
      <c r="A70" t="s">
        <v>54</v>
      </c>
      <c r="E70" s="36" t="s">
        <v>121</v>
      </c>
    </row>
    <row r="71" spans="1:16" ht="12.75">
      <c r="A71" s="25" t="s">
        <v>46</v>
      </c>
      <c r="B71" s="29" t="s">
        <v>127</v>
      </c>
      <c r="C71" s="29" t="s">
        <v>128</v>
      </c>
      <c r="D71" s="25" t="s">
        <v>48</v>
      </c>
      <c r="E71" s="30" t="s">
        <v>129</v>
      </c>
      <c r="F71" s="31" t="s">
        <v>101</v>
      </c>
      <c r="G71" s="32">
        <v>1.792</v>
      </c>
      <c r="H71" s="33">
        <v>0</v>
      </c>
      <c r="I71" s="34">
        <f>ROUND(ROUND(H71,2)*ROUND(G71,3),2)</f>
      </c>
      <c r="J71" s="31"/>
      <c r="O71">
        <f>(I71*21)/100</f>
      </c>
      <c r="P71" t="s">
        <v>22</v>
      </c>
    </row>
    <row r="72" spans="1:5" ht="12.75">
      <c r="A72" s="35" t="s">
        <v>52</v>
      </c>
      <c r="E72" s="36" t="s">
        <v>130</v>
      </c>
    </row>
    <row r="73" spans="1:5" ht="12.75">
      <c r="A73" s="37" t="s">
        <v>53</v>
      </c>
      <c r="E73" s="38" t="s">
        <v>131</v>
      </c>
    </row>
    <row r="74" spans="1:5" ht="344.25">
      <c r="A74" t="s">
        <v>54</v>
      </c>
      <c r="E74" s="36" t="s">
        <v>132</v>
      </c>
    </row>
    <row r="75" spans="1:16" ht="12.75">
      <c r="A75" s="25" t="s">
        <v>46</v>
      </c>
      <c r="B75" s="29" t="s">
        <v>133</v>
      </c>
      <c r="C75" s="29" t="s">
        <v>134</v>
      </c>
      <c r="D75" s="25" t="s">
        <v>48</v>
      </c>
      <c r="E75" s="30" t="s">
        <v>135</v>
      </c>
      <c r="F75" s="31" t="s">
        <v>101</v>
      </c>
      <c r="G75" s="32">
        <v>1.68</v>
      </c>
      <c r="H75" s="33">
        <v>0</v>
      </c>
      <c r="I75" s="34">
        <f>ROUND(ROUND(H75,2)*ROUND(G75,3),2)</f>
      </c>
      <c r="J75" s="31" t="s">
        <v>51</v>
      </c>
      <c r="O75">
        <f>(I75*21)/100</f>
      </c>
      <c r="P75" t="s">
        <v>22</v>
      </c>
    </row>
    <row r="76" spans="1:5" ht="12.75">
      <c r="A76" s="35" t="s">
        <v>52</v>
      </c>
      <c r="E76" s="36" t="s">
        <v>48</v>
      </c>
    </row>
    <row r="77" spans="1:5" ht="25.5">
      <c r="A77" s="37" t="s">
        <v>53</v>
      </c>
      <c r="E77" s="38" t="s">
        <v>136</v>
      </c>
    </row>
    <row r="78" spans="1:5" ht="293.25">
      <c r="A78" t="s">
        <v>54</v>
      </c>
      <c r="E78" s="36" t="s">
        <v>137</v>
      </c>
    </row>
    <row r="79" spans="1:18" ht="12.75" customHeight="1">
      <c r="A79" s="6" t="s">
        <v>44</v>
      </c>
      <c r="B79" s="6"/>
      <c r="C79" s="40" t="s">
        <v>22</v>
      </c>
      <c r="D79" s="6"/>
      <c r="E79" s="27" t="s">
        <v>138</v>
      </c>
      <c r="F79" s="6"/>
      <c r="G79" s="6"/>
      <c r="H79" s="6"/>
      <c r="I79" s="41">
        <f>0+Q79</f>
      </c>
      <c r="J79" s="6"/>
      <c r="O79">
        <f>0+R79</f>
      </c>
      <c r="Q79">
        <f>0+I80+I84+I88+I92+I96+I100+I104+I108+I112+I116+I120+I124+I128</f>
      </c>
      <c r="R79">
        <f>0+O80+O84+O88+O92+O96+O100+O104+O108+O112+O116+O120+O124+O128</f>
      </c>
    </row>
    <row r="80" spans="1:16" ht="12.75">
      <c r="A80" s="25" t="s">
        <v>46</v>
      </c>
      <c r="B80" s="29" t="s">
        <v>139</v>
      </c>
      <c r="C80" s="29" t="s">
        <v>140</v>
      </c>
      <c r="D80" s="25" t="s">
        <v>48</v>
      </c>
      <c r="E80" s="30" t="s">
        <v>141</v>
      </c>
      <c r="F80" s="31" t="s">
        <v>142</v>
      </c>
      <c r="G80" s="32">
        <v>16.8</v>
      </c>
      <c r="H80" s="33">
        <v>0</v>
      </c>
      <c r="I80" s="34">
        <f>ROUND(ROUND(H80,2)*ROUND(G80,3),2)</f>
      </c>
      <c r="J80" s="31" t="s">
        <v>51</v>
      </c>
      <c r="O80">
        <f>(I80*21)/100</f>
      </c>
      <c r="P80" t="s">
        <v>22</v>
      </c>
    </row>
    <row r="81" spans="1:5" ht="12.75">
      <c r="A81" s="35" t="s">
        <v>52</v>
      </c>
      <c r="E81" s="36" t="s">
        <v>143</v>
      </c>
    </row>
    <row r="82" spans="1:5" ht="12.75">
      <c r="A82" s="37" t="s">
        <v>53</v>
      </c>
      <c r="E82" s="38" t="s">
        <v>144</v>
      </c>
    </row>
    <row r="83" spans="1:5" ht="63.75">
      <c r="A83" t="s">
        <v>54</v>
      </c>
      <c r="E83" s="36" t="s">
        <v>145</v>
      </c>
    </row>
    <row r="84" spans="1:16" ht="12.75">
      <c r="A84" s="25" t="s">
        <v>46</v>
      </c>
      <c r="B84" s="29" t="s">
        <v>146</v>
      </c>
      <c r="C84" s="29" t="s">
        <v>147</v>
      </c>
      <c r="D84" s="25" t="s">
        <v>48</v>
      </c>
      <c r="E84" s="30" t="s">
        <v>148</v>
      </c>
      <c r="F84" s="31" t="s">
        <v>142</v>
      </c>
      <c r="G84" s="32">
        <v>84</v>
      </c>
      <c r="H84" s="33">
        <v>0</v>
      </c>
      <c r="I84" s="34">
        <f>ROUND(ROUND(H84,2)*ROUND(G84,3),2)</f>
      </c>
      <c r="J84" s="31" t="s">
        <v>51</v>
      </c>
      <c r="O84">
        <f>(I84*21)/100</f>
      </c>
      <c r="P84" t="s">
        <v>22</v>
      </c>
    </row>
    <row r="85" spans="1:5" ht="12.75">
      <c r="A85" s="35" t="s">
        <v>52</v>
      </c>
      <c r="E85" s="36" t="s">
        <v>149</v>
      </c>
    </row>
    <row r="86" spans="1:5" ht="25.5">
      <c r="A86" s="37" t="s">
        <v>53</v>
      </c>
      <c r="E86" s="38" t="s">
        <v>150</v>
      </c>
    </row>
    <row r="87" spans="1:5" ht="63.75">
      <c r="A87" t="s">
        <v>54</v>
      </c>
      <c r="E87" s="36" t="s">
        <v>145</v>
      </c>
    </row>
    <row r="88" spans="1:16" ht="25.5">
      <c r="A88" s="25" t="s">
        <v>46</v>
      </c>
      <c r="B88" s="29" t="s">
        <v>151</v>
      </c>
      <c r="C88" s="29" t="s">
        <v>152</v>
      </c>
      <c r="D88" s="25" t="s">
        <v>48</v>
      </c>
      <c r="E88" s="30" t="s">
        <v>153</v>
      </c>
      <c r="F88" s="31" t="s">
        <v>142</v>
      </c>
      <c r="G88" s="32">
        <v>134</v>
      </c>
      <c r="H88" s="33">
        <v>0</v>
      </c>
      <c r="I88" s="34">
        <f>ROUND(ROUND(H88,2)*ROUND(G88,3),2)</f>
      </c>
      <c r="J88" s="31"/>
      <c r="O88">
        <f>(I88*21)/100</f>
      </c>
      <c r="P88" t="s">
        <v>22</v>
      </c>
    </row>
    <row r="89" spans="1:5" ht="12.75">
      <c r="A89" s="35" t="s">
        <v>52</v>
      </c>
      <c r="E89" s="36" t="s">
        <v>48</v>
      </c>
    </row>
    <row r="90" spans="1:5" ht="63.75">
      <c r="A90" s="37" t="s">
        <v>53</v>
      </c>
      <c r="E90" s="38" t="s">
        <v>154</v>
      </c>
    </row>
    <row r="91" spans="1:5" ht="63.75">
      <c r="A91" t="s">
        <v>54</v>
      </c>
      <c r="E91" s="36" t="s">
        <v>145</v>
      </c>
    </row>
    <row r="92" spans="1:16" ht="12.75">
      <c r="A92" s="25" t="s">
        <v>46</v>
      </c>
      <c r="B92" s="29" t="s">
        <v>155</v>
      </c>
      <c r="C92" s="29" t="s">
        <v>156</v>
      </c>
      <c r="D92" s="25" t="s">
        <v>48</v>
      </c>
      <c r="E92" s="30" t="s">
        <v>157</v>
      </c>
      <c r="F92" s="31" t="s">
        <v>101</v>
      </c>
      <c r="G92" s="32">
        <v>1.792</v>
      </c>
      <c r="H92" s="33">
        <v>0</v>
      </c>
      <c r="I92" s="34">
        <f>ROUND(ROUND(H92,2)*ROUND(G92,3),2)</f>
      </c>
      <c r="J92" s="31" t="s">
        <v>51</v>
      </c>
      <c r="O92">
        <f>(I92*21)/100</f>
      </c>
      <c r="P92" t="s">
        <v>22</v>
      </c>
    </row>
    <row r="93" spans="1:5" ht="12.75">
      <c r="A93" s="35" t="s">
        <v>52</v>
      </c>
      <c r="E93" s="36" t="s">
        <v>158</v>
      </c>
    </row>
    <row r="94" spans="1:5" ht="12.75">
      <c r="A94" s="37" t="s">
        <v>53</v>
      </c>
      <c r="E94" s="38" t="s">
        <v>131</v>
      </c>
    </row>
    <row r="95" spans="1:5" ht="395.25">
      <c r="A95" t="s">
        <v>54</v>
      </c>
      <c r="E95" s="36" t="s">
        <v>159</v>
      </c>
    </row>
    <row r="96" spans="1:16" ht="12.75">
      <c r="A96" s="25" t="s">
        <v>46</v>
      </c>
      <c r="B96" s="29" t="s">
        <v>160</v>
      </c>
      <c r="C96" s="29" t="s">
        <v>161</v>
      </c>
      <c r="D96" s="25" t="s">
        <v>48</v>
      </c>
      <c r="E96" s="30" t="s">
        <v>162</v>
      </c>
      <c r="F96" s="31" t="s">
        <v>80</v>
      </c>
      <c r="G96" s="32">
        <v>0.448</v>
      </c>
      <c r="H96" s="33">
        <v>0</v>
      </c>
      <c r="I96" s="34">
        <f>ROUND(ROUND(H96,2)*ROUND(G96,3),2)</f>
      </c>
      <c r="J96" s="31" t="s">
        <v>51</v>
      </c>
      <c r="O96">
        <f>(I96*21)/100</f>
      </c>
      <c r="P96" t="s">
        <v>22</v>
      </c>
    </row>
    <row r="97" spans="1:5" ht="25.5">
      <c r="A97" s="35" t="s">
        <v>52</v>
      </c>
      <c r="E97" s="36" t="s">
        <v>163</v>
      </c>
    </row>
    <row r="98" spans="1:5" ht="25.5">
      <c r="A98" s="37" t="s">
        <v>53</v>
      </c>
      <c r="E98" s="38" t="s">
        <v>164</v>
      </c>
    </row>
    <row r="99" spans="1:5" ht="267.75">
      <c r="A99" t="s">
        <v>54</v>
      </c>
      <c r="E99" s="36" t="s">
        <v>165</v>
      </c>
    </row>
    <row r="100" spans="1:16" ht="12.75">
      <c r="A100" s="25" t="s">
        <v>46</v>
      </c>
      <c r="B100" s="29" t="s">
        <v>166</v>
      </c>
      <c r="C100" s="29" t="s">
        <v>167</v>
      </c>
      <c r="D100" s="25" t="s">
        <v>48</v>
      </c>
      <c r="E100" s="30" t="s">
        <v>168</v>
      </c>
      <c r="F100" s="31" t="s">
        <v>101</v>
      </c>
      <c r="G100" s="32">
        <v>0.402</v>
      </c>
      <c r="H100" s="33">
        <v>0</v>
      </c>
      <c r="I100" s="34">
        <f>ROUND(ROUND(H100,2)*ROUND(G100,3),2)</f>
      </c>
      <c r="J100" s="31" t="s">
        <v>51</v>
      </c>
      <c r="O100">
        <f>(I100*21)/100</f>
      </c>
      <c r="P100" t="s">
        <v>22</v>
      </c>
    </row>
    <row r="101" spans="1:5" ht="12.75">
      <c r="A101" s="35" t="s">
        <v>52</v>
      </c>
      <c r="E101" s="36" t="s">
        <v>48</v>
      </c>
    </row>
    <row r="102" spans="1:5" ht="25.5">
      <c r="A102" s="37" t="s">
        <v>53</v>
      </c>
      <c r="E102" s="38" t="s">
        <v>169</v>
      </c>
    </row>
    <row r="103" spans="1:5" ht="76.5">
      <c r="A103" t="s">
        <v>54</v>
      </c>
      <c r="E103" s="36" t="s">
        <v>170</v>
      </c>
    </row>
    <row r="104" spans="1:16" ht="12.75">
      <c r="A104" s="25" t="s">
        <v>46</v>
      </c>
      <c r="B104" s="29" t="s">
        <v>171</v>
      </c>
      <c r="C104" s="29" t="s">
        <v>172</v>
      </c>
      <c r="D104" s="25" t="s">
        <v>48</v>
      </c>
      <c r="E104" s="30" t="s">
        <v>173</v>
      </c>
      <c r="F104" s="31" t="s">
        <v>95</v>
      </c>
      <c r="G104" s="32">
        <v>84</v>
      </c>
      <c r="H104" s="33">
        <v>0</v>
      </c>
      <c r="I104" s="34">
        <f>ROUND(ROUND(H104,2)*ROUND(G104,3),2)</f>
      </c>
      <c r="J104" s="31"/>
      <c r="O104">
        <f>(I104*21)/100</f>
      </c>
      <c r="P104" t="s">
        <v>22</v>
      </c>
    </row>
    <row r="105" spans="1:5" ht="63.75">
      <c r="A105" s="35" t="s">
        <v>52</v>
      </c>
      <c r="E105" s="36" t="s">
        <v>174</v>
      </c>
    </row>
    <row r="106" spans="1:5" ht="12.75">
      <c r="A106" s="37" t="s">
        <v>53</v>
      </c>
      <c r="E106" s="38" t="s">
        <v>175</v>
      </c>
    </row>
    <row r="107" spans="1:5" ht="140.25">
      <c r="A107" t="s">
        <v>54</v>
      </c>
      <c r="E107" s="36" t="s">
        <v>176</v>
      </c>
    </row>
    <row r="108" spans="1:16" ht="12.75">
      <c r="A108" s="25" t="s">
        <v>46</v>
      </c>
      <c r="B108" s="29" t="s">
        <v>177</v>
      </c>
      <c r="C108" s="29" t="s">
        <v>178</v>
      </c>
      <c r="D108" s="25" t="s">
        <v>48</v>
      </c>
      <c r="E108" s="30" t="s">
        <v>179</v>
      </c>
      <c r="F108" s="31" t="s">
        <v>95</v>
      </c>
      <c r="G108" s="32">
        <v>41</v>
      </c>
      <c r="H108" s="33">
        <v>0</v>
      </c>
      <c r="I108" s="34">
        <f>ROUND(ROUND(H108,2)*ROUND(G108,3),2)</f>
      </c>
      <c r="J108" s="31"/>
      <c r="O108">
        <f>(I108*21)/100</f>
      </c>
      <c r="P108" t="s">
        <v>22</v>
      </c>
    </row>
    <row r="109" spans="1:5" ht="25.5">
      <c r="A109" s="35" t="s">
        <v>52</v>
      </c>
      <c r="E109" s="36" t="s">
        <v>180</v>
      </c>
    </row>
    <row r="110" spans="1:5" ht="25.5">
      <c r="A110" s="37" t="s">
        <v>53</v>
      </c>
      <c r="E110" s="38" t="s">
        <v>181</v>
      </c>
    </row>
    <row r="111" spans="1:5" ht="153">
      <c r="A111" t="s">
        <v>54</v>
      </c>
      <c r="E111" s="36" t="s">
        <v>182</v>
      </c>
    </row>
    <row r="112" spans="1:16" ht="12.75">
      <c r="A112" s="25" t="s">
        <v>46</v>
      </c>
      <c r="B112" s="29" t="s">
        <v>183</v>
      </c>
      <c r="C112" s="29" t="s">
        <v>184</v>
      </c>
      <c r="D112" s="25" t="s">
        <v>48</v>
      </c>
      <c r="E112" s="30" t="s">
        <v>185</v>
      </c>
      <c r="F112" s="31" t="s">
        <v>95</v>
      </c>
      <c r="G112" s="32">
        <v>31</v>
      </c>
      <c r="H112" s="33">
        <v>0</v>
      </c>
      <c r="I112" s="34">
        <f>ROUND(ROUND(H112,2)*ROUND(G112,3),2)</f>
      </c>
      <c r="J112" s="31" t="s">
        <v>186</v>
      </c>
      <c r="O112">
        <f>(I112*21)/100</f>
      </c>
      <c r="P112" t="s">
        <v>22</v>
      </c>
    </row>
    <row r="113" spans="1:5" ht="25.5">
      <c r="A113" s="35" t="s">
        <v>52</v>
      </c>
      <c r="E113" s="36" t="s">
        <v>187</v>
      </c>
    </row>
    <row r="114" spans="1:5" ht="12.75">
      <c r="A114" s="37" t="s">
        <v>53</v>
      </c>
      <c r="E114" s="38" t="s">
        <v>188</v>
      </c>
    </row>
    <row r="115" spans="1:5" ht="153">
      <c r="A115" t="s">
        <v>54</v>
      </c>
      <c r="E115" s="36" t="s">
        <v>189</v>
      </c>
    </row>
    <row r="116" spans="1:16" ht="12.75">
      <c r="A116" s="25" t="s">
        <v>46</v>
      </c>
      <c r="B116" s="29" t="s">
        <v>190</v>
      </c>
      <c r="C116" s="29" t="s">
        <v>191</v>
      </c>
      <c r="D116" s="25" t="s">
        <v>48</v>
      </c>
      <c r="E116" s="30" t="s">
        <v>192</v>
      </c>
      <c r="F116" s="31" t="s">
        <v>95</v>
      </c>
      <c r="G116" s="32">
        <v>84</v>
      </c>
      <c r="H116" s="33">
        <v>0</v>
      </c>
      <c r="I116" s="34">
        <f>ROUND(ROUND(H116,2)*ROUND(G116,3),2)</f>
      </c>
      <c r="J116" s="31"/>
      <c r="O116">
        <f>(I116*21)/100</f>
      </c>
      <c r="P116" t="s">
        <v>22</v>
      </c>
    </row>
    <row r="117" spans="1:5" ht="25.5">
      <c r="A117" s="35" t="s">
        <v>52</v>
      </c>
      <c r="E117" s="36" t="s">
        <v>193</v>
      </c>
    </row>
    <row r="118" spans="1:5" ht="12.75">
      <c r="A118" s="37" t="s">
        <v>53</v>
      </c>
      <c r="E118" s="38" t="s">
        <v>175</v>
      </c>
    </row>
    <row r="119" spans="1:5" ht="102">
      <c r="A119" t="s">
        <v>54</v>
      </c>
      <c r="E119" s="36" t="s">
        <v>194</v>
      </c>
    </row>
    <row r="120" spans="1:16" ht="12.75">
      <c r="A120" s="25" t="s">
        <v>46</v>
      </c>
      <c r="B120" s="29" t="s">
        <v>195</v>
      </c>
      <c r="C120" s="29" t="s">
        <v>196</v>
      </c>
      <c r="D120" s="25" t="s">
        <v>48</v>
      </c>
      <c r="E120" s="30" t="s">
        <v>197</v>
      </c>
      <c r="F120" s="31" t="s">
        <v>95</v>
      </c>
      <c r="G120" s="32">
        <v>11</v>
      </c>
      <c r="H120" s="33">
        <v>0</v>
      </c>
      <c r="I120" s="34">
        <f>ROUND(ROUND(H120,2)*ROUND(G120,3),2)</f>
      </c>
      <c r="J120" s="31"/>
      <c r="O120">
        <f>(I120*21)/100</f>
      </c>
      <c r="P120" t="s">
        <v>22</v>
      </c>
    </row>
    <row r="121" spans="1:5" ht="25.5">
      <c r="A121" s="35" t="s">
        <v>52</v>
      </c>
      <c r="E121" s="36" t="s">
        <v>198</v>
      </c>
    </row>
    <row r="122" spans="1:5" ht="12.75">
      <c r="A122" s="37" t="s">
        <v>53</v>
      </c>
      <c r="E122" s="38" t="s">
        <v>48</v>
      </c>
    </row>
    <row r="123" spans="1:5" ht="165.75">
      <c r="A123" t="s">
        <v>54</v>
      </c>
      <c r="E123" s="36" t="s">
        <v>199</v>
      </c>
    </row>
    <row r="124" spans="1:16" ht="25.5">
      <c r="A124" s="25" t="s">
        <v>46</v>
      </c>
      <c r="B124" s="29" t="s">
        <v>200</v>
      </c>
      <c r="C124" s="29" t="s">
        <v>201</v>
      </c>
      <c r="D124" s="25" t="s">
        <v>48</v>
      </c>
      <c r="E124" s="30" t="s">
        <v>202</v>
      </c>
      <c r="F124" s="31" t="s">
        <v>89</v>
      </c>
      <c r="G124" s="32">
        <v>720</v>
      </c>
      <c r="H124" s="33">
        <v>0</v>
      </c>
      <c r="I124" s="34">
        <f>ROUND(ROUND(H124,2)*ROUND(G124,3),2)</f>
      </c>
      <c r="J124" s="31"/>
      <c r="O124">
        <f>(I124*21)/100</f>
      </c>
      <c r="P124" t="s">
        <v>22</v>
      </c>
    </row>
    <row r="125" spans="1:5" ht="102">
      <c r="A125" s="35" t="s">
        <v>52</v>
      </c>
      <c r="E125" s="36" t="s">
        <v>203</v>
      </c>
    </row>
    <row r="126" spans="1:5" ht="25.5">
      <c r="A126" s="37" t="s">
        <v>53</v>
      </c>
      <c r="E126" s="38" t="s">
        <v>204</v>
      </c>
    </row>
    <row r="127" spans="1:5" ht="114.75">
      <c r="A127" t="s">
        <v>54</v>
      </c>
      <c r="E127" s="36" t="s">
        <v>205</v>
      </c>
    </row>
    <row r="128" spans="1:16" ht="12.75">
      <c r="A128" s="25" t="s">
        <v>46</v>
      </c>
      <c r="B128" s="29" t="s">
        <v>206</v>
      </c>
      <c r="C128" s="29" t="s">
        <v>207</v>
      </c>
      <c r="D128" s="25" t="s">
        <v>48</v>
      </c>
      <c r="E128" s="30" t="s">
        <v>208</v>
      </c>
      <c r="F128" s="31" t="s">
        <v>89</v>
      </c>
      <c r="G128" s="32">
        <v>144</v>
      </c>
      <c r="H128" s="33">
        <v>0</v>
      </c>
      <c r="I128" s="34">
        <f>ROUND(ROUND(H128,2)*ROUND(G128,3),2)</f>
      </c>
      <c r="J128" s="31" t="s">
        <v>51</v>
      </c>
      <c r="O128">
        <f>(I128*21)/100</f>
      </c>
      <c r="P128" t="s">
        <v>22</v>
      </c>
    </row>
    <row r="129" spans="1:5" ht="12.75">
      <c r="A129" s="35" t="s">
        <v>52</v>
      </c>
      <c r="E129" s="36" t="s">
        <v>209</v>
      </c>
    </row>
    <row r="130" spans="1:5" ht="12.75">
      <c r="A130" s="37" t="s">
        <v>53</v>
      </c>
      <c r="E130" s="38" t="s">
        <v>210</v>
      </c>
    </row>
    <row r="131" spans="1:5" ht="102">
      <c r="A131" t="s">
        <v>54</v>
      </c>
      <c r="E131" s="36" t="s">
        <v>211</v>
      </c>
    </row>
    <row r="132" spans="1:18" ht="12.75" customHeight="1">
      <c r="A132" s="6" t="s">
        <v>44</v>
      </c>
      <c r="B132" s="6"/>
      <c r="C132" s="40" t="s">
        <v>34</v>
      </c>
      <c r="D132" s="6"/>
      <c r="E132" s="27" t="s">
        <v>212</v>
      </c>
      <c r="F132" s="6"/>
      <c r="G132" s="6"/>
      <c r="H132" s="6"/>
      <c r="I132" s="41">
        <f>0+Q132</f>
      </c>
      <c r="J132" s="6"/>
      <c r="O132">
        <f>0+R132</f>
      </c>
      <c r="Q132">
        <f>0+I133+I137+I141</f>
      </c>
      <c r="R132">
        <f>0+O133+O137+O141</f>
      </c>
    </row>
    <row r="133" spans="1:16" ht="12.75">
      <c r="A133" s="25" t="s">
        <v>46</v>
      </c>
      <c r="B133" s="29" t="s">
        <v>213</v>
      </c>
      <c r="C133" s="29" t="s">
        <v>214</v>
      </c>
      <c r="D133" s="25" t="s">
        <v>48</v>
      </c>
      <c r="E133" s="30" t="s">
        <v>215</v>
      </c>
      <c r="F133" s="31" t="s">
        <v>89</v>
      </c>
      <c r="G133" s="32">
        <v>240</v>
      </c>
      <c r="H133" s="33">
        <v>0</v>
      </c>
      <c r="I133" s="34">
        <f>ROUND(ROUND(H133,2)*ROUND(G133,3),2)</f>
      </c>
      <c r="J133" s="31" t="s">
        <v>51</v>
      </c>
      <c r="O133">
        <f>(I133*21)/100</f>
      </c>
      <c r="P133" t="s">
        <v>22</v>
      </c>
    </row>
    <row r="134" spans="1:5" ht="12.75">
      <c r="A134" s="35" t="s">
        <v>52</v>
      </c>
      <c r="E134" s="36" t="s">
        <v>48</v>
      </c>
    </row>
    <row r="135" spans="1:5" ht="12.75">
      <c r="A135" s="37" t="s">
        <v>53</v>
      </c>
      <c r="E135" s="38" t="s">
        <v>48</v>
      </c>
    </row>
    <row r="136" spans="1:5" ht="51">
      <c r="A136" t="s">
        <v>54</v>
      </c>
      <c r="E136" s="36" t="s">
        <v>216</v>
      </c>
    </row>
    <row r="137" spans="1:16" ht="12.75">
      <c r="A137" s="25" t="s">
        <v>46</v>
      </c>
      <c r="B137" s="29" t="s">
        <v>217</v>
      </c>
      <c r="C137" s="29" t="s">
        <v>218</v>
      </c>
      <c r="D137" s="25" t="s">
        <v>48</v>
      </c>
      <c r="E137" s="30" t="s">
        <v>219</v>
      </c>
      <c r="F137" s="31" t="s">
        <v>89</v>
      </c>
      <c r="G137" s="32">
        <v>240</v>
      </c>
      <c r="H137" s="33">
        <v>0</v>
      </c>
      <c r="I137" s="34">
        <f>ROUND(ROUND(H137,2)*ROUND(G137,3),2)</f>
      </c>
      <c r="J137" s="31" t="s">
        <v>51</v>
      </c>
      <c r="O137">
        <f>(I137*21)/100</f>
      </c>
      <c r="P137" t="s">
        <v>22</v>
      </c>
    </row>
    <row r="138" spans="1:5" ht="12.75">
      <c r="A138" s="35" t="s">
        <v>52</v>
      </c>
      <c r="E138" s="36" t="s">
        <v>220</v>
      </c>
    </row>
    <row r="139" spans="1:5" ht="12.75">
      <c r="A139" s="37" t="s">
        <v>53</v>
      </c>
      <c r="E139" s="38" t="s">
        <v>221</v>
      </c>
    </row>
    <row r="140" spans="1:5" ht="140.25">
      <c r="A140" t="s">
        <v>54</v>
      </c>
      <c r="E140" s="36" t="s">
        <v>222</v>
      </c>
    </row>
    <row r="141" spans="1:16" ht="12.75">
      <c r="A141" s="25" t="s">
        <v>46</v>
      </c>
      <c r="B141" s="29" t="s">
        <v>223</v>
      </c>
      <c r="C141" s="29" t="s">
        <v>224</v>
      </c>
      <c r="D141" s="25" t="s">
        <v>48</v>
      </c>
      <c r="E141" s="30" t="s">
        <v>225</v>
      </c>
      <c r="F141" s="31" t="s">
        <v>142</v>
      </c>
      <c r="G141" s="32">
        <v>128</v>
      </c>
      <c r="H141" s="33">
        <v>0</v>
      </c>
      <c r="I141" s="34">
        <f>ROUND(ROUND(H141,2)*ROUND(G141,3),2)</f>
      </c>
      <c r="J141" s="31" t="s">
        <v>51</v>
      </c>
      <c r="O141">
        <f>(I141*21)/100</f>
      </c>
      <c r="P141" t="s">
        <v>22</v>
      </c>
    </row>
    <row r="142" spans="1:5" ht="12.75">
      <c r="A142" s="35" t="s">
        <v>52</v>
      </c>
      <c r="E142" s="36" t="s">
        <v>226</v>
      </c>
    </row>
    <row r="143" spans="1:5" ht="12.75">
      <c r="A143" s="37" t="s">
        <v>53</v>
      </c>
      <c r="E143" s="38" t="s">
        <v>227</v>
      </c>
    </row>
    <row r="144" spans="1:5" ht="38.25">
      <c r="A144" t="s">
        <v>54</v>
      </c>
      <c r="E144" s="36" t="s">
        <v>228</v>
      </c>
    </row>
    <row r="145" spans="1:18" ht="12.75" customHeight="1">
      <c r="A145" s="6" t="s">
        <v>44</v>
      </c>
      <c r="B145" s="6"/>
      <c r="C145" s="40" t="s">
        <v>63</v>
      </c>
      <c r="D145" s="6"/>
      <c r="E145" s="27" t="s">
        <v>229</v>
      </c>
      <c r="F145" s="6"/>
      <c r="G145" s="6"/>
      <c r="H145" s="6"/>
      <c r="I145" s="41">
        <f>0+Q145</f>
      </c>
      <c r="J145" s="6"/>
      <c r="O145">
        <f>0+R145</f>
      </c>
      <c r="Q145">
        <f>0+I146+I150+I154</f>
      </c>
      <c r="R145">
        <f>0+O146+O150+O154</f>
      </c>
    </row>
    <row r="146" spans="1:16" ht="12.75">
      <c r="A146" s="25" t="s">
        <v>46</v>
      </c>
      <c r="B146" s="29" t="s">
        <v>230</v>
      </c>
      <c r="C146" s="29" t="s">
        <v>231</v>
      </c>
      <c r="D146" s="25" t="s">
        <v>48</v>
      </c>
      <c r="E146" s="30" t="s">
        <v>232</v>
      </c>
      <c r="F146" s="31" t="s">
        <v>89</v>
      </c>
      <c r="G146" s="32">
        <v>54</v>
      </c>
      <c r="H146" s="33">
        <v>0</v>
      </c>
      <c r="I146" s="34">
        <f>ROUND(ROUND(H146,2)*ROUND(G146,3),2)</f>
      </c>
      <c r="J146" s="31" t="s">
        <v>51</v>
      </c>
      <c r="O146">
        <f>(I146*21)/100</f>
      </c>
      <c r="P146" t="s">
        <v>22</v>
      </c>
    </row>
    <row r="147" spans="1:5" ht="12.75">
      <c r="A147" s="35" t="s">
        <v>52</v>
      </c>
      <c r="E147" s="36" t="s">
        <v>233</v>
      </c>
    </row>
    <row r="148" spans="1:5" ht="12.75">
      <c r="A148" s="37" t="s">
        <v>53</v>
      </c>
      <c r="E148" s="38" t="s">
        <v>48</v>
      </c>
    </row>
    <row r="149" spans="1:5" ht="204">
      <c r="A149" t="s">
        <v>54</v>
      </c>
      <c r="E149" s="36" t="s">
        <v>234</v>
      </c>
    </row>
    <row r="150" spans="1:16" ht="12.75">
      <c r="A150" s="25" t="s">
        <v>46</v>
      </c>
      <c r="B150" s="29" t="s">
        <v>235</v>
      </c>
      <c r="C150" s="29" t="s">
        <v>236</v>
      </c>
      <c r="D150" s="25" t="s">
        <v>48</v>
      </c>
      <c r="E150" s="30" t="s">
        <v>237</v>
      </c>
      <c r="F150" s="31" t="s">
        <v>89</v>
      </c>
      <c r="G150" s="32">
        <v>30.24</v>
      </c>
      <c r="H150" s="33">
        <v>0</v>
      </c>
      <c r="I150" s="34">
        <f>ROUND(ROUND(H150,2)*ROUND(G150,3),2)</f>
      </c>
      <c r="J150" s="31" t="s">
        <v>51</v>
      </c>
      <c r="O150">
        <f>(I150*21)/100</f>
      </c>
      <c r="P150" t="s">
        <v>22</v>
      </c>
    </row>
    <row r="151" spans="1:5" ht="25.5">
      <c r="A151" s="35" t="s">
        <v>52</v>
      </c>
      <c r="E151" s="36" t="s">
        <v>238</v>
      </c>
    </row>
    <row r="152" spans="1:5" ht="25.5">
      <c r="A152" s="37" t="s">
        <v>53</v>
      </c>
      <c r="E152" s="38" t="s">
        <v>239</v>
      </c>
    </row>
    <row r="153" spans="1:5" ht="63.75">
      <c r="A153" t="s">
        <v>54</v>
      </c>
      <c r="E153" s="36" t="s">
        <v>240</v>
      </c>
    </row>
    <row r="154" spans="1:16" ht="12.75">
      <c r="A154" s="25" t="s">
        <v>46</v>
      </c>
      <c r="B154" s="29" t="s">
        <v>241</v>
      </c>
      <c r="C154" s="29" t="s">
        <v>242</v>
      </c>
      <c r="D154" s="25" t="s">
        <v>48</v>
      </c>
      <c r="E154" s="30" t="s">
        <v>243</v>
      </c>
      <c r="F154" s="31" t="s">
        <v>80</v>
      </c>
      <c r="G154" s="32">
        <v>1.521</v>
      </c>
      <c r="H154" s="33">
        <v>0</v>
      </c>
      <c r="I154" s="34">
        <f>ROUND(ROUND(H154,2)*ROUND(G154,3),2)</f>
      </c>
      <c r="J154" s="31" t="s">
        <v>51</v>
      </c>
      <c r="O154">
        <f>(I154*21)/100</f>
      </c>
      <c r="P154" t="s">
        <v>22</v>
      </c>
    </row>
    <row r="155" spans="1:5" ht="25.5">
      <c r="A155" s="35" t="s">
        <v>52</v>
      </c>
      <c r="E155" s="36" t="s">
        <v>244</v>
      </c>
    </row>
    <row r="156" spans="1:5" ht="63.75">
      <c r="A156" s="37" t="s">
        <v>53</v>
      </c>
      <c r="E156" s="38" t="s">
        <v>245</v>
      </c>
    </row>
    <row r="157" spans="1:5" ht="51">
      <c r="A157" t="s">
        <v>54</v>
      </c>
      <c r="E157" s="36" t="s">
        <v>246</v>
      </c>
    </row>
    <row r="158" spans="1:18" ht="12.75" customHeight="1">
      <c r="A158" s="6" t="s">
        <v>44</v>
      </c>
      <c r="B158" s="6"/>
      <c r="C158" s="40" t="s">
        <v>39</v>
      </c>
      <c r="D158" s="6"/>
      <c r="E158" s="27" t="s">
        <v>247</v>
      </c>
      <c r="F158" s="6"/>
      <c r="G158" s="6"/>
      <c r="H158" s="6"/>
      <c r="I158" s="41">
        <f>0+Q158</f>
      </c>
      <c r="J158" s="6"/>
      <c r="O158">
        <f>0+R158</f>
      </c>
      <c r="Q158">
        <f>0+I159+I163</f>
      </c>
      <c r="R158">
        <f>0+O159+O163</f>
      </c>
    </row>
    <row r="159" spans="1:16" ht="12.75">
      <c r="A159" s="25" t="s">
        <v>46</v>
      </c>
      <c r="B159" s="29" t="s">
        <v>248</v>
      </c>
      <c r="C159" s="29" t="s">
        <v>249</v>
      </c>
      <c r="D159" s="25" t="s">
        <v>48</v>
      </c>
      <c r="E159" s="30" t="s">
        <v>250</v>
      </c>
      <c r="F159" s="31" t="s">
        <v>142</v>
      </c>
      <c r="G159" s="32">
        <v>28</v>
      </c>
      <c r="H159" s="33">
        <v>0</v>
      </c>
      <c r="I159" s="34">
        <f>ROUND(ROUND(H159,2)*ROUND(G159,3),2)</f>
      </c>
      <c r="J159" s="31" t="s">
        <v>51</v>
      </c>
      <c r="O159">
        <f>(I159*21)/100</f>
      </c>
      <c r="P159" t="s">
        <v>22</v>
      </c>
    </row>
    <row r="160" spans="1:5" ht="12.75">
      <c r="A160" s="35" t="s">
        <v>52</v>
      </c>
      <c r="E160" s="36" t="s">
        <v>251</v>
      </c>
    </row>
    <row r="161" spans="1:5" ht="63.75">
      <c r="A161" s="37" t="s">
        <v>53</v>
      </c>
      <c r="E161" s="38" t="s">
        <v>252</v>
      </c>
    </row>
    <row r="162" spans="1:5" ht="63.75">
      <c r="A162" t="s">
        <v>54</v>
      </c>
      <c r="E162" s="36" t="s">
        <v>253</v>
      </c>
    </row>
    <row r="163" spans="1:16" ht="12.75">
      <c r="A163" s="25" t="s">
        <v>46</v>
      </c>
      <c r="B163" s="29" t="s">
        <v>254</v>
      </c>
      <c r="C163" s="29" t="s">
        <v>255</v>
      </c>
      <c r="D163" s="25" t="s">
        <v>48</v>
      </c>
      <c r="E163" s="30" t="s">
        <v>256</v>
      </c>
      <c r="F163" s="31" t="s">
        <v>142</v>
      </c>
      <c r="G163" s="32">
        <v>128</v>
      </c>
      <c r="H163" s="33">
        <v>0</v>
      </c>
      <c r="I163" s="34">
        <f>ROUND(ROUND(H163,2)*ROUND(G163,3),2)</f>
      </c>
      <c r="J163" s="31" t="s">
        <v>51</v>
      </c>
      <c r="O163">
        <f>(I163*21)/100</f>
      </c>
      <c r="P163" t="s">
        <v>22</v>
      </c>
    </row>
    <row r="164" spans="1:5" ht="12.75">
      <c r="A164" s="35" t="s">
        <v>52</v>
      </c>
      <c r="E164" s="36" t="s">
        <v>48</v>
      </c>
    </row>
    <row r="165" spans="1:5" ht="12.75">
      <c r="A165" s="37" t="s">
        <v>53</v>
      </c>
      <c r="E165" s="38" t="s">
        <v>257</v>
      </c>
    </row>
    <row r="166" spans="1:5" ht="25.5">
      <c r="A166" t="s">
        <v>54</v>
      </c>
      <c r="E166" s="36" t="s">
        <v>258</v>
      </c>
    </row>
  </sheetData>
  <sheetProtection sheet="1" objects="1" scenarios="1"/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