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0-160601.1 - Bourací p..." sheetId="2" r:id="rId2"/>
    <sheet name="2020-160601.2.1 - Fasáda,..." sheetId="3" r:id="rId3"/>
    <sheet name="2020-160601.2.2 - KOTELNA..." sheetId="4" r:id="rId4"/>
    <sheet name="2020-160601.3 - Sanace" sheetId="5" r:id="rId5"/>
    <sheet name="2020-160601.4 - Výplně ot..." sheetId="6" r:id="rId6"/>
    <sheet name="2020-160601.5 - ÚT" sheetId="7" r:id="rId7"/>
    <sheet name="2020-160601.6 - MaR" sheetId="8" r:id="rId8"/>
    <sheet name="Objekt1 - Zař.1" sheetId="9" r:id="rId9"/>
    <sheet name="Objekt2 - Zař.2" sheetId="10" r:id="rId10"/>
    <sheet name="Objekt3 - Zař.3" sheetId="11" r:id="rId11"/>
    <sheet name="Objekt4 - Zař.4" sheetId="12" r:id="rId12"/>
    <sheet name="Dok-01 - Dokumentace skut..." sheetId="13" r:id="rId13"/>
    <sheet name="2020-160601.8 - Plyn" sheetId="14" r:id="rId14"/>
    <sheet name="2020-160601.9 - Bleskosvo..." sheetId="15" r:id="rId15"/>
    <sheet name="2020-160601.10 - Vedlejší..." sheetId="16" r:id="rId16"/>
  </sheets>
  <definedNames>
    <definedName name="_xlnm.Print_Area" localSheetId="0">'Rekapitulace stavby'!$D$4:$AO$76,'Rekapitulace stavby'!$C$82:$AQ$112</definedName>
    <definedName name="_xlnm._FilterDatabase" localSheetId="1" hidden="1">'2020-160601.1 - Bourací p...'!$C$122:$K$322</definedName>
    <definedName name="_xlnm.Print_Area" localSheetId="1">'2020-160601.1 - Bourací p...'!$C$4:$J$76,'2020-160601.1 - Bourací p...'!$C$82:$J$104,'2020-160601.1 - Bourací p...'!$C$110:$K$322</definedName>
    <definedName name="_xlnm._FilterDatabase" localSheetId="2" hidden="1">'2020-160601.2.1 - Fasáda,...'!$C$133:$K$574</definedName>
    <definedName name="_xlnm.Print_Area" localSheetId="2">'2020-160601.2.1 - Fasáda,...'!$C$4:$J$76,'2020-160601.2.1 - Fasáda,...'!$C$82:$J$113,'2020-160601.2.1 - Fasáda,...'!$C$119:$K$574</definedName>
    <definedName name="_xlnm._FilterDatabase" localSheetId="3" hidden="1">'2020-160601.2.2 - KOTELNA...'!$C$127:$K$229</definedName>
    <definedName name="_xlnm.Print_Area" localSheetId="3">'2020-160601.2.2 - KOTELNA...'!$C$4:$J$76,'2020-160601.2.2 - KOTELNA...'!$C$82:$J$107,'2020-160601.2.2 - KOTELNA...'!$C$113:$K$229</definedName>
    <definedName name="_xlnm._FilterDatabase" localSheetId="4" hidden="1">'2020-160601.3 - Sanace'!$C$123:$K$235</definedName>
    <definedName name="_xlnm.Print_Area" localSheetId="4">'2020-160601.3 - Sanace'!$C$4:$J$76,'2020-160601.3 - Sanace'!$C$82:$J$105,'2020-160601.3 - Sanace'!$C$111:$K$235</definedName>
    <definedName name="_xlnm._FilterDatabase" localSheetId="5" hidden="1">'2020-160601.4 - Výplně ot...'!$C$125:$K$1070</definedName>
    <definedName name="_xlnm.Print_Area" localSheetId="5">'2020-160601.4 - Výplně ot...'!$C$4:$J$76,'2020-160601.4 - Výplně ot...'!$C$82:$J$107,'2020-160601.4 - Výplně ot...'!$C$113:$K$1070</definedName>
    <definedName name="_xlnm._FilterDatabase" localSheetId="6" hidden="1">'2020-160601.5 - ÚT'!$C$143:$K$429</definedName>
    <definedName name="_xlnm.Print_Area" localSheetId="6">'2020-160601.5 - ÚT'!$C$4:$J$76,'2020-160601.5 - ÚT'!$C$82:$J$125,'2020-160601.5 - ÚT'!$C$131:$K$429</definedName>
    <definedName name="_xlnm._FilterDatabase" localSheetId="7" hidden="1">'2020-160601.6 - MaR'!$C$144:$K$344</definedName>
    <definedName name="_xlnm.Print_Area" localSheetId="7">'2020-160601.6 - MaR'!$C$4:$J$76,'2020-160601.6 - MaR'!$C$82:$J$126,'2020-160601.6 - MaR'!$C$132:$K$344</definedName>
    <definedName name="_xlnm._FilterDatabase" localSheetId="8" hidden="1">'Objekt1 - Zař.1'!$C$123:$K$157</definedName>
    <definedName name="_xlnm.Print_Area" localSheetId="8">'Objekt1 - Zař.1'!$C$4:$J$76,'Objekt1 - Zař.1'!$C$82:$J$103,'Objekt1 - Zař.1'!$C$109:$K$157</definedName>
    <definedName name="_xlnm._FilterDatabase" localSheetId="9" hidden="1">'Objekt2 - Zař.2'!$C$123:$K$157</definedName>
    <definedName name="_xlnm.Print_Area" localSheetId="9">'Objekt2 - Zař.2'!$C$4:$J$76,'Objekt2 - Zař.2'!$C$82:$J$103,'Objekt2 - Zař.2'!$C$109:$K$157</definedName>
    <definedName name="_xlnm._FilterDatabase" localSheetId="10" hidden="1">'Objekt3 - Zař.3'!$C$123:$K$166</definedName>
    <definedName name="_xlnm.Print_Area" localSheetId="10">'Objekt3 - Zař.3'!$C$4:$J$76,'Objekt3 - Zař.3'!$C$82:$J$103,'Objekt3 - Zař.3'!$C$109:$K$166</definedName>
    <definedName name="_xlnm._FilterDatabase" localSheetId="11" hidden="1">'Objekt4 - Zař.4'!$C$122:$K$146</definedName>
    <definedName name="_xlnm.Print_Area" localSheetId="11">'Objekt4 - Zař.4'!$C$4:$J$76,'Objekt4 - Zař.4'!$C$82:$J$102,'Objekt4 - Zař.4'!$C$108:$K$146</definedName>
    <definedName name="_xlnm._FilterDatabase" localSheetId="12" hidden="1">'Dok-01 - Dokumentace skut...'!$C$121:$K$125</definedName>
    <definedName name="_xlnm.Print_Area" localSheetId="12">'Dok-01 - Dokumentace skut...'!$C$4:$J$76,'Dok-01 - Dokumentace skut...'!$C$82:$J$101,'Dok-01 - Dokumentace skut...'!$C$107:$K$125</definedName>
    <definedName name="_xlnm._FilterDatabase" localSheetId="13" hidden="1">'2020-160601.8 - Plyn'!$C$122:$K$209</definedName>
    <definedName name="_xlnm.Print_Area" localSheetId="13">'2020-160601.8 - Plyn'!$C$4:$J$76,'2020-160601.8 - Plyn'!$C$82:$J$104,'2020-160601.8 - Plyn'!$C$110:$K$209</definedName>
    <definedName name="_xlnm._FilterDatabase" localSheetId="14" hidden="1">'2020-160601.9 - Bleskosvo...'!$C$118:$K$138</definedName>
    <definedName name="_xlnm.Print_Area" localSheetId="14">'2020-160601.9 - Bleskosvo...'!$C$4:$J$76,'2020-160601.9 - Bleskosvo...'!$C$82:$J$100,'2020-160601.9 - Bleskosvo...'!$C$106:$K$138</definedName>
    <definedName name="_xlnm._FilterDatabase" localSheetId="15" hidden="1">'2020-160601.10 - Vedlejší...'!$C$117:$K$126</definedName>
    <definedName name="_xlnm.Print_Area" localSheetId="15">'2020-160601.10 - Vedlejší...'!$C$4:$J$76,'2020-160601.10 - Vedlejší...'!$C$82:$J$99,'2020-160601.10 - Vedlejší...'!$C$105:$K$126</definedName>
    <definedName name="_xlnm.Print_Titles" localSheetId="0">'Rekapitulace stavby'!$92:$92</definedName>
    <definedName name="_xlnm.Print_Titles" localSheetId="1">'2020-160601.1 - Bourací p...'!$122:$122</definedName>
    <definedName name="_xlnm.Print_Titles" localSheetId="3">'2020-160601.2.2 - KOTELNA...'!$127:$127</definedName>
    <definedName name="_xlnm.Print_Titles" localSheetId="4">'2020-160601.3 - Sanace'!$123:$123</definedName>
    <definedName name="_xlnm.Print_Titles" localSheetId="5">'2020-160601.4 - Výplně ot...'!$125:$125</definedName>
    <definedName name="_xlnm.Print_Titles" localSheetId="6">'2020-160601.5 - ÚT'!$143:$143</definedName>
    <definedName name="_xlnm.Print_Titles" localSheetId="7">'2020-160601.6 - MaR'!$144:$144</definedName>
    <definedName name="_xlnm.Print_Titles" localSheetId="8">'Objekt1 - Zař.1'!$123:$123</definedName>
    <definedName name="_xlnm.Print_Titles" localSheetId="9">'Objekt2 - Zař.2'!$123:$123</definedName>
    <definedName name="_xlnm.Print_Titles" localSheetId="10">'Objekt3 - Zař.3'!$123:$123</definedName>
    <definedName name="_xlnm.Print_Titles" localSheetId="11">'Objekt4 - Zař.4'!$122:$122</definedName>
    <definedName name="_xlnm.Print_Titles" localSheetId="12">'Dok-01 - Dokumentace skut...'!$121:$121</definedName>
    <definedName name="_xlnm.Print_Titles" localSheetId="13">'2020-160601.8 - Plyn'!$122:$122</definedName>
    <definedName name="_xlnm.Print_Titles" localSheetId="14">'2020-160601.9 - Bleskosvo...'!$118:$118</definedName>
    <definedName name="_xlnm.Print_Titles" localSheetId="15">'2020-160601.10 - Vedlejší...'!$117:$117</definedName>
  </definedNames>
  <calcPr fullCalcOnLoad="1"/>
</workbook>
</file>

<file path=xl/sharedStrings.xml><?xml version="1.0" encoding="utf-8"?>
<sst xmlns="http://schemas.openxmlformats.org/spreadsheetml/2006/main" count="30230" uniqueCount="3773">
  <si>
    <t>Export Komplet</t>
  </si>
  <si>
    <t/>
  </si>
  <si>
    <t>2.0</t>
  </si>
  <si>
    <t>ZAMOK</t>
  </si>
  <si>
    <t>False</t>
  </si>
  <si>
    <t>{84f0c13c-c3b6-4fb4-93f7-899573ff54a0}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</si>
  <si>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</si>
  <si>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</si>
  <si>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</si>
  <si>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</si>
  <si>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</si>
  <si>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</si>
  <si>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</si>
  <si>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</si>
  <si>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2020-160601_rev2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</si>
  <si>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</si>
  <si>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</si>
  <si>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Snížení energetické náročnosti budovy Střední průmyslové školy v Mladé Boleslavi</t>
  </si>
  <si>
    <t>KSO:</t>
  </si>
  <si>
    <t>CC-CZ:</t>
  </si>
  <si>
    <t>Místo:</t>
  </si>
  <si>
    <t>Mladá Boleslav</t>
  </si>
  <si>
    <t>Datum:</t>
  </si>
  <si>
    <t>18. 6. 2020</t>
  </si>
  <si>
    <t>Zadavatel:</t>
  </si>
  <si>
    <t>IČ:</t>
  </si>
  <si>
    <t>Energy Benefit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</si>
  <si>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</si>
  <si>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</si>
  <si>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</si>
  <si>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</si>
  <si>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</si>
  <si>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</si>
  <si>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</si>
  <si>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KAVRO</t>
  </si>
  <si>
    <t>Poznámka:</t>
  </si>
  <si>
    <t>Výkaz má pouze informativní charakter a potencionální dodavatel je povinen zkontrolovat úplnost a správnost výkazu výměr dle projektové dokumentace, v tomto popřípadě především prohlídkou a zaměřením na staveništi. Projektová dokumentace musí být vždy smluvně nadřazena výkazu výměr. Veškeré položky musí obsahovat dodávku i montáž, vyjma položek jenž mají dodávku zvlášť ve specifikaci. Zhotovitel do jednotkových cen zahrne veškeré ostatní náklady , ve výkazu přímo nespecifikované, tak aby bylo možné dílo provést za tyto ceny v soulada s projektovou dokumentací, platnými předpisy, normami a v bezvadné kvalitě. 
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</si>
  <si>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</si>
  <si>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</si>
  <si>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</si>
  <si>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</si>
  <si>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</si>
  <si>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</si>
  <si>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</si>
  <si>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</si>
  <si>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</si>
  <si>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</si>
  <si>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</si>
  <si>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</si>
  <si>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</si>
  <si>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</si>
  <si>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</si>
  <si>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</si>
  <si>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</si>
  <si>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</si>
  <si>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</si>
  <si>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</si>
  <si>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</si>
  <si>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</si>
  <si>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</si>
  <si>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</si>
  <si>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</si>
  <si>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</si>
  <si>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</si>
  <si>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</si>
  <si>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</si>
  <si>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</si>
  <si>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</si>
  <si>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</si>
  <si>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</si>
  <si>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</si>
  <si>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</si>
  <si>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</si>
  <si>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</si>
  <si>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</si>
  <si>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</si>
  <si>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</si>
  <si>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</si>
  <si>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</si>
  <si>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</si>
  <si>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</si>
  <si>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</si>
  <si>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2020-160601.1</t>
  </si>
  <si>
    <t>Bourací práce</t>
  </si>
  <si>
    <t>STA</t>
  </si>
  <si>
    <t>1</t>
  </si>
  <si>
    <t>{f1c1632a-3df4-4189-b5be-d574b7671688}</t>
  </si>
  <si>
    <t>2</t>
  </si>
  <si>
    <t>2020-160601.2</t>
  </si>
  <si>
    <t>Nové konstrukce</t>
  </si>
  <si>
    <t>{8bce7b07-1afa-4efd-8d6f-870555535106}</t>
  </si>
  <si>
    <t>2020-160601.2.1</t>
  </si>
  <si>
    <t>Fasáda, střechy</t>
  </si>
  <si>
    <t>Soupis</t>
  </si>
  <si>
    <t>{28a2800f-7b4c-4b94-b4e2-70492e3895bc}</t>
  </si>
  <si>
    <t>2020-160601.2.2</t>
  </si>
  <si>
    <t>KOTELNA + ŠATNY - NOVÝ STAV</t>
  </si>
  <si>
    <t>{d12ca76b-7ed3-4e66-8592-1cc6f1baf087}</t>
  </si>
  <si>
    <t>2020-160601.3</t>
  </si>
  <si>
    <t>Sanace</t>
  </si>
  <si>
    <t>{695c028e-5fbe-4bd9-b15f-91ad2fbd0648}</t>
  </si>
  <si>
    <t>2020-160601.4</t>
  </si>
  <si>
    <t>Výplně otvorů</t>
  </si>
  <si>
    <t>{d309b6cc-584c-44ed-b8d3-169551af2846}</t>
  </si>
  <si>
    <t>2020-160601.5</t>
  </si>
  <si>
    <t>ÚT</t>
  </si>
  <si>
    <t>{0f7e2c0d-8c65-461c-8d8b-0b89724e3077}</t>
  </si>
  <si>
    <t>2020-160601.6</t>
  </si>
  <si>
    <t>MaR</t>
  </si>
  <si>
    <t>{a7a81322-472d-4f58-8273-18bf0adbf63e}</t>
  </si>
  <si>
    <t>2020-160601.7</t>
  </si>
  <si>
    <t>VZT</t>
  </si>
  <si>
    <t>{3b710db7-85a8-452a-a2c9-e79548ce9175}</t>
  </si>
  <si>
    <t>Objekt1</t>
  </si>
  <si>
    <t>Zař.1</t>
  </si>
  <si>
    <t>{c72295f6-41ce-4736-abf4-63cb5b8f2bb1}</t>
  </si>
  <si>
    <t>Objekt2</t>
  </si>
  <si>
    <t>Zař.2</t>
  </si>
  <si>
    <t>{92d80d4a-0b80-4ba6-94f1-51f682313ef0}</t>
  </si>
  <si>
    <t>Objekt3</t>
  </si>
  <si>
    <t>Zař.3</t>
  </si>
  <si>
    <t>{94eb2b0e-55e0-40e8-86b8-1d5efea4689e}</t>
  </si>
  <si>
    <t>Objekt4</t>
  </si>
  <si>
    <t>Zař.4</t>
  </si>
  <si>
    <t>{aedc9a57-36c9-4942-a0c5-19648505bc84}</t>
  </si>
  <si>
    <t>Dok-01</t>
  </si>
  <si>
    <t>Dokumentace skutečného provedení</t>
  </si>
  <si>
    <t>{0968d084-b8b8-4723-8e6c-479230cfef3c}</t>
  </si>
  <si>
    <t>2020-160601.8</t>
  </si>
  <si>
    <t>Plyn</t>
  </si>
  <si>
    <t>{bbae997d-cdcc-4ee5-a09f-1c5338f23f9f}</t>
  </si>
  <si>
    <t>2020-160601.9</t>
  </si>
  <si>
    <t>Bleskosvod a uzemění</t>
  </si>
  <si>
    <t>{99da6dc5-47e0-4847-b477-1d2225f38afc}</t>
  </si>
  <si>
    <t>2020-160601.10</t>
  </si>
  <si>
    <t>Vedlejší rozpočtové náklady, ostatní náklady</t>
  </si>
  <si>
    <t>{d0ce47c0-d4dd-4e63-9306-7e948667fe49}</t>
  </si>
  <si>
    <t>KRYCÍ LIST SOUPISU PRACÍ</t>
  </si>
  <si>
    <t>Objekt:</t>
  </si>
  <si>
    <t>2020-160601.1 - Bourací práce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</si>
  <si>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</si>
  <si>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</si>
  <si>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</si>
  <si>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</si>
  <si>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</si>
  <si>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</si>
  <si>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</si>
  <si>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</si>
  <si>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</si>
  <si>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721 - Zdravotechnika - vnitřní kanalizace</t>
  </si>
  <si>
    <t xml:space="preserve">    764 - Konstrukce klempířské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</si>
  <si>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</si>
  <si>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</si>
  <si>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</si>
  <si>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</si>
  <si>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</si>
  <si>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</si>
  <si>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</si>
  <si>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</si>
  <si>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</si>
  <si>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</si>
  <si>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</si>
  <si>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</si>
  <si>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</si>
  <si>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</si>
  <si>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</si>
  <si>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</si>
  <si>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</si>
  <si>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</si>
  <si>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</si>
  <si>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</si>
  <si>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962081141</t>
  </si>
  <si>
    <t>Bourání příček ze skleněných tvárnic tl do 150 mm</t>
  </si>
  <si>
    <t>m2</t>
  </si>
  <si>
    <t>CS ÚRS 2020 01</t>
  </si>
  <si>
    <t>4</t>
  </si>
  <si>
    <t>-1686165002</t>
  </si>
  <si>
    <t>VV</t>
  </si>
  <si>
    <t>okno W301</t>
  </si>
  <si>
    <t>4,22</t>
  </si>
  <si>
    <t>okno W302</t>
  </si>
  <si>
    <t>4,95</t>
  </si>
  <si>
    <t>okno W303</t>
  </si>
  <si>
    <t>4,13</t>
  </si>
  <si>
    <t>okno W305</t>
  </si>
  <si>
    <t>11*1,62</t>
  </si>
  <si>
    <t>W305.01</t>
  </si>
  <si>
    <t>1,62</t>
  </si>
  <si>
    <t xml:space="preserve"> W240</t>
  </si>
  <si>
    <t>1,65</t>
  </si>
  <si>
    <t>okno W229</t>
  </si>
  <si>
    <t>2,21</t>
  </si>
  <si>
    <t>okno W228</t>
  </si>
  <si>
    <t>1,57</t>
  </si>
  <si>
    <t>okno W61</t>
  </si>
  <si>
    <t>7,41</t>
  </si>
  <si>
    <t>Součet</t>
  </si>
  <si>
    <t>965042221</t>
  </si>
  <si>
    <t>Bourání podkladů pod dlažby nebo mazanin betonových nebo z litého asfaltu tl přes 100 mm pl do 1 m2</t>
  </si>
  <si>
    <t>m3</t>
  </si>
  <si>
    <t>485749324</t>
  </si>
  <si>
    <t>B.03 podlaha - Kotelna - bourání</t>
  </si>
  <si>
    <t>Bourání betonové podlahy tl. 150 mm</t>
  </si>
  <si>
    <t>B.03</t>
  </si>
  <si>
    <t>0,65*0,15</t>
  </si>
  <si>
    <t>B.02 Betonové podkladní desky - Kotelna - bourání</t>
  </si>
  <si>
    <t>Odstranění betonových podkladních desek</t>
  </si>
  <si>
    <t>B.02 Betonové podkladní desky - odstranění</t>
  </si>
  <si>
    <t>0,8*0,8*0,15*2</t>
  </si>
  <si>
    <t>3</t>
  </si>
  <si>
    <t>965042231</t>
  </si>
  <si>
    <t>Bourání podkladů pod dlažby nebo mazanin betonových nebo z litého asfaltu tl přes 100 mm pl do 4 m2</t>
  </si>
  <si>
    <t>-218925853</t>
  </si>
  <si>
    <t>2*1,15*0,15*3</t>
  </si>
  <si>
    <t>1,5*1,5*0,15*1</t>
  </si>
  <si>
    <t>965049112</t>
  </si>
  <si>
    <t>Příplatek k bourání betonových mazanin za bourání mazanin se svařovanou sítí tl přes 100 mm</t>
  </si>
  <si>
    <t>1775344815</t>
  </si>
  <si>
    <t>0,29+1,373</t>
  </si>
  <si>
    <t>5</t>
  </si>
  <si>
    <t>971033431</t>
  </si>
  <si>
    <t>Vybourání otvorů ve zdivu cihelném pl do 0,25 m2 na MVC nebo MV tl do 150 mm</t>
  </si>
  <si>
    <t>kus</t>
  </si>
  <si>
    <t>1938037092</t>
  </si>
  <si>
    <t>Prostupy - šatny - bourání</t>
  </si>
  <si>
    <t>Prostup stěnou 300x830 mm, tl. stěny 150 mm</t>
  </si>
  <si>
    <t>7</t>
  </si>
  <si>
    <t>6</t>
  </si>
  <si>
    <t>971033461</t>
  </si>
  <si>
    <t>Vybourání otvorů ve zdivu cihelném pl do 0,25 m2 na MVC nebo MV tl do 600 mm</t>
  </si>
  <si>
    <t>-1445703094</t>
  </si>
  <si>
    <t>Prostup stěnou 300x830 mm, tl. stěny 530 mm</t>
  </si>
  <si>
    <t>Prostup stěnou 300x830 mm, tl. stěny 490 mm</t>
  </si>
  <si>
    <t>Prostup stěnou 300x830 mm, tl. stěny 470 mm</t>
  </si>
  <si>
    <t>971033531</t>
  </si>
  <si>
    <t>Vybourání otvorů ve zdivu cihelném pl do 1 m2 na MVC nebo MV tl do 150 mm</t>
  </si>
  <si>
    <t>-502325477</t>
  </si>
  <si>
    <t>1*0,4</t>
  </si>
  <si>
    <t>8</t>
  </si>
  <si>
    <t>971033561</t>
  </si>
  <si>
    <t>Vybourání otvorů ve zdivu cihelném pl do 1 m2 na MVC nebo MV tl do 600 mm</t>
  </si>
  <si>
    <t>-884857953</t>
  </si>
  <si>
    <t>Prostup stěnou 760x505 mm, tl. stěny 350 mm</t>
  </si>
  <si>
    <t>0,76*0,505*1*0,35</t>
  </si>
  <si>
    <t>Prostup stěnou 450x750 mm, tl. stěny 500 mm</t>
  </si>
  <si>
    <t>0,45*0,75*2*0,5</t>
  </si>
  <si>
    <t>Prostup stěnou 1000x600 mm, tl. stěny 470 mm</t>
  </si>
  <si>
    <t>1,0*0,6*1*0,47</t>
  </si>
  <si>
    <t>Prostup stěnou 1000x400 mm, tl. stěny 350 mm</t>
  </si>
  <si>
    <t>1,0*0,4*1*0,35</t>
  </si>
  <si>
    <t>Prostup stěnou 750x450 mm, tl. stěny 460 mm</t>
  </si>
  <si>
    <t>0,75*0,45*1*0,46</t>
  </si>
  <si>
    <t>Prostup stěnou 800x650 mm, tl. stěny 455 mm</t>
  </si>
  <si>
    <t>0,8*0,65*2*0,455</t>
  </si>
  <si>
    <t>Mezisoučet</t>
  </si>
  <si>
    <t>Prostupy - Kotelna - bourání</t>
  </si>
  <si>
    <t>Prostup stěnou 1000x450 mm, tl. stěny 450 mm</t>
  </si>
  <si>
    <t>1,0*0,45*1*0,45</t>
  </si>
  <si>
    <t>Prostup stěnou 650x650 mm, tl. stěny 450 mm</t>
  </si>
  <si>
    <t>0,65*0,65*1*0,45</t>
  </si>
  <si>
    <t>972054341</t>
  </si>
  <si>
    <t>Vybourání otvorů v ŽB stropech nebo klenbách pl do 0,25 m2 tl do 150 mm</t>
  </si>
  <si>
    <t>173561931</t>
  </si>
  <si>
    <t>Prostup stropem 660x300 mm, tl. stropu 130 mm</t>
  </si>
  <si>
    <t>10</t>
  </si>
  <si>
    <t>977151113</t>
  </si>
  <si>
    <t>Jádrové vrty diamantovými korunkami do D 50 mm do stavebních materiálů</t>
  </si>
  <si>
    <t>m</t>
  </si>
  <si>
    <t>-2034440377</t>
  </si>
  <si>
    <t>Prostup stěnou DN 50 mm, tl. stěny 240 mm</t>
  </si>
  <si>
    <t>0,24*4</t>
  </si>
  <si>
    <t>11</t>
  </si>
  <si>
    <t>977151116</t>
  </si>
  <si>
    <t>Jádrové vrty diamantovými korunkami do D 80 mm do stavebních materiálů</t>
  </si>
  <si>
    <t>133489820</t>
  </si>
  <si>
    <t>Prostup stěnou DN 80 mm, tl. stěny 450 mm</t>
  </si>
  <si>
    <t>0,45</t>
  </si>
  <si>
    <t>12</t>
  </si>
  <si>
    <t>977151118</t>
  </si>
  <si>
    <t>Jádrové vrty diamantovými korunkami do D 100 mm do stavebních materiálů</t>
  </si>
  <si>
    <t>-662310018</t>
  </si>
  <si>
    <t>Prostup stěnou DN 100 mm, tl. stěny 470 mm</t>
  </si>
  <si>
    <t>0,47</t>
  </si>
  <si>
    <t>13</t>
  </si>
  <si>
    <t>977151123</t>
  </si>
  <si>
    <t>Jádrové vrty diamantovými korunkami do D 150 mm do stavebních materiálů</t>
  </si>
  <si>
    <t>233125327</t>
  </si>
  <si>
    <t>Prostup stěnou DN 150 mm, tl. stěny 470 mm</t>
  </si>
  <si>
    <t>14</t>
  </si>
  <si>
    <t>977151124</t>
  </si>
  <si>
    <t>Jádrové vrty diamantovými korunkami do D 180 mm do stavebních materiálů</t>
  </si>
  <si>
    <t>-2084887145</t>
  </si>
  <si>
    <t>Prostup stěnou DN 155 mm, tl. stěny 470 mm</t>
  </si>
  <si>
    <t>0,47*4</t>
  </si>
  <si>
    <t>Prostup stěnou DN 165 mm, tl. stěny 470 mm</t>
  </si>
  <si>
    <t>977151125</t>
  </si>
  <si>
    <t>Jádrové vrty diamantovými korunkami do D 200 mm do stavebních materiálů</t>
  </si>
  <si>
    <t>266040929</t>
  </si>
  <si>
    <t>Prostup stěnou DN 185 mm, tl. stěny 470 mm</t>
  </si>
  <si>
    <t>0,47*2</t>
  </si>
  <si>
    <t>16</t>
  </si>
  <si>
    <t>977151126</t>
  </si>
  <si>
    <t>Jádrové vrty diamantovými korunkami do D 225 mm do stavebních materiálů</t>
  </si>
  <si>
    <t>201134542</t>
  </si>
  <si>
    <t>Prostup stěnou DN 230 mm, tl. stěny 470 mm</t>
  </si>
  <si>
    <t>Prostup stěnou DN 210 mm, tl. stěny 470 mm</t>
  </si>
  <si>
    <t>17</t>
  </si>
  <si>
    <t>977151128</t>
  </si>
  <si>
    <t>Jádrové vrty diamantovými korunkami do D 300 mm do stavebních materiálů</t>
  </si>
  <si>
    <t>-496858151</t>
  </si>
  <si>
    <t>Prostup stěnou DN 260 mm, tl. stěny 150 mm</t>
  </si>
  <si>
    <t>0,15</t>
  </si>
  <si>
    <t>Prostup stěnou DN 260 mm, tl. stěny 835 mm</t>
  </si>
  <si>
    <t>0,835*2</t>
  </si>
  <si>
    <t>18</t>
  </si>
  <si>
    <t>977151133-R</t>
  </si>
  <si>
    <t>Jádrové vrty diamantovými korunkami do D 700 mm do stavebních materiálů</t>
  </si>
  <si>
    <t>Vlastní</t>
  </si>
  <si>
    <t>-1585996906</t>
  </si>
  <si>
    <t>Prostup stěnou DN 645 mm, tl. stěny 350 mm</t>
  </si>
  <si>
    <t>0,35</t>
  </si>
  <si>
    <t>19</t>
  </si>
  <si>
    <t>977151223</t>
  </si>
  <si>
    <t>Jádrové vrty dovrchní diamantovými korunkami do D 150 mm do stavebních materiálů</t>
  </si>
  <si>
    <t>-402678829</t>
  </si>
  <si>
    <t>Prostup stropem DN 150 mm, tl. stropu 578 mm</t>
  </si>
  <si>
    <t>0,578*2</t>
  </si>
  <si>
    <t>20</t>
  </si>
  <si>
    <t>977312113</t>
  </si>
  <si>
    <t>Řezání stávajících betonových mazanin vyztužených hl do 150 mm</t>
  </si>
  <si>
    <t>518594435</t>
  </si>
  <si>
    <t>Řezání betonové podlahy tl. 150 mm</t>
  </si>
  <si>
    <t>5,8</t>
  </si>
  <si>
    <t>30</t>
  </si>
  <si>
    <t>978015391</t>
  </si>
  <si>
    <t>Otlučení (osekání) vnější vápenné nebo vápenocementové omítky stupně členitosti 1 a 2 do 100%</t>
  </si>
  <si>
    <t>188558011</t>
  </si>
  <si>
    <t>Oklepání omítky komínu</t>
  </si>
  <si>
    <t>(4+1,5+4+1,5)*15,5</t>
  </si>
  <si>
    <t>985131311</t>
  </si>
  <si>
    <t>Ruční dočištění ploch stěn, rubu kleneb a podlah ocelových kartáči</t>
  </si>
  <si>
    <t>1270592968</t>
  </si>
  <si>
    <t>Očištění měděného oplechování</t>
  </si>
  <si>
    <t>skladba R04</t>
  </si>
  <si>
    <t>11,6*1,3</t>
  </si>
  <si>
    <t>22</t>
  </si>
  <si>
    <t>9-Rx001</t>
  </si>
  <si>
    <t>B.04 Odstranění stávajících hlavic LOMANCO vedoucí z komína kotelny, délka hlavice 5 m, DN 540 mm</t>
  </si>
  <si>
    <t>kpl</t>
  </si>
  <si>
    <t>1362055952</t>
  </si>
  <si>
    <t>23</t>
  </si>
  <si>
    <t>9-Rx002</t>
  </si>
  <si>
    <t>B.05 Odstranění stávajících zámečnických výrobků - Odstranění zábradlí na komíně (délka cca 11 m)</t>
  </si>
  <si>
    <t>-337534830</t>
  </si>
  <si>
    <t>997</t>
  </si>
  <si>
    <t>Přesun sutě</t>
  </si>
  <si>
    <t>24</t>
  </si>
  <si>
    <t>997013216</t>
  </si>
  <si>
    <t>Vnitrostaveništní doprava suti a vybouraných hmot pro budovy v do 21 m ručně</t>
  </si>
  <si>
    <t>t</t>
  </si>
  <si>
    <t>-932430529</t>
  </si>
  <si>
    <t>25</t>
  </si>
  <si>
    <t>997013501</t>
  </si>
  <si>
    <t>Odvoz suti a vybouraných hmot na skládku nebo meziskládku do 1 km se složením</t>
  </si>
  <si>
    <t>1118210237</t>
  </si>
  <si>
    <t>26</t>
  </si>
  <si>
    <t>997013509</t>
  </si>
  <si>
    <t>Příplatek k odvozu suti a vybouraných hmot na skládku ZKD 1 km přes 1 km</t>
  </si>
  <si>
    <t>403017704</t>
  </si>
  <si>
    <t>P</t>
  </si>
  <si>
    <t>Poznámka k položce:
Odvoz suti je uvažován na skládku vzdálenou do 10 km. Nutno prověřit odborným zhotovitelem před podáním cenové nabídky a zohlednit skutečnost v jednotkové ceně.</t>
  </si>
  <si>
    <t>25,767*9</t>
  </si>
  <si>
    <t>27</t>
  </si>
  <si>
    <t>997-RL01</t>
  </si>
  <si>
    <t>Poplatek za uložení na skládce (skládkovné, likvidace zákonným způsobem) stavebního odpadu</t>
  </si>
  <si>
    <t>-1936588163</t>
  </si>
  <si>
    <t>PSV</t>
  </si>
  <si>
    <t>Práce a dodávky PSV</t>
  </si>
  <si>
    <t>721</t>
  </si>
  <si>
    <t>Zdravotechnika - vnitřní kanalizace</t>
  </si>
  <si>
    <t>28</t>
  </si>
  <si>
    <t>721210824</t>
  </si>
  <si>
    <t>Demontáž vpustí střešních</t>
  </si>
  <si>
    <t>1141385814</t>
  </si>
  <si>
    <t>B.01 vpustě - Kotelna - bourání</t>
  </si>
  <si>
    <t>Odstranění stávajících vpustí</t>
  </si>
  <si>
    <t>764</t>
  </si>
  <si>
    <t>Konstrukce klempířské</t>
  </si>
  <si>
    <t>29</t>
  </si>
  <si>
    <t>764001833-R</t>
  </si>
  <si>
    <t>Demontáž krytiny k dalšímu použití</t>
  </si>
  <si>
    <t>111824550</t>
  </si>
  <si>
    <t>Demontáž měděného oplechování (bude znovu použito)</t>
  </si>
  <si>
    <t>33</t>
  </si>
  <si>
    <t>764004801</t>
  </si>
  <si>
    <t>Demontáž podokapního žlabu do suti</t>
  </si>
  <si>
    <t>-1685383334</t>
  </si>
  <si>
    <t>K07 - ODSTRANĚNÍ - Podokapní žlab půlkruhový z mědi, tl. 0,6 mm, bez nátěru, RŠ 150 mm</t>
  </si>
  <si>
    <t>24,8</t>
  </si>
  <si>
    <t>34</t>
  </si>
  <si>
    <t>764004861</t>
  </si>
  <si>
    <t>Demontáž svodu do suti</t>
  </si>
  <si>
    <t>1018022845</t>
  </si>
  <si>
    <t>K12 -  ODSTRANĚNÍ - Svod kruhový z mědi tl. 0,6 mm, bez nátěru, průměr 120 mm</t>
  </si>
  <si>
    <t>6,45</t>
  </si>
  <si>
    <t>767</t>
  </si>
  <si>
    <t>Konstrukce zámečnické</t>
  </si>
  <si>
    <t>32</t>
  </si>
  <si>
    <t>767590840</t>
  </si>
  <si>
    <t>Demontáž podlah zdvojených - nosného roštu</t>
  </si>
  <si>
    <t>-1343158552</t>
  </si>
  <si>
    <t xml:space="preserve">Odstranění pororoštů </t>
  </si>
  <si>
    <t>21,6</t>
  </si>
  <si>
    <t>31</t>
  </si>
  <si>
    <t>767832802</t>
  </si>
  <si>
    <t>Demontáž venkovních žebříků bez ochranného koše</t>
  </si>
  <si>
    <t>-1317279150</t>
  </si>
  <si>
    <t>Odstranění žebříku délky 15,5 m</t>
  </si>
  <si>
    <t>15,5</t>
  </si>
  <si>
    <t>2020-160601.2 - Nové konstrukce</t>
  </si>
  <si>
    <t>Soupis:</t>
  </si>
  <si>
    <t>2020-160601.2.1 - Fasáda, střechy</t>
  </si>
  <si>
    <t xml:space="preserve">    6 - Úpravy povrchů, podlahy a osazování výplní</t>
  </si>
  <si>
    <t xml:space="preserve">    998 - Přesun hmot</t>
  </si>
  <si>
    <t xml:space="preserve">    712 - Povlakové krytiny</t>
  </si>
  <si>
    <t xml:space="preserve">    713 - Izolace tepelné</t>
  </si>
  <si>
    <t xml:space="preserve">    761 - Konstrukce prosvětlovací</t>
  </si>
  <si>
    <t xml:space="preserve">    762 - Konstrukce tesařské</t>
  </si>
  <si>
    <t xml:space="preserve">    763 - Konstrukce suché výstavby</t>
  </si>
  <si>
    <t xml:space="preserve">    783 - Dokončovací práce - nátěry</t>
  </si>
  <si>
    <t xml:space="preserve">    784 - Dokončovací práce - malby a tapety</t>
  </si>
  <si>
    <t>Úpravy povrchů, podlahy a osazování výplní</t>
  </si>
  <si>
    <t>612325302</t>
  </si>
  <si>
    <t>Vápenocementová štuková omítka ostění nebo nadpraží</t>
  </si>
  <si>
    <t>1408352707</t>
  </si>
  <si>
    <t>Oprava venkovních špalet ze 100%</t>
  </si>
  <si>
    <t>918,78</t>
  </si>
  <si>
    <t>Oprava vnitřních špalet ze 100%</t>
  </si>
  <si>
    <t>1378,16</t>
  </si>
  <si>
    <t>619995001</t>
  </si>
  <si>
    <t>Začištění omítek kolem oken, dveří, podlah nebo obkladů</t>
  </si>
  <si>
    <t>-1166292735</t>
  </si>
  <si>
    <t>Zednické začištění venkovních špalet po vybouraných oknech a dveřích</t>
  </si>
  <si>
    <t>4593,88</t>
  </si>
  <si>
    <t>Zednické začištění vnitřních špalet po vybouraných oknech a dveřích</t>
  </si>
  <si>
    <t>Zednické začištění venkovních parapetů</t>
  </si>
  <si>
    <t>1608,55</t>
  </si>
  <si>
    <t>Zednické začištění vnitřních parapetů</t>
  </si>
  <si>
    <t>R</t>
  </si>
  <si>
    <t>620A1022</t>
  </si>
  <si>
    <t>Vnější omítka stěn a zdiva vápenná nebo vápenocementová štuková</t>
  </si>
  <si>
    <t>ÚRS RYRO 2020 01</t>
  </si>
  <si>
    <t>-617915656</t>
  </si>
  <si>
    <t>Omítnutí komína</t>
  </si>
  <si>
    <t>(4+1,5+4+1,5)*(15,5+6,2)</t>
  </si>
  <si>
    <t>620A5002</t>
  </si>
  <si>
    <t>Nátěr vnější omítky akrylátový (základní i krycí vrstva)</t>
  </si>
  <si>
    <t>119009511</t>
  </si>
  <si>
    <t>Povrchová úprava komínu</t>
  </si>
  <si>
    <t>621525105-Rx01</t>
  </si>
  <si>
    <t>Tenkovrstvá omítka malých ploch do 10,0m2 na podhledech včetně výztužné tkaniny</t>
  </si>
  <si>
    <t>-1764187240</t>
  </si>
  <si>
    <t>Nová omítka s výztužnou tkaninou</t>
  </si>
  <si>
    <t>DET 02</t>
  </si>
  <si>
    <t>DET 04</t>
  </si>
  <si>
    <t>622143003</t>
  </si>
  <si>
    <t>Montáž omítkových plastových nebo pozinkovaných rohových profilů s tkaninou</t>
  </si>
  <si>
    <t>-1293891765</t>
  </si>
  <si>
    <t>Vnější omítková rohová lišta</t>
  </si>
  <si>
    <t>2907,94</t>
  </si>
  <si>
    <t>M</t>
  </si>
  <si>
    <t>63127464</t>
  </si>
  <si>
    <t>profil rohový Al 15x15mm s výztužnou tkaninou š 100mm pro ETICS</t>
  </si>
  <si>
    <t>786652628</t>
  </si>
  <si>
    <t>Vnější rohová lišta</t>
  </si>
  <si>
    <t>2907,940</t>
  </si>
  <si>
    <t>2907,94*1,1 'Přepočtené koeficientem množství</t>
  </si>
  <si>
    <t>-504753308</t>
  </si>
  <si>
    <t>Vnější omítková rohová lišta s okapničkou</t>
  </si>
  <si>
    <t>1685,94</t>
  </si>
  <si>
    <t>59051510-R</t>
  </si>
  <si>
    <t>profil okenní s nepřiznanou podomítkovou okapnicí Pz 2,0 m</t>
  </si>
  <si>
    <t>-670782483</t>
  </si>
  <si>
    <t>1685,940</t>
  </si>
  <si>
    <t>1685,94*1,1 'Přepočtené koeficientem množství</t>
  </si>
  <si>
    <t>1895420017</t>
  </si>
  <si>
    <t>Vnitřní omítková rohová lišta</t>
  </si>
  <si>
    <t>55343023</t>
  </si>
  <si>
    <t>profil rohový Pz s kulatou hlavou pro vnitřní omítky tl 15mm</t>
  </si>
  <si>
    <t>304321934</t>
  </si>
  <si>
    <t>4593,88*1,05 'Přepočtené koeficientem množství</t>
  </si>
  <si>
    <t>622143004</t>
  </si>
  <si>
    <t>Montáž omítkových samolepících začišťovacích profilů (APU lišt)</t>
  </si>
  <si>
    <t>613029626</t>
  </si>
  <si>
    <t>Poznámka k položce:
Vnitřní i vnější.</t>
  </si>
  <si>
    <t>APU lišta vnější</t>
  </si>
  <si>
    <t>APU lišta vnitřní</t>
  </si>
  <si>
    <t>59051476</t>
  </si>
  <si>
    <t>profil okenní začišťovací se sklovláknitou armovací tkaninou 9 mm/2,4 m</t>
  </si>
  <si>
    <t>-767762597</t>
  </si>
  <si>
    <t>9187,760</t>
  </si>
  <si>
    <t>9187,76*1,05 'Přepočtené koeficientem množství</t>
  </si>
  <si>
    <t>636311121-r</t>
  </si>
  <si>
    <t>Kladení dlažby z betonových dlaždic 50x50cm na sucho na gumové podložky - včetně dodávky gumové podložky</t>
  </si>
  <si>
    <t>-1169318710</t>
  </si>
  <si>
    <t>Betonová dlaždice 500x500x50 mm - kladeno lokálně</t>
  </si>
  <si>
    <t>skladba R06</t>
  </si>
  <si>
    <t>Gumová podložka 1100x1100x10 mm</t>
  </si>
  <si>
    <t>59245601</t>
  </si>
  <si>
    <t>dlažba desková betonová 500x500x50mm přírodní</t>
  </si>
  <si>
    <t>2109180693</t>
  </si>
  <si>
    <t>12*0,5*2</t>
  </si>
  <si>
    <t>12*1,02 'Přepočtené koeficientem množství</t>
  </si>
  <si>
    <t>941111112</t>
  </si>
  <si>
    <t>Montáž lešení řadového trubkového lehkého s podlahami zatížení do 200 kg/m2 š do 0,9 m v do 25 m</t>
  </si>
  <si>
    <t>-1822453797</t>
  </si>
  <si>
    <t>Lešení kolem komína</t>
  </si>
  <si>
    <t>(1,5+4+1,5+4+2*2*1,5)*24</t>
  </si>
  <si>
    <t>941111212</t>
  </si>
  <si>
    <t>Příplatek k lešení řadovému trubkovému lehkému s podlahami š 0,9 m v 25 m za první a ZKD den použití</t>
  </si>
  <si>
    <t>-702189157</t>
  </si>
  <si>
    <t>408,000*45</t>
  </si>
  <si>
    <t>941111812</t>
  </si>
  <si>
    <t>Demontáž lešení řadového trubkového lehkého s podlahami zatížení do 200 kg/m2 š do 0,9 m v do 25 m</t>
  </si>
  <si>
    <t>-1068071726</t>
  </si>
  <si>
    <t>944611111</t>
  </si>
  <si>
    <t>Montáž ochranné plachty z textilie z umělých vláken</t>
  </si>
  <si>
    <t>638105073</t>
  </si>
  <si>
    <t>944611211</t>
  </si>
  <si>
    <t>Příplatek k ochranné plachtě za první a ZKD den použití</t>
  </si>
  <si>
    <t>-565334539</t>
  </si>
  <si>
    <t>944611811</t>
  </si>
  <si>
    <t>Demontáž ochranné plachty z textilie z umělých vláken</t>
  </si>
  <si>
    <t>-614391081</t>
  </si>
  <si>
    <t>949101112</t>
  </si>
  <si>
    <t>Lešení pomocné pro objekty pozemních staveb s lešeňovou podlahou v do 3,5 m zatížení do 150 kg/m2</t>
  </si>
  <si>
    <t>647424501</t>
  </si>
  <si>
    <t>U vybraných oken</t>
  </si>
  <si>
    <t>(4,18+13,215+7,81+7,1+7,1+3,3+9,94+3,1+11,82+0,4+2,1+11,43+32,12)*1,1*2</t>
  </si>
  <si>
    <t>952901111</t>
  </si>
  <si>
    <t>Vyčištění budov bytové a občanské výstavby při výšce podlaží do 4 m</t>
  </si>
  <si>
    <t>1719119587</t>
  </si>
  <si>
    <t>(1608,55+77,39)*2</t>
  </si>
  <si>
    <t>985132311</t>
  </si>
  <si>
    <t>Ruční dočištění ploch líce kleneb a podhledů</t>
  </si>
  <si>
    <t>-2007290206</t>
  </si>
  <si>
    <t>Očištění trámového stropu</t>
  </si>
  <si>
    <t>skladba R05</t>
  </si>
  <si>
    <t>41,9*1,3</t>
  </si>
  <si>
    <t>9-R001</t>
  </si>
  <si>
    <t>D+M kompresní pásky</t>
  </si>
  <si>
    <t>1519374350</t>
  </si>
  <si>
    <t>Kompresní těsnící páska</t>
  </si>
  <si>
    <t>DET 01</t>
  </si>
  <si>
    <t>41,43</t>
  </si>
  <si>
    <t>Kompresní páska</t>
  </si>
  <si>
    <t>20,16</t>
  </si>
  <si>
    <t>Lokální pochozí lávky na systémový rošt - kompletní skladba např. STEPcross</t>
  </si>
  <si>
    <t>2050734548</t>
  </si>
  <si>
    <t>Střecha R02</t>
  </si>
  <si>
    <t>(36+11,538+31,2+2,185+2,388)*1,2</t>
  </si>
  <si>
    <t>Signalizační přepad chrlič (1 ks/5bm)m2)</t>
  </si>
  <si>
    <t>1054123239</t>
  </si>
  <si>
    <t>9-Rx003</t>
  </si>
  <si>
    <t>Protidešťový límec na hlavici komína přišroubovaný silovým spojem včetně těsnící pásky</t>
  </si>
  <si>
    <t>-779481415</t>
  </si>
  <si>
    <t>9-Rx004</t>
  </si>
  <si>
    <t>Střešní průchodka komína z mědi</t>
  </si>
  <si>
    <t>614293192</t>
  </si>
  <si>
    <t>9-Rx005</t>
  </si>
  <si>
    <t>Průchodky pro sloupky zábradlí z mědi</t>
  </si>
  <si>
    <t>-723605520</t>
  </si>
  <si>
    <t>998</t>
  </si>
  <si>
    <t>Přesun hmot</t>
  </si>
  <si>
    <t>998017003</t>
  </si>
  <si>
    <t>Přesun hmot s omezením mechanizace pro budovy v do 24 m</t>
  </si>
  <si>
    <t>1696823294</t>
  </si>
  <si>
    <t>712</t>
  </si>
  <si>
    <t>Povlakové krytiny</t>
  </si>
  <si>
    <t>712300921-Rx001</t>
  </si>
  <si>
    <t>Oprava asfaltové parozábrany - lokální</t>
  </si>
  <si>
    <t>1597726006</t>
  </si>
  <si>
    <t>SCUDOEPLAST FCTR tl. 4 mm - LOKÁLNÍ VYSPRAVENÍ ASFALTOVOU PAROZÁBRANOU</t>
  </si>
  <si>
    <t>skladba R01</t>
  </si>
  <si>
    <t>40,7+77,3+134,8</t>
  </si>
  <si>
    <t>712331111</t>
  </si>
  <si>
    <t>Provedení povlakové krytiny střech do 10° podkladní vrstvy pásy na sucho samolepící</t>
  </si>
  <si>
    <t>-1931760060</t>
  </si>
  <si>
    <t>Samolepící asfaltový pás tl. 4 mm</t>
  </si>
  <si>
    <t>Samolepící asfaltový pás tl. 4 mm  (skladba BROOF t3)</t>
  </si>
  <si>
    <t>Separační oxidovaný asfaltový pás s vložkou ze skelné rohože a s oboustranou úpravou minerálním jemnozrnným posypem - 100 mm</t>
  </si>
  <si>
    <t>0,1*41,43</t>
  </si>
  <si>
    <t>Samolepící asfaltový pás</t>
  </si>
  <si>
    <t>20,16*1</t>
  </si>
  <si>
    <t>62853001</t>
  </si>
  <si>
    <t>pás asfaltový samolepicí modifikovaný SBS tl 4mm s vložkou ze skleněné tkaniny se spalitelnou fólií nebo jemnozrnný minerálním posypem nebo textilií na horním povrchu</t>
  </si>
  <si>
    <t>306608669</t>
  </si>
  <si>
    <t>298,703*1,15 'Přepočtené koeficientem množství</t>
  </si>
  <si>
    <t>35</t>
  </si>
  <si>
    <t>712341559</t>
  </si>
  <si>
    <t>Provedení povlakové krytiny střech do 10° pásy NAIP přitavením v plné ploše</t>
  </si>
  <si>
    <t>-180848264</t>
  </si>
  <si>
    <t>Krycí modifikovaný asfaltový pás s posypem, tl. 4 mm</t>
  </si>
  <si>
    <t>Krycí modifikovaný asfaltový pás s posypem tl. 4 mm</t>
  </si>
  <si>
    <t>36</t>
  </si>
  <si>
    <t>62853005</t>
  </si>
  <si>
    <t>pás asfaltový natavitelný modifikovaný SBS tl 4mm s vložkou ze skleněné tkaniny a hrubozrnným břidličným posypem na horním povrchu</t>
  </si>
  <si>
    <t>458702117</t>
  </si>
  <si>
    <t>274,4*1,15 'Přepočtené koeficientem množství</t>
  </si>
  <si>
    <t>37</t>
  </si>
  <si>
    <t>712391172-R</t>
  </si>
  <si>
    <t>Provedení ochranné textilní vrstvy podlah, střech</t>
  </si>
  <si>
    <t>1617500988</t>
  </si>
  <si>
    <t>Paropropustná krycí geotextílie 100 g/m2</t>
  </si>
  <si>
    <t>skladba R02</t>
  </si>
  <si>
    <t>224,2+79,6</t>
  </si>
  <si>
    <t>38</t>
  </si>
  <si>
    <t>69311225</t>
  </si>
  <si>
    <t>geotextilie netkaná separační, ochranná, filtrační, drenážní PES 100g/m2</t>
  </si>
  <si>
    <t>-54237651</t>
  </si>
  <si>
    <t>303,8*1,15 'Přepočtené koeficientem množství</t>
  </si>
  <si>
    <t>39</t>
  </si>
  <si>
    <t>712-Rx001</t>
  </si>
  <si>
    <t>Přířez z asfaltového podkladního pásu</t>
  </si>
  <si>
    <t>-1700947325</t>
  </si>
  <si>
    <t>0,7*41,43</t>
  </si>
  <si>
    <t>Přířez samolepícího asfaltového pásu</t>
  </si>
  <si>
    <t>(0,65+0,32)*24,8</t>
  </si>
  <si>
    <t>40</t>
  </si>
  <si>
    <t>998712203</t>
  </si>
  <si>
    <t>Přesun hmot procentní pro krytiny povlakové v objektech v do 24 m</t>
  </si>
  <si>
    <t>%</t>
  </si>
  <si>
    <t>336549150</t>
  </si>
  <si>
    <t>713</t>
  </si>
  <si>
    <t>Izolace tepelné</t>
  </si>
  <si>
    <t>41</t>
  </si>
  <si>
    <t>713111111</t>
  </si>
  <si>
    <t>Montáž izolace tepelné vrchem stropů volně kladenými rohožemi, pásy, dílci, deskami</t>
  </si>
  <si>
    <t>-59927333</t>
  </si>
  <si>
    <t>Izolace z minerální vaty MV 280 mm (2x140 mm)</t>
  </si>
  <si>
    <t>(224,2+79,6)*2</t>
  </si>
  <si>
    <t>42</t>
  </si>
  <si>
    <t>63148156</t>
  </si>
  <si>
    <t>deska tepelně izolační minerální univerzální λ=0,035 tl 140mm</t>
  </si>
  <si>
    <t>1318527880</t>
  </si>
  <si>
    <t>607,6*1,02 'Přepočtené koeficientem množství</t>
  </si>
  <si>
    <t>43</t>
  </si>
  <si>
    <t>713121131</t>
  </si>
  <si>
    <t>Montáž izolace podlah parotěsné tl do 5 mm</t>
  </si>
  <si>
    <t>-1244153049</t>
  </si>
  <si>
    <t>Parozábrana</t>
  </si>
  <si>
    <t>44</t>
  </si>
  <si>
    <t>28329028</t>
  </si>
  <si>
    <t>fólie PE vyztužená Al vrstvou pro parotěsnou vrstvu 150g/m2 s integrovanou lepící páskou</t>
  </si>
  <si>
    <t>299724884</t>
  </si>
  <si>
    <t>303,8*1,05 'Přepočtené koeficientem množství</t>
  </si>
  <si>
    <t>45</t>
  </si>
  <si>
    <t>713141131</t>
  </si>
  <si>
    <t>Montáž izolace tepelné střech plochých lepené za studena plně 1 vrstva rohoží, pásů, dílců, desek</t>
  </si>
  <si>
    <t>-379420115</t>
  </si>
  <si>
    <t>EPS 250S tl. 200 mm (lepeno)</t>
  </si>
  <si>
    <t>EPS 250S tl. 200 mm (lepeno)/ EPS v šířce 1 m pod podpůrnou konstrukcí pororoštu</t>
  </si>
  <si>
    <t>12*1*2</t>
  </si>
  <si>
    <t>XPS (EPS150) tl. 100 mm - vodorovně položené</t>
  </si>
  <si>
    <t>0,4*24,8</t>
  </si>
  <si>
    <t>46</t>
  </si>
  <si>
    <t>28376422</t>
  </si>
  <si>
    <t>deska z polystyrénu XPS, hrana polodrážková a hladký povrch 300kPa tl 100mm</t>
  </si>
  <si>
    <t>402444571</t>
  </si>
  <si>
    <t>47</t>
  </si>
  <si>
    <t>28375963-Ri001</t>
  </si>
  <si>
    <t>deska EPS 250 do plochých střech a podlah tl 200mm</t>
  </si>
  <si>
    <t>227842050</t>
  </si>
  <si>
    <t>12*2</t>
  </si>
  <si>
    <t>276,8*1,02 'Přepočtené koeficientem množství</t>
  </si>
  <si>
    <t>48</t>
  </si>
  <si>
    <t>713141331</t>
  </si>
  <si>
    <t>Montáž izolace tepelné střech plochých lepené za studena zplna, spádová vrstva</t>
  </si>
  <si>
    <t>-1828791926</t>
  </si>
  <si>
    <t>Tepelná izolace EPS 150S 50-100 mm</t>
  </si>
  <si>
    <t>skladba R03</t>
  </si>
  <si>
    <t>39,7*1,3</t>
  </si>
  <si>
    <t>Spádový klín z minerální vlny tl. 50-75 mm</t>
  </si>
  <si>
    <t>DET 05</t>
  </si>
  <si>
    <t>12,15*0,5</t>
  </si>
  <si>
    <t>49</t>
  </si>
  <si>
    <t>28376142</t>
  </si>
  <si>
    <t>klín izolační z pěnového polystyrenu EPS 150 spádový</t>
  </si>
  <si>
    <t>-929043408</t>
  </si>
  <si>
    <t>51,610*(0,05+0,1)/2*1,1</t>
  </si>
  <si>
    <t>50</t>
  </si>
  <si>
    <t>28376104</t>
  </si>
  <si>
    <t>klín izolační z čedičové minerální vaty 70kPa spádový</t>
  </si>
  <si>
    <t>-84338919</t>
  </si>
  <si>
    <t>12,15*0,5*(0,05+0,075)/2</t>
  </si>
  <si>
    <t>51</t>
  </si>
  <si>
    <t>713151111</t>
  </si>
  <si>
    <t>Montáž izolace tepelné střech šikmých kladené volně mezi krokve rohoží, pásů, desek</t>
  </si>
  <si>
    <t>-1727259809</t>
  </si>
  <si>
    <t>Minerální vata tl. 200 mm mezi krokvemi</t>
  </si>
  <si>
    <t>Vložení MV tl. 200 mm mezi krokve</t>
  </si>
  <si>
    <t>52</t>
  </si>
  <si>
    <t>63141195-Ri001</t>
  </si>
  <si>
    <t>deska tepelně izolační minerální do šikmých střech a stěn tl 280mm</t>
  </si>
  <si>
    <t>831973781</t>
  </si>
  <si>
    <t>69,55*1,02 'Přepočtené koeficientem množství</t>
  </si>
  <si>
    <t>53</t>
  </si>
  <si>
    <t>713151131</t>
  </si>
  <si>
    <t>Montáž izolace tepelné střech šikmých kladené volně nad krokve rohoží, pásů, desek sklonu do 30°</t>
  </si>
  <si>
    <t>-1010731390</t>
  </si>
  <si>
    <t>Minerální vata tl. 80-5 mm ve spádu</t>
  </si>
  <si>
    <t>54</t>
  </si>
  <si>
    <t>43909598</t>
  </si>
  <si>
    <t>54,47*(0,08+0,005)/2*1,1</t>
  </si>
  <si>
    <t>55</t>
  </si>
  <si>
    <t>713-Rx001</t>
  </si>
  <si>
    <t>D+M náběhový klín střechy</t>
  </si>
  <si>
    <t>-1152849378</t>
  </si>
  <si>
    <t>Náběhový klín EPS 100S, 50x50 mm</t>
  </si>
  <si>
    <t>56</t>
  </si>
  <si>
    <t>998713203</t>
  </si>
  <si>
    <t>Přesun hmot procentní pro izolace tepelné v objektech v do 24 m</t>
  </si>
  <si>
    <t>1891160581</t>
  </si>
  <si>
    <t>761</t>
  </si>
  <si>
    <t>Konstrukce prosvětlovací</t>
  </si>
  <si>
    <t>57</t>
  </si>
  <si>
    <t>761611114</t>
  </si>
  <si>
    <t>Okno zděné ze skleněných tvárnic - dle výběru investora</t>
  </si>
  <si>
    <t>-1118115741</t>
  </si>
  <si>
    <t>58</t>
  </si>
  <si>
    <t>998761203</t>
  </si>
  <si>
    <t>Přesun hmot procentní pro konstrukce sklobetonové v objektech v do 24 m</t>
  </si>
  <si>
    <t>1348320725</t>
  </si>
  <si>
    <t>762</t>
  </si>
  <si>
    <t>Konstrukce tesařské</t>
  </si>
  <si>
    <t>59</t>
  </si>
  <si>
    <t>762341046</t>
  </si>
  <si>
    <t>Bednění střech rovných z desek OSB tl 22 mm na pero a drážku šroubovaných na rošt</t>
  </si>
  <si>
    <t>-322684303</t>
  </si>
  <si>
    <t>Dřevěné bednění</t>
  </si>
  <si>
    <t>Bednění</t>
  </si>
  <si>
    <t>60</t>
  </si>
  <si>
    <t>762341210</t>
  </si>
  <si>
    <t>Montáž bednění střech rovných a šikmých sklonu do 60° z hrubých prken na sraz</t>
  </si>
  <si>
    <t>-1790948387</t>
  </si>
  <si>
    <t>Latě - větraná mezera</t>
  </si>
  <si>
    <t>61</t>
  </si>
  <si>
    <t>60514114</t>
  </si>
  <si>
    <t>řezivo jehličnaté lať impregnovaná dl 4 m</t>
  </si>
  <si>
    <t>2002915351</t>
  </si>
  <si>
    <t>66,690*3*0,03*0,05*1,1</t>
  </si>
  <si>
    <t>62</t>
  </si>
  <si>
    <t>762-Rx01</t>
  </si>
  <si>
    <t>D+M Krokevního sytsému ve spádu pro skladbu R04</t>
  </si>
  <si>
    <t>-1757245003</t>
  </si>
  <si>
    <t>Krokevní systém ve spádu jako R05</t>
  </si>
  <si>
    <t>63</t>
  </si>
  <si>
    <t>762-Rx02</t>
  </si>
  <si>
    <t>Břízová fóliovaná překližka tl. 22 mm lepená vodovzdorným lepidlem, se zatřenými řeznými hranami voděodolným nátěrem</t>
  </si>
  <si>
    <t>-1985418117</t>
  </si>
  <si>
    <t>0,4*24,8*2</t>
  </si>
  <si>
    <t>64</t>
  </si>
  <si>
    <t>762-Rx03</t>
  </si>
  <si>
    <t>OSB deska tl. 22 mm vyspádovaná pomocí konstrukce ze dřevěných hranolů 50-125 mm</t>
  </si>
  <si>
    <t>-2006719649</t>
  </si>
  <si>
    <t>DET 03</t>
  </si>
  <si>
    <t>0,65*4*2</t>
  </si>
  <si>
    <t>65</t>
  </si>
  <si>
    <t>998762203</t>
  </si>
  <si>
    <t>Přesun hmot procentní pro kce tesařské v objektech v do 24 m</t>
  </si>
  <si>
    <t>789034028</t>
  </si>
  <si>
    <t>763</t>
  </si>
  <si>
    <t>Konstrukce suché výstavby</t>
  </si>
  <si>
    <t>66</t>
  </si>
  <si>
    <t>763131431</t>
  </si>
  <si>
    <t>SDK podhled deska 1xDF 12,5 bez izolace dvouvrstvá spodní kce profil CD+UD REI do 90</t>
  </si>
  <si>
    <t>-166355940</t>
  </si>
  <si>
    <t>Zavěšený podhled tl. 30 mm</t>
  </si>
  <si>
    <t>67</t>
  </si>
  <si>
    <t>998763403</t>
  </si>
  <si>
    <t>Přesun hmot procentní pro sádrokartonové konstrukce v objektech v do 24 m</t>
  </si>
  <si>
    <t>-132138473</t>
  </si>
  <si>
    <t>68</t>
  </si>
  <si>
    <t>712363373-R</t>
  </si>
  <si>
    <t>Povlakové krytiny střech do 10° z tvarovaných poplastovaných lišt délky 2 m přítlačná lišta rš 140 mm</t>
  </si>
  <si>
    <t>117392587</t>
  </si>
  <si>
    <t>K05 - Přítlačná lišta hydroizolace z žárově pozinkovaného plechu tl. 0,55 mm opatřeného vrstvou PVC tl. 0,6 mm (poplastovaný plech), RŠ 140 mm</t>
  </si>
  <si>
    <t>69</t>
  </si>
  <si>
    <t>764011611</t>
  </si>
  <si>
    <t>Podkladní plech z Pz s upraveným povrchem rš 150 mm</t>
  </si>
  <si>
    <t>976517303</t>
  </si>
  <si>
    <t>K03 - Vyztužovací pás z žárově pozinkovaného plechu tl. 0,55 mm opatřeného vrstvou PVC tl. 0,6 mm (poplastovaný plech), RŠ 150 mm</t>
  </si>
  <si>
    <t>3,9</t>
  </si>
  <si>
    <t>70</t>
  </si>
  <si>
    <t>764011614-R</t>
  </si>
  <si>
    <t>Podkladní plech z Pz s upraveným povrchem rš 315 mm</t>
  </si>
  <si>
    <t>1327915571</t>
  </si>
  <si>
    <t>K08 - Vyztužovací pás z žárově pozinkovaného plechu tl. 0,55 mm opatřeného vrstvou PVC tl. 0,6 mm (poplastovaný plech), RŠ 315 mm</t>
  </si>
  <si>
    <t>71</t>
  </si>
  <si>
    <t>764011614-R2</t>
  </si>
  <si>
    <t>Podkladní plech z Pz s upraveným povrchem rš 310 mm</t>
  </si>
  <si>
    <t>-1791967899</t>
  </si>
  <si>
    <t>K10 - Vyztužovací pás z žárově pozinkovaného plechu tl. 0,55 mm opatřeného vrstvou PVC tl. 0,6 mm (poplastovaný plech), RŠ 310 mm</t>
  </si>
  <si>
    <t>12,15</t>
  </si>
  <si>
    <t>72</t>
  </si>
  <si>
    <t>764011615-R</t>
  </si>
  <si>
    <t>Podkladní plech z Pz s upraveným povrchem rš 385 mm</t>
  </si>
  <si>
    <t>-1185854689</t>
  </si>
  <si>
    <t>K11 - Vyztužovací pás z žárově pozinkovaného plechu tl. 0,55 mm opatřeného vrstvou PVC tl. 0,6 mm (poplastovaný plech), RŠ 385 mm</t>
  </si>
  <si>
    <t>73</t>
  </si>
  <si>
    <t>764101101</t>
  </si>
  <si>
    <t>Montáž krytiny střechy rovné drážkováním ze svitků rš do 600 mm sklonu do 30°</t>
  </si>
  <si>
    <t>-2087684660</t>
  </si>
  <si>
    <t>Zpětná montáž měděného oplechování</t>
  </si>
  <si>
    <t>74</t>
  </si>
  <si>
    <t>764131401</t>
  </si>
  <si>
    <t>Krytina střechy rovné drážkováním ze svitků z Cu plechu rš 500 mm sklonu do 30°</t>
  </si>
  <si>
    <t>1573948513</t>
  </si>
  <si>
    <t>Plechová střecha měděná tl. 15 mm</t>
  </si>
  <si>
    <t>75</t>
  </si>
  <si>
    <t>764212664-R</t>
  </si>
  <si>
    <t>Připojovací plechová lišta z Pz s povrchovou úpravou rš 285 mm</t>
  </si>
  <si>
    <t>-545469214</t>
  </si>
  <si>
    <t>K04 - Připojovací plechová lišta z žárově pozinkovaného plechu tl. 0,6 mm s barevnou ochrannou proti UV záření (POLYESTER 50 mikrometrů), RŠ 285 mm</t>
  </si>
  <si>
    <t>76</t>
  </si>
  <si>
    <t>764231413-R</t>
  </si>
  <si>
    <t>Oplechování nevětraného hřebene z Cu plechu s hřebenovým plechem rš 255 mm</t>
  </si>
  <si>
    <t>105286765</t>
  </si>
  <si>
    <t>K01 - Krytí hřebene střechy z mědi tl. 0,6 mm, bez nátěru, RŠ 255 mm</t>
  </si>
  <si>
    <t>77</t>
  </si>
  <si>
    <t>764232434-R</t>
  </si>
  <si>
    <t>Oplechování rovné okapové hrany z Cu plechu rš 290 mm</t>
  </si>
  <si>
    <t>-428000985</t>
  </si>
  <si>
    <t>K02 - Okapnicový pás z mědi tl. 0,6 mm, bez nátěru, RŠ 295 mm</t>
  </si>
  <si>
    <t>3,90</t>
  </si>
  <si>
    <t>78</t>
  </si>
  <si>
    <t>764235411</t>
  </si>
  <si>
    <t>Oplechování horních ploch a nadezdívek (atik) bez rohů z Cu plechu celoplošně lepené rš přes 800 mm</t>
  </si>
  <si>
    <t>1209248444</t>
  </si>
  <si>
    <t>K09 - Oplechování atiky z mědi tl. 0,6 mm, bez nátěru, RŠ 980 mm</t>
  </si>
  <si>
    <t>12,15*0,98</t>
  </si>
  <si>
    <t>79</t>
  </si>
  <si>
    <t>764531403-R</t>
  </si>
  <si>
    <t>Žlab podokapní půlkruhový z Cu plechu rš 150 mm</t>
  </si>
  <si>
    <t>-317343612</t>
  </si>
  <si>
    <t>80</t>
  </si>
  <si>
    <t>764538423</t>
  </si>
  <si>
    <t>Svody kruhové včetně objímek, kolen, odskoků z Cu plechu průměru 120 mm</t>
  </si>
  <si>
    <t>1300605152</t>
  </si>
  <si>
    <t>K12 - Svod kruhový z mědi tl. 0,6 mm, bez nátěru, průměr 120 mm</t>
  </si>
  <si>
    <t>81</t>
  </si>
  <si>
    <t>764-R001</t>
  </si>
  <si>
    <t>Ukončovací profil z Pz plechu</t>
  </si>
  <si>
    <t>-1027913328</t>
  </si>
  <si>
    <t>K06 - Ukončovací profil z žárově pozinkovaného plechu tl. 0,55 mm opatřeného vrstvou PVC tl. 0,6 mm (poplastovaný plech), 1.RŠ 440 mm, 2.RŠ 630 mm, 3.</t>
  </si>
  <si>
    <t>82</t>
  </si>
  <si>
    <t>764-Rx002</t>
  </si>
  <si>
    <t>Měděný plech tl. 0,8 mm; rš 720 mm</t>
  </si>
  <si>
    <t>1802933402</t>
  </si>
  <si>
    <t>4+4</t>
  </si>
  <si>
    <t>83</t>
  </si>
  <si>
    <t>764-Rx003</t>
  </si>
  <si>
    <t>Strukturní dělící vrstva</t>
  </si>
  <si>
    <t>1605824452</t>
  </si>
  <si>
    <t>Strukturní dělící vrstva DEKTEN METAL II</t>
  </si>
  <si>
    <t>0,8*4*1,2*2</t>
  </si>
  <si>
    <t>Strukturní dělící rohož</t>
  </si>
  <si>
    <t>84</t>
  </si>
  <si>
    <t>764-Rx004</t>
  </si>
  <si>
    <t>Systémová lišta pro napojení oplechování</t>
  </si>
  <si>
    <t>-649714047</t>
  </si>
  <si>
    <t>85</t>
  </si>
  <si>
    <t>765191023</t>
  </si>
  <si>
    <t>Montáž pojistné hydroizolační nebo parotěsné kladené ve sklonu přes 20° s lepenými spoji na bednění</t>
  </si>
  <si>
    <t>-2137798957</t>
  </si>
  <si>
    <t>Asfaltová parozábrana</t>
  </si>
  <si>
    <t>86</t>
  </si>
  <si>
    <t>62852010</t>
  </si>
  <si>
    <t>pás asfaltový parotěsný</t>
  </si>
  <si>
    <t>234749609</t>
  </si>
  <si>
    <t>69,55*1,1 'Přepočtené koeficientem množství</t>
  </si>
  <si>
    <t>87</t>
  </si>
  <si>
    <t>998764203</t>
  </si>
  <si>
    <t>Přesun hmot procentní pro konstrukce klempířské v objektech v do 24 m</t>
  </si>
  <si>
    <t>127874152</t>
  </si>
  <si>
    <t>88</t>
  </si>
  <si>
    <t>767A2003</t>
  </si>
  <si>
    <t>Zámečnické zábradlí z trubek hmotnosti do 45 kg</t>
  </si>
  <si>
    <t>215148343</t>
  </si>
  <si>
    <t>Z01 - Nové ocelové zábradlí dle PD - pohled kotelna A, B, C, D, E; konstrukce je ocelová žárově zinkovaná, min. tl. vrstvy podle EN ISO 1461 bude</t>
  </si>
  <si>
    <t xml:space="preserve">85 mikronů všechny montážní spoje budou provedeny jako svařované; výška 1,2 m; délka 1,935+1,935+1,325+1,935+1,935+1,325=10,39 m; montáž </t>
  </si>
  <si>
    <t>zábradlí prováděna ve výšce cca 17 m nad terénem</t>
  </si>
  <si>
    <t>10,39</t>
  </si>
  <si>
    <t>89</t>
  </si>
  <si>
    <t>767A3001</t>
  </si>
  <si>
    <t>Zámečnické žebříky fasádní požární</t>
  </si>
  <si>
    <t>-111325649</t>
  </si>
  <si>
    <t>Z02 - Nový ocelový žebřík dle PD - pohled kotelna A, B, C, D, E; konstrukce je ocelová žárově zinkovaná, min. tl. vrstvy podle EN ISO 1461 bude</t>
  </si>
  <si>
    <t xml:space="preserve"> 85 mikrometrů; všechny montážní spoje budou provedeny jako svařované; délka žebříku 17,570 m</t>
  </si>
  <si>
    <t>17,57</t>
  </si>
  <si>
    <t>90</t>
  </si>
  <si>
    <t>767-Rx001</t>
  </si>
  <si>
    <t>Z03 - Nový pororošt dle PD - skladba R06</t>
  </si>
  <si>
    <t>170173415</t>
  </si>
  <si>
    <t xml:space="preserve"> konstrukce je ocelová žárově zinkovaná, min. tl. vrstvy podle EIN ISO 1461 bude 85 mikrometrů; všechny montážní spoje provedeny jako svařované;</t>
  </si>
  <si>
    <t>rozměry 1000x2000 mm; nosný pásek 30/2 mm; rozteč oka roštu 16/24 mm; rošt v každém rohu podepřen a ukotven v betonové dlaždici 500x500x50 mm;</t>
  </si>
  <si>
    <t>materiál svařovaná ocel S235; 2x základní (antikorozní) nátěr + 1 x finální (barevný nátěr)</t>
  </si>
  <si>
    <t>98</t>
  </si>
  <si>
    <t>767-Rx002</t>
  </si>
  <si>
    <t>Ocelové profily pro zpevnění paty komína</t>
  </si>
  <si>
    <t>-652531027</t>
  </si>
  <si>
    <t>91</t>
  </si>
  <si>
    <t>998767203</t>
  </si>
  <si>
    <t>Přesun hmot procentní pro zámečnické konstrukce v objektech v do 24 m</t>
  </si>
  <si>
    <t>-1416382225</t>
  </si>
  <si>
    <t>783</t>
  </si>
  <si>
    <t>Dokončovací práce - nátěry</t>
  </si>
  <si>
    <t>92</t>
  </si>
  <si>
    <t>783801403</t>
  </si>
  <si>
    <t>Oprášení omítek před provedením nátěru</t>
  </si>
  <si>
    <t>633750660</t>
  </si>
  <si>
    <t>Povrchová úprava (nátěr) venkovních špalet</t>
  </si>
  <si>
    <t>93</t>
  </si>
  <si>
    <t>783813131</t>
  </si>
  <si>
    <t>Penetrační syntetický nátěr hladkých, tenkovrstvých zrnitých a štukových omítek</t>
  </si>
  <si>
    <t>-713878905</t>
  </si>
  <si>
    <t>94</t>
  </si>
  <si>
    <t>783817421</t>
  </si>
  <si>
    <t>Krycí dvojnásobný syntetický nátěr hladkých, zrnitých tenkovrstvých nebo štukových omítek</t>
  </si>
  <si>
    <t>-1351924395</t>
  </si>
  <si>
    <t>784</t>
  </si>
  <si>
    <t>Dokončovací práce - malby a tapety</t>
  </si>
  <si>
    <t>95</t>
  </si>
  <si>
    <t>784111003</t>
  </si>
  <si>
    <t>Oprášení (ometení ) podkladu v místnostech výšky do 5,00 m</t>
  </si>
  <si>
    <t>-1398556877</t>
  </si>
  <si>
    <t>Výmalba vnitřních špalet</t>
  </si>
  <si>
    <t>1378,16+6000</t>
  </si>
  <si>
    <t>96</t>
  </si>
  <si>
    <t>784181103</t>
  </si>
  <si>
    <t>Základní akrylátová jednonásobná penetrace podkladu v místnostech výšky do 5,00m</t>
  </si>
  <si>
    <t>-942914972</t>
  </si>
  <si>
    <t>97</t>
  </si>
  <si>
    <t>784211103</t>
  </si>
  <si>
    <t>Dvojnásobné bílé malby ze směsí za mokra výborně otěruvzdorných v místnostech výšky do 5,00 m</t>
  </si>
  <si>
    <t>-1399678766</t>
  </si>
  <si>
    <t>2020-160601.2.2 - KOTELNA + ŠATNY - NOVÝ STAV</t>
  </si>
  <si>
    <t xml:space="preserve">    3 - Svislé a kompletní konstrukce</t>
  </si>
  <si>
    <t>Svislé a kompletní konstrukce</t>
  </si>
  <si>
    <t>314-R001</t>
  </si>
  <si>
    <t xml:space="preserve">Zdivo komínů </t>
  </si>
  <si>
    <t>-1852828369</t>
  </si>
  <si>
    <t>Provedení dozdění komínu o výšku 6150 mm</t>
  </si>
  <si>
    <t>N.01; dozdění komínu o výšku 6,15 m</t>
  </si>
  <si>
    <t>1,5*3,9*6,15</t>
  </si>
  <si>
    <t>317141447</t>
  </si>
  <si>
    <t>Překlad plochý z pórobetonu š 150 mm dl přes 2300 do 2500 mm</t>
  </si>
  <si>
    <t>1622825940</t>
  </si>
  <si>
    <t>Překlad nenosný pro plynosylikátové zdivo tl. 150 mm délky 2500 mm</t>
  </si>
  <si>
    <t>pro prostupy v nové stěně</t>
  </si>
  <si>
    <t>317142440</t>
  </si>
  <si>
    <t>Překlad nenosný pórobetonový š 150 mm v do 250 mm na tenkovrstvou maltu dl do 1000 mm</t>
  </si>
  <si>
    <t>2072888569</t>
  </si>
  <si>
    <t>Překlad nenosný pro plynosylikátové zdivo tl. 150 mm délky 1000 mm</t>
  </si>
  <si>
    <t>340231025</t>
  </si>
  <si>
    <t>Zazdívka otvorů v příčkách nebo stěnách plochy do 4 m2 cihlami děrovanými tl 115 mm</t>
  </si>
  <si>
    <t>1191587680</t>
  </si>
  <si>
    <t>Dozdění dveřního otvoru (výška otvoru 1970 mm)</t>
  </si>
  <si>
    <t>N.11; kotelna</t>
  </si>
  <si>
    <t>1,55*2,1-1*1,97</t>
  </si>
  <si>
    <t>342272245</t>
  </si>
  <si>
    <t>Příčka z pórobetonových hladkých tvárnic na tenkovrstvou maltu tl 150 mm</t>
  </si>
  <si>
    <t>986936104</t>
  </si>
  <si>
    <t>Provedení nové příčky (plynosilikátové zdivo o tl. 150 mm) pro VZT jednotku</t>
  </si>
  <si>
    <t>N.16; šatny, pro VZT jednotku</t>
  </si>
  <si>
    <t>(2,2+3,65)*4,2-1,2*2,05-1,85*0,75-0,45*0,75</t>
  </si>
  <si>
    <t>612321141</t>
  </si>
  <si>
    <t>Vápenocementová omítka štuková dvouvrstvá vnitřních stěn nanášená ručně</t>
  </si>
  <si>
    <t>-339213653</t>
  </si>
  <si>
    <t>((2,2+3,65)*4,2-1,2*2,05-1,85*0,75-0,45*0,75)*2</t>
  </si>
  <si>
    <t>(1,55*2,1-1*1,97)*2</t>
  </si>
  <si>
    <t>631311131</t>
  </si>
  <si>
    <t>Doplnění dosavadních mazanin betonem prostým plochy do 1 m2 tloušťky přes 80 mm</t>
  </si>
  <si>
    <t>2081424080</t>
  </si>
  <si>
    <t>Provedení nové části podlahy, pochozí vrstva betonová</t>
  </si>
  <si>
    <t>N.12</t>
  </si>
  <si>
    <t>0,7*0,15</t>
  </si>
  <si>
    <t>631311135</t>
  </si>
  <si>
    <t>Mazanina tl do 240 mm z betonu prostého bez zvýšených nároků na prostředí tř. C 20/25</t>
  </si>
  <si>
    <t>-469733009</t>
  </si>
  <si>
    <t>Provedení nové podkladové betonové desky o tl. 150 mm</t>
  </si>
  <si>
    <t>N.02; kotelna</t>
  </si>
  <si>
    <t>(1,5*1,5+2*1,15*3+0,8*0,8)*0,15*1,05</t>
  </si>
  <si>
    <t>631351101</t>
  </si>
  <si>
    <t>Zřízení bednění rýh a hran v podlahách</t>
  </si>
  <si>
    <t>-203829915</t>
  </si>
  <si>
    <t>Bednění podkladové desky zřízení</t>
  </si>
  <si>
    <t>(1,5*4+2*2+1,15*2+2*2+1,15*2+2*2+1,15*2+0,8*4)*0,25</t>
  </si>
  <si>
    <t>631351102</t>
  </si>
  <si>
    <t>Odstranění bednění rýh a hran v podlahách</t>
  </si>
  <si>
    <t>2136023207</t>
  </si>
  <si>
    <t>631361821</t>
  </si>
  <si>
    <t>Výztuž mazanin betonářskou ocelí 10 505</t>
  </si>
  <si>
    <t>604608290</t>
  </si>
  <si>
    <t>Výztuž podkladových desek z oceli R10505</t>
  </si>
  <si>
    <t>1,54*120/1000</t>
  </si>
  <si>
    <t>949101111</t>
  </si>
  <si>
    <t>Lešení pomocné pro objekty pozemních staveb s lešeňovou podlahou v do 1,9 m zatížení do 150 kg/m2</t>
  </si>
  <si>
    <t>1849608003</t>
  </si>
  <si>
    <t>1308168416</t>
  </si>
  <si>
    <t>Šatny</t>
  </si>
  <si>
    <t>24*6+13*8+33*7,5+13*7,8</t>
  </si>
  <si>
    <t>Kotelna</t>
  </si>
  <si>
    <t>13*11,5</t>
  </si>
  <si>
    <t>D+M PHP práškový 34A</t>
  </si>
  <si>
    <t>-1973004625</t>
  </si>
  <si>
    <t xml:space="preserve">D+M PHP sněhový 89B </t>
  </si>
  <si>
    <t>-1744860009</t>
  </si>
  <si>
    <t>D+M požární značení</t>
  </si>
  <si>
    <t>-697888540</t>
  </si>
  <si>
    <t>D+M nových podlahových vpustí čtvercových 200x200 mm</t>
  </si>
  <si>
    <t>1282878630</t>
  </si>
  <si>
    <t>D+M nových odvětrávacích hlavic výšky cca 1,35 m a DN 250 mm zakončených protidešťovou hlavicí DN 250 (komín)</t>
  </si>
  <si>
    <t>-1094923084</t>
  </si>
  <si>
    <t>9-Rx006</t>
  </si>
  <si>
    <t>Provedení kompletní revize a vyčištění stávajících komínových průduchů (4 průduchy v 1 komíně 1,5x3,9 m)</t>
  </si>
  <si>
    <t>-2013430</t>
  </si>
  <si>
    <t>998018001</t>
  </si>
  <si>
    <t>Přesun hmot ruční pro budovy v do 6 m</t>
  </si>
  <si>
    <t>-144013046</t>
  </si>
  <si>
    <t>763131411</t>
  </si>
  <si>
    <t>SDK podhled desky 1xA 12,5 bez izolace dvouvrstvá spodní kce profil CD+UD</t>
  </si>
  <si>
    <t>1705303659</t>
  </si>
  <si>
    <t>Provedení nového zavěšeného podhledu</t>
  </si>
  <si>
    <t>N.17; šatny</t>
  </si>
  <si>
    <t>4,1*2,04+4,7*3,1</t>
  </si>
  <si>
    <t>763164651-R001</t>
  </si>
  <si>
    <t>SDK obklad kcí desky 1xA 12,5</t>
  </si>
  <si>
    <t>-705662064</t>
  </si>
  <si>
    <t>Provedení nového SDK obkladu - SDK obklad topení a potrubí</t>
  </si>
  <si>
    <t>N.15; SDK obklad v šatnách</t>
  </si>
  <si>
    <t>obklad topení</t>
  </si>
  <si>
    <t>(2,05+2,01+3,53+2,34+2,38+2,25+1,95+1,95+1,9+1,9+1,95)*0,925</t>
  </si>
  <si>
    <t>(2,05+2,01+3,53+2,34+2,38+2,25+1,95+1,95+1,9+1,9+1,95)*0,35*2</t>
  </si>
  <si>
    <t>obklad potrubí</t>
  </si>
  <si>
    <t>1,45*2,912</t>
  </si>
  <si>
    <t>998763401</t>
  </si>
  <si>
    <t>Přesun hmot procentní pro sádrokartonové konstrukce v objektech v do 6 m</t>
  </si>
  <si>
    <t>686369450</t>
  </si>
  <si>
    <t>784111001</t>
  </si>
  <si>
    <t>Oprášení (ometení ) podkladu v místnostech výšky do 3,80 m</t>
  </si>
  <si>
    <t>1977420107</t>
  </si>
  <si>
    <t>Výmalba SDK obložení šatny</t>
  </si>
  <si>
    <t>43,56</t>
  </si>
  <si>
    <t>výmalba SDK podhledu šatny</t>
  </si>
  <si>
    <t>22,93</t>
  </si>
  <si>
    <t>784181101</t>
  </si>
  <si>
    <t>Základní akrylátová jednonásobná penetrace podkladu v místnostech výšky do 3,80m</t>
  </si>
  <si>
    <t>-501682554</t>
  </si>
  <si>
    <t>784211101</t>
  </si>
  <si>
    <t>Dvojnásobné bílé malby ze směsí za mokra výborně otěruvzdorných v místnostech výšky do 3,80 m</t>
  </si>
  <si>
    <t>1321063880</t>
  </si>
  <si>
    <t>2020-160601.3 - Sanace</t>
  </si>
  <si>
    <t xml:space="preserve">    711 - Izolace proti vodě, vlhkosti a plynům</t>
  </si>
  <si>
    <t>6123-Rx001</t>
  </si>
  <si>
    <t>Vyrovnání podkladní maltovinou SMS</t>
  </si>
  <si>
    <t>-445208802</t>
  </si>
  <si>
    <t>1PP; B.08</t>
  </si>
  <si>
    <t>7,315*3,039</t>
  </si>
  <si>
    <t>(10,02+11,85)*3,039-2,67*0,85*2-2,67*2,87</t>
  </si>
  <si>
    <t>1NP; B.08</t>
  </si>
  <si>
    <t>(10,11+9)*1,5-2,67*0,6</t>
  </si>
  <si>
    <t>Vyrovnání podkladní maltovinou SMS - špalety</t>
  </si>
  <si>
    <t>sanace špalet a parapetů v otvorech sanovaných stěn</t>
  </si>
  <si>
    <t>(2,67+0,85+2,67+0,85)*1*2</t>
  </si>
  <si>
    <t>(2,67+0,9+2,67+0,9)*0,6*2</t>
  </si>
  <si>
    <t>(2,67+2,87+2,67+2,87)*0,5</t>
  </si>
  <si>
    <t>(2,67+0,6+0,6)*0,5</t>
  </si>
  <si>
    <t>622821012</t>
  </si>
  <si>
    <t>Sanační štuková omítka pro vlhké a zasolené zdivo prováděná ručně</t>
  </si>
  <si>
    <t>-605810081</t>
  </si>
  <si>
    <t>Termosanační omítka BAUREX-SAN (provzdušnění 55 %)</t>
  </si>
  <si>
    <t>Termosanační omítka BAUREX-SAN (provzdušnění 55 %) - špalety</t>
  </si>
  <si>
    <t>978013191</t>
  </si>
  <si>
    <t>Otlučení (osekání) vnitřní vápenné nebo vápenocementové omítky stěn v rozsahu do 100 %</t>
  </si>
  <si>
    <t>-266156487</t>
  </si>
  <si>
    <t>Odstranění stávající omítky</t>
  </si>
  <si>
    <t>Proškrábání spár do hl. 20 mm</t>
  </si>
  <si>
    <t>Odstranění stávající omítky - špalety</t>
  </si>
  <si>
    <t>Proškrábání spár do hl. 20 mm - špalety</t>
  </si>
  <si>
    <t>985131111</t>
  </si>
  <si>
    <t>Očištění ploch stěn, rubu kleneb a podlah tlakovou vodou</t>
  </si>
  <si>
    <t>1364959840</t>
  </si>
  <si>
    <t>Očištění stěny</t>
  </si>
  <si>
    <t>Očištění stěny - špalety</t>
  </si>
  <si>
    <t>997013211</t>
  </si>
  <si>
    <t>Vnitrostaveništní doprava suti a vybouraných hmot pro budovy v do 6 m ručně</t>
  </si>
  <si>
    <t>-1866514901</t>
  </si>
  <si>
    <t>-1154607718</t>
  </si>
  <si>
    <t>-1235021565</t>
  </si>
  <si>
    <t>6,149*9</t>
  </si>
  <si>
    <t>-1928505359</t>
  </si>
  <si>
    <t>-282750928</t>
  </si>
  <si>
    <t>711</t>
  </si>
  <si>
    <t>Izolace proti vodě, vlhkosti a plynům</t>
  </si>
  <si>
    <t>711A1004</t>
  </si>
  <si>
    <t>Izolace proti vodě vodorovná prováděná za studena stěrkou</t>
  </si>
  <si>
    <t>106096854</t>
  </si>
  <si>
    <t>Provedení hydroizolační clony - BORNIT SB 3-1-3 (SB3 v množství cca 1,5 l/m2, 2x nátěr pačoku SB1, SB3 1 l/m2)</t>
  </si>
  <si>
    <t>Provedení hydroizolační clony - BORNIT SB 3-1-3 (SB3 v množství cca 1,5 l/m2, 2x nátěr pačoku SB1, SB3 1 l/m2) - špalety</t>
  </si>
  <si>
    <t>998711201</t>
  </si>
  <si>
    <t>Přesun hmot procentní pro izolace proti vodě, vlhkosti a plynům v objektech v do 6 m</t>
  </si>
  <si>
    <t>349436458</t>
  </si>
  <si>
    <t>783817421-R</t>
  </si>
  <si>
    <t>Krycí dvojnásobný minerální nátěr hladkých, zrnitých tenkovrstvých nebo štukových omítek</t>
  </si>
  <si>
    <t>-1742666527</t>
  </si>
  <si>
    <t>Barevná povrchová úprava vysoce difuzně otevřeným nátěrem (součinitel difuze nižší než 1), např. ADITIZOL OPEN</t>
  </si>
  <si>
    <t>Barevná povrchová úprava vysoce difuzně otevřeným nátěrem (součinitel difuze nižší než 1), např. ADITIZOL OPEN - špalety</t>
  </si>
  <si>
    <t>2020-160601.4 - Výplně otvorů</t>
  </si>
  <si>
    <t>Veškeré výplně otvorů musí být naceněny v souladu s projektovou dokumentací a v této ceně musí být zahrnuta  demontáž, úprava (popř. nový prvek) a zpětná montáž + manipulace a likvidace odpadu, přesuny homt a suti. Luxfery jsou v části Nové konstrukce a bourání luxfer v části Bourací práce.</t>
  </si>
  <si>
    <t>D1 - Okna</t>
  </si>
  <si>
    <t>D2 - Dveře</t>
  </si>
  <si>
    <t>HSV - HSV</t>
  </si>
  <si>
    <t xml:space="preserve">    DO-90 - Ostatní vybavení a dodávky pro výplně otvorů</t>
  </si>
  <si>
    <t xml:space="preserve">      DO-90.1 - Ostatní vybavení a dodávky pro výplně otvorů - Dřevěná okna</t>
  </si>
  <si>
    <t xml:space="preserve">    DO-90.2 - Ostatní vybavení a dodávky pro výplně otvorů - Dřevěná kovová</t>
  </si>
  <si>
    <t xml:space="preserve">    DO-90.3 - Ostatní vybavení a dodávky pro výplně otvorů - Dřevěné dveře</t>
  </si>
  <si>
    <t xml:space="preserve">    DO-90.4 - Ostatní vybavení a dodávky pro výplně otvorů - Kovové dveře</t>
  </si>
  <si>
    <t>D1</t>
  </si>
  <si>
    <t>Okna</t>
  </si>
  <si>
    <t>Pol1</t>
  </si>
  <si>
    <t>Úprava okna dle PD - okno W01.01</t>
  </si>
  <si>
    <t>Poznámka k položce:
Repase ks 9,00</t>
  </si>
  <si>
    <t>Pol2</t>
  </si>
  <si>
    <t>Úprava okna dle PD - okno W01.02</t>
  </si>
  <si>
    <t>Poznámka k položce:
Repase ks 3,00</t>
  </si>
  <si>
    <t>Pol3</t>
  </si>
  <si>
    <t>Úprava okna dle PD - okno W02</t>
  </si>
  <si>
    <t>Poznámka k položce:
Repase ks 2,00</t>
  </si>
  <si>
    <t>Pol4</t>
  </si>
  <si>
    <t>Úprava okna dle PD - okno W03.01</t>
  </si>
  <si>
    <t>Poznámka k položce:
Repase ks 1,00</t>
  </si>
  <si>
    <t>Pol5</t>
  </si>
  <si>
    <t>Úprava okna dle PD - okno W03.02</t>
  </si>
  <si>
    <t>Pol6</t>
  </si>
  <si>
    <t>Úprava okna dle PD - okno W03.03</t>
  </si>
  <si>
    <t>Pol7</t>
  </si>
  <si>
    <t>Úprava okna dle PD - okno W04</t>
  </si>
  <si>
    <t>Pol8</t>
  </si>
  <si>
    <t>Úprava okna dle PD - okno W05</t>
  </si>
  <si>
    <t>Poznámka k položce:
Repase ks 6,00</t>
  </si>
  <si>
    <t>Pol9</t>
  </si>
  <si>
    <t>Úprava okna dle PD - okno W06</t>
  </si>
  <si>
    <t>Pol10</t>
  </si>
  <si>
    <t>Úprava okna dle PD - okno W07</t>
  </si>
  <si>
    <t>Pol11</t>
  </si>
  <si>
    <t>Úprava okna dle PD - okno W08</t>
  </si>
  <si>
    <t>Pol12</t>
  </si>
  <si>
    <t>Úprava okna dle PD - okno W09.01</t>
  </si>
  <si>
    <t>Pol13</t>
  </si>
  <si>
    <t>Úprava okna dle PD - okno W09.02</t>
  </si>
  <si>
    <t>Pol14</t>
  </si>
  <si>
    <t>Úprava okna dle PD - okno W09.03</t>
  </si>
  <si>
    <t>Pol15</t>
  </si>
  <si>
    <t>Úprava okna dle PD - okno W09.04</t>
  </si>
  <si>
    <t>Pol16</t>
  </si>
  <si>
    <t>Úprava okna dle PD - okno W10</t>
  </si>
  <si>
    <t>Pol17</t>
  </si>
  <si>
    <t>Okno dle PD - okno W11</t>
  </si>
  <si>
    <t>Poznámka k položce:
Replika dle okolních sousedících oken dle PD ks 1,00</t>
  </si>
  <si>
    <t>Pol18</t>
  </si>
  <si>
    <t>Úprava okna dle PD - okno W12</t>
  </si>
  <si>
    <t>Pol19</t>
  </si>
  <si>
    <t>Úprava okna dle PD - okno W13</t>
  </si>
  <si>
    <t>Pol20</t>
  </si>
  <si>
    <t>Úprava okna dle PD - okno W14</t>
  </si>
  <si>
    <t>Pol21</t>
  </si>
  <si>
    <t>Úprava okna dle PD - okno W15</t>
  </si>
  <si>
    <t>Pol22</t>
  </si>
  <si>
    <t>Úprava okna dle PD - okno W16</t>
  </si>
  <si>
    <t>Pol23</t>
  </si>
  <si>
    <t>Úprava okna dle PD - okno W17</t>
  </si>
  <si>
    <t>Pol24</t>
  </si>
  <si>
    <t>Úprava okna dle PD - okno W18</t>
  </si>
  <si>
    <t>Pol25</t>
  </si>
  <si>
    <t>Úprava okna dle PD - okno W19</t>
  </si>
  <si>
    <t>Pol26</t>
  </si>
  <si>
    <t>Úprava okna dle PD - okno W20</t>
  </si>
  <si>
    <t>Pol27</t>
  </si>
  <si>
    <t>Úprava okna dle PD - okno W21</t>
  </si>
  <si>
    <t>Pol28</t>
  </si>
  <si>
    <t>Úprava okna dle PD - okno W22</t>
  </si>
  <si>
    <t>Poznámka k položce:
Repase a výměna prasklé výplně ks 6,00</t>
  </si>
  <si>
    <t>Pol29</t>
  </si>
  <si>
    <t>Úprava okna dle PD - okno W23</t>
  </si>
  <si>
    <t>Pol30</t>
  </si>
  <si>
    <t>Úprava okna dle PD - okno W24</t>
  </si>
  <si>
    <t>Poznámka k položce:
Repase a výměna prasklé výplně ks 1,00</t>
  </si>
  <si>
    <t>Pol31</t>
  </si>
  <si>
    <t>Úprava okna dle PD - okno W25.01</t>
  </si>
  <si>
    <t>Pol32</t>
  </si>
  <si>
    <t>Úprava okna dle PD - okno W25.02</t>
  </si>
  <si>
    <t>Pol33</t>
  </si>
  <si>
    <t>Úprava okna dle PD - okno W25.03</t>
  </si>
  <si>
    <t>Pol34</t>
  </si>
  <si>
    <t>Úprava okna dle PD - okno W26</t>
  </si>
  <si>
    <t>Pol35</t>
  </si>
  <si>
    <t>Úprava okna dle PD - okno W27</t>
  </si>
  <si>
    <t>Pol36</t>
  </si>
  <si>
    <t>Úprava okna dle PD - okno W28</t>
  </si>
  <si>
    <t>Pol37</t>
  </si>
  <si>
    <t>Úprava okna dle PD - okno W29</t>
  </si>
  <si>
    <t>Pol38</t>
  </si>
  <si>
    <t>Úprava okna dle PD - okno W30</t>
  </si>
  <si>
    <t>Pol39</t>
  </si>
  <si>
    <t>Úprava okna dle PD - okno W31</t>
  </si>
  <si>
    <t>Pol40</t>
  </si>
  <si>
    <t>Úprava okna dle PD - okno W32</t>
  </si>
  <si>
    <t>Pol41</t>
  </si>
  <si>
    <t>Úprava okna dle PD - okno W33</t>
  </si>
  <si>
    <t>Pol42</t>
  </si>
  <si>
    <t>Úprava okna dle PD - okno W34</t>
  </si>
  <si>
    <t>Pol43</t>
  </si>
  <si>
    <t>Úprava okna dle PD - okno W35.01</t>
  </si>
  <si>
    <t>Pol44</t>
  </si>
  <si>
    <t>Úprava okna dle PD - okno W35.02</t>
  </si>
  <si>
    <t>Pol45</t>
  </si>
  <si>
    <t>Úprava okna dle PD - okno W36</t>
  </si>
  <si>
    <t>Pol46</t>
  </si>
  <si>
    <t>Úprava okna dle PD - okno W37</t>
  </si>
  <si>
    <t>Pol47</t>
  </si>
  <si>
    <t>Úprava okna dle PD - okno W38</t>
  </si>
  <si>
    <t>Pol48</t>
  </si>
  <si>
    <t>Úprava okna dle PD - okno W39</t>
  </si>
  <si>
    <t>Pol49</t>
  </si>
  <si>
    <t>Úprava okna dle PD - okno W40</t>
  </si>
  <si>
    <t>Pol50</t>
  </si>
  <si>
    <t>Úprava okna dle PD - okno W41</t>
  </si>
  <si>
    <t>100</t>
  </si>
  <si>
    <t>Poznámka k položce:
Repase ks 4,00</t>
  </si>
  <si>
    <t>Pol51</t>
  </si>
  <si>
    <t>Úprava okna dle PD - okno W42</t>
  </si>
  <si>
    <t>102</t>
  </si>
  <si>
    <t>Pol52</t>
  </si>
  <si>
    <t>Úprava okna dle PD - okno W43</t>
  </si>
  <si>
    <t>104</t>
  </si>
  <si>
    <t>Pol53</t>
  </si>
  <si>
    <t>Úprava okna dle PD - okno W44</t>
  </si>
  <si>
    <t>106</t>
  </si>
  <si>
    <t>Pol54</t>
  </si>
  <si>
    <t>Úprava okna dle PD - okno W45</t>
  </si>
  <si>
    <t>108</t>
  </si>
  <si>
    <t>Pol55</t>
  </si>
  <si>
    <t>Úprava okna dle PD - okno W46</t>
  </si>
  <si>
    <t>110</t>
  </si>
  <si>
    <t>Pol56</t>
  </si>
  <si>
    <t>Úprava okna dle PD - okno W47</t>
  </si>
  <si>
    <t>112</t>
  </si>
  <si>
    <t>Pol57</t>
  </si>
  <si>
    <t>Úprava okna dle PD - okno W48</t>
  </si>
  <si>
    <t>114</t>
  </si>
  <si>
    <t>Pol58</t>
  </si>
  <si>
    <t>Úprava okna dle PD - okno W49</t>
  </si>
  <si>
    <t>116</t>
  </si>
  <si>
    <t>Pol59</t>
  </si>
  <si>
    <t>Úprava okna dle PD - okno W50</t>
  </si>
  <si>
    <t>118</t>
  </si>
  <si>
    <t>Pol60</t>
  </si>
  <si>
    <t>Okno dle PD- okno W51</t>
  </si>
  <si>
    <t>120</t>
  </si>
  <si>
    <t>Poznámka k položce:
Replika dle okolních sousedících oken ks 1,00</t>
  </si>
  <si>
    <t>Pol61</t>
  </si>
  <si>
    <t>Úprava okna dle PD - okno W52</t>
  </si>
  <si>
    <t>122</t>
  </si>
  <si>
    <t>Pol62</t>
  </si>
  <si>
    <t>Úprava okna dle PD - okno W53</t>
  </si>
  <si>
    <t>124</t>
  </si>
  <si>
    <t>Pol63</t>
  </si>
  <si>
    <t>Úprava okna dle PD - okno W54</t>
  </si>
  <si>
    <t>126</t>
  </si>
  <si>
    <t>Pol64</t>
  </si>
  <si>
    <t>Úprava okna dle PD - okno W55</t>
  </si>
  <si>
    <t>128</t>
  </si>
  <si>
    <t>Pol65</t>
  </si>
  <si>
    <t>Úprava okna dle PD - okno W56</t>
  </si>
  <si>
    <t>130</t>
  </si>
  <si>
    <t>Pol66</t>
  </si>
  <si>
    <t>Úprava okna dle PD - okno W57</t>
  </si>
  <si>
    <t>132</t>
  </si>
  <si>
    <t>Pol67</t>
  </si>
  <si>
    <t>Úprava okna dle PD - okno W58</t>
  </si>
  <si>
    <t>134</t>
  </si>
  <si>
    <t>Pol68</t>
  </si>
  <si>
    <t>Okno dle PD - okno W59</t>
  </si>
  <si>
    <t>136</t>
  </si>
  <si>
    <t>Poznámka k položce:
Nové okno ks 4,00</t>
  </si>
  <si>
    <t>Pol69</t>
  </si>
  <si>
    <t>Okno dle PD - okno W60</t>
  </si>
  <si>
    <t>138</t>
  </si>
  <si>
    <t>Pol70</t>
  </si>
  <si>
    <t>Úprava okna dle PD - okno W62</t>
  </si>
  <si>
    <t>140</t>
  </si>
  <si>
    <t>Pol71</t>
  </si>
  <si>
    <t>Úprava okna dle PD - okno W63</t>
  </si>
  <si>
    <t>142</t>
  </si>
  <si>
    <t>Pol72</t>
  </si>
  <si>
    <t>Úprava okna dle PD - okno W64</t>
  </si>
  <si>
    <t>144</t>
  </si>
  <si>
    <t>Pol73</t>
  </si>
  <si>
    <t>Úprava okna dle PD - okno W65</t>
  </si>
  <si>
    <t>146</t>
  </si>
  <si>
    <t>Pol74</t>
  </si>
  <si>
    <t>Úprava okna dle PD - okno W66</t>
  </si>
  <si>
    <t>148</t>
  </si>
  <si>
    <t>Poznámka k položce:
Repase ks 7,00</t>
  </si>
  <si>
    <t>Pol75</t>
  </si>
  <si>
    <t>Úprava okna dle PD - okno W67</t>
  </si>
  <si>
    <t>150</t>
  </si>
  <si>
    <t>Pol76</t>
  </si>
  <si>
    <t>Úprava okna dle PD - okno W68</t>
  </si>
  <si>
    <t>152</t>
  </si>
  <si>
    <t>Pol77</t>
  </si>
  <si>
    <t>Úprava okna dle PD - okno W69</t>
  </si>
  <si>
    <t>154</t>
  </si>
  <si>
    <t>Pol78</t>
  </si>
  <si>
    <t>Úprava okna dle PD - okno W70</t>
  </si>
  <si>
    <t>156</t>
  </si>
  <si>
    <t>Pol79</t>
  </si>
  <si>
    <t>Úprava okna dle PD - okno W71.01</t>
  </si>
  <si>
    <t>158</t>
  </si>
  <si>
    <t>Poznámka k položce:
Repase ks 8,00</t>
  </si>
  <si>
    <t>Pol80</t>
  </si>
  <si>
    <t>Úprava okna dle PD - okno W71.02</t>
  </si>
  <si>
    <t>160</t>
  </si>
  <si>
    <t>Pol81</t>
  </si>
  <si>
    <t>Úprava okna dle PD - okno W71.03</t>
  </si>
  <si>
    <t>162</t>
  </si>
  <si>
    <t>Pol82</t>
  </si>
  <si>
    <t>Úprava okna dle PD - okno W72</t>
  </si>
  <si>
    <t>164</t>
  </si>
  <si>
    <t>Poznámka k položce:
Repase a výměna prasklé výplně ks 2,00</t>
  </si>
  <si>
    <t>Pol83</t>
  </si>
  <si>
    <t>Úprava okna dle PD - okno W73</t>
  </si>
  <si>
    <t>166</t>
  </si>
  <si>
    <t>Pol84</t>
  </si>
  <si>
    <t>Úprava okna dle PD - okno W74</t>
  </si>
  <si>
    <t>168</t>
  </si>
  <si>
    <t>Pol85</t>
  </si>
  <si>
    <t>Úprava okna dle PD - okno W75</t>
  </si>
  <si>
    <t>170</t>
  </si>
  <si>
    <t>Pol86</t>
  </si>
  <si>
    <t>Úprava okna dle PD - okno W76</t>
  </si>
  <si>
    <t>172</t>
  </si>
  <si>
    <t>Pol87</t>
  </si>
  <si>
    <t>Úprava okna dle PD - okno W77</t>
  </si>
  <si>
    <t>174</t>
  </si>
  <si>
    <t>Pol88</t>
  </si>
  <si>
    <t>Úprava okna dle PD - okno W78</t>
  </si>
  <si>
    <t>176</t>
  </si>
  <si>
    <t>Pol89</t>
  </si>
  <si>
    <t>Úprava okna dle PD - okno W79</t>
  </si>
  <si>
    <t>178</t>
  </si>
  <si>
    <t>Pol90</t>
  </si>
  <si>
    <t>Úprava okna dle PD - okno W80</t>
  </si>
  <si>
    <t>180</t>
  </si>
  <si>
    <t>Pol91</t>
  </si>
  <si>
    <t>Úprava okna dle PD - okno W81</t>
  </si>
  <si>
    <t>182</t>
  </si>
  <si>
    <t>Pol92</t>
  </si>
  <si>
    <t>Úprava okna dle PD - okno W82</t>
  </si>
  <si>
    <t>184</t>
  </si>
  <si>
    <t>Poznámka k položce:
Repase ks 5,00</t>
  </si>
  <si>
    <t>Pol93</t>
  </si>
  <si>
    <t>Úprava okna dle PD - okno W83</t>
  </si>
  <si>
    <t>186</t>
  </si>
  <si>
    <t>Pol94</t>
  </si>
  <si>
    <t>Úprava okna dle PD - okno W84</t>
  </si>
  <si>
    <t>188</t>
  </si>
  <si>
    <t>Pol95</t>
  </si>
  <si>
    <t>Úprava okna dle PD - okno W85</t>
  </si>
  <si>
    <t>190</t>
  </si>
  <si>
    <t>Pol96</t>
  </si>
  <si>
    <t>Úprava okna dle PD - okno W86</t>
  </si>
  <si>
    <t>192</t>
  </si>
  <si>
    <t>Pol97</t>
  </si>
  <si>
    <t>Úprava okna dle PD - okno W87</t>
  </si>
  <si>
    <t>194</t>
  </si>
  <si>
    <t>99</t>
  </si>
  <si>
    <t>Pol98</t>
  </si>
  <si>
    <t>Úprava okna dle PD - okno W88</t>
  </si>
  <si>
    <t>196</t>
  </si>
  <si>
    <t>Pol99</t>
  </si>
  <si>
    <t>Úprava okna dle PD - okno W89</t>
  </si>
  <si>
    <t>198</t>
  </si>
  <si>
    <t>101</t>
  </si>
  <si>
    <t>Pol100</t>
  </si>
  <si>
    <t>Úprava okna dle PD - okno W90</t>
  </si>
  <si>
    <t>200</t>
  </si>
  <si>
    <t>Pol101</t>
  </si>
  <si>
    <t>Úprava okna dle PD - okno W91</t>
  </si>
  <si>
    <t>202</t>
  </si>
  <si>
    <t>103</t>
  </si>
  <si>
    <t>Pol102</t>
  </si>
  <si>
    <t>Úprava okna dle PD - okno W92</t>
  </si>
  <si>
    <t>204</t>
  </si>
  <si>
    <t>Pol103</t>
  </si>
  <si>
    <t>Úprava okna dle PD - okno W93</t>
  </si>
  <si>
    <t>206</t>
  </si>
  <si>
    <t>105</t>
  </si>
  <si>
    <t>Pol104</t>
  </si>
  <si>
    <t>Úprava okna dle PD - okno W94</t>
  </si>
  <si>
    <t>208</t>
  </si>
  <si>
    <t>Pol105</t>
  </si>
  <si>
    <t>Úprava okna dle PD - okno W95</t>
  </si>
  <si>
    <t>210</t>
  </si>
  <si>
    <t>107</t>
  </si>
  <si>
    <t>Pol106</t>
  </si>
  <si>
    <t>Úprava okna dle PD - okno W96</t>
  </si>
  <si>
    <t>212</t>
  </si>
  <si>
    <t>Pol107</t>
  </si>
  <si>
    <t>Úprava okna dle PD - okno W97</t>
  </si>
  <si>
    <t>214</t>
  </si>
  <si>
    <t>109</t>
  </si>
  <si>
    <t>Pol108</t>
  </si>
  <si>
    <t>Úprava okna dle PD - okno W98</t>
  </si>
  <si>
    <t>216</t>
  </si>
  <si>
    <t>Pol109</t>
  </si>
  <si>
    <t>Úprava okna dle PD - okno W99</t>
  </si>
  <si>
    <t>218</t>
  </si>
  <si>
    <t>111</t>
  </si>
  <si>
    <t>Pol110</t>
  </si>
  <si>
    <t>Úprava okna dle PD - okno W100</t>
  </si>
  <si>
    <t>220</t>
  </si>
  <si>
    <t>Pol111</t>
  </si>
  <si>
    <t>Úprava okna dle PD - okno W101</t>
  </si>
  <si>
    <t>222</t>
  </si>
  <si>
    <t>113</t>
  </si>
  <si>
    <t>Pol112</t>
  </si>
  <si>
    <t>Úprava okna dle PD - okno W102</t>
  </si>
  <si>
    <t>224</t>
  </si>
  <si>
    <t>Pol113</t>
  </si>
  <si>
    <t>Úprava okna dle PD - okno W103</t>
  </si>
  <si>
    <t>226</t>
  </si>
  <si>
    <t>115</t>
  </si>
  <si>
    <t>Pol114</t>
  </si>
  <si>
    <t>Úprava okna dle PD - okno W104</t>
  </si>
  <si>
    <t>228</t>
  </si>
  <si>
    <t>Pol115</t>
  </si>
  <si>
    <t>Úprava okna dle PD - okno W105</t>
  </si>
  <si>
    <t>230</t>
  </si>
  <si>
    <t>117</t>
  </si>
  <si>
    <t>Pol116</t>
  </si>
  <si>
    <t>Úprava okna dle PD - okno W106</t>
  </si>
  <si>
    <t>232</t>
  </si>
  <si>
    <t>Pol117</t>
  </si>
  <si>
    <t>Úprava okna dle PD - okno W107</t>
  </si>
  <si>
    <t>234</t>
  </si>
  <si>
    <t>119</t>
  </si>
  <si>
    <t>Pol118</t>
  </si>
  <si>
    <t>Úprava okna dle PD - okno W108</t>
  </si>
  <si>
    <t>236</t>
  </si>
  <si>
    <t>Pol119</t>
  </si>
  <si>
    <t>Úprava okna dle PD - okno W109.01</t>
  </si>
  <si>
    <t>238</t>
  </si>
  <si>
    <t>121</t>
  </si>
  <si>
    <t>Pol120</t>
  </si>
  <si>
    <t>Úprava okna dle PD - okno W109.02</t>
  </si>
  <si>
    <t>240</t>
  </si>
  <si>
    <t>Pol121</t>
  </si>
  <si>
    <t>Úprava okna dle PD - okno W109.03</t>
  </si>
  <si>
    <t>242</t>
  </si>
  <si>
    <t>123</t>
  </si>
  <si>
    <t>Pol122</t>
  </si>
  <si>
    <t>Úprava okna dle PD - okno W109.04</t>
  </si>
  <si>
    <t>244</t>
  </si>
  <si>
    <t>Pol123</t>
  </si>
  <si>
    <t>Úprava okna dle PD - okno W110.01</t>
  </si>
  <si>
    <t>246</t>
  </si>
  <si>
    <t>125</t>
  </si>
  <si>
    <t>Pol124</t>
  </si>
  <si>
    <t>Úprava okna dle PD - okno W110.02</t>
  </si>
  <si>
    <t>248</t>
  </si>
  <si>
    <t>Pol125</t>
  </si>
  <si>
    <t>Úprava okna dle PD - okno W110.03</t>
  </si>
  <si>
    <t>250</t>
  </si>
  <si>
    <t>127</t>
  </si>
  <si>
    <t>Pol126</t>
  </si>
  <si>
    <t>Úprava okna dle PD - okno W111</t>
  </si>
  <si>
    <t>252</t>
  </si>
  <si>
    <t>Pol127</t>
  </si>
  <si>
    <t>Úprava okna dle PD - okno W112</t>
  </si>
  <si>
    <t>254</t>
  </si>
  <si>
    <t>129</t>
  </si>
  <si>
    <t>Pol128</t>
  </si>
  <si>
    <t>Úprava okna dle PD - okno W113</t>
  </si>
  <si>
    <t>256</t>
  </si>
  <si>
    <t>Pol129</t>
  </si>
  <si>
    <t>Úprava okna dle PD - okno W114</t>
  </si>
  <si>
    <t>258</t>
  </si>
  <si>
    <t>131</t>
  </si>
  <si>
    <t>Pol130</t>
  </si>
  <si>
    <t>Úprava okna dle PD - okno W115</t>
  </si>
  <si>
    <t>260</t>
  </si>
  <si>
    <t>Pol131</t>
  </si>
  <si>
    <t>Úprava okna dle PD - okno W116</t>
  </si>
  <si>
    <t>262</t>
  </si>
  <si>
    <t>133</t>
  </si>
  <si>
    <t>Pol132</t>
  </si>
  <si>
    <t>Úprava okna dle PD - okno W117</t>
  </si>
  <si>
    <t>264</t>
  </si>
  <si>
    <t>Pol133</t>
  </si>
  <si>
    <t>Úprava okna dle PD - okno W118</t>
  </si>
  <si>
    <t>266</t>
  </si>
  <si>
    <t>135</t>
  </si>
  <si>
    <t>Pol134</t>
  </si>
  <si>
    <t>Úprava okna dle PD - okno W119</t>
  </si>
  <si>
    <t>268</t>
  </si>
  <si>
    <t>Pol135</t>
  </si>
  <si>
    <t>Úprava okna dle PD - okno W120</t>
  </si>
  <si>
    <t>270</t>
  </si>
  <si>
    <t>Poznámka k položce:
Repase a výměna prasklé výplně ks 4,00</t>
  </si>
  <si>
    <t>137</t>
  </si>
  <si>
    <t>Pol136</t>
  </si>
  <si>
    <t>Úprava okna dle PD - okno W121</t>
  </si>
  <si>
    <t>272</t>
  </si>
  <si>
    <t>Poznámka k položce:
Repase ks 10,00</t>
  </si>
  <si>
    <t>Pol137</t>
  </si>
  <si>
    <t>Úprava okna dle PD - okno W122</t>
  </si>
  <si>
    <t>274</t>
  </si>
  <si>
    <t>139</t>
  </si>
  <si>
    <t>Pol138</t>
  </si>
  <si>
    <t>Úprava okna dle PD - okno W123</t>
  </si>
  <si>
    <t>276</t>
  </si>
  <si>
    <t>Pol139</t>
  </si>
  <si>
    <t>Úprava okna dle PD - okno W124</t>
  </si>
  <si>
    <t>278</t>
  </si>
  <si>
    <t>141</t>
  </si>
  <si>
    <t>Pol140</t>
  </si>
  <si>
    <t>Úprava okna dle PD - okno W125</t>
  </si>
  <si>
    <t>280</t>
  </si>
  <si>
    <t>Pol141</t>
  </si>
  <si>
    <t>Úprava okna dle PD - okno W126</t>
  </si>
  <si>
    <t>282</t>
  </si>
  <si>
    <t>143</t>
  </si>
  <si>
    <t>Pol142</t>
  </si>
  <si>
    <t>Úprava okna dle PD - okno W127</t>
  </si>
  <si>
    <t>284</t>
  </si>
  <si>
    <t>Pol143</t>
  </si>
  <si>
    <t>Úprava okna dle PD - okno W128</t>
  </si>
  <si>
    <t>286</t>
  </si>
  <si>
    <t>145</t>
  </si>
  <si>
    <t>Pol144</t>
  </si>
  <si>
    <t>Úprava okna dle PD - okno W129</t>
  </si>
  <si>
    <t>288</t>
  </si>
  <si>
    <t>Pol145</t>
  </si>
  <si>
    <t>Úprava okna dle PD - okno W130</t>
  </si>
  <si>
    <t>290</t>
  </si>
  <si>
    <t>147</t>
  </si>
  <si>
    <t>Pol146</t>
  </si>
  <si>
    <t>Úprava okna dle PD - okno W131</t>
  </si>
  <si>
    <t>292</t>
  </si>
  <si>
    <t>Poznámka k položce:
Repase a výměna prasklé výplně ks 3,00</t>
  </si>
  <si>
    <t>Pol147</t>
  </si>
  <si>
    <t>Úprava okna dle PD - okno W132</t>
  </si>
  <si>
    <t>294</t>
  </si>
  <si>
    <t>149</t>
  </si>
  <si>
    <t>Pol148</t>
  </si>
  <si>
    <t>Úprava okna dle PD - okno W133</t>
  </si>
  <si>
    <t>296</t>
  </si>
  <si>
    <t>Pol149</t>
  </si>
  <si>
    <t>Úprava okna dle PD - okno W134</t>
  </si>
  <si>
    <t>298</t>
  </si>
  <si>
    <t>151</t>
  </si>
  <si>
    <t>Pol150</t>
  </si>
  <si>
    <t>Úprava okna dle PD - okno W135</t>
  </si>
  <si>
    <t>300</t>
  </si>
  <si>
    <t>Pol151</t>
  </si>
  <si>
    <t>Úprava okna dle PD - okno W136.01</t>
  </si>
  <si>
    <t>302</t>
  </si>
  <si>
    <t>153</t>
  </si>
  <si>
    <t>Pol152</t>
  </si>
  <si>
    <t>Úprava okna dle PD - okno W136.02</t>
  </si>
  <si>
    <t>304</t>
  </si>
  <si>
    <t>Pol153</t>
  </si>
  <si>
    <t>Úprava okna dle PD - okno W137.01</t>
  </si>
  <si>
    <t>306</t>
  </si>
  <si>
    <t>155</t>
  </si>
  <si>
    <t>308</t>
  </si>
  <si>
    <t>Pol154</t>
  </si>
  <si>
    <t>Úprava okna dle PD - okno W138</t>
  </si>
  <si>
    <t>310</t>
  </si>
  <si>
    <t>157</t>
  </si>
  <si>
    <t>Pol155</t>
  </si>
  <si>
    <t>Úprava okna dle PD - okno W139</t>
  </si>
  <si>
    <t>312</t>
  </si>
  <si>
    <t>Pol156</t>
  </si>
  <si>
    <t>Úprava okna dle PD - okno W140</t>
  </si>
  <si>
    <t>314</t>
  </si>
  <si>
    <t>159</t>
  </si>
  <si>
    <t>Pol157</t>
  </si>
  <si>
    <t>Úprava okna dle PD - okno W141</t>
  </si>
  <si>
    <t>316</t>
  </si>
  <si>
    <t>Pol158</t>
  </si>
  <si>
    <t>Úprava okna dle PD - okno W142</t>
  </si>
  <si>
    <t>318</t>
  </si>
  <si>
    <t>161</t>
  </si>
  <si>
    <t>Pol159</t>
  </si>
  <si>
    <t>Úprava okna dle PD - okno W143</t>
  </si>
  <si>
    <t>320</t>
  </si>
  <si>
    <t>Pol160</t>
  </si>
  <si>
    <t>Úprava okna dle PD - okno W144</t>
  </si>
  <si>
    <t>322</t>
  </si>
  <si>
    <t>163</t>
  </si>
  <si>
    <t>Pol161</t>
  </si>
  <si>
    <t>Úprava okna dle PD - okno W145</t>
  </si>
  <si>
    <t>324</t>
  </si>
  <si>
    <t>Pol162</t>
  </si>
  <si>
    <t>Úprava okna dle PD - okno W146</t>
  </si>
  <si>
    <t>326</t>
  </si>
  <si>
    <t>165</t>
  </si>
  <si>
    <t>Pol163</t>
  </si>
  <si>
    <t>Úprava okna dle PD - okno W147</t>
  </si>
  <si>
    <t>328</t>
  </si>
  <si>
    <t>Pol164</t>
  </si>
  <si>
    <t>Úprava okna dle PD - okno W148</t>
  </si>
  <si>
    <t>330</t>
  </si>
  <si>
    <t>167</t>
  </si>
  <si>
    <t>Pol165</t>
  </si>
  <si>
    <t>Úprava okna dle PD - okno W149</t>
  </si>
  <si>
    <t>332</t>
  </si>
  <si>
    <t>Pol166</t>
  </si>
  <si>
    <t>Úprava okna dle PD - okno W150</t>
  </si>
  <si>
    <t>334</t>
  </si>
  <si>
    <t>169</t>
  </si>
  <si>
    <t>Pol167</t>
  </si>
  <si>
    <t>Úprava okna dle PD - okno W151</t>
  </si>
  <si>
    <t>336</t>
  </si>
  <si>
    <t>Pol168</t>
  </si>
  <si>
    <t>Úprava okna dle PD - okno W152</t>
  </si>
  <si>
    <t>338</t>
  </si>
  <si>
    <t>171</t>
  </si>
  <si>
    <t>Pol169</t>
  </si>
  <si>
    <t>Úprava okna dle PD - okno W153</t>
  </si>
  <si>
    <t>340</t>
  </si>
  <si>
    <t>Pol170</t>
  </si>
  <si>
    <t>Úprava okna dle PD - okno W154</t>
  </si>
  <si>
    <t>342</t>
  </si>
  <si>
    <t>173</t>
  </si>
  <si>
    <t>Pol171</t>
  </si>
  <si>
    <t>Úprava okna dle PD - okno W155</t>
  </si>
  <si>
    <t>344</t>
  </si>
  <si>
    <t>Pol172</t>
  </si>
  <si>
    <t>Úprava okna dle PD - okno W156</t>
  </si>
  <si>
    <t>346</t>
  </si>
  <si>
    <t>175</t>
  </si>
  <si>
    <t>Pol173</t>
  </si>
  <si>
    <t>Úprava okna dle PD - okno W157</t>
  </si>
  <si>
    <t>348</t>
  </si>
  <si>
    <t>Pol174</t>
  </si>
  <si>
    <t>Úprava okna dle PD - okno W158.01</t>
  </si>
  <si>
    <t>350</t>
  </si>
  <si>
    <t>Poznámka k položce:
Repase ks 11,00</t>
  </si>
  <si>
    <t>177</t>
  </si>
  <si>
    <t>Pol175</t>
  </si>
  <si>
    <t>Úprava okna dle PD - okno W158.02</t>
  </si>
  <si>
    <t>352</t>
  </si>
  <si>
    <t>Pol176</t>
  </si>
  <si>
    <t>Úprava okna dle PD - okno W159.01</t>
  </si>
  <si>
    <t>354</t>
  </si>
  <si>
    <t>179</t>
  </si>
  <si>
    <t>Pol177</t>
  </si>
  <si>
    <t>Úprava okna dle PD - okno W159.02</t>
  </si>
  <si>
    <t>356</t>
  </si>
  <si>
    <t>Pol178</t>
  </si>
  <si>
    <t>Úprava okna dle PD - okno W160</t>
  </si>
  <si>
    <t>358</t>
  </si>
  <si>
    <t>Poznámka k položce:
Repase ks 50,00</t>
  </si>
  <si>
    <t>181</t>
  </si>
  <si>
    <t>Pol179</t>
  </si>
  <si>
    <t>Úprava okna dle PD - okno W161</t>
  </si>
  <si>
    <t>360</t>
  </si>
  <si>
    <t>Pol180</t>
  </si>
  <si>
    <t>Úprava okna dle PD - okno W162</t>
  </si>
  <si>
    <t>362</t>
  </si>
  <si>
    <t>183</t>
  </si>
  <si>
    <t>Pol181</t>
  </si>
  <si>
    <t>Úprava okna dle PD - okno W163</t>
  </si>
  <si>
    <t>364</t>
  </si>
  <si>
    <t>Poznámka k položce:
Repase a výměna prasklé výplně ks 12,00</t>
  </si>
  <si>
    <t>Pol182</t>
  </si>
  <si>
    <t>Úprava okna dle PD - okno W164</t>
  </si>
  <si>
    <t>366</t>
  </si>
  <si>
    <t>185</t>
  </si>
  <si>
    <t>Pol183</t>
  </si>
  <si>
    <t>Úprava okna dle PD - okno W165</t>
  </si>
  <si>
    <t>368</t>
  </si>
  <si>
    <t>Pol184</t>
  </si>
  <si>
    <t>Úprava okna dle PD - okno W166</t>
  </si>
  <si>
    <t>370</t>
  </si>
  <si>
    <t>187</t>
  </si>
  <si>
    <t>Pol185</t>
  </si>
  <si>
    <t>Úprava okna dle PD - okno W167</t>
  </si>
  <si>
    <t>372</t>
  </si>
  <si>
    <t>Pol186</t>
  </si>
  <si>
    <t>Úprava okna dle PD - okno W168</t>
  </si>
  <si>
    <t>374</t>
  </si>
  <si>
    <t>189</t>
  </si>
  <si>
    <t>Pol187</t>
  </si>
  <si>
    <t>Úprava okna dle PD - okno W169.01</t>
  </si>
  <si>
    <t>376</t>
  </si>
  <si>
    <t>Pol188</t>
  </si>
  <si>
    <t>Úprava okna dle PD - okno W169.02</t>
  </si>
  <si>
    <t>378</t>
  </si>
  <si>
    <t>191</t>
  </si>
  <si>
    <t>Pol189</t>
  </si>
  <si>
    <t>Úprava okna dle PD - okno W169.03</t>
  </si>
  <si>
    <t>380</t>
  </si>
  <si>
    <t>Pol190</t>
  </si>
  <si>
    <t>Úprava okna dle PD - okno W169.04</t>
  </si>
  <si>
    <t>382</t>
  </si>
  <si>
    <t>193</t>
  </si>
  <si>
    <t>Pol191</t>
  </si>
  <si>
    <t>Úprava okna dle PD - okno W170</t>
  </si>
  <si>
    <t>384</t>
  </si>
  <si>
    <t>Pol192</t>
  </si>
  <si>
    <t>Úprava okna dle PD - okno W171</t>
  </si>
  <si>
    <t>386</t>
  </si>
  <si>
    <t>195</t>
  </si>
  <si>
    <t>Pol193</t>
  </si>
  <si>
    <t>Úprava okna dle PD - okno W172</t>
  </si>
  <si>
    <t>388</t>
  </si>
  <si>
    <t>Pol194</t>
  </si>
  <si>
    <t>Úprava okna dle PD - okno W173</t>
  </si>
  <si>
    <t>390</t>
  </si>
  <si>
    <t>197</t>
  </si>
  <si>
    <t>Pol195</t>
  </si>
  <si>
    <t>Úprava okna dle PD - okno W174</t>
  </si>
  <si>
    <t>392</t>
  </si>
  <si>
    <t>Pol196</t>
  </si>
  <si>
    <t>Úprava okna dle PD - okno W175.01</t>
  </si>
  <si>
    <t>394</t>
  </si>
  <si>
    <t>199</t>
  </si>
  <si>
    <t>Pol197</t>
  </si>
  <si>
    <t>Úprava okna dle PD - okno W175.02</t>
  </si>
  <si>
    <t>396</t>
  </si>
  <si>
    <t>Pol198</t>
  </si>
  <si>
    <t>Úprava okna dle PD - okno W176</t>
  </si>
  <si>
    <t>398</t>
  </si>
  <si>
    <t>201</t>
  </si>
  <si>
    <t>Pol199</t>
  </si>
  <si>
    <t>Úprava okna dle PD - okno W177</t>
  </si>
  <si>
    <t>400</t>
  </si>
  <si>
    <t>Pol200</t>
  </si>
  <si>
    <t>Úprava okna dle PD - okno W178</t>
  </si>
  <si>
    <t>402</t>
  </si>
  <si>
    <t>203</t>
  </si>
  <si>
    <t>Pol201</t>
  </si>
  <si>
    <t>Úprava okna dle PD - okno W179</t>
  </si>
  <si>
    <t>404</t>
  </si>
  <si>
    <t>Pol202</t>
  </si>
  <si>
    <t>Úprava okna dle PD - okno W180</t>
  </si>
  <si>
    <t>406</t>
  </si>
  <si>
    <t>205</t>
  </si>
  <si>
    <t>Pol203</t>
  </si>
  <si>
    <t>Úprava okna dle PD - okno W181</t>
  </si>
  <si>
    <t>408</t>
  </si>
  <si>
    <t>Pol204</t>
  </si>
  <si>
    <t>Úprava okna dle PD - okno W182</t>
  </si>
  <si>
    <t>410</t>
  </si>
  <si>
    <t>207</t>
  </si>
  <si>
    <t>Pol205</t>
  </si>
  <si>
    <t>Úprava okna dle PD - okno W183.01</t>
  </si>
  <si>
    <t>412</t>
  </si>
  <si>
    <t>Pol206</t>
  </si>
  <si>
    <t>Úprava okna dle PD - okno W183.02</t>
  </si>
  <si>
    <t>414</t>
  </si>
  <si>
    <t>209</t>
  </si>
  <si>
    <t>Pol207</t>
  </si>
  <si>
    <t>Úprava okna dle PD - okno W184.01</t>
  </si>
  <si>
    <t>416</t>
  </si>
  <si>
    <t>Pol208</t>
  </si>
  <si>
    <t>Úprava okna dle PD - okno W184.02</t>
  </si>
  <si>
    <t>418</t>
  </si>
  <si>
    <t>211</t>
  </si>
  <si>
    <t>Pol209</t>
  </si>
  <si>
    <t>Úprava okna dle PD - okno W184.03</t>
  </si>
  <si>
    <t>420</t>
  </si>
  <si>
    <t>Pol210</t>
  </si>
  <si>
    <t>Úprava okna dle PD - okno W184.04</t>
  </si>
  <si>
    <t>422</t>
  </si>
  <si>
    <t>213</t>
  </si>
  <si>
    <t>Pol211</t>
  </si>
  <si>
    <t>Úprava okna dle PD - okno W185</t>
  </si>
  <si>
    <t>424</t>
  </si>
  <si>
    <t>Pol212</t>
  </si>
  <si>
    <t>Úprava okna dle PD - okno W186</t>
  </si>
  <si>
    <t>426</t>
  </si>
  <si>
    <t>215</t>
  </si>
  <si>
    <t>Pol213</t>
  </si>
  <si>
    <t>Úprava okna dle PD - okno W187</t>
  </si>
  <si>
    <t>428</t>
  </si>
  <si>
    <t>Pol214</t>
  </si>
  <si>
    <t>Úprava okna dle PD - okno W188</t>
  </si>
  <si>
    <t>430</t>
  </si>
  <si>
    <t>217</t>
  </si>
  <si>
    <t>Pol215</t>
  </si>
  <si>
    <t>Úprava okna dle PD - okno W189</t>
  </si>
  <si>
    <t>432</t>
  </si>
  <si>
    <t>Pol216</t>
  </si>
  <si>
    <t>Úprava okna dle PD - okno W190</t>
  </si>
  <si>
    <t>434</t>
  </si>
  <si>
    <t>219</t>
  </si>
  <si>
    <t>Pol217</t>
  </si>
  <si>
    <t>Úprava okna dle PD - okno W191</t>
  </si>
  <si>
    <t>436</t>
  </si>
  <si>
    <t>Pol218</t>
  </si>
  <si>
    <t>Úprava okna dle PD - okno W192</t>
  </si>
  <si>
    <t>438</t>
  </si>
  <si>
    <t>221</t>
  </si>
  <si>
    <t>Pol219</t>
  </si>
  <si>
    <t>Úprava okna dle PD - okno W193</t>
  </si>
  <si>
    <t>440</t>
  </si>
  <si>
    <t>Pol220</t>
  </si>
  <si>
    <t>Úprava okna dle PD - okno W194</t>
  </si>
  <si>
    <t>442</t>
  </si>
  <si>
    <t>223</t>
  </si>
  <si>
    <t>Pol221</t>
  </si>
  <si>
    <t>Úprava okna dle PD - okno W195</t>
  </si>
  <si>
    <t>444</t>
  </si>
  <si>
    <t>Pol222</t>
  </si>
  <si>
    <t>Úprava okna dle PD - okno W196</t>
  </si>
  <si>
    <t>446</t>
  </si>
  <si>
    <t>225</t>
  </si>
  <si>
    <t>Pol223</t>
  </si>
  <si>
    <t>Úprava okna dle PD - okno W197</t>
  </si>
  <si>
    <t>448</t>
  </si>
  <si>
    <t>Pol224</t>
  </si>
  <si>
    <t>Úprava okna dle PD - okno W198</t>
  </si>
  <si>
    <t>450</t>
  </si>
  <si>
    <t>227</t>
  </si>
  <si>
    <t>Pol225</t>
  </si>
  <si>
    <t>Úprava okna dle PD - okno W199</t>
  </si>
  <si>
    <t>452</t>
  </si>
  <si>
    <t>Pol226</t>
  </si>
  <si>
    <t>Úprava okna dle PD - okno W200</t>
  </si>
  <si>
    <t>454</t>
  </si>
  <si>
    <t>229</t>
  </si>
  <si>
    <t>Pol227</t>
  </si>
  <si>
    <t>Úprava okna dle PD - okno W201.01</t>
  </si>
  <si>
    <t>456</t>
  </si>
  <si>
    <t>Pol228</t>
  </si>
  <si>
    <t>Úprava okna dle PD - okno W201.02</t>
  </si>
  <si>
    <t>458</t>
  </si>
  <si>
    <t>231</t>
  </si>
  <si>
    <t>Pol229</t>
  </si>
  <si>
    <t>Úprava okna dle PD - okno W202</t>
  </si>
  <si>
    <t>460</t>
  </si>
  <si>
    <t>Pol230</t>
  </si>
  <si>
    <t>Úprava okna dle PD - okno W203</t>
  </si>
  <si>
    <t>462</t>
  </si>
  <si>
    <t>233</t>
  </si>
  <si>
    <t>Pol231</t>
  </si>
  <si>
    <t>Úprava okna dle PD - okno W204</t>
  </si>
  <si>
    <t>464</t>
  </si>
  <si>
    <t>Pol232</t>
  </si>
  <si>
    <t>Úprava okna dle PD - okno W205</t>
  </si>
  <si>
    <t>466</t>
  </si>
  <si>
    <t>235</t>
  </si>
  <si>
    <t>Pol233</t>
  </si>
  <si>
    <t>Úprava okna dle PD - okno W206</t>
  </si>
  <si>
    <t>468</t>
  </si>
  <si>
    <t>Pol234</t>
  </si>
  <si>
    <t>Úprava okna dle PD - okno W207</t>
  </si>
  <si>
    <t>470</t>
  </si>
  <si>
    <t>237</t>
  </si>
  <si>
    <t>Pol235</t>
  </si>
  <si>
    <t>Úprava okna dle PD - okno W208</t>
  </si>
  <si>
    <t>472</t>
  </si>
  <si>
    <t>Pol236</t>
  </si>
  <si>
    <t>Úprava okna dle PD - okno W209</t>
  </si>
  <si>
    <t>474</t>
  </si>
  <si>
    <t>239</t>
  </si>
  <si>
    <t>Pol237</t>
  </si>
  <si>
    <t>Úprava okna dle PD - okno W210</t>
  </si>
  <si>
    <t>476</t>
  </si>
  <si>
    <t>Pol238</t>
  </si>
  <si>
    <t>Úprava okna dle PD - okno W211</t>
  </si>
  <si>
    <t>478</t>
  </si>
  <si>
    <t>241</t>
  </si>
  <si>
    <t>Pol239</t>
  </si>
  <si>
    <t>Úprava okna dle PD - okno W212</t>
  </si>
  <si>
    <t>480</t>
  </si>
  <si>
    <t>Pol240</t>
  </si>
  <si>
    <t>Úprava okna dle PD - okno W213</t>
  </si>
  <si>
    <t>482</t>
  </si>
  <si>
    <t>243</t>
  </si>
  <si>
    <t>Pol241</t>
  </si>
  <si>
    <t>Úprava okna dle PD - okno W214</t>
  </si>
  <si>
    <t>484</t>
  </si>
  <si>
    <t>Pol242</t>
  </si>
  <si>
    <t>Úprava okna dle PD - okno W215</t>
  </si>
  <si>
    <t>486</t>
  </si>
  <si>
    <t>245</t>
  </si>
  <si>
    <t>Pol243</t>
  </si>
  <si>
    <t>Úprava okna dle PD - okno W216</t>
  </si>
  <si>
    <t>488</t>
  </si>
  <si>
    <t>Pol244</t>
  </si>
  <si>
    <t>Úprava okna dle PD - okno W217</t>
  </si>
  <si>
    <t>490</t>
  </si>
  <si>
    <t>247</t>
  </si>
  <si>
    <t>Pol245</t>
  </si>
  <si>
    <t>Úprava okna dle PD - okno W218</t>
  </si>
  <si>
    <t>492</t>
  </si>
  <si>
    <t>Pol246</t>
  </si>
  <si>
    <t>Úprava okna dle PD - okno W219</t>
  </si>
  <si>
    <t>494</t>
  </si>
  <si>
    <t>249</t>
  </si>
  <si>
    <t>Pol247</t>
  </si>
  <si>
    <t>Úprava okna dle PD - okno W220</t>
  </si>
  <si>
    <t>496</t>
  </si>
  <si>
    <t>Pol248</t>
  </si>
  <si>
    <t>Úprava okna dle PD - okno W221</t>
  </si>
  <si>
    <t>498</t>
  </si>
  <si>
    <t>251</t>
  </si>
  <si>
    <t>Pol249</t>
  </si>
  <si>
    <t>Úprava okna dle PD - okno W222</t>
  </si>
  <si>
    <t>500</t>
  </si>
  <si>
    <t>Pol250</t>
  </si>
  <si>
    <t>Úprava okna dle PD - okno W223</t>
  </si>
  <si>
    <t>502</t>
  </si>
  <si>
    <t>253</t>
  </si>
  <si>
    <t>Pol251</t>
  </si>
  <si>
    <t>Úprava okna dle PD - okno W224</t>
  </si>
  <si>
    <t>504</t>
  </si>
  <si>
    <t>Pol252</t>
  </si>
  <si>
    <t>Úprava okna dle PD - okno W225</t>
  </si>
  <si>
    <t>506</t>
  </si>
  <si>
    <t>255</t>
  </si>
  <si>
    <t>Pol253</t>
  </si>
  <si>
    <t>Úprava okna dle PD - okno W226</t>
  </si>
  <si>
    <t>508</t>
  </si>
  <si>
    <t>Poznámka k položce:
Repase a výměna prasklé výplně ks 8,00</t>
  </si>
  <si>
    <t>Pol254</t>
  </si>
  <si>
    <t>Úprava okna dle PD - okno W227</t>
  </si>
  <si>
    <t>510</t>
  </si>
  <si>
    <t>259</t>
  </si>
  <si>
    <t>Pol255</t>
  </si>
  <si>
    <t>Úprava okna dle PD - okno W230</t>
  </si>
  <si>
    <t>512</t>
  </si>
  <si>
    <t>Pol256</t>
  </si>
  <si>
    <t>Úprava okna dle PD - okno W231</t>
  </si>
  <si>
    <t>514</t>
  </si>
  <si>
    <t>261</t>
  </si>
  <si>
    <t>Pol257</t>
  </si>
  <si>
    <t>Úprava okna dle PD - okno W232</t>
  </si>
  <si>
    <t>516</t>
  </si>
  <si>
    <t>Pol258</t>
  </si>
  <si>
    <t>Úprava okna dle PD - okno W233</t>
  </si>
  <si>
    <t>518</t>
  </si>
  <si>
    <t>263</t>
  </si>
  <si>
    <t>Pol259</t>
  </si>
  <si>
    <t>Úprava okna dle PD - okno W234</t>
  </si>
  <si>
    <t>520</t>
  </si>
  <si>
    <t>Pol260</t>
  </si>
  <si>
    <t>Úprava okna dle PD - okno W235</t>
  </si>
  <si>
    <t>522</t>
  </si>
  <si>
    <t>Poznámka k položce:
Repase ks 18,00</t>
  </si>
  <si>
    <t>265</t>
  </si>
  <si>
    <t>Pol261</t>
  </si>
  <si>
    <t>Úprava okna dle PD - okno W236</t>
  </si>
  <si>
    <t>524</t>
  </si>
  <si>
    <t>Poznámka k položce:
Repase ks 12,00</t>
  </si>
  <si>
    <t>Pol262</t>
  </si>
  <si>
    <t>Úprava okna dle PD - okno W237.01</t>
  </si>
  <si>
    <t>526</t>
  </si>
  <si>
    <t>267</t>
  </si>
  <si>
    <t>Pol263</t>
  </si>
  <si>
    <t>Úprava okna dle PD - okno W237.02</t>
  </si>
  <si>
    <t>528</t>
  </si>
  <si>
    <t>Poznámka k položce:
Repase - spodní fix nahrazen VZT potrubím ks 1,00</t>
  </si>
  <si>
    <t>Pol264</t>
  </si>
  <si>
    <t>Úprava okna dle PD - okno W238.01</t>
  </si>
  <si>
    <t>530</t>
  </si>
  <si>
    <t>269</t>
  </si>
  <si>
    <t>Pol265</t>
  </si>
  <si>
    <t>Úprava okna dle PD - okno W238.02</t>
  </si>
  <si>
    <t>532</t>
  </si>
  <si>
    <t>Pol266</t>
  </si>
  <si>
    <t>Úprava okna dle PD - okno W239</t>
  </si>
  <si>
    <t>534</t>
  </si>
  <si>
    <t>Pol267</t>
  </si>
  <si>
    <t>Úprava okna dle PD - okno W241</t>
  </si>
  <si>
    <t>536</t>
  </si>
  <si>
    <t>273</t>
  </si>
  <si>
    <t>Pol268</t>
  </si>
  <si>
    <t>Úprava okna dle PD - okno W242</t>
  </si>
  <si>
    <t>538</t>
  </si>
  <si>
    <t>Pol269</t>
  </si>
  <si>
    <t>Úprava okna dle PD - okno W243</t>
  </si>
  <si>
    <t>540</t>
  </si>
  <si>
    <t>275</t>
  </si>
  <si>
    <t>Pol270</t>
  </si>
  <si>
    <t>Úprava okna dle PD - okno W244</t>
  </si>
  <si>
    <t>542</t>
  </si>
  <si>
    <t>Pol271</t>
  </si>
  <si>
    <t>Úprava okna dle PD - okno W245</t>
  </si>
  <si>
    <t>544</t>
  </si>
  <si>
    <t>277</t>
  </si>
  <si>
    <t>Pol272</t>
  </si>
  <si>
    <t>Úprava okna dle PD - okno W246</t>
  </si>
  <si>
    <t>546</t>
  </si>
  <si>
    <t>Pol273</t>
  </si>
  <si>
    <t>Úprava okna dle PD - okno W247</t>
  </si>
  <si>
    <t>548</t>
  </si>
  <si>
    <t>279</t>
  </si>
  <si>
    <t>Pol274</t>
  </si>
  <si>
    <t>Úprava okna dle PD - okno W248</t>
  </si>
  <si>
    <t>550</t>
  </si>
  <si>
    <t>Pol275</t>
  </si>
  <si>
    <t>Úprava okna dle PD - okno W249</t>
  </si>
  <si>
    <t>552</t>
  </si>
  <si>
    <t>281</t>
  </si>
  <si>
    <t>Pol276</t>
  </si>
  <si>
    <t>Úprava okna dle PD - okno W250</t>
  </si>
  <si>
    <t>554</t>
  </si>
  <si>
    <t>Pol277</t>
  </si>
  <si>
    <t>Úprava okna dle PD - okno W251</t>
  </si>
  <si>
    <t>556</t>
  </si>
  <si>
    <t>283</t>
  </si>
  <si>
    <t>Pol278</t>
  </si>
  <si>
    <t>Úprava okna dle PD - okno W252</t>
  </si>
  <si>
    <t>558</t>
  </si>
  <si>
    <t>Pol279</t>
  </si>
  <si>
    <t>Úprava okna dle PD - okno W253</t>
  </si>
  <si>
    <t>560</t>
  </si>
  <si>
    <t>285</t>
  </si>
  <si>
    <t>Pol280</t>
  </si>
  <si>
    <t>Úprava okna dle PD - okno W254</t>
  </si>
  <si>
    <t>562</t>
  </si>
  <si>
    <t>Pol281</t>
  </si>
  <si>
    <t>Úprava okna dle PD - okno W255</t>
  </si>
  <si>
    <t>564</t>
  </si>
  <si>
    <t>287</t>
  </si>
  <si>
    <t>Pol282</t>
  </si>
  <si>
    <t>Úprava okna dle PD - okno W256</t>
  </si>
  <si>
    <t>566</t>
  </si>
  <si>
    <t>Pol283</t>
  </si>
  <si>
    <t>Úprava okna dle PD - okno W257</t>
  </si>
  <si>
    <t>568</t>
  </si>
  <si>
    <t>289</t>
  </si>
  <si>
    <t>Pol284</t>
  </si>
  <si>
    <t>Úprava okna dle PD - okno W258</t>
  </si>
  <si>
    <t>570</t>
  </si>
  <si>
    <t>Pol285</t>
  </si>
  <si>
    <t>Úprava okna dle PD - okno W259</t>
  </si>
  <si>
    <t>572</t>
  </si>
  <si>
    <t>291</t>
  </si>
  <si>
    <t>Pol286</t>
  </si>
  <si>
    <t>Úprava okna dle PD - okno W260</t>
  </si>
  <si>
    <t>574</t>
  </si>
  <si>
    <t>Pol287</t>
  </si>
  <si>
    <t>Úprava okna dle PD - okno W261</t>
  </si>
  <si>
    <t>576</t>
  </si>
  <si>
    <t>293</t>
  </si>
  <si>
    <t>Pol288</t>
  </si>
  <si>
    <t>Úprava okna dle PD - okno W262</t>
  </si>
  <si>
    <t>578</t>
  </si>
  <si>
    <t>Pol289</t>
  </si>
  <si>
    <t>Úprava okna dle PD - okno W263</t>
  </si>
  <si>
    <t>580</t>
  </si>
  <si>
    <t>295</t>
  </si>
  <si>
    <t>Pol290</t>
  </si>
  <si>
    <t>Úprava okna dle PD - okno W264</t>
  </si>
  <si>
    <t>582</t>
  </si>
  <si>
    <t>Pol291</t>
  </si>
  <si>
    <t>Úprava okna dle PD - okno W265</t>
  </si>
  <si>
    <t>584</t>
  </si>
  <si>
    <t>297</t>
  </si>
  <si>
    <t>Pol292</t>
  </si>
  <si>
    <t>Úprava okna dle PD - okno W266.01</t>
  </si>
  <si>
    <t>586</t>
  </si>
  <si>
    <t>Pol293</t>
  </si>
  <si>
    <t>Úprava okna dle PD - okno W266.02</t>
  </si>
  <si>
    <t>588</t>
  </si>
  <si>
    <t>299</t>
  </si>
  <si>
    <t>Pol294</t>
  </si>
  <si>
    <t>Úprava okna dle PD - okno W267</t>
  </si>
  <si>
    <t>590</t>
  </si>
  <si>
    <t>Pol295</t>
  </si>
  <si>
    <t>Úprava okna dle PD - okno W268</t>
  </si>
  <si>
    <t>592</t>
  </si>
  <si>
    <t>301</t>
  </si>
  <si>
    <t>Pol296</t>
  </si>
  <si>
    <t>Úprava okna dle PD - okno W269</t>
  </si>
  <si>
    <t>594</t>
  </si>
  <si>
    <t>Pol297</t>
  </si>
  <si>
    <t>Úprava okna dle PD - okno W270</t>
  </si>
  <si>
    <t>596</t>
  </si>
  <si>
    <t>303</t>
  </si>
  <si>
    <t>Pol298</t>
  </si>
  <si>
    <t>Úprava okna dle PD - okno W271</t>
  </si>
  <si>
    <t>598</t>
  </si>
  <si>
    <t>Pol299</t>
  </si>
  <si>
    <t>Úprava okna dle PD - okno W272</t>
  </si>
  <si>
    <t>600</t>
  </si>
  <si>
    <t>305</t>
  </si>
  <si>
    <t>Pol300</t>
  </si>
  <si>
    <t>Úprava okna dle PD - okno W273</t>
  </si>
  <si>
    <t>602</t>
  </si>
  <si>
    <t>Pol301</t>
  </si>
  <si>
    <t>Úprava okna dle PD - okno W274</t>
  </si>
  <si>
    <t>604</t>
  </si>
  <si>
    <t>307</t>
  </si>
  <si>
    <t>Pol302</t>
  </si>
  <si>
    <t>Úprava okna dle PD - okno W275</t>
  </si>
  <si>
    <t>606</t>
  </si>
  <si>
    <t>Pol303</t>
  </si>
  <si>
    <t>Úprava okna dle PD - okno W276</t>
  </si>
  <si>
    <t>608</t>
  </si>
  <si>
    <t>309</t>
  </si>
  <si>
    <t>Pol304</t>
  </si>
  <si>
    <t>Úprava okna dle PD - okno W277</t>
  </si>
  <si>
    <t>610</t>
  </si>
  <si>
    <t>Pol305</t>
  </si>
  <si>
    <t>Úprava okna dle PD - okno W278</t>
  </si>
  <si>
    <t>612</t>
  </si>
  <si>
    <t>311</t>
  </si>
  <si>
    <t>Pol306</t>
  </si>
  <si>
    <t>Úprava okna dle PD - okno W279</t>
  </si>
  <si>
    <t>614</t>
  </si>
  <si>
    <t>Pol307</t>
  </si>
  <si>
    <t>Úprava okna dle PD - okno W280</t>
  </si>
  <si>
    <t>616</t>
  </si>
  <si>
    <t>313</t>
  </si>
  <si>
    <t>Pol308</t>
  </si>
  <si>
    <t>Úprava okna dle PD - okno W281</t>
  </si>
  <si>
    <t>618</t>
  </si>
  <si>
    <t>Pol309</t>
  </si>
  <si>
    <t>Okno dle PD - okno W282</t>
  </si>
  <si>
    <t>620</t>
  </si>
  <si>
    <t>Poznámka k položce:
Kopie ks 1,00</t>
  </si>
  <si>
    <t>315</t>
  </si>
  <si>
    <t>Pol310</t>
  </si>
  <si>
    <t>Úprava okna dle PD - okno W283</t>
  </si>
  <si>
    <t>622</t>
  </si>
  <si>
    <t>Pol311</t>
  </si>
  <si>
    <t>Úprava okna dle PD - okno W284 - NEOBSAZENO</t>
  </si>
  <si>
    <t>624</t>
  </si>
  <si>
    <t>Poznámka k položce:
Repase ks</t>
  </si>
  <si>
    <t>317</t>
  </si>
  <si>
    <t>Pol312</t>
  </si>
  <si>
    <t>Úprava okna dle PD - okno W285</t>
  </si>
  <si>
    <t>626</t>
  </si>
  <si>
    <t>Pol313</t>
  </si>
  <si>
    <t>Úprava okna dle PD - okno W286</t>
  </si>
  <si>
    <t>628</t>
  </si>
  <si>
    <t>319</t>
  </si>
  <si>
    <t>Pol314</t>
  </si>
  <si>
    <t>Úprava okna dle PD - okno W287</t>
  </si>
  <si>
    <t>630</t>
  </si>
  <si>
    <t>Pol315</t>
  </si>
  <si>
    <t>Úprava okna dle PD - okno W288</t>
  </si>
  <si>
    <t>632</t>
  </si>
  <si>
    <t>321</t>
  </si>
  <si>
    <t>Pol316</t>
  </si>
  <si>
    <t>Úprava okna dle PD - okno W289</t>
  </si>
  <si>
    <t>634</t>
  </si>
  <si>
    <t>Pol317</t>
  </si>
  <si>
    <t>Úprava okna dle PD - okno W290</t>
  </si>
  <si>
    <t>636</t>
  </si>
  <si>
    <t>323</t>
  </si>
  <si>
    <t>Pol318</t>
  </si>
  <si>
    <t>Okno dle PD - okno W291</t>
  </si>
  <si>
    <t>638</t>
  </si>
  <si>
    <t>Poznámka k položce:
Nové okno ks 2,00</t>
  </si>
  <si>
    <t>Pol319</t>
  </si>
  <si>
    <t>Úprava okna dle PD - okno W292</t>
  </si>
  <si>
    <t>640</t>
  </si>
  <si>
    <t>325</t>
  </si>
  <si>
    <t>Pol320</t>
  </si>
  <si>
    <t>Světlík dle PD - světlík W293</t>
  </si>
  <si>
    <t>642</t>
  </si>
  <si>
    <t>Poznámka k položce:
Světlík - změna zasklení ve stylu zimní zahrady ks 1,00</t>
  </si>
  <si>
    <t>Pol321</t>
  </si>
  <si>
    <t>Úprava okna dle PD - okno W294</t>
  </si>
  <si>
    <t>644</t>
  </si>
  <si>
    <t>327</t>
  </si>
  <si>
    <t>Pol322</t>
  </si>
  <si>
    <t>Úprava okna dle PD - okno W295</t>
  </si>
  <si>
    <t>646</t>
  </si>
  <si>
    <t>Pol323</t>
  </si>
  <si>
    <t>Úprava okna dle PD - okno W296</t>
  </si>
  <si>
    <t>648</t>
  </si>
  <si>
    <t>329</t>
  </si>
  <si>
    <t>Pol324</t>
  </si>
  <si>
    <t>Úprava okna dle PD - okno W297</t>
  </si>
  <si>
    <t>650</t>
  </si>
  <si>
    <t>Pol325</t>
  </si>
  <si>
    <t>Úprava okna dle PD - okno W298</t>
  </si>
  <si>
    <t>652</t>
  </si>
  <si>
    <t>331</t>
  </si>
  <si>
    <t>Pol326</t>
  </si>
  <si>
    <t>Úprava okna dle PD - okno W299.01</t>
  </si>
  <si>
    <t>654</t>
  </si>
  <si>
    <t>Pol327</t>
  </si>
  <si>
    <t>Úprava okna dle PD - okno W299.02</t>
  </si>
  <si>
    <t>656</t>
  </si>
  <si>
    <t>333</t>
  </si>
  <si>
    <t>Pol328</t>
  </si>
  <si>
    <t>Úprava okna dle PD - okno W300</t>
  </si>
  <si>
    <t>658</t>
  </si>
  <si>
    <t>337</t>
  </si>
  <si>
    <t>Pol329</t>
  </si>
  <si>
    <t>Úprava okna dle PD - okno W304</t>
  </si>
  <si>
    <t>660</t>
  </si>
  <si>
    <t>Poznámka k položce:
Změna zasklení ks 6,00</t>
  </si>
  <si>
    <t>Pol330</t>
  </si>
  <si>
    <t>Úprava okna dle PD - okno W306.01</t>
  </si>
  <si>
    <t>662</t>
  </si>
  <si>
    <t>Poznámka k položce:
Změna zasklení ks 3,00</t>
  </si>
  <si>
    <t>341</t>
  </si>
  <si>
    <t>Pol331</t>
  </si>
  <si>
    <t>Úprava okna dle PD - okno W306.02</t>
  </si>
  <si>
    <t>664</t>
  </si>
  <si>
    <t>Pol332</t>
  </si>
  <si>
    <t>Úprava okna dle PD - okno W307</t>
  </si>
  <si>
    <t>666</t>
  </si>
  <si>
    <t>343</t>
  </si>
  <si>
    <t>Pol333</t>
  </si>
  <si>
    <t>Úprava okna dle PD - okno W308</t>
  </si>
  <si>
    <t>668</t>
  </si>
  <si>
    <t>Pol334</t>
  </si>
  <si>
    <t>Úprava okna dle PD - okno W309</t>
  </si>
  <si>
    <t>670</t>
  </si>
  <si>
    <t>345</t>
  </si>
  <si>
    <t>Pol335</t>
  </si>
  <si>
    <t>Světlík dle PD - světlík W310</t>
  </si>
  <si>
    <t>672</t>
  </si>
  <si>
    <t>Poznámka k položce:
Svtělík - změna zasklení ks 12,00</t>
  </si>
  <si>
    <t>Pol336</t>
  </si>
  <si>
    <t>Úprava okna dle PD - okno W311</t>
  </si>
  <si>
    <t>674</t>
  </si>
  <si>
    <t>347</t>
  </si>
  <si>
    <t>Pol337</t>
  </si>
  <si>
    <t>Úprava okna dle PD - okno W312</t>
  </si>
  <si>
    <t>676</t>
  </si>
  <si>
    <t>Pol338</t>
  </si>
  <si>
    <t>Úprava okna dle PD - okno W313</t>
  </si>
  <si>
    <t>678</t>
  </si>
  <si>
    <t>349</t>
  </si>
  <si>
    <t>Pol339</t>
  </si>
  <si>
    <t>Úprava okna dle PD - okno W314</t>
  </si>
  <si>
    <t>680</t>
  </si>
  <si>
    <t>Pol340</t>
  </si>
  <si>
    <t>Úprava okna dle PD - okno W315</t>
  </si>
  <si>
    <t>682</t>
  </si>
  <si>
    <t>351</t>
  </si>
  <si>
    <t>Pol341</t>
  </si>
  <si>
    <t>Úprava okna dle PD - okno W316</t>
  </si>
  <si>
    <t>684</t>
  </si>
  <si>
    <t>Pol342</t>
  </si>
  <si>
    <t>Úprava okna dle PD - okno W317</t>
  </si>
  <si>
    <t>686</t>
  </si>
  <si>
    <t>353</t>
  </si>
  <si>
    <t>Pol343</t>
  </si>
  <si>
    <t>Světlík repase dle PD - W318</t>
  </si>
  <si>
    <t>688</t>
  </si>
  <si>
    <t>Poznámka k položce:
Svtětliík - repase ks</t>
  </si>
  <si>
    <t>D2</t>
  </si>
  <si>
    <t>Dveře</t>
  </si>
  <si>
    <t>Pol344</t>
  </si>
  <si>
    <t>Úprava dveří dle PD - dveře D01</t>
  </si>
  <si>
    <t>690</t>
  </si>
  <si>
    <t>Pol345</t>
  </si>
  <si>
    <t>Úprava dveří dle PD - dveře D02</t>
  </si>
  <si>
    <t>692</t>
  </si>
  <si>
    <t>Pol346</t>
  </si>
  <si>
    <t>Úprava dveří dle PD - dveře D03</t>
  </si>
  <si>
    <t>694</t>
  </si>
  <si>
    <t>Pol347</t>
  </si>
  <si>
    <t>Úprava dveří dle PD - dveře D04</t>
  </si>
  <si>
    <t>696</t>
  </si>
  <si>
    <t>Pol348</t>
  </si>
  <si>
    <t>Úprava dveří dle PD - dveře D05</t>
  </si>
  <si>
    <t>698</t>
  </si>
  <si>
    <t>Pol349</t>
  </si>
  <si>
    <t>Úprava dveří dle PD - dveře D06</t>
  </si>
  <si>
    <t>700</t>
  </si>
  <si>
    <t>Pol350</t>
  </si>
  <si>
    <t>Úprava dveří dle PD - dveře D07</t>
  </si>
  <si>
    <t>702</t>
  </si>
  <si>
    <t>Pol351</t>
  </si>
  <si>
    <t>Úprava dveří dle PD - dveře D08</t>
  </si>
  <si>
    <t>704</t>
  </si>
  <si>
    <t>Pol352</t>
  </si>
  <si>
    <t>Úprava dveří dle PD - dveře D09</t>
  </si>
  <si>
    <t>706</t>
  </si>
  <si>
    <t>Pol353</t>
  </si>
  <si>
    <t>Úprava dveří dle PD - dveře D10</t>
  </si>
  <si>
    <t>708</t>
  </si>
  <si>
    <t>Pol354</t>
  </si>
  <si>
    <t>Úprava dveří dle PD - dveře D11</t>
  </si>
  <si>
    <t>710</t>
  </si>
  <si>
    <t>Pol355</t>
  </si>
  <si>
    <t>Úprava dveří dle PD - dveře D12</t>
  </si>
  <si>
    <t>Pol356</t>
  </si>
  <si>
    <t>Dvěře dle PD - dveře D13</t>
  </si>
  <si>
    <t>714</t>
  </si>
  <si>
    <t>Poznámka k položce:
Nové ks 1,00</t>
  </si>
  <si>
    <t>Pol357</t>
  </si>
  <si>
    <t>Úprava dveří dle PD - dveře D14</t>
  </si>
  <si>
    <t>716</t>
  </si>
  <si>
    <t>Pol358</t>
  </si>
  <si>
    <t>Úprava dveří dle PD - dveře D15</t>
  </si>
  <si>
    <t>718</t>
  </si>
  <si>
    <t>Pol359</t>
  </si>
  <si>
    <t>Úprava dveří dle PD - dveře D16</t>
  </si>
  <si>
    <t>720</t>
  </si>
  <si>
    <t>Pol360</t>
  </si>
  <si>
    <t>Úprava dveří dle PD - dveře D17</t>
  </si>
  <si>
    <t>722</t>
  </si>
  <si>
    <t>Pol361</t>
  </si>
  <si>
    <t>Úprava dveří dle PD - dveře D18</t>
  </si>
  <si>
    <t>724</t>
  </si>
  <si>
    <t>Pol362</t>
  </si>
  <si>
    <t>Úprava dveří dle PD - dveře D19</t>
  </si>
  <si>
    <t>726</t>
  </si>
  <si>
    <t>Pol363</t>
  </si>
  <si>
    <t>Úprava dveří dle PD - dveře D20</t>
  </si>
  <si>
    <t>728</t>
  </si>
  <si>
    <t>Pol364</t>
  </si>
  <si>
    <t>Úprava dveří dle PD - dveře D21</t>
  </si>
  <si>
    <t>730</t>
  </si>
  <si>
    <t>Pol365</t>
  </si>
  <si>
    <t>Úprava dveří dle PD - dveře D22</t>
  </si>
  <si>
    <t>732</t>
  </si>
  <si>
    <t>Pol366</t>
  </si>
  <si>
    <t>Úprava dveří dle PD - dveře D23</t>
  </si>
  <si>
    <t>734</t>
  </si>
  <si>
    <t>Pol367</t>
  </si>
  <si>
    <t>Úprava dveří dle PD - dveře D24</t>
  </si>
  <si>
    <t>736</t>
  </si>
  <si>
    <t>Pol368</t>
  </si>
  <si>
    <t>Úprava dveří dle PD - dveře D25</t>
  </si>
  <si>
    <t>738</t>
  </si>
  <si>
    <t>Pol369</t>
  </si>
  <si>
    <t>Úprava dveří dle PD - dveře D26</t>
  </si>
  <si>
    <t>740</t>
  </si>
  <si>
    <t>Pol370</t>
  </si>
  <si>
    <t>Úprava dveří dle PD - dveře D27</t>
  </si>
  <si>
    <t>742</t>
  </si>
  <si>
    <t>Pol371</t>
  </si>
  <si>
    <t>Úprava dveří dle PD - dveře D28</t>
  </si>
  <si>
    <t>744</t>
  </si>
  <si>
    <t>Pol372</t>
  </si>
  <si>
    <t>Úprava dveří dle PD - dveře D29</t>
  </si>
  <si>
    <t>746</t>
  </si>
  <si>
    <t>Pol373</t>
  </si>
  <si>
    <t>Úprava dveří dle PD - dveře D30</t>
  </si>
  <si>
    <t>748</t>
  </si>
  <si>
    <t>Pol374</t>
  </si>
  <si>
    <t>Úprava dveří dle PD - dveře D31</t>
  </si>
  <si>
    <t>750</t>
  </si>
  <si>
    <t>Pol375</t>
  </si>
  <si>
    <t>Úprava dveří dle PD - dveře D32</t>
  </si>
  <si>
    <t>752</t>
  </si>
  <si>
    <t>Pol376</t>
  </si>
  <si>
    <t>Úprava dveří dle PD - dveře D33</t>
  </si>
  <si>
    <t>754</t>
  </si>
  <si>
    <t>Pol377</t>
  </si>
  <si>
    <t>Úprava dveří dle PD - dveře D34</t>
  </si>
  <si>
    <t>756</t>
  </si>
  <si>
    <t>Pol378</t>
  </si>
  <si>
    <t>Úprava dveří dle PD - dveře D35</t>
  </si>
  <si>
    <t>758</t>
  </si>
  <si>
    <t>Pol379</t>
  </si>
  <si>
    <t>Úprava dveří dle PD - dveře D36</t>
  </si>
  <si>
    <t>760</t>
  </si>
  <si>
    <t>Pol380</t>
  </si>
  <si>
    <t>Úprava dveří dle PD - dveře D37</t>
  </si>
  <si>
    <t>Pol381</t>
  </si>
  <si>
    <t>Úprava dveří dle PD - dveře D38</t>
  </si>
  <si>
    <t>766</t>
  </si>
  <si>
    <t>Pol382</t>
  </si>
  <si>
    <t>Úprava dveří dle PD - dveře D39</t>
  </si>
  <si>
    <t>768</t>
  </si>
  <si>
    <t>Pol383</t>
  </si>
  <si>
    <t>Úprava dveří dle PD - dveře D40</t>
  </si>
  <si>
    <t>770</t>
  </si>
  <si>
    <t>Pol384</t>
  </si>
  <si>
    <t>Úprava dveří dle PD - dveře D41</t>
  </si>
  <si>
    <t>772</t>
  </si>
  <si>
    <t>Pol385</t>
  </si>
  <si>
    <t>Úprava dveří dle PD - dveře D42</t>
  </si>
  <si>
    <t>774</t>
  </si>
  <si>
    <t>Pol386</t>
  </si>
  <si>
    <t>Úprava dveří dle PD - dveře D43</t>
  </si>
  <si>
    <t>776</t>
  </si>
  <si>
    <t>Pol387</t>
  </si>
  <si>
    <t>Úprava dveří dle PD - dveře D44</t>
  </si>
  <si>
    <t>778</t>
  </si>
  <si>
    <t>Pol388</t>
  </si>
  <si>
    <t>Úprava dveří dle PD - dveře D45</t>
  </si>
  <si>
    <t>780</t>
  </si>
  <si>
    <t>Pol389</t>
  </si>
  <si>
    <t>Úprava dveří dle PD - dveře D46</t>
  </si>
  <si>
    <t>782</t>
  </si>
  <si>
    <t>Pol390</t>
  </si>
  <si>
    <t>Úprava dveří dle PD - dveře D47</t>
  </si>
  <si>
    <t>Pol391</t>
  </si>
  <si>
    <t>Úprava dveří dle PD - dveře D48</t>
  </si>
  <si>
    <t>786</t>
  </si>
  <si>
    <t>Pol392</t>
  </si>
  <si>
    <t>Dveře dle PD - dveře D49</t>
  </si>
  <si>
    <t>788</t>
  </si>
  <si>
    <t>Pol393</t>
  </si>
  <si>
    <t>Dveře dle PD - dveře D50</t>
  </si>
  <si>
    <t>790</t>
  </si>
  <si>
    <t>DO-90</t>
  </si>
  <si>
    <t>Ostatní vybavení a dodávky pro výplně otvorů</t>
  </si>
  <si>
    <t>DO-90.1</t>
  </si>
  <si>
    <t>Ostatní vybavení a dodávky pro výplně otvorů - Dřevěná okna</t>
  </si>
  <si>
    <t>357</t>
  </si>
  <si>
    <t>Ro-901</t>
  </si>
  <si>
    <t>Kličky nové - lité repliky</t>
  </si>
  <si>
    <t>1984701108</t>
  </si>
  <si>
    <t>Ro-902</t>
  </si>
  <si>
    <t>Kličky čištěné - z uskladnění</t>
  </si>
  <si>
    <t>718123523</t>
  </si>
  <si>
    <t>359</t>
  </si>
  <si>
    <t>Ro-903</t>
  </si>
  <si>
    <t>Kování nové repliky</t>
  </si>
  <si>
    <t>-800727825</t>
  </si>
  <si>
    <t>363</t>
  </si>
  <si>
    <t>787611214</t>
  </si>
  <si>
    <t>Zasklívání oken a dveří vývěsných s pod(za)tmelením sklem</t>
  </si>
  <si>
    <t>1179106780</t>
  </si>
  <si>
    <t>Ro-905</t>
  </si>
  <si>
    <t>Překitování oken</t>
  </si>
  <si>
    <t>kg</t>
  </si>
  <si>
    <t>-754479558</t>
  </si>
  <si>
    <t>Ro-907</t>
  </si>
  <si>
    <t>Řezivo opravy a doplnění oken a špalet</t>
  </si>
  <si>
    <t>1582985715</t>
  </si>
  <si>
    <t>Ro-908</t>
  </si>
  <si>
    <t>Výměna okapniček u oken</t>
  </si>
  <si>
    <t>-394878723</t>
  </si>
  <si>
    <t>783106801</t>
  </si>
  <si>
    <t>Odstranění nátěrů z truhlářských konstrukcí obroušením</t>
  </si>
  <si>
    <t>-372180086</t>
  </si>
  <si>
    <t>365</t>
  </si>
  <si>
    <t>783106805</t>
  </si>
  <si>
    <t>Odstranění nátěrů z truhlářských konstrukcí opálením</t>
  </si>
  <si>
    <t>-1526474114</t>
  </si>
  <si>
    <t>DO-90.2</t>
  </si>
  <si>
    <t>Ostatní vybavení a dodávky pro výplně otvorů - Dřevěná kovová</t>
  </si>
  <si>
    <t>367</t>
  </si>
  <si>
    <t>Ro-911</t>
  </si>
  <si>
    <t>1358265731</t>
  </si>
  <si>
    <t>Ro-912</t>
  </si>
  <si>
    <t>1387164837</t>
  </si>
  <si>
    <t>369</t>
  </si>
  <si>
    <t>Ro-913</t>
  </si>
  <si>
    <t>-1429473393</t>
  </si>
  <si>
    <t>-822347726</t>
  </si>
  <si>
    <t>371</t>
  </si>
  <si>
    <t>Ro-915</t>
  </si>
  <si>
    <t>1024082256</t>
  </si>
  <si>
    <t>Ro-918</t>
  </si>
  <si>
    <t>-1885327781</t>
  </si>
  <si>
    <t>373</t>
  </si>
  <si>
    <t>783306801</t>
  </si>
  <si>
    <t>Odstranění nátěru ze zámečnických konstrukcí obroušením</t>
  </si>
  <si>
    <t>1815980387</t>
  </si>
  <si>
    <t>783806817-R</t>
  </si>
  <si>
    <t>Odstranění nátěrů pískováním</t>
  </si>
  <si>
    <t>-1990446749</t>
  </si>
  <si>
    <t>DO-90.3</t>
  </si>
  <si>
    <t>Ostatní vybavení a dodávky pro výplně otvorů - Dřevěné dveře</t>
  </si>
  <si>
    <t>375</t>
  </si>
  <si>
    <t>Ro-921</t>
  </si>
  <si>
    <t>-679338754</t>
  </si>
  <si>
    <t>Ro-922</t>
  </si>
  <si>
    <t>-1702676641</t>
  </si>
  <si>
    <t>377</t>
  </si>
  <si>
    <t>Ro-923</t>
  </si>
  <si>
    <t>-1218046807</t>
  </si>
  <si>
    <t>333161761</t>
  </si>
  <si>
    <t>379</t>
  </si>
  <si>
    <t>Ro-925</t>
  </si>
  <si>
    <t>-2138131560</t>
  </si>
  <si>
    <t>381</t>
  </si>
  <si>
    <t>894557469</t>
  </si>
  <si>
    <t>-1503342509</t>
  </si>
  <si>
    <t>Ro-927</t>
  </si>
  <si>
    <t>1917269367</t>
  </si>
  <si>
    <t>DO-90.4</t>
  </si>
  <si>
    <t>Ostatní vybavení a dodávky pro výplně otvorů - Kovové dveře</t>
  </si>
  <si>
    <t>383</t>
  </si>
  <si>
    <t>Ro-931</t>
  </si>
  <si>
    <t>1933134276</t>
  </si>
  <si>
    <t>Ro-932</t>
  </si>
  <si>
    <t>-1077288396</t>
  </si>
  <si>
    <t>385</t>
  </si>
  <si>
    <t>Ro-933</t>
  </si>
  <si>
    <t>130604340</t>
  </si>
  <si>
    <t>1717844491</t>
  </si>
  <si>
    <t>387</t>
  </si>
  <si>
    <t>Ro-935</t>
  </si>
  <si>
    <t>-2136695574</t>
  </si>
  <si>
    <t>-133718717</t>
  </si>
  <si>
    <t>389</t>
  </si>
  <si>
    <t>-789926277</t>
  </si>
  <si>
    <t>761A9301-R</t>
  </si>
  <si>
    <t>Žaluzie lamelová horizontální</t>
  </si>
  <si>
    <t>837899130</t>
  </si>
  <si>
    <t>W.11</t>
  </si>
  <si>
    <t>W.54</t>
  </si>
  <si>
    <t>3,43</t>
  </si>
  <si>
    <t>W.76</t>
  </si>
  <si>
    <t>1,75</t>
  </si>
  <si>
    <t>W.80</t>
  </si>
  <si>
    <t>4,26</t>
  </si>
  <si>
    <t>W.82</t>
  </si>
  <si>
    <t>30,96</t>
  </si>
  <si>
    <t>W.83</t>
  </si>
  <si>
    <t>3,52</t>
  </si>
  <si>
    <t>W.84</t>
  </si>
  <si>
    <t>6,29</t>
  </si>
  <si>
    <t>W.90</t>
  </si>
  <si>
    <t>17,49</t>
  </si>
  <si>
    <t>W.91</t>
  </si>
  <si>
    <t>9,99</t>
  </si>
  <si>
    <t>W.103</t>
  </si>
  <si>
    <t>W.104</t>
  </si>
  <si>
    <t>13,24</t>
  </si>
  <si>
    <t>W.109.1-04</t>
  </si>
  <si>
    <t>31,74+8,56+4,6+27,62</t>
  </si>
  <si>
    <t>W.110.01</t>
  </si>
  <si>
    <t>24,55</t>
  </si>
  <si>
    <t>W.111</t>
  </si>
  <si>
    <t>3*5,36</t>
  </si>
  <si>
    <t>W.112</t>
  </si>
  <si>
    <t>3,63</t>
  </si>
  <si>
    <t>W.113</t>
  </si>
  <si>
    <t>3,78</t>
  </si>
  <si>
    <t>W.118</t>
  </si>
  <si>
    <t>12,64</t>
  </si>
  <si>
    <t>W.126</t>
  </si>
  <si>
    <t>6,54</t>
  </si>
  <si>
    <t>W.127</t>
  </si>
  <si>
    <t>1,64</t>
  </si>
  <si>
    <t>W.128</t>
  </si>
  <si>
    <t>3,94</t>
  </si>
  <si>
    <t>W.133</t>
  </si>
  <si>
    <t>6,41</t>
  </si>
  <si>
    <t>W.149</t>
  </si>
  <si>
    <t>19,27</t>
  </si>
  <si>
    <t>W.150</t>
  </si>
  <si>
    <t>43,29</t>
  </si>
  <si>
    <t>W.158.01</t>
  </si>
  <si>
    <t>32,33</t>
  </si>
  <si>
    <t>W.158.02</t>
  </si>
  <si>
    <t>2,86</t>
  </si>
  <si>
    <t>W.160</t>
  </si>
  <si>
    <t>37*6,93</t>
  </si>
  <si>
    <t>W.166</t>
  </si>
  <si>
    <t>1,49</t>
  </si>
  <si>
    <t>W.167</t>
  </si>
  <si>
    <t>W.170</t>
  </si>
  <si>
    <t>3,46</t>
  </si>
  <si>
    <t>W.171</t>
  </si>
  <si>
    <t>4,72</t>
  </si>
  <si>
    <t>W.172</t>
  </si>
  <si>
    <t>1*6,33</t>
  </si>
  <si>
    <t>W.173</t>
  </si>
  <si>
    <t>109,1</t>
  </si>
  <si>
    <t>W.184.01-04</t>
  </si>
  <si>
    <t>6,25+6,02+6,25+6,25</t>
  </si>
  <si>
    <t>W.185</t>
  </si>
  <si>
    <t>W.186</t>
  </si>
  <si>
    <t>2,93</t>
  </si>
  <si>
    <t>W.187</t>
  </si>
  <si>
    <t>4,36</t>
  </si>
  <si>
    <t>W.188</t>
  </si>
  <si>
    <t>6,03</t>
  </si>
  <si>
    <t>W.189</t>
  </si>
  <si>
    <t>8,15</t>
  </si>
  <si>
    <t>W.190</t>
  </si>
  <si>
    <t>4,18</t>
  </si>
  <si>
    <t>W.191</t>
  </si>
  <si>
    <t>3,74</t>
  </si>
  <si>
    <t>W.194</t>
  </si>
  <si>
    <t>20,93</t>
  </si>
  <si>
    <t>W.202</t>
  </si>
  <si>
    <t>3,56</t>
  </si>
  <si>
    <t>W.219</t>
  </si>
  <si>
    <t>6,26</t>
  </si>
  <si>
    <t>W.233</t>
  </si>
  <si>
    <t>2,8</t>
  </si>
  <si>
    <t>W.234</t>
  </si>
  <si>
    <t>W.243</t>
  </si>
  <si>
    <t>1,99</t>
  </si>
  <si>
    <t>W.244</t>
  </si>
  <si>
    <t>5,05</t>
  </si>
  <si>
    <t>W.249</t>
  </si>
  <si>
    <t>0,68</t>
  </si>
  <si>
    <t>W.250</t>
  </si>
  <si>
    <t>W.251</t>
  </si>
  <si>
    <t>1,94</t>
  </si>
  <si>
    <t>W.252</t>
  </si>
  <si>
    <t>9,59</t>
  </si>
  <si>
    <t>W.294</t>
  </si>
  <si>
    <t>142,26</t>
  </si>
  <si>
    <t>W.299.01</t>
  </si>
  <si>
    <t>2,18</t>
  </si>
  <si>
    <t>W.299.02</t>
  </si>
  <si>
    <t>W.300</t>
  </si>
  <si>
    <t>18,60</t>
  </si>
  <si>
    <t>355</t>
  </si>
  <si>
    <t>761A9301-Rx01</t>
  </si>
  <si>
    <t>Žaluzie lamelová horizontální pro okno W11</t>
  </si>
  <si>
    <t>-1429368696</t>
  </si>
  <si>
    <t>2020-160601.5 - ÚT</t>
  </si>
  <si>
    <t xml:space="preserve">D1 - </t>
  </si>
  <si>
    <t xml:space="preserve">    D2 - Primární okruh</t>
  </si>
  <si>
    <t xml:space="preserve">      D3 - Zařízení</t>
  </si>
  <si>
    <t xml:space="preserve">      D4 - Armatury</t>
  </si>
  <si>
    <t xml:space="preserve">      D5 - Potrubí</t>
  </si>
  <si>
    <t xml:space="preserve">      D7 - Tepelné izolace</t>
  </si>
  <si>
    <t xml:space="preserve">    D8 - Sekundární okruh</t>
  </si>
  <si>
    <t xml:space="preserve">      D9 - Odkouření- kaskáda plynových kotlů</t>
  </si>
  <si>
    <t xml:space="preserve">        D10 - Exteriér- ICS25 nerez DN250 s těsněním vložky</t>
  </si>
  <si>
    <t xml:space="preserve">        D11 - Exteriér- Kouřovod K1 ICS25 izolovaný nerez DN250 s těsněním</t>
  </si>
  <si>
    <t xml:space="preserve">        D12 - Interiér- Kouřovod K1 neizolovaný nerez DN250 s těsněním</t>
  </si>
  <si>
    <t xml:space="preserve">        D13 - Exteriér- Kouřovod K2 ICS25 izolovaný nerez DN250 s těsněním (izolace minerální vata 50mm)</t>
  </si>
  <si>
    <t xml:space="preserve">        D14 - Interiér- Kouřovod K2 neizolovaný nerez DN250 s těsněním</t>
  </si>
  <si>
    <t xml:space="preserve">        D15 - Exteriér- Kouřovod K3 ICS25 izolovaný nerez DN250 s těsněním (izolace minerální vata 50mm)</t>
  </si>
  <si>
    <t xml:space="preserve">        D16 - Interiér- Kouřovod K3 neizolovaný nerez DN250 s těsněním</t>
  </si>
  <si>
    <t xml:space="preserve">        D17 - Interiér- Kouřovod ohřívač nerez DN100/150</t>
  </si>
  <si>
    <t xml:space="preserve">        D18 - Exteriér- nerez DN130/200 s těsněním vložky</t>
  </si>
  <si>
    <t xml:space="preserve">      D19 - Oběhová čerpadla</t>
  </si>
  <si>
    <t xml:space="preserve">      D20 - ZTI</t>
  </si>
  <si>
    <t xml:space="preserve">      D21 - Zapojení ohřevu TV</t>
  </si>
  <si>
    <t xml:space="preserve">      D22 - Napojení na VZT zařízení</t>
  </si>
  <si>
    <t xml:space="preserve">      D23 - Demontáže</t>
  </si>
  <si>
    <t xml:space="preserve">      D24 - Ostatní</t>
  </si>
  <si>
    <t xml:space="preserve">      D25 - Provozní vlivy</t>
  </si>
  <si>
    <t>Primární okruh</t>
  </si>
  <si>
    <t>D3</t>
  </si>
  <si>
    <t>Zařízení</t>
  </si>
  <si>
    <t>Pol766</t>
  </si>
  <si>
    <t>Napojení plynových kondenzačních kotlů na primární okruh</t>
  </si>
  <si>
    <t>Pol767</t>
  </si>
  <si>
    <t>Expanzní nádoba primárního okruhu pro plynový kondenzační kotel, V=140 l, včetně nastavení tlakových poměrů, membránová, připojení G 1"</t>
  </si>
  <si>
    <t>ks</t>
  </si>
  <si>
    <t>Pol768</t>
  </si>
  <si>
    <t>Plynový kondenzační kotel stacionární, Q=466 kW při 80/60°C, výměník z nerezové oceli, objem 865L,  vč.příslušenství (hořáková deska, hluktlumicí podložka pod kotel, sada havarijního termostatu s hlídačem max.tlaku, omezovač min.tlaku, omezovač max.tlaku)</t>
  </si>
  <si>
    <t>Pol769</t>
  </si>
  <si>
    <t>Regulátor kaskády plynových kotlů, pro 2-4 kotle, 230V/50Hz, řízení kaskády pomocí externího signálu, 0-10V</t>
  </si>
  <si>
    <t>Pol770</t>
  </si>
  <si>
    <t>Plynový kondenzační zásobníkový ohřívač teplé vody s odtahem spalin do komína, Q=50 kW, 220-240V/50Hz, P=80W s integrovaným plynovým hořákem, vč. modulace hořáku, účinnost až 109%, emise Nox do 37 mh/kWh, programovatelný cyklus proti Legionelle, maximální</t>
  </si>
  <si>
    <t>Pol771</t>
  </si>
  <si>
    <t>Expanzní nádoba pro zásobníkový ohřívač TV, V=18 l, včetně nastavení tlakových poměrů, membránová, připojení G 1/2"</t>
  </si>
  <si>
    <t>Pol772</t>
  </si>
  <si>
    <t>Externí plynový hořák přetlakový, výkon hořáku 500 kW, nízkotlaký, vstupní tlak 4,0 kPa, vč. Příslušenství, minimální tlak přípojky 15 mbar, jmenovitá světlost kulového kohoutu DN65, vč.modulace výkonu</t>
  </si>
  <si>
    <t>Pol773</t>
  </si>
  <si>
    <t>Regulační přístroj pro kotel s hořákem, vstup 0 – 10 V, umožňuje připojení do kaskády,  7“ dotykový displej, rozhraní IP Inside, Modbus a USB, instalace na kotel, monitoring přes internet v zobrazení 1:1 na dotykovém displeji</t>
  </si>
  <si>
    <t>Pol774</t>
  </si>
  <si>
    <t>Nosník armatur dle ČSN EN 12828, vč.manometru se zkušebním kohoutem a 3 přípojkami pro hlídače min a max tlaku</t>
  </si>
  <si>
    <t>Pol775</t>
  </si>
  <si>
    <t>Uvedení kaskády plynových kondenzačních kotlů do provozu</t>
  </si>
  <si>
    <t>Pol776</t>
  </si>
  <si>
    <t>Připojení nových plynových kondenzačních kotlů na nové ocelové rozvody ÚT</t>
  </si>
  <si>
    <t>Pol777</t>
  </si>
  <si>
    <t>Neutralizační zařízení pro výkon plynových spotřebičů do 1000 kW, vč.granulátu, napojení DN40</t>
  </si>
  <si>
    <t>Pol778</t>
  </si>
  <si>
    <t>Neutralizační zařízení pro výkon plynových spotřebičů do 500 kW, vč.granulátu, napojení DN40</t>
  </si>
  <si>
    <t>Pol779</t>
  </si>
  <si>
    <t>Úpravna topné vody, přívod Dn25, filtr mechanických nečistot DN25, ruční odkalovací ventil 80nm, systémový oddělovač G 3/4 ", změkčovací filtr DN25 s průtokem Qmax=2,5m3/h, úpravna s PE solnou nádobou změkčovacího filtru s nádobou V=100L, zásobní nádrže d</t>
  </si>
  <si>
    <t>Pol780</t>
  </si>
  <si>
    <t>D4</t>
  </si>
  <si>
    <t>Armatury</t>
  </si>
  <si>
    <t>Pol781</t>
  </si>
  <si>
    <t>Pojistný ventil primárního okruhu plynového kondenzačního kotle, 1 1/4" x 1 1/2" KD , ot. přetlak 0,4 Mpa</t>
  </si>
  <si>
    <t>Pol782</t>
  </si>
  <si>
    <t>Filtr topenářský, přírubový, DN 100, 120°C, PN16, včetně protipřírub a těsnění</t>
  </si>
  <si>
    <t>Pol783</t>
  </si>
  <si>
    <t>Montáž klapky uzavírací mezipřírubové, DN100, PN16/90°C, včetně protipřírub a těsnění, se servoponem 230V (dodávka MaR)</t>
  </si>
  <si>
    <t>Pol784</t>
  </si>
  <si>
    <t>Klapka uzavírací mezipřírubová- nerez, DN100, PN16/90°C, včetně protipřírub a těsnění</t>
  </si>
  <si>
    <t>Pol785</t>
  </si>
  <si>
    <t>Klapka uzavírací mezipřírubová- nerez, DN125, PN16/90°C, včetně protipřírub a těsnění</t>
  </si>
  <si>
    <t>Pol786</t>
  </si>
  <si>
    <t>Servisní kohout k expanzní nádobě DN 1", PN16, 0-6 bar</t>
  </si>
  <si>
    <t>Pol787</t>
  </si>
  <si>
    <t>Manometr technický 0-6 bar, včetně smyčky, se zkušebním kohoutem, PN16</t>
  </si>
  <si>
    <t>Pol788</t>
  </si>
  <si>
    <t>Senzor teploty výstupní vody (příslušenství kotle)</t>
  </si>
  <si>
    <t>Pol789</t>
  </si>
  <si>
    <t>Senzor teploty vratné vody (příslušenství kotle)</t>
  </si>
  <si>
    <t>Pol790</t>
  </si>
  <si>
    <t>Návarek pro snímač tlaku v systému UT</t>
  </si>
  <si>
    <t>Pol791</t>
  </si>
  <si>
    <t>Návarky pro jímky čidel teploty</t>
  </si>
  <si>
    <t>Pol792</t>
  </si>
  <si>
    <t>Návarek pro čidlo tlaku</t>
  </si>
  <si>
    <t>Pol793</t>
  </si>
  <si>
    <t>Omezovač max.tlaku (příslušenství kotle)</t>
  </si>
  <si>
    <t>Pol794</t>
  </si>
  <si>
    <t>Omezovač min.tlaku (příslušenství kotle)</t>
  </si>
  <si>
    <t>Pol795</t>
  </si>
  <si>
    <t>Sada havarijního termostatu s hlídačem max. tlaku dle ČSN EN 12828, 230V/50Hz (příslušenství kotle)</t>
  </si>
  <si>
    <t>Pol796</t>
  </si>
  <si>
    <t>D5</t>
  </si>
  <si>
    <t>Potrubí</t>
  </si>
  <si>
    <t>257</t>
  </si>
  <si>
    <t>Pol1797</t>
  </si>
  <si>
    <t>Potrubí ocelové bezešvé DN125, spojované svařováním, včetně tvarovek, spojovacího materiálu, konzol</t>
  </si>
  <si>
    <t>208469667</t>
  </si>
  <si>
    <t>Pol797</t>
  </si>
  <si>
    <t>Potrubí ocelové bezešvé DN100, spojované svařováním, včetně tvarovek, spojovacího materiálu, konzol</t>
  </si>
  <si>
    <t>Pol798</t>
  </si>
  <si>
    <t>Potrubí ocelové bezešvé DN80, spojované svařováním, včetně tvarovek, spojovacího materiálu, konzol</t>
  </si>
  <si>
    <t>Pol799</t>
  </si>
  <si>
    <t>Potrubí ocelové bezešvé DN50, spojované svařováním, včetně tvarovek, spojovacího materiálu, konzol</t>
  </si>
  <si>
    <t>Pol800</t>
  </si>
  <si>
    <t>D7</t>
  </si>
  <si>
    <t>Tepelné izolace</t>
  </si>
  <si>
    <t>Pol801</t>
  </si>
  <si>
    <t>Tep. izolace z minerálního vlákna, kašírovaná vyztuženou Al folií, vniřní pr./tl.  133/60 mm</t>
  </si>
  <si>
    <t>Pol802</t>
  </si>
  <si>
    <t>Tep. izolace z minerálního vlákna, kašírovaná vyztuženou Al folií, vniřní pr./tl.  108/60 mm</t>
  </si>
  <si>
    <t>Pol803</t>
  </si>
  <si>
    <t>Tep. izolace z minerálního vlákna, kašírovaná vyztuženou Al folií, vniřní pr./tl.  89/60 mm</t>
  </si>
  <si>
    <t>Pol804</t>
  </si>
  <si>
    <t>Tep. izolace z minerálního vlákna, kašírovaná vyztuženou Al folií, vniřní pr./tl.  57/60 mm</t>
  </si>
  <si>
    <t>Pol805</t>
  </si>
  <si>
    <t>D8</t>
  </si>
  <si>
    <t>Sekundární okruh</t>
  </si>
  <si>
    <t>Pol806</t>
  </si>
  <si>
    <t xml:space="preserve">Sestava jednočerpadlového expazního automatu skládající se z řídící jednotky s ovládáním, s integrovaným doplňování a odplyňováním otopné soustavy,  základní nádoby s objemem 1500L a připojovací soustavy, max.výstupní teplota 120°C, max.dovolená provozní </t>
  </si>
  <si>
    <t>Pol807</t>
  </si>
  <si>
    <t>Kombinovaný rozdělovač sběrač, L=4,3m, pro 7 topných okruhů, přívod DN125, vývody DN25, DN40, 2xDN65, DN80, DN100, Qmax=60,1m3/h, 2x vypouštěcí kohout G3/4",  vč.teploměru (2ks)</t>
  </si>
  <si>
    <t>Pol808</t>
  </si>
  <si>
    <t>Kovový stojan pro uložení rozdělovače sběrače, materiál pro kotvení k podlaze, vč. PUR izolace M250</t>
  </si>
  <si>
    <t>D9</t>
  </si>
  <si>
    <t>Odkouření- kaskáda plynových kotlů</t>
  </si>
  <si>
    <t>D10</t>
  </si>
  <si>
    <t>Exteriér- ICS25 nerez DN250 s těsněním vložky</t>
  </si>
  <si>
    <t>Pol809</t>
  </si>
  <si>
    <t>Koleno patní 85°/250/PPL06</t>
  </si>
  <si>
    <t>Pol810</t>
  </si>
  <si>
    <t>Díl pro uzavření 250/180/PPL06</t>
  </si>
  <si>
    <t>Pol811</t>
  </si>
  <si>
    <t>Víčko s těsněním pro P1/180</t>
  </si>
  <si>
    <t>Pol812</t>
  </si>
  <si>
    <t>Sopouch 0°/250/PPL06</t>
  </si>
  <si>
    <t>Pol813</t>
  </si>
  <si>
    <t>Rovný díl 250/1,0m/PPL06</t>
  </si>
  <si>
    <t>Pol814</t>
  </si>
  <si>
    <t>Těsnění dvoulamelové 250/silikon</t>
  </si>
  <si>
    <t>Pol815</t>
  </si>
  <si>
    <t>Spona PPL/250</t>
  </si>
  <si>
    <t>Pol816</t>
  </si>
  <si>
    <t>Pata univerzální na nerez 250/deska rovná/0,5/ICS25/lesk</t>
  </si>
  <si>
    <t>Pol817</t>
  </si>
  <si>
    <t>Kónická hlava 250/0,5/ICS25/lesk</t>
  </si>
  <si>
    <t>Pol818</t>
  </si>
  <si>
    <t>Rovný díl 250/1,0m/0,5/ICS25/lesk</t>
  </si>
  <si>
    <t>D11</t>
  </si>
  <si>
    <t>Exteriér- Kouřovod K1 ICS25 izolovaný nerez DN250 s těsněním</t>
  </si>
  <si>
    <t>Pol819</t>
  </si>
  <si>
    <t>Přechod PPL-ICS/250/0,5/ICS25/lesk</t>
  </si>
  <si>
    <t>Pol820</t>
  </si>
  <si>
    <t>Přechod ICS-PPL/250/0,5/ICS25/lesk</t>
  </si>
  <si>
    <t>Pol821</t>
  </si>
  <si>
    <t>Koleno 45°/250/0,5/ICS25/lesk</t>
  </si>
  <si>
    <t>Pol822</t>
  </si>
  <si>
    <t>Nastavitelný díl 250/270-375/0,5/ICS25/lesk</t>
  </si>
  <si>
    <t>D12</t>
  </si>
  <si>
    <t>Interiér- Kouřovod K1 neizolovaný nerez DN250 s těsněním</t>
  </si>
  <si>
    <t>Pol823</t>
  </si>
  <si>
    <t>Koleno 45°/250/PPL06</t>
  </si>
  <si>
    <t>Pol824</t>
  </si>
  <si>
    <t>Koleno 85°s KO/250/přetlak P1/PPL06</t>
  </si>
  <si>
    <t>Pol825</t>
  </si>
  <si>
    <t>Rovný díl 250/0,25m/PPL06</t>
  </si>
  <si>
    <t>Pol826</t>
  </si>
  <si>
    <t>Rovný díl 250/0,5m/0,5/lesk/PPL06</t>
  </si>
  <si>
    <t>Pol827</t>
  </si>
  <si>
    <t>Rovný díl 250/1,0m/0,5/lesk/PPL06</t>
  </si>
  <si>
    <t>Pol828</t>
  </si>
  <si>
    <t>Nastavitelný díl 250/310-455/PPL06</t>
  </si>
  <si>
    <t>Pol829</t>
  </si>
  <si>
    <t>Těsnění dvoulamelové 250 viton kit</t>
  </si>
  <si>
    <t>Pol830</t>
  </si>
  <si>
    <t>Těsnění dvoulamelové 250 viton</t>
  </si>
  <si>
    <t>Pol831</t>
  </si>
  <si>
    <t>Tlumič hluku spalin, nerezový, kruhový DN250, L=700mm, útlum L=20dBA</t>
  </si>
  <si>
    <t>D13</t>
  </si>
  <si>
    <t>Exteriér- Kouřovod K2 ICS25 izolovaný nerez DN250 s těsněním (izolace minerální vata 50mm)</t>
  </si>
  <si>
    <t>Pol832</t>
  </si>
  <si>
    <t>Pol833</t>
  </si>
  <si>
    <t>Rovný díl 250/0,5m/0,5/ICS25/lesk</t>
  </si>
  <si>
    <t>Pol834</t>
  </si>
  <si>
    <t>D14</t>
  </si>
  <si>
    <t>Interiér- Kouřovod K2 neizolovaný nerez DN250 s těsněním</t>
  </si>
  <si>
    <t>Pol835</t>
  </si>
  <si>
    <t>Pol836</t>
  </si>
  <si>
    <t>Rovný díl 250/0,5m/PPL06</t>
  </si>
  <si>
    <t>Pol837</t>
  </si>
  <si>
    <t>D15</t>
  </si>
  <si>
    <t>Exteriér- Kouřovod K3 ICS25 izolovaný nerez DN250 s těsněním (izolace minerální vata 50mm)</t>
  </si>
  <si>
    <t>Pol838</t>
  </si>
  <si>
    <t>Rovný díl 250/0,25m/0,5/ICS25/lesk</t>
  </si>
  <si>
    <t>Pol839</t>
  </si>
  <si>
    <t>Rovný díl 250/0,2m/0,5/ICS25/lesk</t>
  </si>
  <si>
    <t>Pol840</t>
  </si>
  <si>
    <t>Nastavitelný díl 250/375-585/0,5/ICS25/lesk</t>
  </si>
  <si>
    <t>Pol841</t>
  </si>
  <si>
    <t>Nastavitelný díl 250/195-250/0,5/ICS25/lesk</t>
  </si>
  <si>
    <t>Pol842</t>
  </si>
  <si>
    <t>Díl s KO/250/dlouhý/přetlak P1/0,5/ICS25/mat</t>
  </si>
  <si>
    <t>D16</t>
  </si>
  <si>
    <t>Interiér- Kouřovod K3 neizolovaný nerez DN250 s těsněním</t>
  </si>
  <si>
    <t>Pol843</t>
  </si>
  <si>
    <t>Koleno 85°/250/PPL06</t>
  </si>
  <si>
    <t>D17</t>
  </si>
  <si>
    <t>Interiér- Kouřovod ohřívač nerez DN100/150</t>
  </si>
  <si>
    <t>Pol844</t>
  </si>
  <si>
    <t>Díl s KO/100/přetlak P1/CFS</t>
  </si>
  <si>
    <t>Pol845</t>
  </si>
  <si>
    <t>Lůžko nastavitelné 150/60-100/lesk</t>
  </si>
  <si>
    <t>Pol846</t>
  </si>
  <si>
    <t>Rovný díl 0,5m/100/CSF</t>
  </si>
  <si>
    <t>Pol847</t>
  </si>
  <si>
    <t>Rovný díl 0,25m/100/CSF</t>
  </si>
  <si>
    <t>Pol848</t>
  </si>
  <si>
    <t>Rovný díl 1,0m/100/CSF</t>
  </si>
  <si>
    <t>Pol849</t>
  </si>
  <si>
    <t>Koleno 30°/100/CFS</t>
  </si>
  <si>
    <t>Pol850</t>
  </si>
  <si>
    <t>Koleno 45°/100/CFS</t>
  </si>
  <si>
    <t>Pol851</t>
  </si>
  <si>
    <t>Koleno 90°/100/CFS</t>
  </si>
  <si>
    <t>Pol852</t>
  </si>
  <si>
    <t>Koleno 90°s KO/100/přetlak P1/CFS</t>
  </si>
  <si>
    <t>Pol853</t>
  </si>
  <si>
    <t>Nastavitelný díl 100/375-585/CFS</t>
  </si>
  <si>
    <t>D18</t>
  </si>
  <si>
    <t>Exteriér- nerez DN130/200 s těsněním vložky</t>
  </si>
  <si>
    <t>Pol854</t>
  </si>
  <si>
    <t>Redukce systém CFS 100/150/130/200</t>
  </si>
  <si>
    <t>Pol855</t>
  </si>
  <si>
    <t>Vynášecí díl 130/BA/CFS</t>
  </si>
  <si>
    <t>Pol856</t>
  </si>
  <si>
    <t>Koleno 87° 130/CFS</t>
  </si>
  <si>
    <t>Pol857</t>
  </si>
  <si>
    <t>Konzole C475/lesk</t>
  </si>
  <si>
    <t>Pol858</t>
  </si>
  <si>
    <t>Díl s KO/130/přetlak P1/CFS</t>
  </si>
  <si>
    <t>Pol859</t>
  </si>
  <si>
    <t>Terminál vertikální 130/CFS</t>
  </si>
  <si>
    <t>Pol860</t>
  </si>
  <si>
    <t>Lůžko přednastavitelné 200/60-100/lesk</t>
  </si>
  <si>
    <t>Pol861</t>
  </si>
  <si>
    <t>Rovný díl 1,0m/130/CFS</t>
  </si>
  <si>
    <t>D19</t>
  </si>
  <si>
    <t>Oběhová čerpadla</t>
  </si>
  <si>
    <t>Pol862</t>
  </si>
  <si>
    <t>Čerpadlo oběhové přírubové, s automatickou regulací výkonu, Q=8,9m3/h, H=45kPa, P=194W/230V, DN40, včetně protipřírub a těsnění, PN10</t>
  </si>
  <si>
    <t>Pol863</t>
  </si>
  <si>
    <t>Čerpadlo oběhové přírubové, s automatickou regulací výkonu, Q=0,7m3/h, H=37,5kPa, P=34W/230V, DN40, včetně protipřírub a těsnění, PN10</t>
  </si>
  <si>
    <t>Pol864</t>
  </si>
  <si>
    <t>Čerpadlo oběhové přírubové, s automatickou regulací výkonu, Q=2,1m3/h, H=27kPa, P=34W/230V, DN40, včetně protipřírub a těsnění, PN10</t>
  </si>
  <si>
    <t>Pol865</t>
  </si>
  <si>
    <t>Čerpadlo oběhové přírubové, s automatickou regulací výkonu, Q=8,9m3/h, H=46kPa, P=194W/230V, DN40, včetně protipřírub a těsnění, PN10</t>
  </si>
  <si>
    <t>Pol866</t>
  </si>
  <si>
    <t>Čerpadlo oběhové přírubové, s automatickou regulací výkonu, Q=12,7m3/h,H=38,5kPa, P=267W/230V, DN40, včetně protipřírub a těsnění, PN10</t>
  </si>
  <si>
    <t>Pol867</t>
  </si>
  <si>
    <t>Čerpadlo oběhové přírubové, s automatickou regulací výkonu, Q=18,3m3/h, H=39,5kPa, P=463W/230V, DN40, včetně protipřírub a těsnění, PN10</t>
  </si>
  <si>
    <t>Pol868</t>
  </si>
  <si>
    <t>Čerpadlo oběhové přírubové, s automatickou regulací výkonu, Q=3,8m3/h, Hmax=4,0m, P=60W/230V, dimenze, včetně protipřírub a těsnění, PN10</t>
  </si>
  <si>
    <t>Pol869</t>
  </si>
  <si>
    <t>Pol870</t>
  </si>
  <si>
    <t>Montáž - Trojcestný ventil směšovací, přírubový, DN65, kvs=63, včetně servopohonu 24V AC DC, 0-10V (dodávka MaR)</t>
  </si>
  <si>
    <t>Pol871</t>
  </si>
  <si>
    <t>Montáž - Trojcestný ventil směšovací, přírubový, DN50, kvs=40, včetně servopohonu 24V AC DC, 0-10V (dodávka MaR)</t>
  </si>
  <si>
    <t>Pol872</t>
  </si>
  <si>
    <t>Montáž - Trojcestný ventil směšovací, závitový, DN40, kvs=25, včetně servopohonu 24V AC DC, 0-10V (dodávka MaR)</t>
  </si>
  <si>
    <t>Pol873</t>
  </si>
  <si>
    <t>Montáž - Trojcestný ventil směšovací, závitový, DN15, kvs=4, včetně servopohonu 24V AC DC, 0-10V(dodávka MaR)</t>
  </si>
  <si>
    <t>Pol874</t>
  </si>
  <si>
    <t>Montáž - Klapka uzavírací mezipřírubová- litina, DN100, PN16/90°C, včetně protipřírub a těsnění</t>
  </si>
  <si>
    <t>Pol875</t>
  </si>
  <si>
    <t>Klapka uzavírací mezipřírubová- litina, DN40, PN16/90°C, včetně protipřírub a těsnění</t>
  </si>
  <si>
    <t>Pol876</t>
  </si>
  <si>
    <t>Klapka uzavírací mezipřírubová- litina, DN65, PN16/90°C, včetně protipřírub a těsnění</t>
  </si>
  <si>
    <t>Pol877</t>
  </si>
  <si>
    <t>Klapka uzavírací mezipřírubová- litina, DN80, PN16/90°C, včetně protipřírub a těsnění</t>
  </si>
  <si>
    <t>Pol878</t>
  </si>
  <si>
    <t>Klapka uzavírací mezipřírubová- litina, DN100, PN16/90°C, včetně protipřírub a těsnění</t>
  </si>
  <si>
    <t>Pol879</t>
  </si>
  <si>
    <t>Kohout kulový -voda, DN 25,t=120°C, PN16</t>
  </si>
  <si>
    <t>Pol880</t>
  </si>
  <si>
    <t>Filtr topenářský, přírubový, DN 25, 120°C, PN16, včetně protipřírub a těsnění</t>
  </si>
  <si>
    <t>Pol881</t>
  </si>
  <si>
    <t>Filtr topenářský, přírubový, DN 40, 120°C, PN16, včetně protipřírub a těsnění</t>
  </si>
  <si>
    <t>Pol882</t>
  </si>
  <si>
    <t>Filtr topenářský, přírubový, DN 65, 120°C, PN16, včetně protipřírub a těsnění</t>
  </si>
  <si>
    <t>Pol883</t>
  </si>
  <si>
    <t>Filtr topenářský, přírubový, DN 80, 120°C, PN16, včetně protipřírub a těsnění</t>
  </si>
  <si>
    <t>Pol884</t>
  </si>
  <si>
    <t>Pol885</t>
  </si>
  <si>
    <t>Klapka zpětná pružinová, závitová,  DN 25, 120°C, PN15</t>
  </si>
  <si>
    <t>Pol886</t>
  </si>
  <si>
    <t>Klapka zpětná pružinová, mezipřírubová,  DN40, 120°C, PN16</t>
  </si>
  <si>
    <t>Pol887</t>
  </si>
  <si>
    <t>Klapka zpětná pružinová, mezipřírubová,  DN65, 120°C, PN16</t>
  </si>
  <si>
    <t>Pol888</t>
  </si>
  <si>
    <t>Klapka zpětná pružinová, mezipřírubová,  DN80, 120°C, PN16</t>
  </si>
  <si>
    <t>Pol889</t>
  </si>
  <si>
    <t>Klapka zpětná pružinová, mezipřírubová,  DN100, 120°C, PN16</t>
  </si>
  <si>
    <t>Pol890</t>
  </si>
  <si>
    <t>Automatický odvzdušňovací ventil DN15, 120°C, PN16</t>
  </si>
  <si>
    <t>Pol891</t>
  </si>
  <si>
    <t>Vypouštěcí kohout DN 15, 120°C, PN16</t>
  </si>
  <si>
    <t>Pol892</t>
  </si>
  <si>
    <t>Teploměr technický 0-120°C, včetně jímky, PN16</t>
  </si>
  <si>
    <t>Pol893</t>
  </si>
  <si>
    <t>Manometr technický 0-4 bar, včetně smyčky, PN16 a zkušebního kohoutu M20x1,5, mosazný</t>
  </si>
  <si>
    <t>Pol894</t>
  </si>
  <si>
    <t>Pružné připojení VZT jednotky, DN25</t>
  </si>
  <si>
    <t>Pol895</t>
  </si>
  <si>
    <t>Pol896</t>
  </si>
  <si>
    <t>Potrubí ocelové bezešvé DN65, spojované svařováním, včetně tvarovek, spojovacího materiálu, konzol</t>
  </si>
  <si>
    <t>Pol897</t>
  </si>
  <si>
    <t>Potrubí ocelové bezešvé DN40, spojované svařováním, včetně tvarovek, spojovacího materiálu, konzol</t>
  </si>
  <si>
    <t>Pol898</t>
  </si>
  <si>
    <t>Potrubí ocelové bezešvé DN25, spojované svařováním, včetně tvarovek, spojovacího materiálu, konzol</t>
  </si>
  <si>
    <t>Pol899</t>
  </si>
  <si>
    <t>Napojení nových rozvodů na stávající ocelové rozvody do DN100, včetně instalačního a spojovacího materiálu</t>
  </si>
  <si>
    <t>Pol900</t>
  </si>
  <si>
    <t>Napojení teplovodního ohřívače VZT jednotky na rozvody ÚT- pružné připojení, včetně spojovacího a instalačního materiálu</t>
  </si>
  <si>
    <t>Pol901</t>
  </si>
  <si>
    <t>Pol902</t>
  </si>
  <si>
    <t>Pol903</t>
  </si>
  <si>
    <t>Pol904</t>
  </si>
  <si>
    <t>Tep. izolace z minerálního vlákna, kašírovaná vyztuženou Al folií, vniřní pr./tl.  76/60 mm</t>
  </si>
  <si>
    <t>Pol905</t>
  </si>
  <si>
    <t>Tep. izolace z minerálního vlákna, kašírovaná vyztuženou Al folií, vniřní pr./tl.  50/60 mm</t>
  </si>
  <si>
    <t>Pol906</t>
  </si>
  <si>
    <t>Tep. izolace z minerálního vlákna, kašírovaná vyztuženou Al folií, vniřní pr./tl.  32/60 mm</t>
  </si>
  <si>
    <t>D20</t>
  </si>
  <si>
    <t>ZTI</t>
  </si>
  <si>
    <t>Pol907</t>
  </si>
  <si>
    <t>Kanalizační PP-HTEM potrubí DN32, včetně spojovacího a kotvícího materiálu, dopojení neutralizačního zařízení</t>
  </si>
  <si>
    <t>Pol908</t>
  </si>
  <si>
    <t>Kanalizační PP-HTEM potrubí DN40, včetně spojovacího a kotvícího materiálu, dopojení neutralizačního zařízení</t>
  </si>
  <si>
    <t>Pol909</t>
  </si>
  <si>
    <t>Kanalizační PP-HTEM potrubí DN50, včetně spojovacího a kotvícího materiálu, dopojení neutralizačního zařízení</t>
  </si>
  <si>
    <t>Pol910</t>
  </si>
  <si>
    <t>Kanalizační PP-HTEM potrubí DN75, včetně spojovacího a kotvícího materiálu, dopojení neutralizačního zařízení</t>
  </si>
  <si>
    <t>Pol911</t>
  </si>
  <si>
    <t>Kanalizační PVC-KGEM potrubí DN110, včetně spojovacího a kotvícího materiálu, dopojení neutralizačního zařízení</t>
  </si>
  <si>
    <t>Pol912</t>
  </si>
  <si>
    <t>Trychtýřový zápachová uzávěrka pro odvod kondenzátu, DN32- plast</t>
  </si>
  <si>
    <t>Pol913</t>
  </si>
  <si>
    <t>Trychtýřová zápachová uzávěrka pro odvod kondenzátu, DN40- plast</t>
  </si>
  <si>
    <t>Pol914</t>
  </si>
  <si>
    <t>Svedení kondenzátu spalinového potrubí do odpadního potrubí PP-HTEM- do DN40</t>
  </si>
  <si>
    <t>Pol915</t>
  </si>
  <si>
    <t>Podlahová vpusť, vodorovný nátok DN50, vodorovný odtok DN50, kovová krycí mřížka, vč.zápachové uzávěrky a redukce napojení na stávající litinové potrubí</t>
  </si>
  <si>
    <t>Pol916</t>
  </si>
  <si>
    <t>Podlahová vpusť, vodorovný odtok DN110, kovová krycí mřížka, vč.zápachové uzávěrky a redukce napojení na stávající litinové potrubí</t>
  </si>
  <si>
    <t>Pol917</t>
  </si>
  <si>
    <t>Potrubí ocelové bezešvé DN15, včetvě tvarovek, spojovacího materiálu, konzol</t>
  </si>
  <si>
    <t>Pol918</t>
  </si>
  <si>
    <t>Potrubí ocelové bezešvé DN25, včetvě tvarovek, spojovacího materiálu, konzol</t>
  </si>
  <si>
    <t>Pol919</t>
  </si>
  <si>
    <t>Potrubí ocelové bezešvé DN32, včetvě tvarovek, spojovacího materiálu, konzol</t>
  </si>
  <si>
    <t>Pol920</t>
  </si>
  <si>
    <t>Potrubí ocelové bezešvé DN40, včetvě tvarovek, spojovacího materiálu, konzol</t>
  </si>
  <si>
    <t>Pol921</t>
  </si>
  <si>
    <t>Potrubí ocelové bezešvé DN50, včetvě tvarovek, spojovacího materiálu, konzol</t>
  </si>
  <si>
    <t>Pol922</t>
  </si>
  <si>
    <t>Napojení potrubí ZTI z ocelových trub bezešvých na stávající rozvody- svařováním, do DN50</t>
  </si>
  <si>
    <t>Pol923</t>
  </si>
  <si>
    <t>Tep. izolace z minerálního vlákna, kašírovaná vyztuženou Al folií, vniřní pr./tl.  51/50 mm</t>
  </si>
  <si>
    <t>Pol924</t>
  </si>
  <si>
    <t>Tep. izolace z minerálního vlákna, kašírovaná vyztuženou Al folií, vniřní pr./tl.  51/20 mm</t>
  </si>
  <si>
    <t>Pol925</t>
  </si>
  <si>
    <t>Tep. izolace z minerálního vlákna, kašírovaná vyztuženou Al folií, vniřní pr./tl.  38/50 mm</t>
  </si>
  <si>
    <t>Pol926</t>
  </si>
  <si>
    <t>Tep. izolace z minerálního vlákna, kašírovaná vyztuženou Al folií, vniřní pr./tl.  32/50 mm</t>
  </si>
  <si>
    <t>Pol927</t>
  </si>
  <si>
    <t>Tep. izolace z minerálního vlákna, kašírovaná vyztuženou Al folií, vniřní pr./tl.  22/20 mm</t>
  </si>
  <si>
    <t>Pol928</t>
  </si>
  <si>
    <t>Tep. izolace z minerálního vlákna, kašírovaná vyztuženou Al folií, vniřní pr./tl.  32/20 mm</t>
  </si>
  <si>
    <t>Pol929</t>
  </si>
  <si>
    <t>Tep. izolace z minerálního vlákna, kašírovaná vyztuženou Al folií, vniřní pr./tl.  60/20 mm</t>
  </si>
  <si>
    <t>Pol930</t>
  </si>
  <si>
    <t>Propojení úpravny vody s expanzním automatem s doplňovací a odplyňovací funkcí- ocel DN25 , včetně tepelné izolace, spojovacího a kotvícího materiálu</t>
  </si>
  <si>
    <t>Pol931</t>
  </si>
  <si>
    <t>Kohout kulový s vypouštěním, DN25,t=120°C, PN16</t>
  </si>
  <si>
    <t>Pol932</t>
  </si>
  <si>
    <t>Filtr topenářský, závitový DN25,120°C, PN16</t>
  </si>
  <si>
    <t>Pol933</t>
  </si>
  <si>
    <t>Klapka zpětná pružinová, závitová,  DN 25, 120°C, PN16</t>
  </si>
  <si>
    <t>Pol934</t>
  </si>
  <si>
    <t>Pojistný ventil 1/2" x 3/4" KD, 3 bar, PN16</t>
  </si>
  <si>
    <t>Pol935</t>
  </si>
  <si>
    <t>Zkušební kohout DN40, závitový,  DN40, 120°C, PN16</t>
  </si>
  <si>
    <t>Pol936</t>
  </si>
  <si>
    <t>Pol937</t>
  </si>
  <si>
    <t>Vypouštěcí kohout DN 25, 120°C, PN16</t>
  </si>
  <si>
    <t>Pol938</t>
  </si>
  <si>
    <t>Návarky pro jímky čidel teploty pro nádrž TUV</t>
  </si>
  <si>
    <t>Pol939</t>
  </si>
  <si>
    <t>Ostatní nespecifikovaný materiál, tvarovky, armatury, spojovací, kotvící materiál apod.</t>
  </si>
  <si>
    <t>Pol940</t>
  </si>
  <si>
    <t>Pol941</t>
  </si>
  <si>
    <t>Zkouška tlaku</t>
  </si>
  <si>
    <t>Pol942</t>
  </si>
  <si>
    <t>Proplach a dezinfekce</t>
  </si>
  <si>
    <t>D21</t>
  </si>
  <si>
    <t>Zapojení ohřevu TV</t>
  </si>
  <si>
    <t>Pol943</t>
  </si>
  <si>
    <t>Přípojení stacionárního plynového ohřívače na rozvody ÚT z ocelových trub bezešvých, spojovaných svařováním</t>
  </si>
  <si>
    <t>Pol944</t>
  </si>
  <si>
    <t>Topná a tlaková zkouška dle ČSN 060310</t>
  </si>
  <si>
    <t>Pol945</t>
  </si>
  <si>
    <t>Propláchnutí systému</t>
  </si>
  <si>
    <t>Pol946</t>
  </si>
  <si>
    <t>Zapojení tlakové expanzní nádoby, V=18 l, G 3/4"</t>
  </si>
  <si>
    <t>Pol947</t>
  </si>
  <si>
    <t>Koordinace prací s ostatními profesemi a s provozovatelem</t>
  </si>
  <si>
    <t>Pol948</t>
  </si>
  <si>
    <t>D22</t>
  </si>
  <si>
    <t>Napojení na VZT zařízení</t>
  </si>
  <si>
    <t>Pol949</t>
  </si>
  <si>
    <t>Potrubí ocelové bezešvé DN20, spojované svařováním, včetně tvarovek, spojovacího materiálu, konzol</t>
  </si>
  <si>
    <t>Pol950</t>
  </si>
  <si>
    <t>Tep. izolace z minerálního vlákna, vniřní pr./tl.  26/35 mm</t>
  </si>
  <si>
    <t>Pol951</t>
  </si>
  <si>
    <t>Tep. izolace z minerálního vlákna, vniřní pr./tl.  32/35 mm</t>
  </si>
  <si>
    <t>Pol952</t>
  </si>
  <si>
    <t>Pol953</t>
  </si>
  <si>
    <t>Automatický regulátor průtoku DN15, pro průtoky 100-500 l/h, PN25</t>
  </si>
  <si>
    <t>Pol954</t>
  </si>
  <si>
    <t>Automatický regulátor průtoku DN15, pro průtoky 600-1000 l/h, PN25</t>
  </si>
  <si>
    <t>Pol955</t>
  </si>
  <si>
    <t>Automatický regulátor průtoku DN25, pro průtoky 600-5800 l/h, PN25</t>
  </si>
  <si>
    <t>Pol956</t>
  </si>
  <si>
    <t>Tep. izolace z minerálního vlákna, kašírovaná vyztuženou Al folií, vniřní pr./tl.  26/32 mm</t>
  </si>
  <si>
    <t>Pol957</t>
  </si>
  <si>
    <t>Tep. izolace z minerálního vlákna, kašírovaná vyztuženou Al folií, vniřní pr./tl.  32/32 mm</t>
  </si>
  <si>
    <t>D23</t>
  </si>
  <si>
    <t>Demontáže</t>
  </si>
  <si>
    <t>Pol958</t>
  </si>
  <si>
    <t>Demontáž plynového kotle stacionárního  Q&lt; 500 kW, včetně hořáku na zemní plyn, kouřovodu, odpojení od rozvodu plynu, elektrorozvodů, rozebrání pro potřeby transportu a likvidace</t>
  </si>
  <si>
    <t>Pol959</t>
  </si>
  <si>
    <t>Demontáž tlakové expanzní nádoby V=2000l, včetně likvidace</t>
  </si>
  <si>
    <t>Pol960</t>
  </si>
  <si>
    <t>Demontáž úpravny vody, včetně odpojení od rozvodů ZTI, likvidace</t>
  </si>
  <si>
    <t>Pol961</t>
  </si>
  <si>
    <t>Demontáž rozdělovače sběrače, do l=3 m, včetně konzol, tepelné izolace, armatur a následné likvidace</t>
  </si>
  <si>
    <t>Pol962</t>
  </si>
  <si>
    <t>Demontáž stávajícího expanzního automatu kompresorového, odpojení od rozvodů ÚT, elektrorozvodů a včetně likvidace</t>
  </si>
  <si>
    <t>Pol963</t>
  </si>
  <si>
    <t>Demontáž nepřímotopného zásobníkové ohřívače TV, včetně tepelné izolace, rozřezání pro potřeby transportu, likvidace, V=2,5 m3</t>
  </si>
  <si>
    <t>Pol964</t>
  </si>
  <si>
    <t>Demontáž oběhových čerpadel přírubových v kotelnách a strojovnách, včetně odpojení od elektrorozvodů a likvidace</t>
  </si>
  <si>
    <t>Pol965</t>
  </si>
  <si>
    <t>Demontáž armatur přírubových v kotelnách a strojovnách, včetně likvidace</t>
  </si>
  <si>
    <t>Pol966</t>
  </si>
  <si>
    <t>Demontáž stávajících vnějších spalinových potrubí, včetně likvidace</t>
  </si>
  <si>
    <t>Pol967</t>
  </si>
  <si>
    <t>Odpojení stacionárního plynového kotle od rozvodů ÚT, MaR, vnitřního plynovodu, ZTI</t>
  </si>
  <si>
    <t>Pol968</t>
  </si>
  <si>
    <t>Odpojení VZT jednotky od rozvodů ÚT</t>
  </si>
  <si>
    <t>Pol969</t>
  </si>
  <si>
    <t>Demontáž potrubí ÚT a ZTI v kotelnách a strojovnách, včetně konzol a tepelné izolace do DN50, včetně likvidace</t>
  </si>
  <si>
    <t>Pol970</t>
  </si>
  <si>
    <t>Demontáž potrubí ÚT a ZTI v kotelnách a strojovnách, včetně konzol a tepelné izolace DN50-DN200, včetně likvidace</t>
  </si>
  <si>
    <t>Pol971</t>
  </si>
  <si>
    <t>Demontáž větrací jednotky v kotelně, včetně připojených potrubí a tlumiče hluku</t>
  </si>
  <si>
    <t>Pol972</t>
  </si>
  <si>
    <t>Demontáž stávajících podlahových vpustí</t>
  </si>
  <si>
    <t>Pol973</t>
  </si>
  <si>
    <t>Přesun hmot a uložení na skládku</t>
  </si>
  <si>
    <t>D24</t>
  </si>
  <si>
    <t>Ostatní</t>
  </si>
  <si>
    <t>Pol974</t>
  </si>
  <si>
    <t>Venkovní ekvitermní čidlo pro umístění na fasádu</t>
  </si>
  <si>
    <t>Pol975</t>
  </si>
  <si>
    <t>Kovový materiál pro vedení potrubí po konstrukcích</t>
  </si>
  <si>
    <t>Pol976</t>
  </si>
  <si>
    <t>Systém zavěšení potrubí na ocelových táhlech s kovovými objímkami s pryžovou výstelkou, vč. ocelových závěsů a kotvení</t>
  </si>
  <si>
    <t>Pol977</t>
  </si>
  <si>
    <t>Nátěry syntetické potrubí ocelového do DN 100, barva základní antikorozní</t>
  </si>
  <si>
    <t>Pol978</t>
  </si>
  <si>
    <t>Pol979</t>
  </si>
  <si>
    <t>Protipožární ucpávka (tmel) EI60, pro prostupy nehořlavého potrubí konstrukcí, materiál na bázi silikonu</t>
  </si>
  <si>
    <t>Pol980</t>
  </si>
  <si>
    <t>Pol981</t>
  </si>
  <si>
    <t>Vypuštění stávající otopné soustavy</t>
  </si>
  <si>
    <t>Pol982</t>
  </si>
  <si>
    <t>Napuštění a odvzdušnění otopné soustavy</t>
  </si>
  <si>
    <t>Pol983</t>
  </si>
  <si>
    <t>Vyregulování otopné soustavy</t>
  </si>
  <si>
    <t>Pol984</t>
  </si>
  <si>
    <t>Přesuny hmot</t>
  </si>
  <si>
    <t>Pol985</t>
  </si>
  <si>
    <t>Nátěry pomocných konstrukcí, 2x základní barva, 1x email</t>
  </si>
  <si>
    <t>Pol986</t>
  </si>
  <si>
    <t>Označovací štítky na potrubí</t>
  </si>
  <si>
    <t>Pol987</t>
  </si>
  <si>
    <t>Zaškolení obsluhy, uvedení systému do provozu</t>
  </si>
  <si>
    <t>D25</t>
  </si>
  <si>
    <t>Provozní vlivy</t>
  </si>
  <si>
    <t>Pol988</t>
  </si>
  <si>
    <t>Provozní vlivy- dle provádění prací v otopné sezóně/mimo otopnou sezónu- dle harmonogramu stavby</t>
  </si>
  <si>
    <t>2020-160601.6 - MaR</t>
  </si>
  <si>
    <t>D1 - Zařízení č.1 - větrání dlouhých šaten 1/2</t>
  </si>
  <si>
    <t xml:space="preserve">    D2 - Prvky měření a regulace připojené z rozvaděče VZT jednotky</t>
  </si>
  <si>
    <t>D3 - Zařízení č.2 - větrání dlouhých šaten 2/2</t>
  </si>
  <si>
    <t>D4 - Zařízení č.3 - větrání horních a spodních šaten</t>
  </si>
  <si>
    <t>D5 - Zařízení č.4 - větrání kotelny</t>
  </si>
  <si>
    <t>D6 - VYTÁPĚNÍ</t>
  </si>
  <si>
    <t xml:space="preserve">    D7 - Rozvaděč RT1</t>
  </si>
  <si>
    <t xml:space="preserve">    D8 - Řídící systém (RT1)</t>
  </si>
  <si>
    <t xml:space="preserve">    D9 - Prvky měření a regulace připojené z rozvaděče RT1</t>
  </si>
  <si>
    <t xml:space="preserve">      D10 - Okruh plynových kotlů</t>
  </si>
  <si>
    <t xml:space="preserve">      D11 - Okruh TUV</t>
  </si>
  <si>
    <t xml:space="preserve">      D12 - Ekvitermní okruh UT - jih</t>
  </si>
  <si>
    <t xml:space="preserve">      D13 - Ekvitermní okruh UT - šatny</t>
  </si>
  <si>
    <t xml:space="preserve">      D14 - Okruh VZT</t>
  </si>
  <si>
    <t xml:space="preserve">      D15 - Ekvitermní okruh UT - západ</t>
  </si>
  <si>
    <t xml:space="preserve">      D16 - Ekvitermní okruh UT - východ</t>
  </si>
  <si>
    <t xml:space="preserve">      D17 - Ekvitermní okruh UT - sever</t>
  </si>
  <si>
    <t xml:space="preserve">      D18 - Okruh doplňování vody</t>
  </si>
  <si>
    <t xml:space="preserve">      D19 - Poruchová signalizace kotelny</t>
  </si>
  <si>
    <t xml:space="preserve">      D20 - Stavební elektroinstalace</t>
  </si>
  <si>
    <t>D21 - ELEKTROINSTALACE</t>
  </si>
  <si>
    <t xml:space="preserve">    D22 - Rozvaděč elektroinstalace - úprava a doplnění jističů</t>
  </si>
  <si>
    <t>D23 - DISPEČERSKÉ PRACOVIŠTĚ</t>
  </si>
  <si>
    <t xml:space="preserve">    D24 - PC sestava včetně software</t>
  </si>
  <si>
    <t>D25 - Montážní materiál</t>
  </si>
  <si>
    <t>D26 - Kabely</t>
  </si>
  <si>
    <t>D27 - Služby</t>
  </si>
  <si>
    <t>Zařízení č.1 - větrání dlouhých šaten 1/2</t>
  </si>
  <si>
    <t>Pol543</t>
  </si>
  <si>
    <t>VZT jednotka, zabudovaný řídicí systém včetně teplotních čidel, vestavěný WEB server, vodní ohřev, napájení 400V, napájení zajistí profese elektroinstalace - dodávka VZT</t>
  </si>
  <si>
    <t>Prvky měření a regulace připojené z rozvaděče VZT jednotky</t>
  </si>
  <si>
    <t>Pol544</t>
  </si>
  <si>
    <t>Ovladač VZT jednotky - dodávka VZT, zapojení do regulace VZT jednotky</t>
  </si>
  <si>
    <t>Pol545</t>
  </si>
  <si>
    <t>Klapkový servopohon s havarijní funkcí, napájení 24V, otevř.-zavř., zapojení do regulace VZT jednotky - dodávka VZT</t>
  </si>
  <si>
    <t>Pol546</t>
  </si>
  <si>
    <t>Čerpadlo ohřevu VZT jednotky, napájení 230V/22W - dodávka VZT</t>
  </si>
  <si>
    <t>Pol547</t>
  </si>
  <si>
    <t>Třícestný směšovací ventil ohřevu VZT jednotky - dodávka VZT</t>
  </si>
  <si>
    <t>Pol548</t>
  </si>
  <si>
    <t>Servopohon ventilu ohřevu, napájení 24V, ovládání 0-10V - dodávka VZT</t>
  </si>
  <si>
    <t>Pol549</t>
  </si>
  <si>
    <t>Čidlo VOC do VZT potrubí, napájení 24V, výstup 0-10V, polovodičový princip měření</t>
  </si>
  <si>
    <t>Pol550</t>
  </si>
  <si>
    <t>Plastová skříňka pro umístění vyhodnocovací jednotky detekce kouře, včetně výbavy: jistič 6A/1B, svorky, průchodky</t>
  </si>
  <si>
    <t>Pol551</t>
  </si>
  <si>
    <t>Vyhodnocovací jednotka detektoru kouře, výstupní přepínací kontakt</t>
  </si>
  <si>
    <t>Pol552</t>
  </si>
  <si>
    <t>Čidlo kouře v provedení do VZT kanálu, včetně venturiho trubice,  připojení do vyhodnocovací jednotky</t>
  </si>
  <si>
    <t>Zařízení č.2 - větrání dlouhých šaten 2/2</t>
  </si>
  <si>
    <t>Zařízení č.3 - větrání horních a spodních šaten</t>
  </si>
  <si>
    <t>Pol553</t>
  </si>
  <si>
    <t>Požární klapka s koncovým spínačem - dodávka VZT</t>
  </si>
  <si>
    <t>Zařízení č.4 - větrání kotelny</t>
  </si>
  <si>
    <t>Pol554</t>
  </si>
  <si>
    <t>Ventilátor přívod, EC motor, napájení 230V/510W - dodávka VZT</t>
  </si>
  <si>
    <t>Pol555</t>
  </si>
  <si>
    <t>Diferenční manostat, 50 až 500Pa, vč. příslušenství</t>
  </si>
  <si>
    <t>Pol556</t>
  </si>
  <si>
    <t>Čerpadlo ohřevu, napájení 230V/22W - dodávka VZT</t>
  </si>
  <si>
    <t>Pol557</t>
  </si>
  <si>
    <t>Klapkový servopohon s hav. funkcí, napájení 230V, otevř.-zavř. - dodávka VZT</t>
  </si>
  <si>
    <t>Pol558</t>
  </si>
  <si>
    <t>Třícestný směšovací ventil ohřevu - dodávka VZT</t>
  </si>
  <si>
    <t>Pol559</t>
  </si>
  <si>
    <t>Odporový snímač teploty Ni1000/6180ppm, příložný, rozsah -30 až +120°C, krytí IP54</t>
  </si>
  <si>
    <t>Pol560</t>
  </si>
  <si>
    <t>Protimrazový termostat, rozsah +4,5 až +20°C, kapilára 6 m</t>
  </si>
  <si>
    <t>D6</t>
  </si>
  <si>
    <t>VYTÁPĚNÍ</t>
  </si>
  <si>
    <t>Rozvaděč RT1</t>
  </si>
  <si>
    <t>Pol561</t>
  </si>
  <si>
    <t>Rozváděčová skříň včetně podstavce, svorkovnice nahoře, krytí IP55, rozměry šxvxh=800x1800x400 včetně vnitřní výbavy: hlavní vypínač 32A/400V</t>
  </si>
  <si>
    <t>Pol562</t>
  </si>
  <si>
    <t>Další příslušenství rozvaděče: bezpečnostní trafo 230V/24V/125VA, napěťový zdroj 24V DC/5A, 2x servisní zásuvka 230V/10A, pomocná relé, jističe, svorky, pojistkové svorky, kabelové průchodky, přepěťová ochrana III.st. atd.</t>
  </si>
  <si>
    <t>Pol563</t>
  </si>
  <si>
    <t>Vývod pro plynový kotel, napájení 700W/230V, v sestavě: jistič 10A/1B, montážní příslušenství</t>
  </si>
  <si>
    <t>Pol564</t>
  </si>
  <si>
    <t>Vývod pro regulační přístroj kotle a moduly, napájení 230V/100W, v sestavě: jistič 6A/1B, montážní příslušenství</t>
  </si>
  <si>
    <t>Pol565</t>
  </si>
  <si>
    <t>Vývod pro plynový hořák, napájení 230V/620W, v sestavě: jistič 10A/1C, montážní příslušenství</t>
  </si>
  <si>
    <t>Pol566</t>
  </si>
  <si>
    <t>Vývod pro plynový kondenzační zásobníkový ohřívač, napájení 230V/275W, v sestavě: jistič 6A/1B, montážní příslušenství</t>
  </si>
  <si>
    <t>Pol567</t>
  </si>
  <si>
    <t>Vývod pro elektronický motor čerpadla do 450W/230V, v sestavě:  motorový spouštěč + jednotka pomocných kontaktů, stykač + jednotky pomocných kontaktů, ovladač A-0-R a signálka chodu na panelu, montážní příslušenství</t>
  </si>
  <si>
    <t>Pol568</t>
  </si>
  <si>
    <t>Vývod pro zásuvku pro napájení změkčovacího filtru, napájení 230V/5W, v sestavě: jistič 10A/1B, proudový chránič 30mA, montážní příslušenství</t>
  </si>
  <si>
    <t>Pol569</t>
  </si>
  <si>
    <t>Vývod pro zásuvku pro napájení dávkovacího čerpadla, napájení 230V/25W, v sestavě: jistič 10A/1B, proudový chránič 30mA, montážní příslušenství</t>
  </si>
  <si>
    <t>Pol570</t>
  </si>
  <si>
    <t>Vývod pro zásuvku pro napájení automatického doplňovacího zařízení, napájení 230V/750W, v sestavě: jistič 10A/1B, proudový chránič 30mA, montážní příslušenství</t>
  </si>
  <si>
    <t>Pol571</t>
  </si>
  <si>
    <t>Vývod pro havarijní uzávěr plynu, 230V, v sestavě: jistič 6A/1B, stykač, montážní příslušenství</t>
  </si>
  <si>
    <t>Pol572</t>
  </si>
  <si>
    <t>Vývod pro světelný okruh v zázemí kotelny 230V v sestavě: jistič 10A/1B, proudový chránič 30mA, montážní příslušenství</t>
  </si>
  <si>
    <t>Pol573</t>
  </si>
  <si>
    <t>Vývod pro zásuvkový okruh 230V/16A v kotelně v sestavě: jistič 16A/1B, proudový chránič 30mA, montážní příslušenství</t>
  </si>
  <si>
    <t>Pol574</t>
  </si>
  <si>
    <t>Vývod pro zásuvkový okruh 400V/16A v kotelně v sestavě: jistič 16A/3B, proudový chránič 30mA, montážní příslušenství</t>
  </si>
  <si>
    <t>Pol575</t>
  </si>
  <si>
    <t>Vývod pro napájení EC motoru ventilátoru, napájení 230V/510W, v sestavě: jistič 6A/1B, stykač, montážní příslušenství</t>
  </si>
  <si>
    <t>Pol576</t>
  </si>
  <si>
    <t>Vývod pro napájení DDC regulátoru MaR, 230V, v sestavě: jistič 6A/1B, montážní příslušenství</t>
  </si>
  <si>
    <t>Pol577</t>
  </si>
  <si>
    <t>Vývod pro ovládání stykačů 230V/50Hz, v sestavě: jistič 6A/1B, montážní příslušenství</t>
  </si>
  <si>
    <t>Pol578</t>
  </si>
  <si>
    <t>Vývod rezervní v sestavě: jistič 16A/1B, montážní příslušenství</t>
  </si>
  <si>
    <t>Pol579</t>
  </si>
  <si>
    <t>Vývod rezervní v sestavě: jistič 10A/1B, montážní příslušenství</t>
  </si>
  <si>
    <t>Pol580</t>
  </si>
  <si>
    <t>Vývod pro ochranné pospojování /kotelna/ pr. 6 mm2 Cu</t>
  </si>
  <si>
    <t>Řídící systém (RT1)</t>
  </si>
  <si>
    <t>Pol581</t>
  </si>
  <si>
    <t>DDC regulátor včetně rozšiřujících modulů, komunikace RS232, komunikace RS485, komunikace Ethernet, 10xAO, 41xDI, 25xDO, 17xAI, klávesnice, displej 4x20 znaků</t>
  </si>
  <si>
    <t>Pol582</t>
  </si>
  <si>
    <t>Komunikační převodník RS232/RS485</t>
  </si>
  <si>
    <t>Pol583</t>
  </si>
  <si>
    <t>Ethernet switch, 8x port RJ45</t>
  </si>
  <si>
    <t>Prvky měření a regulace připojené z rozvaděče RT1</t>
  </si>
  <si>
    <t>Okruh plynových kotlů</t>
  </si>
  <si>
    <t>Pol584</t>
  </si>
  <si>
    <t>Plynový kondenzační kotel vč. příslušenství (hořáková deska, hluktlumicí podložka pod kotel, sada havarijního termostatu s hlídačem max.tlaku, omezovač min. tlaku, omezovač max. tlaku), napájení 230V/700W - dodávka UT</t>
  </si>
  <si>
    <t>Pol585</t>
  </si>
  <si>
    <t>Regulační přístroj kotle, napájení 230V, komunikace Ethernet - dodávka UT</t>
  </si>
  <si>
    <t>Pol586</t>
  </si>
  <si>
    <t>Pojistný modul kotle, umístění k regulačnímu přístroji kotle - dodávka UT</t>
  </si>
  <si>
    <t>Pol587</t>
  </si>
  <si>
    <t>Kaskádový modul kotlů, umístění k regulačnímu přístroji master kotle - dodávka UT</t>
  </si>
  <si>
    <t>Pol588</t>
  </si>
  <si>
    <t>Uzavírací mezipřírubová klapka DN100</t>
  </si>
  <si>
    <t>Pol589</t>
  </si>
  <si>
    <t>Servopohon klapky, napájení 230V, ovládání otevř.-zavř., vč. příslušenství</t>
  </si>
  <si>
    <t>Pol590</t>
  </si>
  <si>
    <t>Omezovač min. tlaku, 100mA, 24V, IP65 vč. příslušenství - dodávka UT</t>
  </si>
  <si>
    <t>Pol591</t>
  </si>
  <si>
    <t>Omezovač max. tlaku, 100mA, 24V, IP65 vč. příslušenství - dodávka UT</t>
  </si>
  <si>
    <t>Pol592</t>
  </si>
  <si>
    <t>Sada havarijního termostatu s hlídačem max. tlaku dle ČSN EN 12828, 230V/50Hz - dodávka UT</t>
  </si>
  <si>
    <t>Pol593</t>
  </si>
  <si>
    <t>Odporový snímač teploty Ni1000/6180ppm, do jímky délky 100mm, rozsah -30 až +120°C, krytí IP54</t>
  </si>
  <si>
    <t>Pol594</t>
  </si>
  <si>
    <t>Jímka pro čidlo teploty, G1/2", 100 mm</t>
  </si>
  <si>
    <t>Pol595</t>
  </si>
  <si>
    <t>Odporový snímač teploty venkovní, Ni1000/6180ppm, IP54, -50 až +70°C</t>
  </si>
  <si>
    <t>Pol596</t>
  </si>
  <si>
    <t>Odporový snímač teploty venkovní, specifikace dle dodavatele kotle - dodávka UT</t>
  </si>
  <si>
    <t>Pol597</t>
  </si>
  <si>
    <t>Plynový hořák vč. kompletního příslušenství, montáž zajistí dodavatel zařízení včetně propojení s regulátorem a všemi periferiemi - dodávka UT</t>
  </si>
  <si>
    <t>Okruh TUV</t>
  </si>
  <si>
    <t>Pol598</t>
  </si>
  <si>
    <t>Plynový kondenzační zásobníkový ohřívač teplé vody, Q=50 kW, napájení 230V/275W, signalizace poruchy - dodávka UT</t>
  </si>
  <si>
    <t>Pol599</t>
  </si>
  <si>
    <t>Čerpadlo oběhové (cirkulační) s elektronickým řízením, napájení 230V/60W - dodávka ZTI</t>
  </si>
  <si>
    <t>Pol600</t>
  </si>
  <si>
    <t>Odporový snímač teploty Ni1000/6180ppm, do jímky délky 200mm, rozsah -30 až +120°C, krytí IP54</t>
  </si>
  <si>
    <t>Pol601</t>
  </si>
  <si>
    <t>Jímka pro čidlo teploty, G1/2", 200 mm</t>
  </si>
  <si>
    <t>Pol602</t>
  </si>
  <si>
    <t>Regulátor teploty kapilárový, 0 až 90°C, kapilára 10 cm, rozpínací kontakt</t>
  </si>
  <si>
    <t>Pol603</t>
  </si>
  <si>
    <t>Jímka pro regulátor teploty, G3/4", 70 mm</t>
  </si>
  <si>
    <t>Ekvitermní okruh UT - jih</t>
  </si>
  <si>
    <t>Pol604</t>
  </si>
  <si>
    <t>Čerpadlo oběhové s elektronickým řízením, napájení 230V/267W - dodávka ÚT</t>
  </si>
  <si>
    <t>Pol605</t>
  </si>
  <si>
    <t>Třícestný regulační ventil, DN40, kvs=25</t>
  </si>
  <si>
    <t>Pol606</t>
  </si>
  <si>
    <t>Servopohon ventilu včetně adaptéru, napájení 24V AC nebo DC, ovládání 0-10V</t>
  </si>
  <si>
    <t>Ekvitermní okruh UT - šatny</t>
  </si>
  <si>
    <t>Pol607</t>
  </si>
  <si>
    <t>Čerpadlo oběhové s elektronickým řízením, napájení 230V/50W - dodávka ÚT</t>
  </si>
  <si>
    <t>Pol608</t>
  </si>
  <si>
    <t>Třícestný regulační ventil, DN15, kvs=4</t>
  </si>
  <si>
    <t>Okruh VZT</t>
  </si>
  <si>
    <t>Pol609</t>
  </si>
  <si>
    <t>Čerpadlo oběhové s elektronickým řízením, napájení 230V/34W - dodávka ÚT</t>
  </si>
  <si>
    <t>Ekvitermní okruh UT - západ</t>
  </si>
  <si>
    <t>Ekvitermní okruh UT - východ</t>
  </si>
  <si>
    <t>Pol610</t>
  </si>
  <si>
    <t>Třícestný regulační ventil, DN50, kvs=40</t>
  </si>
  <si>
    <t>Ekvitermní okruh UT - sever</t>
  </si>
  <si>
    <t>Pol611</t>
  </si>
  <si>
    <t>Čerpadlo oběhové s elektronickým řízením, napájení 230V/427W - dodávka ÚT</t>
  </si>
  <si>
    <t>Pol612</t>
  </si>
  <si>
    <t>Třícestný regulační ventil, DN63, kvs=63</t>
  </si>
  <si>
    <t>Pol613</t>
  </si>
  <si>
    <t>Okruh doplňování vody</t>
  </si>
  <si>
    <t>Pol614</t>
  </si>
  <si>
    <t>Změkčovací filtr, napájení 230V/5W, zapojení do zásuvky - dodávka UT</t>
  </si>
  <si>
    <t>Pol615</t>
  </si>
  <si>
    <t>Zásuvka IP44, 230V~, 10A, pro napájení změkčovacího filtru</t>
  </si>
  <si>
    <t>Pol616</t>
  </si>
  <si>
    <t>Dávkovací čerpadlo s pulsním vodoměrem, napájení 230V/25W, zapojení do zásuvky - dodávka UT</t>
  </si>
  <si>
    <t>Pol617</t>
  </si>
  <si>
    <t>Zásuvka IP44, 230V~, 10A, pro napájení dávkovacího čerpadla</t>
  </si>
  <si>
    <t>Poruchová signalizace kotelny</t>
  </si>
  <si>
    <t>Pol618</t>
  </si>
  <si>
    <t>Snímač tlaku, rozsah 0 až 6 bar, napájení 24V AC nebo DC, výstupní signál 0-10V</t>
  </si>
  <si>
    <t>Pol619</t>
  </si>
  <si>
    <t>Manometrické příslušenství - návarek, kohout, těsnění</t>
  </si>
  <si>
    <t>Pol620</t>
  </si>
  <si>
    <t>Zásuvka IP44, 230V~, 10A, pro napájení aut. doplňovacího zařízení</t>
  </si>
  <si>
    <t>Pol621</t>
  </si>
  <si>
    <t>Automatické doplňovací zařízení, napájení 230V/750W, zapojení do zásuvky, signalizace poruchy - dodávka ÚT</t>
  </si>
  <si>
    <t>Pol622</t>
  </si>
  <si>
    <t>Hřibové tlačítko červené s aretací v plastové skříni, kontakty 1/1, 24V, tlačítko s ochranným krytem - sklem proti nahodilé manipulaci</t>
  </si>
  <si>
    <t>Pol623</t>
  </si>
  <si>
    <t>Snímač zaplavení, s reléovým výstupem, montáž na DIN lištu, výstup OUT E, relé, napájení 24V DC nebo 24V AC + vodivostní sonda</t>
  </si>
  <si>
    <t>Pol624</t>
  </si>
  <si>
    <t>Plastová krabice včetně houkačky a signálky, krytí IP54</t>
  </si>
  <si>
    <t>Pol625</t>
  </si>
  <si>
    <t>Detektor úniku plynu, provedení metan, signalizace 1. a 2. stupně detekce</t>
  </si>
  <si>
    <t>Pol626</t>
  </si>
  <si>
    <t>Detektor úniku CO, signalizace 1. a 2. stupně detekce</t>
  </si>
  <si>
    <t>Pol627</t>
  </si>
  <si>
    <t>Elektromagnetický plynový ventil kotelny, napájení 230V/30W, bez napětí uzavřen - dodávka plynoinstalace</t>
  </si>
  <si>
    <t>Pol628</t>
  </si>
  <si>
    <t>Odporový snímač teploty prostorový, Ni1000/6180ppm, IP54, -50 až +70°C</t>
  </si>
  <si>
    <t>Stavební elektroinstalace</t>
  </si>
  <si>
    <t>Pol629</t>
  </si>
  <si>
    <t>Zásuvka IP44, 230V~, 16A, zásuvkový okruh v kotelně</t>
  </si>
  <si>
    <t>Pol630</t>
  </si>
  <si>
    <t>Zásuvka IP44, 400V~, 16A, zásuvkový okruh v kotelně</t>
  </si>
  <si>
    <t>Pol631</t>
  </si>
  <si>
    <t>Vypínač IP44, 230V~, 10A</t>
  </si>
  <si>
    <t>Pol632</t>
  </si>
  <si>
    <t>Celoplastové zářivkové svítidlo, 1x36W, T8/G13, IP65, včetně trubic T8 a starterů (osvětlení kotelny)</t>
  </si>
  <si>
    <t>ELEKTROINSTALACE</t>
  </si>
  <si>
    <t>Rozvaděč elektroinstalace - úprava a doplnění jističů</t>
  </si>
  <si>
    <t>Pol633</t>
  </si>
  <si>
    <t>Vývod pro VZT jednotku, napájení 2kW/400V, v sestavě: jistič 10A/3C, montážní příslušenství</t>
  </si>
  <si>
    <t>Pol634</t>
  </si>
  <si>
    <t>Vývod pro rozvaděč v kotelně, napájení 9kW/400V, v sestavě: jistič 32A/3B, montážní příslušenství</t>
  </si>
  <si>
    <t>Pol635</t>
  </si>
  <si>
    <t>Vývod pro ochranné pospojování /RT1/ pr. 6 mm2 Cu</t>
  </si>
  <si>
    <t>Pol636</t>
  </si>
  <si>
    <t>Vývod pro ochranné pospojování /VZT/ pr. 6 mm2 Cu</t>
  </si>
  <si>
    <t>Pol637</t>
  </si>
  <si>
    <t>Demontáže stávajících rozvaděčů MaR a EI v kotelně</t>
  </si>
  <si>
    <t>DISPEČERSKÉ PRACOVIŠTĚ</t>
  </si>
  <si>
    <t>PC sestava včetně software</t>
  </si>
  <si>
    <t>Pol638</t>
  </si>
  <si>
    <t xml:space="preserve">Počítačová sestava včetně monitoru 24'', konfigurace: 4-jádrový procesor, 1 TB HDD (variantně SSD), integrovaná grafická karta, integrovaná síťová karta, 8 GB RAM, OS Windows, laserová tiskárna, potřebné napájecí a datové kabely, základní periferie (myš, </t>
  </si>
  <si>
    <t>Pol639</t>
  </si>
  <si>
    <t>Vizualizační software, alarmový modul, možnost prohlížení historie a událostí, webový přístup pro 5 klientů, zasílání SMS a e-mailů, modul pro zápis historických dat do SQL databáze</t>
  </si>
  <si>
    <t>Montážní materiál</t>
  </si>
  <si>
    <t>Pol640</t>
  </si>
  <si>
    <t>Oceloplechový žlab 125x50 vč. montážního příslušenství</t>
  </si>
  <si>
    <t>Pol641</t>
  </si>
  <si>
    <t>Drátěný žlab 100x50 vč. montážního příslušenství</t>
  </si>
  <si>
    <t>Pol642</t>
  </si>
  <si>
    <t>Drátěný žlab 50x50 vč. montážního příslušenství</t>
  </si>
  <si>
    <t>Pol643</t>
  </si>
  <si>
    <t>PVC žlab 70x40 včetně montážního příslušenství</t>
  </si>
  <si>
    <t>Pol644</t>
  </si>
  <si>
    <t>PVC žlab 40x20 včetně montážního příslušenství</t>
  </si>
  <si>
    <t>Pol645</t>
  </si>
  <si>
    <t>PVC trubka pevná DN25, včetně příchytek</t>
  </si>
  <si>
    <t>Pol646</t>
  </si>
  <si>
    <t>PVC trubka ohebná DN25 včetně příchytek</t>
  </si>
  <si>
    <t>Pol647</t>
  </si>
  <si>
    <t>Kabelové štítky plastové s popisem kabelu včetně upevnění na kabel</t>
  </si>
  <si>
    <t>Pol648</t>
  </si>
  <si>
    <t>Elektroinstalační krabice vč. svorek a průchodek</t>
  </si>
  <si>
    <t>Pol649</t>
  </si>
  <si>
    <t>Drobný instalační materiál - sada</t>
  </si>
  <si>
    <t>Pol650</t>
  </si>
  <si>
    <t>Protipožární kabelové ucpávky - dle PBŘ</t>
  </si>
  <si>
    <t>D26</t>
  </si>
  <si>
    <t>Kabely</t>
  </si>
  <si>
    <t>Pol651</t>
  </si>
  <si>
    <t>JYTY 2Dx1</t>
  </si>
  <si>
    <t>Pol652</t>
  </si>
  <si>
    <t>JYTY 4Dx1</t>
  </si>
  <si>
    <t>Pol653</t>
  </si>
  <si>
    <t>JYTY 7Dx1</t>
  </si>
  <si>
    <t>Pol654</t>
  </si>
  <si>
    <t>JY(St)Y 2x2x0,8</t>
  </si>
  <si>
    <t>Pol655</t>
  </si>
  <si>
    <t>CYKY 3Jx1,5</t>
  </si>
  <si>
    <t>Pol656</t>
  </si>
  <si>
    <t>CYKY 3Jx2,5</t>
  </si>
  <si>
    <t>Pol657</t>
  </si>
  <si>
    <t>CYKY 4Jx10</t>
  </si>
  <si>
    <t>Pol658</t>
  </si>
  <si>
    <t>CYKY 5Jx1,5</t>
  </si>
  <si>
    <t>Pol659</t>
  </si>
  <si>
    <t>CYKY 5Jx2,5</t>
  </si>
  <si>
    <t>Pol660</t>
  </si>
  <si>
    <t>CYKY 5Jx4</t>
  </si>
  <si>
    <t>Pol661</t>
  </si>
  <si>
    <t>CYSY 3Gx2,5</t>
  </si>
  <si>
    <t>Pol662</t>
  </si>
  <si>
    <t>UTP CAT5e</t>
  </si>
  <si>
    <t>Pol663</t>
  </si>
  <si>
    <t>UTP CAT6e</t>
  </si>
  <si>
    <t>Pol664</t>
  </si>
  <si>
    <t>CYA6 žz</t>
  </si>
  <si>
    <t>D27</t>
  </si>
  <si>
    <t>Služby</t>
  </si>
  <si>
    <t>Pol665</t>
  </si>
  <si>
    <t>Projekt skutečného provedení</t>
  </si>
  <si>
    <t>Pol666</t>
  </si>
  <si>
    <t>Montážní dokumentace /schéma zapojení rozvaděčů/</t>
  </si>
  <si>
    <t>Pol667</t>
  </si>
  <si>
    <t>Software DDC regulátoru (datové body)</t>
  </si>
  <si>
    <t>Pol668</t>
  </si>
  <si>
    <t>Software pro dispečerské pracoviště (vizualizace + datové body)</t>
  </si>
  <si>
    <t>Pol669</t>
  </si>
  <si>
    <t>Instalace a nastavení PC</t>
  </si>
  <si>
    <t>Pol670</t>
  </si>
  <si>
    <t>Montážní práce EI a MaR</t>
  </si>
  <si>
    <t>Pol671</t>
  </si>
  <si>
    <t>Výchozí revize el. zařízení</t>
  </si>
  <si>
    <t>Pol672</t>
  </si>
  <si>
    <t>Zprovoznění a regulace VZT jednotek</t>
  </si>
  <si>
    <t>Pol673</t>
  </si>
  <si>
    <t>Uvedení do provozu, nastavení regulace</t>
  </si>
  <si>
    <t>Pol674</t>
  </si>
  <si>
    <t>Funkční zkouška 72hod.</t>
  </si>
  <si>
    <t>Pol675</t>
  </si>
  <si>
    <t>Zaškolení obsluhy, návod k obsluze</t>
  </si>
  <si>
    <t>Pol676</t>
  </si>
  <si>
    <t>Doprava</t>
  </si>
  <si>
    <t>2020-160601.7 - VZT</t>
  </si>
  <si>
    <t>Objekt1 - Zař.1</t>
  </si>
  <si>
    <t>D1 - Zař. č. 1 - Dlouhé šatny - pravé křídlo</t>
  </si>
  <si>
    <t xml:space="preserve">    D2 - Potrubí a tvarovky kruhové třída těsnosti C</t>
  </si>
  <si>
    <t xml:space="preserve">    D3 - Potrubí a tvarovky čtyřhranné třída těsnosti B</t>
  </si>
  <si>
    <t xml:space="preserve">    D4 - Společně</t>
  </si>
  <si>
    <t>Zař. č. 1 - Dlouhé šatny - pravé křídlo</t>
  </si>
  <si>
    <t xml:space="preserve">1.01 - VZT jednotka podstropní ve vertikální poloze, provedení pro přívod a odvod vzduchu s rekuperací, Vp=2150m3/h, dpext=250 Pa, Vo=2150 m3/h/dpext=250 Pa, ventilátory s EC motory, rotační rekuperační výměník -  teplotní účinnost dle EN 308 - 78 %, SFP </t>
  </si>
  <si>
    <t>1.01a - Rychloupínací spona - pružné připojení, rozměr Ø400mm - příslušenství VZT jednotky</t>
  </si>
  <si>
    <t>1.01b - Uzavírací klapka těsná se servopohonem 24V, rozměr Ø400mm - příslušenství VZT jednotky</t>
  </si>
  <si>
    <t>Směšovací uzel, 0-10V, 24V - příslušenství VZT jednotky</t>
  </si>
  <si>
    <t>Gumové podložky pod VZT jednotku</t>
  </si>
  <si>
    <t>Uvedení VZT jednotky do provozu včetně nastavení parametrů</t>
  </si>
  <si>
    <t>1.02 - Tlumič hluku  630x355x1500mm, 2 kulisy š.200mm, průtočná mezera 115mm s náběhovými a odtokovými hranami, parametry viz. TZ</t>
  </si>
  <si>
    <t>1.03 - Tlumič hluku  630x400x1000mm, 2 kulisy š.200mm, průtočná mezera 115mm s náběhovými a odtokovými hranami, parametry viz. TZ</t>
  </si>
  <si>
    <t>1.04 - Tlumič hluku  400x400x1250mm, 1 kulisa š.200mm, průtočná mezera 200mm s náběhovými a odtokovými hranami, parametry viz. TZ</t>
  </si>
  <si>
    <t>1.05 - Tlumič hluku  400x400x2450mm, 1 kulisa š.200mm, průtočná mezera 200mm s náběhovými a odtokovými hranami, parametry viz. TZ</t>
  </si>
  <si>
    <t>1.06 - Vyústka přívodní na čtyřhrané potrubí 825x125mm, komfortní, hliníková, včetně regulační klapky - typ R2, dvouřadá</t>
  </si>
  <si>
    <t>1.07 - Vyústka přívodní na kruhové potrubí 425x75mm, pozink, včetně regulační klapky - typ R2, dvouřadá</t>
  </si>
  <si>
    <t>1.08 - Vyústka odvodní na čtyřhrané potrubí 630x400mm, pozink, bez regulace, jednořadá</t>
  </si>
  <si>
    <t>1.09 - Žaluzie protidešťová 500x500mm (š x v), pozinkovaná ocel bez další úpravy, včetně montážního rámu do potrubí</t>
  </si>
  <si>
    <t>Potrubí a tvarovky kruhové třída těsnosti C</t>
  </si>
  <si>
    <t>Oblouk kruhový segmentový Ø 400mm 90°</t>
  </si>
  <si>
    <t>Oblouk kruhový segmentový Ø 400mm 45°</t>
  </si>
  <si>
    <t>Oblouk kruhový segmentový Ø 160mm 90°</t>
  </si>
  <si>
    <t>Oblouk kruhový segmentový Ø 160mm 45°</t>
  </si>
  <si>
    <t>Záslep kruhový vnitřní Ø 160mm</t>
  </si>
  <si>
    <t>Kruhové potrubí Ø 400mm</t>
  </si>
  <si>
    <t>Kruhové potrubí Ø 160mm</t>
  </si>
  <si>
    <t>Vsuvky, objímky, těsnící a montážní materiál</t>
  </si>
  <si>
    <t>Potrubí a tvarovky čtyřhranné třída těsnosti B</t>
  </si>
  <si>
    <t>Potrubí pozink. sk. I včetně tvarovek</t>
  </si>
  <si>
    <t>Závěsy, spojovací, těsnící a montážní materiál</t>
  </si>
  <si>
    <t>Tepelná izolace ze syntetického kaučuku (nenasákavá, parotěsná) tl. 40 mm (2x20mm) s Al polepem, včetně těsnících pásek, trnů a dalšího příslušentsví</t>
  </si>
  <si>
    <t>Společně</t>
  </si>
  <si>
    <t>Jeřábové práce - umístění VZT jednotky</t>
  </si>
  <si>
    <t>Zkoušky zařízení, zaregulování potrubního rozvodu VZT</t>
  </si>
  <si>
    <t>Měření množstí vzduchu včetně vyhotovení protokolu</t>
  </si>
  <si>
    <t>Objekt2 - Zař.2</t>
  </si>
  <si>
    <t>D1 - Zař. č. 2 - Dlouhé šatny - levé křídlo</t>
  </si>
  <si>
    <t>Zař. č. 2 - Dlouhé šatny - levé křídlo</t>
  </si>
  <si>
    <t>2.01 - VZT jednotka podstropní ve vertikální poloze, provedení pro přívod a odvod vzduchu s rekuperací, Vp=1850m3/h, dpext=250 Pa, Vo=1850 m3/h/dpext=250 Pa, ventilátory s EC motory, rotační rekuperační výměník -  teplotní účinnost dle EN 308 - 79,6 %, SF</t>
  </si>
  <si>
    <t>2.01a - Rychloupínací spona - pružné připojení, rozměr Ø400mm - příslušenství VZT jednotky</t>
  </si>
  <si>
    <t>2.01b - Uzavírací klapka těsná se servopohonem 24V, rozměr Ø400mm - příslušenství VZT jednotky</t>
  </si>
  <si>
    <t>2.02 - Tlumič hluku  630x355x1500mm, 2 kulisy š.200mm, průtočná mezera 115mm s náběhovými a odtokovými hranami, parametry viz. TZ</t>
  </si>
  <si>
    <t>2.03 - Tlumič hluku  630x400x1000mm, 2 kulisy š.200mm, průtočná mezera 115mm s náběhovými a odtokovými hranami, parametry viz. TZ</t>
  </si>
  <si>
    <t>2.04 - Tlumič hluku  400x400x1250mm, 1 kulisa š.200mm, průtočná mezera 200mm s náběhovými a odtokovými hranami, parametry viz. TZ</t>
  </si>
  <si>
    <t>2.05 - Tlumič hluku  630x355x1500mm, 2 kulisy š.200mm, průtočná mezera 115mm s náběhovými a odtokovými hranami, parametry viz. TZ</t>
  </si>
  <si>
    <t>2.06 - Vyústka přívodní na čtyřhrané potrubí 825x125mm, komfortní, hliníková, včetně regulační klapky - typ R2, dvouřadá</t>
  </si>
  <si>
    <t>2.07 - Vyústka přívodní na kruhové potrubí 425x75mm, pozink, včetně regulační klapky - typ R2, dvouřadá</t>
  </si>
  <si>
    <t>2.08 - Vyústka odvodní na čtyřhrané potrubí 630x400mm, pozink, bez regulace, jednořadá</t>
  </si>
  <si>
    <t>2.09 - Žaluzie protidešťová 500x500mm (š x v), pozinkovaná ocel bez další úpravy, včetně montážního rámu do potrubí</t>
  </si>
  <si>
    <t>Oblouk kruhový segmentový Ø 160mm 30°</t>
  </si>
  <si>
    <t>Objekt3 - Zař.3</t>
  </si>
  <si>
    <t>D1 - Zař. č. 3 - Horní a spodní šatny</t>
  </si>
  <si>
    <t>Zař. č. 3 - Horní a spodní šatny</t>
  </si>
  <si>
    <t>3.01 - VZT jednotka s vrchním připojením, provedení pro přívod a odvod vzduchu s rekuperací, Vp=3000m3/h, dpext=300 Pa, Vo=3000 m3/h/dpext=300 Pa, ventilátory s EC motory, rotační rekuperační výměník -  teplotní účinnost dle EN 308 - 82 %, SFP čisté filtr</t>
  </si>
  <si>
    <t>3.01a - Pružná připojovací manžeta do 70°C, rozměr 800x350mm - příslušenství VZT jednotky</t>
  </si>
  <si>
    <t>3.01b - Uzavírací klapka těsná se servopohonem 24V, rozměr 800x350mm - příslušenství VZT jednotky</t>
  </si>
  <si>
    <t>3.02 - Tlumič hluku  800x630x1500mm, 3 kulisy š.200mm, průtočná mezera 67mm s náběhovými a odtokovými hranami, parametry viz. TZ</t>
  </si>
  <si>
    <t>3.03 - Tlumič hluku  800x630x1250mm, 3 kulisy š.200mm, průtočná mezera 67mm s náběhovými a odtokovými hranami, parametry viz. TZ</t>
  </si>
  <si>
    <t>3.04 - Tlumič hluku  1000x250x1500mm, 3 kulisy š.200mm, průtočná mezera 133mm s náběhovými a odtokovými hranami, parametry viz. TZ</t>
  </si>
  <si>
    <t>3.05 - Tlumič hluku  900x500x1850mm, 3 kulisy š.200mm, průtočná mezera 100mm s náběhovými a odtokovými hranami, parametry viz. TZ</t>
  </si>
  <si>
    <t>3.06 - Regulační klapka kruhová Ø355 mm, ruční ovládání</t>
  </si>
  <si>
    <t>3.07 - Regulační klapka čtyřhranná 560x200 mm, ruční ovládání</t>
  </si>
  <si>
    <t>3.08 - Požární klapka do kruhého potrubí Ø500mm, se spouštěcí pružinou, tavnou pijistkou a koncovým spínačem v poloze "zavřeno"</t>
  </si>
  <si>
    <t>3.09 - Požární klapka do kruhého potrubí Ø355mm, se spouštěcí pružinou, tavnou pijistkou a koncovým spínačem v poloze "zavřeno"</t>
  </si>
  <si>
    <t>3.10 - Požární klapka do čtyřhranného potrubí 800x300mm, se spouštěcí pružinou, tavnou pijistkou a koncovým spínačem v poloze "zavřeno"</t>
  </si>
  <si>
    <t>3.11 - Vyústka přívodní na kruhové potrubí 625x125mm, pozink, včetně regulační klapky - typ R2, dvouřadá</t>
  </si>
  <si>
    <t>3.12 - Vyústka odvodní na čtyřhrané potrubí 800x300mm, pozink, bez regulace, jednořadá</t>
  </si>
  <si>
    <t>3.13 - Žaluzie protidešťová 800x450mm (š x v), měděná, včetně pozedního rámu</t>
  </si>
  <si>
    <t>3.14 - Žaluzie protidešťová 630x560mm (š x v), měděná, včetně montážního rámu do potrubí</t>
  </si>
  <si>
    <t>Oblouk kruhový segmentový Ø 500mm 90°</t>
  </si>
  <si>
    <t>Oblouk kruhový segmentový Ø 355mm 90°</t>
  </si>
  <si>
    <t>Oblouk kruhový segmentový Ø 355mm 45°</t>
  </si>
  <si>
    <t>Záslep kruhový vnitřní Ø 355mm</t>
  </si>
  <si>
    <t>Redukce osová vni-vni Ø 500/Ø355mm</t>
  </si>
  <si>
    <t>Odbočka kruhová 90° Ø500/Ø355mm</t>
  </si>
  <si>
    <t>Kruhové potrubí Ø 500mm</t>
  </si>
  <si>
    <t>Kruhové potrubí Ø 355mm</t>
  </si>
  <si>
    <t>Potrubí měděné. sk. I včetně tvarovek</t>
  </si>
  <si>
    <t>Protipožární izolace VZT potrubí tl.40mm včetně těsnicích pásek, trnů a dalšího příslušentsví - požární odolnost viz. PD PBŘ</t>
  </si>
  <si>
    <t>Protipožární ucpávka VZT potrubí  - požární odolnost dle PD PBŘ</t>
  </si>
  <si>
    <t>Lešení do výšky 4 m</t>
  </si>
  <si>
    <t>Objekt4 - Zař.4</t>
  </si>
  <si>
    <t>D1 - Zař. č. 4 - Kotelna</t>
  </si>
  <si>
    <t xml:space="preserve">    D2 - Potrubí a tvarovky čtyřhranné třída těsnosti B</t>
  </si>
  <si>
    <t xml:space="preserve">    D3 - Společně</t>
  </si>
  <si>
    <t>Zař. č. 4 - Kotelna</t>
  </si>
  <si>
    <t>4.01 - Přívodní ventilátor s EC motorem, Vp=2100m3/h, dpext=300 Pa U=230V/50Hz, I=1,86A, P=440W, externí řízení 0-10V, rozhraní Modbus, protihluková izolace z minerální vlny, akustické a další parametry viz. TZ</t>
  </si>
  <si>
    <t>4.01a - Pružná připojovací manžeta do 70°C, rozměr 355x355mm - příslušenství VZT jednotky</t>
  </si>
  <si>
    <t>4.01b - Filtrační kazeta 355x355mm s odnímatelnými dvířkami, vč. filtru F7, příslušenství VZT jednotky</t>
  </si>
  <si>
    <t>4.02 - Vodní ohřívač, V=2100m3/h, Q=15,0kW, ∆t=80/60°C,  rozměr 355x355mm - příslušenství VZT jednotky</t>
  </si>
  <si>
    <t>4.03 - Klapka těsná se servopohonem, rozměr 355x355mm, servopohon 230V, 4Nm, pružina - příslušenství VZT jednotky</t>
  </si>
  <si>
    <t>Uvedení zařízení do provozu</t>
  </si>
  <si>
    <t>4.04 - Tlumič hluku  630x500x1000mm, 2 kulisy š.200mm, průtočná mezera 100mm s náběhovými a odtokovými hranami, parametry viz. TZ</t>
  </si>
  <si>
    <t>4.05 - Tlumič hluku  800x400x1000mm, 3 kulisy š.200mm, průtočná mezera 67mm s náběhovými a odtokovými hranami, parametry viz. TZ</t>
  </si>
  <si>
    <t>4.06 - Žaluzie protidešťová 500x500mm (š x v), měděná, včetně montážního rámu do potrubí</t>
  </si>
  <si>
    <t>4.07 - Žaluzie protidešťová 800x400mm (š x v), měděná, včetně montážního rámu do potrubí</t>
  </si>
  <si>
    <t>4.08 - Vyústka přívodní na čtyřhrané potrubí 800x400mm, pozink, včetně regulační klapky - typ R2, dvouřadá</t>
  </si>
  <si>
    <t>4.09 - Vyústka odvodní na čtyřhrané potrubí 800x400mm, pozink, bez regulace, jednořadá</t>
  </si>
  <si>
    <t>Dok-01 - Dokumentace skutečného provedení</t>
  </si>
  <si>
    <t>Ostatní - Ostatní</t>
  </si>
  <si>
    <t xml:space="preserve">    PD-01 - Dokumentace skutečného provedení</t>
  </si>
  <si>
    <t>PD-01</t>
  </si>
  <si>
    <t>R-001</t>
  </si>
  <si>
    <t>1671819309</t>
  </si>
  <si>
    <t>2020-160601.8 - Plyn</t>
  </si>
  <si>
    <t>D1 - Místnost měření a regulace</t>
  </si>
  <si>
    <t xml:space="preserve">    D2 - demontáž</t>
  </si>
  <si>
    <t xml:space="preserve">    D3 - montáž </t>
  </si>
  <si>
    <t>D4 - Kotelna</t>
  </si>
  <si>
    <t xml:space="preserve">    D5 - montáž</t>
  </si>
  <si>
    <t xml:space="preserve">D6 - Ostatní </t>
  </si>
  <si>
    <t>Místnost měření a regulace</t>
  </si>
  <si>
    <t>demontáž</t>
  </si>
  <si>
    <t>Pol677</t>
  </si>
  <si>
    <t>potrubí z ocelových trubek do DN 100</t>
  </si>
  <si>
    <t>Pol678</t>
  </si>
  <si>
    <t>potrubí z ocelových trubek do DN 32</t>
  </si>
  <si>
    <t>Pol679</t>
  </si>
  <si>
    <t>stl regulátor přírubový do DN 50  vč. impulzního potrubí</t>
  </si>
  <si>
    <t>Pol680</t>
  </si>
  <si>
    <t>rychlouzávěr do DN 80 vč.  potrubí a přírub</t>
  </si>
  <si>
    <t>Pol681</t>
  </si>
  <si>
    <t>tlakoměr  vč. kohoutu</t>
  </si>
  <si>
    <t>Pol682</t>
  </si>
  <si>
    <t>filtr přírubový do DN 80</t>
  </si>
  <si>
    <t>Pol683</t>
  </si>
  <si>
    <t>bourací práce , odvoz suti</t>
  </si>
  <si>
    <t xml:space="preserve">montáž </t>
  </si>
  <si>
    <t>Pol684</t>
  </si>
  <si>
    <t>stl regulátor 100/4,9 kPa, vnitřní snímání, vstup 1", výstup 5/4", šroubení</t>
  </si>
  <si>
    <t>Pol685</t>
  </si>
  <si>
    <t>filtr přírubový DN 80, PN 16, protipříruby, šrouby, těsnění</t>
  </si>
  <si>
    <t>Pol686</t>
  </si>
  <si>
    <t>tlakoměr pr. 100, 0 - 160 kPa, vč. kohoutu a smyčky</t>
  </si>
  <si>
    <t>Pol687</t>
  </si>
  <si>
    <t>tlakoměr pr. 100, 0 - 10 kPa, vč. kohoutu a smyčky</t>
  </si>
  <si>
    <t>Pol688</t>
  </si>
  <si>
    <t>kulový kohout DN 10 + zátka</t>
  </si>
  <si>
    <t>Pol689</t>
  </si>
  <si>
    <t>napojení nového potrubí DN 100  na stávající potrubí DN 100</t>
  </si>
  <si>
    <t>Pol690</t>
  </si>
  <si>
    <t>potrubí DN 100</t>
  </si>
  <si>
    <t>Pol691</t>
  </si>
  <si>
    <t>potrubí  DN 80</t>
  </si>
  <si>
    <t>Pol692</t>
  </si>
  <si>
    <t>potrubí DN 25</t>
  </si>
  <si>
    <t>Pol693</t>
  </si>
  <si>
    <t>R 100/32 (5/4")</t>
  </si>
  <si>
    <t>Pol694</t>
  </si>
  <si>
    <t>R 80/25 (1")</t>
  </si>
  <si>
    <t>Pol695</t>
  </si>
  <si>
    <t>ohyb DN 25</t>
  </si>
  <si>
    <t>Pol696</t>
  </si>
  <si>
    <t>koleno DN 25/90°</t>
  </si>
  <si>
    <t>Pol697</t>
  </si>
  <si>
    <t>napojení odvzdušnění na regulátor</t>
  </si>
  <si>
    <t>Pol698</t>
  </si>
  <si>
    <t>chránička DN 50, požární odolnost prostupu 60 minut</t>
  </si>
  <si>
    <t>Pol699</t>
  </si>
  <si>
    <t>požární utěsnění stávající chráničky, 60 minut</t>
  </si>
  <si>
    <t>Pol700</t>
  </si>
  <si>
    <t>uvedení regulátoru do provozu</t>
  </si>
  <si>
    <t>Pol701</t>
  </si>
  <si>
    <t>montážní materiál</t>
  </si>
  <si>
    <t>Pol702</t>
  </si>
  <si>
    <t>příruba DN 80, šrouby, těsnění</t>
  </si>
  <si>
    <t>Pol703</t>
  </si>
  <si>
    <t>odpojení kotle</t>
  </si>
  <si>
    <t>Pol704</t>
  </si>
  <si>
    <t>nosná konstrukce potrubí</t>
  </si>
  <si>
    <t>Pol705</t>
  </si>
  <si>
    <t>kulový kohout do DN 50</t>
  </si>
  <si>
    <t>Pol706</t>
  </si>
  <si>
    <t>kulový kohout DN 25</t>
  </si>
  <si>
    <t>Pol707</t>
  </si>
  <si>
    <t>tlakoměr</t>
  </si>
  <si>
    <t>Pol708</t>
  </si>
  <si>
    <t>potrubí DN 200</t>
  </si>
  <si>
    <t>Pol709</t>
  </si>
  <si>
    <t>potrubí DN 150</t>
  </si>
  <si>
    <t>Pol710</t>
  </si>
  <si>
    <t>potrubí  do DN 65</t>
  </si>
  <si>
    <t>Pol711</t>
  </si>
  <si>
    <t>rozřezání potrubí na 2 m</t>
  </si>
  <si>
    <t>montáž</t>
  </si>
  <si>
    <t>Pol712</t>
  </si>
  <si>
    <t>potrubí DN 65</t>
  </si>
  <si>
    <t>Pol713</t>
  </si>
  <si>
    <t>potrubí DN 40</t>
  </si>
  <si>
    <t>Pol714</t>
  </si>
  <si>
    <t>potrubí DN 32</t>
  </si>
  <si>
    <t>Pol715</t>
  </si>
  <si>
    <t>potrubí DN 20</t>
  </si>
  <si>
    <t>Pol716</t>
  </si>
  <si>
    <t>potrubí DN 15</t>
  </si>
  <si>
    <t>Pol717</t>
  </si>
  <si>
    <t>zaslepení DN 200</t>
  </si>
  <si>
    <t>Pol718</t>
  </si>
  <si>
    <t>R 150/100</t>
  </si>
  <si>
    <t>Pol719</t>
  </si>
  <si>
    <t>R 65/kotel (napojení hořáku)</t>
  </si>
  <si>
    <t>Pol720</t>
  </si>
  <si>
    <t>R 32/20</t>
  </si>
  <si>
    <t>Pol721</t>
  </si>
  <si>
    <t>K 65/90°</t>
  </si>
  <si>
    <t>Pol722</t>
  </si>
  <si>
    <t>K 40/90°</t>
  </si>
  <si>
    <t>Pol723</t>
  </si>
  <si>
    <t>K 32/90°</t>
  </si>
  <si>
    <t>kolena do DN 20 budou vytvořeny ohybem potrubí</t>
  </si>
  <si>
    <t>Pol724</t>
  </si>
  <si>
    <t>elektromagnetický havarijní ventil DN 100, 230V, přírubový ve stavu bez napětí uzavřen, protipřiruby, těsnění, šrouby</t>
  </si>
  <si>
    <t>Pol725</t>
  </si>
  <si>
    <t>kulový kohout DN 65</t>
  </si>
  <si>
    <t>Pol726</t>
  </si>
  <si>
    <t>kulový kohout DN 32</t>
  </si>
  <si>
    <t>Pol727</t>
  </si>
  <si>
    <t>kulový kohout DN 20</t>
  </si>
  <si>
    <t>Pol728</t>
  </si>
  <si>
    <t>kulový kohout DN 15</t>
  </si>
  <si>
    <t>Pol729</t>
  </si>
  <si>
    <t>kulový kohout DN 15 + zátka</t>
  </si>
  <si>
    <t>Pol730</t>
  </si>
  <si>
    <t>stabilizační regulátor  4,4/2 kPa</t>
  </si>
  <si>
    <t>Pol731</t>
  </si>
  <si>
    <t>tlakoměr  pr.  100, 0 - 10 kPa, kohout, smyčka</t>
  </si>
  <si>
    <t>Pol732</t>
  </si>
  <si>
    <t>tlakoměr  pr.  100, 0 - 6 kPa, kohout, smyčka</t>
  </si>
  <si>
    <t>Pol733</t>
  </si>
  <si>
    <t>chránička pr. 76/3,6 - délka do 400 mm</t>
  </si>
  <si>
    <t>Pol734</t>
  </si>
  <si>
    <t>napojení kotle</t>
  </si>
  <si>
    <t>Pol735</t>
  </si>
  <si>
    <t>napojení ohřívače vody</t>
  </si>
  <si>
    <t>Pol736</t>
  </si>
  <si>
    <t>uvedení stabilizačního  regulátoru do provozu</t>
  </si>
  <si>
    <t>montážní materiál (nosné konstrukce potrubí) -  viz samostaný projekt</t>
  </si>
  <si>
    <t>Pol737</t>
  </si>
  <si>
    <t>drobný montážní materiál</t>
  </si>
  <si>
    <t xml:space="preserve">Ostatní </t>
  </si>
  <si>
    <t>Pol738</t>
  </si>
  <si>
    <t>revize, zkoušení potrubí</t>
  </si>
  <si>
    <t>Pol739</t>
  </si>
  <si>
    <t>těsnění potrubí v chráničkách bez požární odolnosti</t>
  </si>
  <si>
    <t>Pol740</t>
  </si>
  <si>
    <t>napuštění plynu</t>
  </si>
  <si>
    <t>Pol741</t>
  </si>
  <si>
    <t>zařízení staveniště</t>
  </si>
  <si>
    <t>Pol742</t>
  </si>
  <si>
    <t>odvzdušnění potrubí</t>
  </si>
  <si>
    <t>Pol743</t>
  </si>
  <si>
    <t>stavební přípomoci</t>
  </si>
  <si>
    <t>Pol744</t>
  </si>
  <si>
    <t>vodorovné přesuny  hmot</t>
  </si>
  <si>
    <t>Pol745</t>
  </si>
  <si>
    <t>svislé přesuny hmot</t>
  </si>
  <si>
    <t>Pol746</t>
  </si>
  <si>
    <t>zákres skutečného stavu</t>
  </si>
  <si>
    <t>Pol747</t>
  </si>
  <si>
    <t>dopravní náklady</t>
  </si>
  <si>
    <t>Pol748</t>
  </si>
  <si>
    <t>lešení</t>
  </si>
  <si>
    <t>Pol749</t>
  </si>
  <si>
    <t>proškolení</t>
  </si>
  <si>
    <t>2020-160601.9 - Bleskosvod a uzemění</t>
  </si>
  <si>
    <t>D1 - D.1.4 Hromosvod a uzemnění</t>
  </si>
  <si>
    <t xml:space="preserve">    D2 - Náklady  stavby</t>
  </si>
  <si>
    <t xml:space="preserve">    D3 - Stavební práce</t>
  </si>
  <si>
    <t>D.1.4 Hromosvod a uzemnění</t>
  </si>
  <si>
    <t>Náklady  stavby</t>
  </si>
  <si>
    <t>Pol750</t>
  </si>
  <si>
    <t>svorka pásek /drát</t>
  </si>
  <si>
    <t>Pol751</t>
  </si>
  <si>
    <t>Vodič FeZn 10mm</t>
  </si>
  <si>
    <t>Pol752</t>
  </si>
  <si>
    <t>Jímač 2m vč.držáků do zdiva</t>
  </si>
  <si>
    <t>Pol753</t>
  </si>
  <si>
    <t>označení svodů</t>
  </si>
  <si>
    <t>Pol754</t>
  </si>
  <si>
    <t>Ochranná trubka</t>
  </si>
  <si>
    <t>Pol755</t>
  </si>
  <si>
    <t>vodič AlMgSi 8 mm vč.podpěr</t>
  </si>
  <si>
    <t>Pol756</t>
  </si>
  <si>
    <t>svorka připojovací</t>
  </si>
  <si>
    <t>Pol757</t>
  </si>
  <si>
    <t>svorka spojovací</t>
  </si>
  <si>
    <t>Pol758</t>
  </si>
  <si>
    <t>svorka drát/drát</t>
  </si>
  <si>
    <t>Pol759</t>
  </si>
  <si>
    <t>svorka zkušební</t>
  </si>
  <si>
    <t>Pol760</t>
  </si>
  <si>
    <t>svorka na potrubí</t>
  </si>
  <si>
    <t>Pol761</t>
  </si>
  <si>
    <t>Výstražná tabulka</t>
  </si>
  <si>
    <t>Pol762</t>
  </si>
  <si>
    <t>Zemnící tyč 2m</t>
  </si>
  <si>
    <t>Pol763</t>
  </si>
  <si>
    <t>Pomocné práce, práce ve výškách</t>
  </si>
  <si>
    <t>Stavební práce</t>
  </si>
  <si>
    <t>Pol764</t>
  </si>
  <si>
    <t>Kabelová rýha včetně záhozu 35x70</t>
  </si>
  <si>
    <t>Pol765</t>
  </si>
  <si>
    <t>Bourání a oprava povrchu (m2)</t>
  </si>
  <si>
    <t>2020-160601.10 - Vedlejší rozpočtové náklady, ostatní náklady</t>
  </si>
  <si>
    <t>VRN - Vedlejší rozpočtové náklady</t>
  </si>
  <si>
    <t xml:space="preserve">    VRN3 - VRN a ostatní náklady</t>
  </si>
  <si>
    <t>VRN</t>
  </si>
  <si>
    <t>Vedlejší rozpočtové náklady</t>
  </si>
  <si>
    <t>VRN3</t>
  </si>
  <si>
    <t>VRN a ostatní náklady</t>
  </si>
  <si>
    <t>000-R</t>
  </si>
  <si>
    <t>Vedlejší a ostatní rozpočtové náklady (zařízení staveniště, průzkumy, uzemní vlivy, revize, posudky, spotřeba energií, čištění komunikace, zakrytí konstrukcí před poškozením, BOZP, projektová dokumentace, geodetické práce, pojištění, vytyčení apod.)</t>
  </si>
  <si>
    <t>1024</t>
  </si>
  <si>
    <t>-1749757319</t>
  </si>
  <si>
    <t xml:space="preserve">Poznámka k položce:
Pro účely rozpočtu je sazba VRN a ostatních nákladů stanovena doporučenou procentní sazbou. Skutečnou výši musí ocenit nabízející zhotovitel dle své vlastní kalkulace. </t>
  </si>
  <si>
    <t>000-R2</t>
  </si>
  <si>
    <t>Laboratorní zkoušky složení omítky na komíně</t>
  </si>
  <si>
    <t>452140507</t>
  </si>
  <si>
    <t>000-R3</t>
  </si>
  <si>
    <t>Laboratorní rozbory nátěrů (barevnost)</t>
  </si>
  <si>
    <t>1505086391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</si>
</sst>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i/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4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2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0" borderId="14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5" fillId="4" borderId="6" xfId="0" applyFont="1" applyFill="1" applyBorder="1" applyAlignment="1" applyProtection="1">
      <alignment horizontal="center" vertical="center"/>
      <protection/>
    </xf>
    <xf numFmtId="0" fontId="25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5" fillId="4" borderId="7" xfId="0" applyFont="1" applyFill="1" applyBorder="1" applyAlignment="1" applyProtection="1">
      <alignment horizontal="center" vertical="center"/>
      <protection/>
    </xf>
    <xf numFmtId="0" fontId="25" fillId="4" borderId="7" xfId="0" applyFont="1" applyFill="1" applyBorder="1" applyAlignment="1" applyProtection="1">
      <alignment horizontal="right" vertical="center"/>
      <protection/>
    </xf>
    <xf numFmtId="0" fontId="25" fillId="4" borderId="8" xfId="0" applyFont="1" applyFill="1" applyBorder="1" applyAlignment="1" applyProtection="1">
      <alignment horizontal="left" vertical="center"/>
      <protection/>
    </xf>
    <xf numFmtId="0" fontId="25" fillId="4" borderId="0" xfId="0" applyFont="1" applyFill="1" applyAlignment="1" applyProtection="1">
      <alignment horizontal="center" vertical="center"/>
      <protection/>
    </xf>
    <xf numFmtId="0" fontId="26" fillId="0" borderId="16" xfId="0" applyFont="1" applyBorder="1" applyAlignment="1" applyProtection="1">
      <alignment horizontal="center" vertical="center" wrapText="1"/>
      <protection/>
    </xf>
    <xf numFmtId="0" fontId="26" fillId="0" borderId="17" xfId="0" applyFont="1" applyBorder="1" applyAlignment="1" applyProtection="1">
      <alignment horizontal="center" vertical="center" wrapText="1"/>
      <protection/>
    </xf>
    <xf numFmtId="0" fontId="26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3" fillId="0" borderId="14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vertical="center"/>
      <protection/>
    </xf>
    <xf numFmtId="4" fontId="31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2" fillId="0" borderId="14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2" fillId="0" borderId="19" xfId="0" applyNumberFormat="1" applyFont="1" applyBorder="1" applyAlignment="1" applyProtection="1">
      <alignment vertical="center"/>
      <protection/>
    </xf>
    <xf numFmtId="4" fontId="32" fillId="0" borderId="20" xfId="0" applyNumberFormat="1" applyFont="1" applyBorder="1" applyAlignment="1" applyProtection="1">
      <alignment vertical="center"/>
      <protection/>
    </xf>
    <xf numFmtId="166" fontId="32" fillId="0" borderId="20" xfId="0" applyNumberFormat="1" applyFont="1" applyBorder="1" applyAlignment="1" applyProtection="1">
      <alignment vertical="center"/>
      <protection/>
    </xf>
    <xf numFmtId="4" fontId="32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6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20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4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5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5" fillId="4" borderId="0" xfId="0" applyFont="1" applyFill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5" fillId="4" borderId="16" xfId="0" applyFont="1" applyFill="1" applyBorder="1" applyAlignment="1" applyProtection="1">
      <alignment horizontal="center" vertical="center" wrapText="1"/>
      <protection/>
    </xf>
    <xf numFmtId="0" fontId="25" fillId="4" borderId="17" xfId="0" applyFont="1" applyFill="1" applyBorder="1" applyAlignment="1" applyProtection="1">
      <alignment horizontal="center" vertical="center" wrapText="1"/>
      <protection/>
    </xf>
    <xf numFmtId="0" fontId="25" fillId="4" borderId="17" xfId="0" applyFont="1" applyFill="1" applyBorder="1" applyAlignment="1" applyProtection="1">
      <alignment horizontal="center" vertical="center" wrapText="1"/>
      <protection locked="0"/>
    </xf>
    <xf numFmtId="0" fontId="25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7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6" fillId="0" borderId="12" xfId="0" applyNumberFormat="1" applyFont="1" applyBorder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5" fillId="0" borderId="22" xfId="0" applyFont="1" applyBorder="1" applyAlignment="1" applyProtection="1">
      <alignment horizontal="center" vertical="center"/>
      <protection/>
    </xf>
    <xf numFmtId="49" fontId="25" fillId="0" borderId="22" xfId="0" applyNumberFormat="1" applyFont="1" applyBorder="1" applyAlignment="1" applyProtection="1">
      <alignment horizontal="left" vertical="center" wrapText="1"/>
      <protection/>
    </xf>
    <xf numFmtId="0" fontId="25" fillId="0" borderId="22" xfId="0" applyFont="1" applyBorder="1" applyAlignment="1" applyProtection="1">
      <alignment horizontal="left" vertical="center" wrapText="1"/>
      <protection/>
    </xf>
    <xf numFmtId="0" fontId="25" fillId="0" borderId="22" xfId="0" applyFont="1" applyBorder="1" applyAlignment="1" applyProtection="1">
      <alignment horizontal="center" vertical="center" wrapText="1"/>
      <protection/>
    </xf>
    <xf numFmtId="167" fontId="25" fillId="0" borderId="22" xfId="0" applyNumberFormat="1" applyFont="1" applyBorder="1" applyAlignment="1" applyProtection="1">
      <alignment vertical="center"/>
      <protection/>
    </xf>
    <xf numFmtId="4" fontId="25" fillId="2" borderId="22" xfId="0" applyNumberFormat="1" applyFont="1" applyFill="1" applyBorder="1" applyAlignment="1" applyProtection="1">
      <alignment vertical="center"/>
      <protection locked="0"/>
    </xf>
    <xf numFmtId="4" fontId="25" fillId="0" borderId="22" xfId="0" applyNumberFormat="1" applyFont="1" applyBorder="1" applyAlignment="1" applyProtection="1">
      <alignment vertical="center"/>
      <protection/>
    </xf>
    <xf numFmtId="0" fontId="26" fillId="2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166" fontId="26" fillId="0" borderId="15" xfId="0" applyNumberFormat="1" applyFont="1" applyBorder="1" applyAlignment="1" applyProtection="1">
      <alignment vertical="center"/>
      <protection/>
    </xf>
    <xf numFmtId="0" fontId="2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9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167" fontId="25" fillId="2" borderId="22" xfId="0" applyNumberFormat="1" applyFont="1" applyFill="1" applyBorder="1" applyAlignment="1" applyProtection="1">
      <alignment vertical="center"/>
      <protection locked="0"/>
    </xf>
    <xf numFmtId="0" fontId="26" fillId="2" borderId="19" xfId="0" applyFont="1" applyFill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166" fontId="26" fillId="0" borderId="21" xfId="0" applyNumberFormat="1" applyFont="1" applyBorder="1" applyAlignment="1" applyProtection="1">
      <alignment vertical="center"/>
      <protection/>
    </xf>
    <xf numFmtId="0" fontId="14" fillId="0" borderId="3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/>
      <protection locked="0"/>
    </xf>
    <xf numFmtId="4" fontId="14" fillId="0" borderId="0" xfId="0" applyNumberFormat="1" applyFont="1" applyAlignment="1" applyProtection="1">
      <alignment/>
      <protection/>
    </xf>
    <xf numFmtId="0" fontId="14" fillId="0" borderId="3" xfId="0" applyFont="1" applyBorder="1" applyAlignment="1">
      <alignment/>
    </xf>
    <xf numFmtId="0" fontId="14" fillId="0" borderId="14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166" fontId="14" fillId="0" borderId="0" xfId="0" applyNumberFormat="1" applyFont="1" applyBorder="1" applyAlignment="1" applyProtection="1">
      <alignment/>
      <protection/>
    </xf>
    <xf numFmtId="166" fontId="14" fillId="0" borderId="15" xfId="0" applyNumberFormat="1" applyFont="1" applyBorder="1" applyAlignment="1" applyProtection="1">
      <alignment/>
      <protection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4" fontId="14" fillId="0" borderId="0" xfId="0" applyNumberFormat="1" applyFont="1" applyAlignment="1">
      <alignment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19</v>
      </c>
      <c r="AL7" s="24"/>
      <c r="AM7" s="24"/>
      <c r="AN7" s="29" t="s">
        <v>1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20</v>
      </c>
      <c r="E8" s="24"/>
      <c r="F8" s="24"/>
      <c r="G8" s="24"/>
      <c r="H8" s="24"/>
      <c r="I8" s="24"/>
      <c r="J8" s="24"/>
      <c r="K8" s="29" t="s">
        <v>21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22</v>
      </c>
      <c r="AL8" s="24"/>
      <c r="AM8" s="24"/>
      <c r="AN8" s="35" t="s">
        <v>23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24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25</v>
      </c>
      <c r="AL10" s="24"/>
      <c r="AM10" s="24"/>
      <c r="AN10" s="29" t="s">
        <v>1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26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27</v>
      </c>
      <c r="AL11" s="24"/>
      <c r="AM11" s="24"/>
      <c r="AN11" s="29" t="s">
        <v>1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28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25</v>
      </c>
      <c r="AL13" s="24"/>
      <c r="AM13" s="24"/>
      <c r="AN13" s="36" t="s">
        <v>29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29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27</v>
      </c>
      <c r="AL14" s="24"/>
      <c r="AM14" s="24"/>
      <c r="AN14" s="36" t="s">
        <v>29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30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25</v>
      </c>
      <c r="AL16" s="24"/>
      <c r="AM16" s="24"/>
      <c r="AN16" s="29" t="s">
        <v>1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31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27</v>
      </c>
      <c r="AL17" s="24"/>
      <c r="AM17" s="24"/>
      <c r="AN17" s="29" t="s">
        <v>1</v>
      </c>
      <c r="AO17" s="24"/>
      <c r="AP17" s="24"/>
      <c r="AQ17" s="24"/>
      <c r="AR17" s="22"/>
      <c r="BE17" s="33"/>
      <c r="BS17" s="19" t="s">
        <v>32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33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25</v>
      </c>
      <c r="AL19" s="24"/>
      <c r="AM19" s="24"/>
      <c r="AN19" s="29" t="s">
        <v>1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34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27</v>
      </c>
      <c r="AL20" s="24"/>
      <c r="AM20" s="24"/>
      <c r="AN20" s="29" t="s">
        <v>1</v>
      </c>
      <c r="AO20" s="24"/>
      <c r="AP20" s="24"/>
      <c r="AQ20" s="24"/>
      <c r="AR20" s="22"/>
      <c r="BE20" s="33"/>
      <c r="BS20" s="19" t="s">
        <v>32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35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119.25" customHeight="1">
      <c r="B23" s="23"/>
      <c r="C23" s="24"/>
      <c r="D23" s="24"/>
      <c r="E23" s="38" t="s">
        <v>36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37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ROUND(AG94,2)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38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39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40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41</v>
      </c>
      <c r="E29" s="49"/>
      <c r="F29" s="34" t="s">
        <v>42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ROUND(AZ94,2)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ROUND(AV94,2)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43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ROUND(BA94,2)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ROUND(AW94,2)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44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ROUND(BB94,2)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45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ROUND(BC94,2)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46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ROUND(BD94,2)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5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33"/>
    </row>
    <row r="35" spans="1:57" s="2" customFormat="1" ht="25.9" customHeight="1">
      <c r="A35" s="40"/>
      <c r="B35" s="41"/>
      <c r="C35" s="54"/>
      <c r="D35" s="55" t="s">
        <v>47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48</v>
      </c>
      <c r="U35" s="56"/>
      <c r="V35" s="56"/>
      <c r="W35" s="56"/>
      <c r="X35" s="58" t="s">
        <v>49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14.4" customHeight="1">
      <c r="A37" s="40"/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6"/>
      <c r="BE37" s="40"/>
    </row>
    <row r="38" spans="2:44" s="1" customFormat="1" ht="14.4" customHeight="1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2"/>
    </row>
    <row r="39" spans="2:44" s="1" customFormat="1" ht="14.4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2"/>
    </row>
    <row r="40" spans="2:44" s="1" customFormat="1" ht="14.4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2"/>
    </row>
    <row r="41" spans="2:44" s="1" customFormat="1" ht="14.4" customHeight="1"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2"/>
    </row>
    <row r="42" spans="2:44" s="1" customFormat="1" ht="14.4" customHeight="1"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2"/>
    </row>
    <row r="43" spans="2:44" s="1" customFormat="1" ht="14.4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2"/>
    </row>
    <row r="44" spans="2:44" s="1" customFormat="1" ht="14.4" customHeight="1"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2"/>
    </row>
    <row r="45" spans="2:44" s="1" customFormat="1" ht="14.4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2"/>
    </row>
    <row r="46" spans="2:44" s="1" customFormat="1" ht="14.4" customHeight="1"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2"/>
    </row>
    <row r="47" spans="2:44" s="1" customFormat="1" ht="14.4" customHeight="1"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2"/>
    </row>
    <row r="48" spans="2:44" s="1" customFormat="1" ht="14.4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2"/>
    </row>
    <row r="49" spans="2:44" s="2" customFormat="1" ht="14.4" customHeight="1">
      <c r="B49" s="61"/>
      <c r="C49" s="62"/>
      <c r="D49" s="63" t="s">
        <v>50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3" t="s">
        <v>51</v>
      </c>
      <c r="AI49" s="64"/>
      <c r="AJ49" s="64"/>
      <c r="AK49" s="64"/>
      <c r="AL49" s="64"/>
      <c r="AM49" s="64"/>
      <c r="AN49" s="64"/>
      <c r="AO49" s="64"/>
      <c r="AP49" s="62"/>
      <c r="AQ49" s="62"/>
      <c r="AR49" s="65"/>
    </row>
    <row r="50" spans="2:44" ht="12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2"/>
    </row>
    <row r="51" spans="2:44" ht="12"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2"/>
    </row>
    <row r="52" spans="2:44" ht="12"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2"/>
    </row>
    <row r="53" spans="2:44" ht="12"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2"/>
    </row>
    <row r="54" spans="2:44" ht="12"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2"/>
    </row>
    <row r="55" spans="2:44" ht="12"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2"/>
    </row>
    <row r="56" spans="2:44" ht="12"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2"/>
    </row>
    <row r="57" spans="2:44" ht="12"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2"/>
    </row>
    <row r="58" spans="2:44" ht="12"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2"/>
    </row>
    <row r="59" spans="2:44" ht="12">
      <c r="B59" s="2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2"/>
    </row>
    <row r="60" spans="1:57" s="2" customFormat="1" ht="12">
      <c r="A60" s="40"/>
      <c r="B60" s="41"/>
      <c r="C60" s="42"/>
      <c r="D60" s="66" t="s">
        <v>52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66" t="s">
        <v>53</v>
      </c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66" t="s">
        <v>52</v>
      </c>
      <c r="AI60" s="44"/>
      <c r="AJ60" s="44"/>
      <c r="AK60" s="44"/>
      <c r="AL60" s="44"/>
      <c r="AM60" s="66" t="s">
        <v>53</v>
      </c>
      <c r="AN60" s="44"/>
      <c r="AO60" s="44"/>
      <c r="AP60" s="42"/>
      <c r="AQ60" s="42"/>
      <c r="AR60" s="46"/>
      <c r="BE60" s="40"/>
    </row>
    <row r="61" spans="2:44" ht="12"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2"/>
    </row>
    <row r="62" spans="2:44" ht="12">
      <c r="B62" s="23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2"/>
    </row>
    <row r="63" spans="2:44" ht="12">
      <c r="B63" s="23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2"/>
    </row>
    <row r="64" spans="1:57" s="2" customFormat="1" ht="12">
      <c r="A64" s="40"/>
      <c r="B64" s="41"/>
      <c r="C64" s="42"/>
      <c r="D64" s="63" t="s">
        <v>54</v>
      </c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3" t="s">
        <v>55</v>
      </c>
      <c r="AI64" s="67"/>
      <c r="AJ64" s="67"/>
      <c r="AK64" s="67"/>
      <c r="AL64" s="67"/>
      <c r="AM64" s="67"/>
      <c r="AN64" s="67"/>
      <c r="AO64" s="67"/>
      <c r="AP64" s="42"/>
      <c r="AQ64" s="42"/>
      <c r="AR64" s="46"/>
      <c r="BE64" s="40"/>
    </row>
    <row r="65" spans="2:44" ht="12">
      <c r="B65" s="23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2"/>
    </row>
    <row r="66" spans="2:44" ht="12"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2"/>
    </row>
    <row r="67" spans="2:44" ht="12">
      <c r="B67" s="23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2"/>
    </row>
    <row r="68" spans="2:44" ht="12">
      <c r="B68" s="23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2"/>
    </row>
    <row r="69" spans="2:44" ht="12">
      <c r="B69" s="23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2"/>
    </row>
    <row r="70" spans="2:44" ht="12"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2"/>
    </row>
    <row r="71" spans="2:44" ht="12">
      <c r="B71" s="23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2"/>
    </row>
    <row r="72" spans="2:44" ht="12">
      <c r="B72" s="23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2"/>
    </row>
    <row r="73" spans="2:44" ht="12">
      <c r="B73" s="23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2"/>
    </row>
    <row r="74" spans="2:44" ht="12">
      <c r="B74" s="23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2"/>
    </row>
    <row r="75" spans="1:57" s="2" customFormat="1" ht="12">
      <c r="A75" s="40"/>
      <c r="B75" s="41"/>
      <c r="C75" s="42"/>
      <c r="D75" s="66" t="s">
        <v>52</v>
      </c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66" t="s">
        <v>53</v>
      </c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66" t="s">
        <v>52</v>
      </c>
      <c r="AI75" s="44"/>
      <c r="AJ75" s="44"/>
      <c r="AK75" s="44"/>
      <c r="AL75" s="44"/>
      <c r="AM75" s="66" t="s">
        <v>53</v>
      </c>
      <c r="AN75" s="44"/>
      <c r="AO75" s="44"/>
      <c r="AP75" s="42"/>
      <c r="AQ75" s="42"/>
      <c r="AR75" s="46"/>
      <c r="BE75" s="40"/>
    </row>
    <row r="76" spans="1:57" s="2" customFormat="1" ht="12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6"/>
      <c r="BE76" s="40"/>
    </row>
    <row r="77" spans="1:57" s="2" customFormat="1" ht="6.95" customHeight="1">
      <c r="A77" s="40"/>
      <c r="B77" s="68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46"/>
      <c r="BE77" s="40"/>
    </row>
    <row r="81" spans="1:57" s="2" customFormat="1" ht="6.95" customHeight="1">
      <c r="A81" s="40"/>
      <c r="B81" s="70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46"/>
      <c r="BE81" s="40"/>
    </row>
    <row r="82" spans="1:57" s="2" customFormat="1" ht="24.95" customHeight="1">
      <c r="A82" s="40"/>
      <c r="B82" s="41"/>
      <c r="C82" s="25" t="s">
        <v>56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6"/>
      <c r="BE82" s="40"/>
    </row>
    <row r="83" spans="1:57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6"/>
      <c r="BE83" s="40"/>
    </row>
    <row r="84" spans="1:57" s="4" customFormat="1" ht="12" customHeight="1">
      <c r="A84" s="4"/>
      <c r="B84" s="72"/>
      <c r="C84" s="34" t="s">
        <v>13</v>
      </c>
      <c r="D84" s="73"/>
      <c r="E84" s="73"/>
      <c r="F84" s="73"/>
      <c r="G84" s="73"/>
      <c r="H84" s="73"/>
      <c r="I84" s="73"/>
      <c r="J84" s="73"/>
      <c r="K84" s="73"/>
      <c r="L84" s="73" t="str">
        <f>K5</f>
        <v>2020-160601_rev2</v>
      </c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4"/>
      <c r="BE84" s="4"/>
    </row>
    <row r="85" spans="1:57" s="5" customFormat="1" ht="36.95" customHeight="1">
      <c r="A85" s="5"/>
      <c r="B85" s="75"/>
      <c r="C85" s="76" t="s">
        <v>16</v>
      </c>
      <c r="D85" s="77"/>
      <c r="E85" s="77"/>
      <c r="F85" s="77"/>
      <c r="G85" s="77"/>
      <c r="H85" s="77"/>
      <c r="I85" s="77"/>
      <c r="J85" s="77"/>
      <c r="K85" s="77"/>
      <c r="L85" s="78" t="str">
        <f>K6</f>
        <v>Snížení energetické náročnosti budovy Střední průmyslové školy v Mladé Boleslavi</v>
      </c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9"/>
      <c r="BE85" s="5"/>
    </row>
    <row r="86" spans="1:57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6"/>
      <c r="BE86" s="40"/>
    </row>
    <row r="87" spans="1:57" s="2" customFormat="1" ht="12" customHeight="1">
      <c r="A87" s="40"/>
      <c r="B87" s="41"/>
      <c r="C87" s="34" t="s">
        <v>20</v>
      </c>
      <c r="D87" s="42"/>
      <c r="E87" s="42"/>
      <c r="F87" s="42"/>
      <c r="G87" s="42"/>
      <c r="H87" s="42"/>
      <c r="I87" s="42"/>
      <c r="J87" s="42"/>
      <c r="K87" s="42"/>
      <c r="L87" s="80" t="str">
        <f>IF(K8="","",K8)</f>
        <v>Mladá Boleslav</v>
      </c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34" t="s">
        <v>22</v>
      </c>
      <c r="AJ87" s="42"/>
      <c r="AK87" s="42"/>
      <c r="AL87" s="42"/>
      <c r="AM87" s="81" t="str">
        <f>IF(AN8="","",AN8)</f>
        <v>18. 6. 2020</v>
      </c>
      <c r="AN87" s="81"/>
      <c r="AO87" s="42"/>
      <c r="AP87" s="42"/>
      <c r="AQ87" s="42"/>
      <c r="AR87" s="46"/>
      <c r="BE87" s="40"/>
    </row>
    <row r="88" spans="1:57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6"/>
      <c r="BE88" s="40"/>
    </row>
    <row r="89" spans="1:57" s="2" customFormat="1" ht="15.15" customHeight="1">
      <c r="A89" s="40"/>
      <c r="B89" s="41"/>
      <c r="C89" s="34" t="s">
        <v>24</v>
      </c>
      <c r="D89" s="42"/>
      <c r="E89" s="42"/>
      <c r="F89" s="42"/>
      <c r="G89" s="42"/>
      <c r="H89" s="42"/>
      <c r="I89" s="42"/>
      <c r="J89" s="42"/>
      <c r="K89" s="42"/>
      <c r="L89" s="73" t="str">
        <f>IF(E11="","",E11)</f>
        <v>Energy Benefit</v>
      </c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34" t="s">
        <v>30</v>
      </c>
      <c r="AJ89" s="42"/>
      <c r="AK89" s="42"/>
      <c r="AL89" s="42"/>
      <c r="AM89" s="82" t="str">
        <f>IF(E17="","",E17)</f>
        <v xml:space="preserve"> </v>
      </c>
      <c r="AN89" s="73"/>
      <c r="AO89" s="73"/>
      <c r="AP89" s="73"/>
      <c r="AQ89" s="42"/>
      <c r="AR89" s="46"/>
      <c r="AS89" s="83" t="s">
        <v>57</v>
      </c>
      <c r="AT89" s="84"/>
      <c r="AU89" s="85"/>
      <c r="AV89" s="85"/>
      <c r="AW89" s="85"/>
      <c r="AX89" s="85"/>
      <c r="AY89" s="85"/>
      <c r="AZ89" s="85"/>
      <c r="BA89" s="85"/>
      <c r="BB89" s="85"/>
      <c r="BC89" s="85"/>
      <c r="BD89" s="86"/>
      <c r="BE89" s="40"/>
    </row>
    <row r="90" spans="1:57" s="2" customFormat="1" ht="15.15" customHeight="1">
      <c r="A90" s="40"/>
      <c r="B90" s="41"/>
      <c r="C90" s="34" t="s">
        <v>28</v>
      </c>
      <c r="D90" s="42"/>
      <c r="E90" s="42"/>
      <c r="F90" s="42"/>
      <c r="G90" s="42"/>
      <c r="H90" s="42"/>
      <c r="I90" s="42"/>
      <c r="J90" s="42"/>
      <c r="K90" s="42"/>
      <c r="L90" s="73" t="str">
        <f>IF(E14="Vyplň údaj","",E14)</f>
        <v/>
      </c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34" t="s">
        <v>33</v>
      </c>
      <c r="AJ90" s="42"/>
      <c r="AK90" s="42"/>
      <c r="AL90" s="42"/>
      <c r="AM90" s="82" t="str">
        <f>IF(E20="","",E20)</f>
        <v>KAVRO</v>
      </c>
      <c r="AN90" s="73"/>
      <c r="AO90" s="73"/>
      <c r="AP90" s="73"/>
      <c r="AQ90" s="42"/>
      <c r="AR90" s="46"/>
      <c r="AS90" s="87"/>
      <c r="AT90" s="88"/>
      <c r="AU90" s="89"/>
      <c r="AV90" s="89"/>
      <c r="AW90" s="89"/>
      <c r="AX90" s="89"/>
      <c r="AY90" s="89"/>
      <c r="AZ90" s="89"/>
      <c r="BA90" s="89"/>
      <c r="BB90" s="89"/>
      <c r="BC90" s="89"/>
      <c r="BD90" s="90"/>
      <c r="BE90" s="40"/>
    </row>
    <row r="91" spans="1:57" s="2" customFormat="1" ht="10.8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6"/>
      <c r="AS91" s="91"/>
      <c r="AT91" s="92"/>
      <c r="AU91" s="93"/>
      <c r="AV91" s="93"/>
      <c r="AW91" s="93"/>
      <c r="AX91" s="93"/>
      <c r="AY91" s="93"/>
      <c r="AZ91" s="93"/>
      <c r="BA91" s="93"/>
      <c r="BB91" s="93"/>
      <c r="BC91" s="93"/>
      <c r="BD91" s="94"/>
      <c r="BE91" s="40"/>
    </row>
    <row r="92" spans="1:57" s="2" customFormat="1" ht="29.25" customHeight="1">
      <c r="A92" s="40"/>
      <c r="B92" s="41"/>
      <c r="C92" s="95" t="s">
        <v>58</v>
      </c>
      <c r="D92" s="96"/>
      <c r="E92" s="96"/>
      <c r="F92" s="96"/>
      <c r="G92" s="96"/>
      <c r="H92" s="97"/>
      <c r="I92" s="98" t="s">
        <v>59</v>
      </c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9" t="s">
        <v>60</v>
      </c>
      <c r="AH92" s="96"/>
      <c r="AI92" s="96"/>
      <c r="AJ92" s="96"/>
      <c r="AK92" s="96"/>
      <c r="AL92" s="96"/>
      <c r="AM92" s="96"/>
      <c r="AN92" s="98" t="s">
        <v>61</v>
      </c>
      <c r="AO92" s="96"/>
      <c r="AP92" s="100"/>
      <c r="AQ92" s="101" t="s">
        <v>62</v>
      </c>
      <c r="AR92" s="46"/>
      <c r="AS92" s="102" t="s">
        <v>63</v>
      </c>
      <c r="AT92" s="103" t="s">
        <v>64</v>
      </c>
      <c r="AU92" s="103" t="s">
        <v>65</v>
      </c>
      <c r="AV92" s="103" t="s">
        <v>66</v>
      </c>
      <c r="AW92" s="103" t="s">
        <v>67</v>
      </c>
      <c r="AX92" s="103" t="s">
        <v>68</v>
      </c>
      <c r="AY92" s="103" t="s">
        <v>69</v>
      </c>
      <c r="AZ92" s="103" t="s">
        <v>70</v>
      </c>
      <c r="BA92" s="103" t="s">
        <v>71</v>
      </c>
      <c r="BB92" s="103" t="s">
        <v>72</v>
      </c>
      <c r="BC92" s="103" t="s">
        <v>73</v>
      </c>
      <c r="BD92" s="104" t="s">
        <v>74</v>
      </c>
      <c r="BE92" s="40"/>
    </row>
    <row r="93" spans="1:57" s="2" customFormat="1" ht="10.8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6"/>
      <c r="AS93" s="105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7"/>
      <c r="BE93" s="40"/>
    </row>
    <row r="94" spans="1:90" s="6" customFormat="1" ht="32.4" customHeight="1">
      <c r="A94" s="6"/>
      <c r="B94" s="108"/>
      <c r="C94" s="109" t="s">
        <v>75</v>
      </c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1">
        <f>ROUND(AG95+AG96+SUM(AG99:AG103)+SUM(AG109:AG111),2)</f>
        <v>0</v>
      </c>
      <c r="AH94" s="111"/>
      <c r="AI94" s="111"/>
      <c r="AJ94" s="111"/>
      <c r="AK94" s="111"/>
      <c r="AL94" s="111"/>
      <c r="AM94" s="111"/>
      <c r="AN94" s="112">
        <f>SUM(AG94,AT94)</f>
        <v>0</v>
      </c>
      <c r="AO94" s="112"/>
      <c r="AP94" s="112"/>
      <c r="AQ94" s="113" t="s">
        <v>1</v>
      </c>
      <c r="AR94" s="114"/>
      <c r="AS94" s="115">
        <f>ROUND(AS95+AS96+SUM(AS99:AS103)+SUM(AS109:AS111),2)</f>
        <v>0</v>
      </c>
      <c r="AT94" s="116">
        <f>ROUND(SUM(AV94:AW94),2)</f>
        <v>0</v>
      </c>
      <c r="AU94" s="117">
        <f>ROUND(AU95+AU96+SUM(AU99:AU103)+SUM(AU109:AU111),5)</f>
        <v>0</v>
      </c>
      <c r="AV94" s="116">
        <f>ROUND(AZ94*L29,2)</f>
        <v>0</v>
      </c>
      <c r="AW94" s="116">
        <f>ROUND(BA94*L30,2)</f>
        <v>0</v>
      </c>
      <c r="AX94" s="116">
        <f>ROUND(BB94*L29,2)</f>
        <v>0</v>
      </c>
      <c r="AY94" s="116">
        <f>ROUND(BC94*L30,2)</f>
        <v>0</v>
      </c>
      <c r="AZ94" s="116">
        <f>ROUND(AZ95+AZ96+SUM(AZ99:AZ103)+SUM(AZ109:AZ111),2)</f>
        <v>0</v>
      </c>
      <c r="BA94" s="116">
        <f>ROUND(BA95+BA96+SUM(BA99:BA103)+SUM(BA109:BA111),2)</f>
        <v>0</v>
      </c>
      <c r="BB94" s="116">
        <f>ROUND(BB95+BB96+SUM(BB99:BB103)+SUM(BB109:BB111),2)</f>
        <v>0</v>
      </c>
      <c r="BC94" s="116">
        <f>ROUND(BC95+BC96+SUM(BC99:BC103)+SUM(BC109:BC111),2)</f>
        <v>0</v>
      </c>
      <c r="BD94" s="118">
        <f>ROUND(BD95+BD96+SUM(BD99:BD103)+SUM(BD109:BD111),2)</f>
        <v>0</v>
      </c>
      <c r="BE94" s="6"/>
      <c r="BS94" s="119" t="s">
        <v>76</v>
      </c>
      <c r="BT94" s="119" t="s">
        <v>77</v>
      </c>
      <c r="BU94" s="120" t="s">
        <v>78</v>
      </c>
      <c r="BV94" s="119" t="s">
        <v>79</v>
      </c>
      <c r="BW94" s="119" t="s">
        <v>5</v>
      </c>
      <c r="BX94" s="119" t="s">
        <v>80</v>
      </c>
      <c r="CL94" s="119" t="s">
        <v>1</v>
      </c>
    </row>
    <row r="95" spans="1:91" s="7" customFormat="1" ht="37.5" customHeight="1">
      <c r="A95" s="121" t="s">
        <v>81</v>
      </c>
      <c r="B95" s="122"/>
      <c r="C95" s="123"/>
      <c r="D95" s="124" t="s">
        <v>82</v>
      </c>
      <c r="E95" s="124"/>
      <c r="F95" s="124"/>
      <c r="G95" s="124"/>
      <c r="H95" s="124"/>
      <c r="I95" s="125"/>
      <c r="J95" s="124" t="s">
        <v>83</v>
      </c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6">
        <f>'2020-160601.1 - Bourací p...'!J30</f>
        <v>0</v>
      </c>
      <c r="AH95" s="125"/>
      <c r="AI95" s="125"/>
      <c r="AJ95" s="125"/>
      <c r="AK95" s="125"/>
      <c r="AL95" s="125"/>
      <c r="AM95" s="125"/>
      <c r="AN95" s="126">
        <f>SUM(AG95,AT95)</f>
        <v>0</v>
      </c>
      <c r="AO95" s="125"/>
      <c r="AP95" s="125"/>
      <c r="AQ95" s="127" t="s">
        <v>84</v>
      </c>
      <c r="AR95" s="128"/>
      <c r="AS95" s="129">
        <v>0</v>
      </c>
      <c r="AT95" s="130">
        <f>ROUND(SUM(AV95:AW95),2)</f>
        <v>0</v>
      </c>
      <c r="AU95" s="131">
        <f>'2020-160601.1 - Bourací p...'!P123</f>
        <v>0</v>
      </c>
      <c r="AV95" s="130">
        <f>'2020-160601.1 - Bourací p...'!J33</f>
        <v>0</v>
      </c>
      <c r="AW95" s="130">
        <f>'2020-160601.1 - Bourací p...'!J34</f>
        <v>0</v>
      </c>
      <c r="AX95" s="130">
        <f>'2020-160601.1 - Bourací p...'!J35</f>
        <v>0</v>
      </c>
      <c r="AY95" s="130">
        <f>'2020-160601.1 - Bourací p...'!J36</f>
        <v>0</v>
      </c>
      <c r="AZ95" s="130">
        <f>'2020-160601.1 - Bourací p...'!F33</f>
        <v>0</v>
      </c>
      <c r="BA95" s="130">
        <f>'2020-160601.1 - Bourací p...'!F34</f>
        <v>0</v>
      </c>
      <c r="BB95" s="130">
        <f>'2020-160601.1 - Bourací p...'!F35</f>
        <v>0</v>
      </c>
      <c r="BC95" s="130">
        <f>'2020-160601.1 - Bourací p...'!F36</f>
        <v>0</v>
      </c>
      <c r="BD95" s="132">
        <f>'2020-160601.1 - Bourací p...'!F37</f>
        <v>0</v>
      </c>
      <c r="BE95" s="7"/>
      <c r="BT95" s="133" t="s">
        <v>85</v>
      </c>
      <c r="BV95" s="133" t="s">
        <v>79</v>
      </c>
      <c r="BW95" s="133" t="s">
        <v>86</v>
      </c>
      <c r="BX95" s="133" t="s">
        <v>5</v>
      </c>
      <c r="CL95" s="133" t="s">
        <v>1</v>
      </c>
      <c r="CM95" s="133" t="s">
        <v>87</v>
      </c>
    </row>
    <row r="96" spans="1:91" s="7" customFormat="1" ht="37.5" customHeight="1">
      <c r="A96" s="7"/>
      <c r="B96" s="122"/>
      <c r="C96" s="123"/>
      <c r="D96" s="124" t="s">
        <v>88</v>
      </c>
      <c r="E96" s="124"/>
      <c r="F96" s="124"/>
      <c r="G96" s="124"/>
      <c r="H96" s="124"/>
      <c r="I96" s="125"/>
      <c r="J96" s="124" t="s">
        <v>89</v>
      </c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34">
        <f>ROUND(SUM(AG97:AG98),2)</f>
        <v>0</v>
      </c>
      <c r="AH96" s="125"/>
      <c r="AI96" s="125"/>
      <c r="AJ96" s="125"/>
      <c r="AK96" s="125"/>
      <c r="AL96" s="125"/>
      <c r="AM96" s="125"/>
      <c r="AN96" s="126">
        <f>SUM(AG96,AT96)</f>
        <v>0</v>
      </c>
      <c r="AO96" s="125"/>
      <c r="AP96" s="125"/>
      <c r="AQ96" s="127" t="s">
        <v>84</v>
      </c>
      <c r="AR96" s="128"/>
      <c r="AS96" s="129">
        <f>ROUND(SUM(AS97:AS98),2)</f>
        <v>0</v>
      </c>
      <c r="AT96" s="130">
        <f>ROUND(SUM(AV96:AW96),2)</f>
        <v>0</v>
      </c>
      <c r="AU96" s="131">
        <f>ROUND(SUM(AU97:AU98),5)</f>
        <v>0</v>
      </c>
      <c r="AV96" s="130">
        <f>ROUND(AZ96*L29,2)</f>
        <v>0</v>
      </c>
      <c r="AW96" s="130">
        <f>ROUND(BA96*L30,2)</f>
        <v>0</v>
      </c>
      <c r="AX96" s="130">
        <f>ROUND(BB96*L29,2)</f>
        <v>0</v>
      </c>
      <c r="AY96" s="130">
        <f>ROUND(BC96*L30,2)</f>
        <v>0</v>
      </c>
      <c r="AZ96" s="130">
        <f>ROUND(SUM(AZ97:AZ98),2)</f>
        <v>0</v>
      </c>
      <c r="BA96" s="130">
        <f>ROUND(SUM(BA97:BA98),2)</f>
        <v>0</v>
      </c>
      <c r="BB96" s="130">
        <f>ROUND(SUM(BB97:BB98),2)</f>
        <v>0</v>
      </c>
      <c r="BC96" s="130">
        <f>ROUND(SUM(BC97:BC98),2)</f>
        <v>0</v>
      </c>
      <c r="BD96" s="132">
        <f>ROUND(SUM(BD97:BD98),2)</f>
        <v>0</v>
      </c>
      <c r="BE96" s="7"/>
      <c r="BS96" s="133" t="s">
        <v>76</v>
      </c>
      <c r="BT96" s="133" t="s">
        <v>85</v>
      </c>
      <c r="BU96" s="133" t="s">
        <v>78</v>
      </c>
      <c r="BV96" s="133" t="s">
        <v>79</v>
      </c>
      <c r="BW96" s="133" t="s">
        <v>90</v>
      </c>
      <c r="BX96" s="133" t="s">
        <v>5</v>
      </c>
      <c r="CL96" s="133" t="s">
        <v>1</v>
      </c>
      <c r="CM96" s="133" t="s">
        <v>87</v>
      </c>
    </row>
    <row r="97" spans="1:90" s="4" customFormat="1" ht="35.25" customHeight="1">
      <c r="A97" s="121" t="s">
        <v>81</v>
      </c>
      <c r="B97" s="72"/>
      <c r="C97" s="135"/>
      <c r="D97" s="135"/>
      <c r="E97" s="136" t="s">
        <v>91</v>
      </c>
      <c r="F97" s="136"/>
      <c r="G97" s="136"/>
      <c r="H97" s="136"/>
      <c r="I97" s="136"/>
      <c r="J97" s="135"/>
      <c r="K97" s="136" t="s">
        <v>92</v>
      </c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7">
        <f>'2020-160601.2.1 - Fasáda,...'!J32</f>
        <v>0</v>
      </c>
      <c r="AH97" s="135"/>
      <c r="AI97" s="135"/>
      <c r="AJ97" s="135"/>
      <c r="AK97" s="135"/>
      <c r="AL97" s="135"/>
      <c r="AM97" s="135"/>
      <c r="AN97" s="137">
        <f>SUM(AG97,AT97)</f>
        <v>0</v>
      </c>
      <c r="AO97" s="135"/>
      <c r="AP97" s="135"/>
      <c r="AQ97" s="138" t="s">
        <v>93</v>
      </c>
      <c r="AR97" s="74"/>
      <c r="AS97" s="139">
        <v>0</v>
      </c>
      <c r="AT97" s="140">
        <f>ROUND(SUM(AV97:AW97),2)</f>
        <v>0</v>
      </c>
      <c r="AU97" s="141">
        <f>'2020-160601.2.1 - Fasáda,...'!P134</f>
        <v>0</v>
      </c>
      <c r="AV97" s="140">
        <f>'2020-160601.2.1 - Fasáda,...'!J35</f>
        <v>0</v>
      </c>
      <c r="AW97" s="140">
        <f>'2020-160601.2.1 - Fasáda,...'!J36</f>
        <v>0</v>
      </c>
      <c r="AX97" s="140">
        <f>'2020-160601.2.1 - Fasáda,...'!J37</f>
        <v>0</v>
      </c>
      <c r="AY97" s="140">
        <f>'2020-160601.2.1 - Fasáda,...'!J38</f>
        <v>0</v>
      </c>
      <c r="AZ97" s="140">
        <f>'2020-160601.2.1 - Fasáda,...'!F35</f>
        <v>0</v>
      </c>
      <c r="BA97" s="140">
        <f>'2020-160601.2.1 - Fasáda,...'!F36</f>
        <v>0</v>
      </c>
      <c r="BB97" s="140">
        <f>'2020-160601.2.1 - Fasáda,...'!F37</f>
        <v>0</v>
      </c>
      <c r="BC97" s="140">
        <f>'2020-160601.2.1 - Fasáda,...'!F38</f>
        <v>0</v>
      </c>
      <c r="BD97" s="142">
        <f>'2020-160601.2.1 - Fasáda,...'!F39</f>
        <v>0</v>
      </c>
      <c r="BE97" s="4"/>
      <c r="BT97" s="143" t="s">
        <v>87</v>
      </c>
      <c r="BV97" s="143" t="s">
        <v>79</v>
      </c>
      <c r="BW97" s="143" t="s">
        <v>94</v>
      </c>
      <c r="BX97" s="143" t="s">
        <v>90</v>
      </c>
      <c r="CL97" s="143" t="s">
        <v>1</v>
      </c>
    </row>
    <row r="98" spans="1:90" s="4" customFormat="1" ht="35.25" customHeight="1">
      <c r="A98" s="121" t="s">
        <v>81</v>
      </c>
      <c r="B98" s="72"/>
      <c r="C98" s="135"/>
      <c r="D98" s="135"/>
      <c r="E98" s="136" t="s">
        <v>95</v>
      </c>
      <c r="F98" s="136"/>
      <c r="G98" s="136"/>
      <c r="H98" s="136"/>
      <c r="I98" s="136"/>
      <c r="J98" s="135"/>
      <c r="K98" s="136" t="s">
        <v>96</v>
      </c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7">
        <f>'2020-160601.2.2 - KOTELNA...'!J32</f>
        <v>0</v>
      </c>
      <c r="AH98" s="135"/>
      <c r="AI98" s="135"/>
      <c r="AJ98" s="135"/>
      <c r="AK98" s="135"/>
      <c r="AL98" s="135"/>
      <c r="AM98" s="135"/>
      <c r="AN98" s="137">
        <f>SUM(AG98,AT98)</f>
        <v>0</v>
      </c>
      <c r="AO98" s="135"/>
      <c r="AP98" s="135"/>
      <c r="AQ98" s="138" t="s">
        <v>93</v>
      </c>
      <c r="AR98" s="74"/>
      <c r="AS98" s="139">
        <v>0</v>
      </c>
      <c r="AT98" s="140">
        <f>ROUND(SUM(AV98:AW98),2)</f>
        <v>0</v>
      </c>
      <c r="AU98" s="141">
        <f>'2020-160601.2.2 - KOTELNA...'!P128</f>
        <v>0</v>
      </c>
      <c r="AV98" s="140">
        <f>'2020-160601.2.2 - KOTELNA...'!J35</f>
        <v>0</v>
      </c>
      <c r="AW98" s="140">
        <f>'2020-160601.2.2 - KOTELNA...'!J36</f>
        <v>0</v>
      </c>
      <c r="AX98" s="140">
        <f>'2020-160601.2.2 - KOTELNA...'!J37</f>
        <v>0</v>
      </c>
      <c r="AY98" s="140">
        <f>'2020-160601.2.2 - KOTELNA...'!J38</f>
        <v>0</v>
      </c>
      <c r="AZ98" s="140">
        <f>'2020-160601.2.2 - KOTELNA...'!F35</f>
        <v>0</v>
      </c>
      <c r="BA98" s="140">
        <f>'2020-160601.2.2 - KOTELNA...'!F36</f>
        <v>0</v>
      </c>
      <c r="BB98" s="140">
        <f>'2020-160601.2.2 - KOTELNA...'!F37</f>
        <v>0</v>
      </c>
      <c r="BC98" s="140">
        <f>'2020-160601.2.2 - KOTELNA...'!F38</f>
        <v>0</v>
      </c>
      <c r="BD98" s="142">
        <f>'2020-160601.2.2 - KOTELNA...'!F39</f>
        <v>0</v>
      </c>
      <c r="BE98" s="4"/>
      <c r="BT98" s="143" t="s">
        <v>87</v>
      </c>
      <c r="BV98" s="143" t="s">
        <v>79</v>
      </c>
      <c r="BW98" s="143" t="s">
        <v>97</v>
      </c>
      <c r="BX98" s="143" t="s">
        <v>90</v>
      </c>
      <c r="CL98" s="143" t="s">
        <v>1</v>
      </c>
    </row>
    <row r="99" spans="1:91" s="7" customFormat="1" ht="37.5" customHeight="1">
      <c r="A99" s="121" t="s">
        <v>81</v>
      </c>
      <c r="B99" s="122"/>
      <c r="C99" s="123"/>
      <c r="D99" s="124" t="s">
        <v>98</v>
      </c>
      <c r="E99" s="124"/>
      <c r="F99" s="124"/>
      <c r="G99" s="124"/>
      <c r="H99" s="124"/>
      <c r="I99" s="125"/>
      <c r="J99" s="124" t="s">
        <v>99</v>
      </c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  <c r="AG99" s="126">
        <f>'2020-160601.3 - Sanace'!J30</f>
        <v>0</v>
      </c>
      <c r="AH99" s="125"/>
      <c r="AI99" s="125"/>
      <c r="AJ99" s="125"/>
      <c r="AK99" s="125"/>
      <c r="AL99" s="125"/>
      <c r="AM99" s="125"/>
      <c r="AN99" s="126">
        <f>SUM(AG99,AT99)</f>
        <v>0</v>
      </c>
      <c r="AO99" s="125"/>
      <c r="AP99" s="125"/>
      <c r="AQ99" s="127" t="s">
        <v>84</v>
      </c>
      <c r="AR99" s="128"/>
      <c r="AS99" s="129">
        <v>0</v>
      </c>
      <c r="AT99" s="130">
        <f>ROUND(SUM(AV99:AW99),2)</f>
        <v>0</v>
      </c>
      <c r="AU99" s="131">
        <f>'2020-160601.3 - Sanace'!P124</f>
        <v>0</v>
      </c>
      <c r="AV99" s="130">
        <f>'2020-160601.3 - Sanace'!J33</f>
        <v>0</v>
      </c>
      <c r="AW99" s="130">
        <f>'2020-160601.3 - Sanace'!J34</f>
        <v>0</v>
      </c>
      <c r="AX99" s="130">
        <f>'2020-160601.3 - Sanace'!J35</f>
        <v>0</v>
      </c>
      <c r="AY99" s="130">
        <f>'2020-160601.3 - Sanace'!J36</f>
        <v>0</v>
      </c>
      <c r="AZ99" s="130">
        <f>'2020-160601.3 - Sanace'!F33</f>
        <v>0</v>
      </c>
      <c r="BA99" s="130">
        <f>'2020-160601.3 - Sanace'!F34</f>
        <v>0</v>
      </c>
      <c r="BB99" s="130">
        <f>'2020-160601.3 - Sanace'!F35</f>
        <v>0</v>
      </c>
      <c r="BC99" s="130">
        <f>'2020-160601.3 - Sanace'!F36</f>
        <v>0</v>
      </c>
      <c r="BD99" s="132">
        <f>'2020-160601.3 - Sanace'!F37</f>
        <v>0</v>
      </c>
      <c r="BE99" s="7"/>
      <c r="BT99" s="133" t="s">
        <v>85</v>
      </c>
      <c r="BV99" s="133" t="s">
        <v>79</v>
      </c>
      <c r="BW99" s="133" t="s">
        <v>100</v>
      </c>
      <c r="BX99" s="133" t="s">
        <v>5</v>
      </c>
      <c r="CL99" s="133" t="s">
        <v>1</v>
      </c>
      <c r="CM99" s="133" t="s">
        <v>87</v>
      </c>
    </row>
    <row r="100" spans="1:91" s="7" customFormat="1" ht="37.5" customHeight="1">
      <c r="A100" s="121" t="s">
        <v>81</v>
      </c>
      <c r="B100" s="122"/>
      <c r="C100" s="123"/>
      <c r="D100" s="124" t="s">
        <v>101</v>
      </c>
      <c r="E100" s="124"/>
      <c r="F100" s="124"/>
      <c r="G100" s="124"/>
      <c r="H100" s="124"/>
      <c r="I100" s="125"/>
      <c r="J100" s="124" t="s">
        <v>102</v>
      </c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6">
        <f>'2020-160601.4 - Výplně ot...'!J30</f>
        <v>0</v>
      </c>
      <c r="AH100" s="125"/>
      <c r="AI100" s="125"/>
      <c r="AJ100" s="125"/>
      <c r="AK100" s="125"/>
      <c r="AL100" s="125"/>
      <c r="AM100" s="125"/>
      <c r="AN100" s="126">
        <f>SUM(AG100,AT100)</f>
        <v>0</v>
      </c>
      <c r="AO100" s="125"/>
      <c r="AP100" s="125"/>
      <c r="AQ100" s="127" t="s">
        <v>84</v>
      </c>
      <c r="AR100" s="128"/>
      <c r="AS100" s="129">
        <v>0</v>
      </c>
      <c r="AT100" s="130">
        <f>ROUND(SUM(AV100:AW100),2)</f>
        <v>0</v>
      </c>
      <c r="AU100" s="131">
        <f>'2020-160601.4 - Výplně ot...'!P126</f>
        <v>0</v>
      </c>
      <c r="AV100" s="130">
        <f>'2020-160601.4 - Výplně ot...'!J33</f>
        <v>0</v>
      </c>
      <c r="AW100" s="130">
        <f>'2020-160601.4 - Výplně ot...'!J34</f>
        <v>0</v>
      </c>
      <c r="AX100" s="130">
        <f>'2020-160601.4 - Výplně ot...'!J35</f>
        <v>0</v>
      </c>
      <c r="AY100" s="130">
        <f>'2020-160601.4 - Výplně ot...'!J36</f>
        <v>0</v>
      </c>
      <c r="AZ100" s="130">
        <f>'2020-160601.4 - Výplně ot...'!F33</f>
        <v>0</v>
      </c>
      <c r="BA100" s="130">
        <f>'2020-160601.4 - Výplně ot...'!F34</f>
        <v>0</v>
      </c>
      <c r="BB100" s="130">
        <f>'2020-160601.4 - Výplně ot...'!F35</f>
        <v>0</v>
      </c>
      <c r="BC100" s="130">
        <f>'2020-160601.4 - Výplně ot...'!F36</f>
        <v>0</v>
      </c>
      <c r="BD100" s="132">
        <f>'2020-160601.4 - Výplně ot...'!F37</f>
        <v>0</v>
      </c>
      <c r="BE100" s="7"/>
      <c r="BT100" s="133" t="s">
        <v>85</v>
      </c>
      <c r="BV100" s="133" t="s">
        <v>79</v>
      </c>
      <c r="BW100" s="133" t="s">
        <v>103</v>
      </c>
      <c r="BX100" s="133" t="s">
        <v>5</v>
      </c>
      <c r="CL100" s="133" t="s">
        <v>1</v>
      </c>
      <c r="CM100" s="133" t="s">
        <v>87</v>
      </c>
    </row>
    <row r="101" spans="1:91" s="7" customFormat="1" ht="37.5" customHeight="1">
      <c r="A101" s="121" t="s">
        <v>81</v>
      </c>
      <c r="B101" s="122"/>
      <c r="C101" s="123"/>
      <c r="D101" s="124" t="s">
        <v>104</v>
      </c>
      <c r="E101" s="124"/>
      <c r="F101" s="124"/>
      <c r="G101" s="124"/>
      <c r="H101" s="124"/>
      <c r="I101" s="125"/>
      <c r="J101" s="124" t="s">
        <v>105</v>
      </c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6">
        <f>'2020-160601.5 - ÚT'!J30</f>
        <v>0</v>
      </c>
      <c r="AH101" s="125"/>
      <c r="AI101" s="125"/>
      <c r="AJ101" s="125"/>
      <c r="AK101" s="125"/>
      <c r="AL101" s="125"/>
      <c r="AM101" s="125"/>
      <c r="AN101" s="126">
        <f>SUM(AG101,AT101)</f>
        <v>0</v>
      </c>
      <c r="AO101" s="125"/>
      <c r="AP101" s="125"/>
      <c r="AQ101" s="127" t="s">
        <v>84</v>
      </c>
      <c r="AR101" s="128"/>
      <c r="AS101" s="129">
        <v>0</v>
      </c>
      <c r="AT101" s="130">
        <f>ROUND(SUM(AV101:AW101),2)</f>
        <v>0</v>
      </c>
      <c r="AU101" s="131">
        <f>'2020-160601.5 - ÚT'!P144</f>
        <v>0</v>
      </c>
      <c r="AV101" s="130">
        <f>'2020-160601.5 - ÚT'!J33</f>
        <v>0</v>
      </c>
      <c r="AW101" s="130">
        <f>'2020-160601.5 - ÚT'!J34</f>
        <v>0</v>
      </c>
      <c r="AX101" s="130">
        <f>'2020-160601.5 - ÚT'!J35</f>
        <v>0</v>
      </c>
      <c r="AY101" s="130">
        <f>'2020-160601.5 - ÚT'!J36</f>
        <v>0</v>
      </c>
      <c r="AZ101" s="130">
        <f>'2020-160601.5 - ÚT'!F33</f>
        <v>0</v>
      </c>
      <c r="BA101" s="130">
        <f>'2020-160601.5 - ÚT'!F34</f>
        <v>0</v>
      </c>
      <c r="BB101" s="130">
        <f>'2020-160601.5 - ÚT'!F35</f>
        <v>0</v>
      </c>
      <c r="BC101" s="130">
        <f>'2020-160601.5 - ÚT'!F36</f>
        <v>0</v>
      </c>
      <c r="BD101" s="132">
        <f>'2020-160601.5 - ÚT'!F37</f>
        <v>0</v>
      </c>
      <c r="BE101" s="7"/>
      <c r="BT101" s="133" t="s">
        <v>85</v>
      </c>
      <c r="BV101" s="133" t="s">
        <v>79</v>
      </c>
      <c r="BW101" s="133" t="s">
        <v>106</v>
      </c>
      <c r="BX101" s="133" t="s">
        <v>5</v>
      </c>
      <c r="CL101" s="133" t="s">
        <v>1</v>
      </c>
      <c r="CM101" s="133" t="s">
        <v>87</v>
      </c>
    </row>
    <row r="102" spans="1:91" s="7" customFormat="1" ht="37.5" customHeight="1">
      <c r="A102" s="121" t="s">
        <v>81</v>
      </c>
      <c r="B102" s="122"/>
      <c r="C102" s="123"/>
      <c r="D102" s="124" t="s">
        <v>107</v>
      </c>
      <c r="E102" s="124"/>
      <c r="F102" s="124"/>
      <c r="G102" s="124"/>
      <c r="H102" s="124"/>
      <c r="I102" s="125"/>
      <c r="J102" s="124" t="s">
        <v>108</v>
      </c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6">
        <f>'2020-160601.6 - MaR'!J30</f>
        <v>0</v>
      </c>
      <c r="AH102" s="125"/>
      <c r="AI102" s="125"/>
      <c r="AJ102" s="125"/>
      <c r="AK102" s="125"/>
      <c r="AL102" s="125"/>
      <c r="AM102" s="125"/>
      <c r="AN102" s="126">
        <f>SUM(AG102,AT102)</f>
        <v>0</v>
      </c>
      <c r="AO102" s="125"/>
      <c r="AP102" s="125"/>
      <c r="AQ102" s="127" t="s">
        <v>84</v>
      </c>
      <c r="AR102" s="128"/>
      <c r="AS102" s="129">
        <v>0</v>
      </c>
      <c r="AT102" s="130">
        <f>ROUND(SUM(AV102:AW102),2)</f>
        <v>0</v>
      </c>
      <c r="AU102" s="131">
        <f>'2020-160601.6 - MaR'!P145</f>
        <v>0</v>
      </c>
      <c r="AV102" s="130">
        <f>'2020-160601.6 - MaR'!J33</f>
        <v>0</v>
      </c>
      <c r="AW102" s="130">
        <f>'2020-160601.6 - MaR'!J34</f>
        <v>0</v>
      </c>
      <c r="AX102" s="130">
        <f>'2020-160601.6 - MaR'!J35</f>
        <v>0</v>
      </c>
      <c r="AY102" s="130">
        <f>'2020-160601.6 - MaR'!J36</f>
        <v>0</v>
      </c>
      <c r="AZ102" s="130">
        <f>'2020-160601.6 - MaR'!F33</f>
        <v>0</v>
      </c>
      <c r="BA102" s="130">
        <f>'2020-160601.6 - MaR'!F34</f>
        <v>0</v>
      </c>
      <c r="BB102" s="130">
        <f>'2020-160601.6 - MaR'!F35</f>
        <v>0</v>
      </c>
      <c r="BC102" s="130">
        <f>'2020-160601.6 - MaR'!F36</f>
        <v>0</v>
      </c>
      <c r="BD102" s="132">
        <f>'2020-160601.6 - MaR'!F37</f>
        <v>0</v>
      </c>
      <c r="BE102" s="7"/>
      <c r="BT102" s="133" t="s">
        <v>85</v>
      </c>
      <c r="BV102" s="133" t="s">
        <v>79</v>
      </c>
      <c r="BW102" s="133" t="s">
        <v>109</v>
      </c>
      <c r="BX102" s="133" t="s">
        <v>5</v>
      </c>
      <c r="CL102" s="133" t="s">
        <v>1</v>
      </c>
      <c r="CM102" s="133" t="s">
        <v>87</v>
      </c>
    </row>
    <row r="103" spans="1:91" s="7" customFormat="1" ht="37.5" customHeight="1">
      <c r="A103" s="7"/>
      <c r="B103" s="122"/>
      <c r="C103" s="123"/>
      <c r="D103" s="124" t="s">
        <v>110</v>
      </c>
      <c r="E103" s="124"/>
      <c r="F103" s="124"/>
      <c r="G103" s="124"/>
      <c r="H103" s="124"/>
      <c r="I103" s="125"/>
      <c r="J103" s="124" t="s">
        <v>111</v>
      </c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34">
        <f>ROUND(SUM(AG104:AG108),2)</f>
        <v>0</v>
      </c>
      <c r="AH103" s="125"/>
      <c r="AI103" s="125"/>
      <c r="AJ103" s="125"/>
      <c r="AK103" s="125"/>
      <c r="AL103" s="125"/>
      <c r="AM103" s="125"/>
      <c r="AN103" s="126">
        <f>SUM(AG103,AT103)</f>
        <v>0</v>
      </c>
      <c r="AO103" s="125"/>
      <c r="AP103" s="125"/>
      <c r="AQ103" s="127" t="s">
        <v>84</v>
      </c>
      <c r="AR103" s="128"/>
      <c r="AS103" s="129">
        <f>ROUND(SUM(AS104:AS108),2)</f>
        <v>0</v>
      </c>
      <c r="AT103" s="130">
        <f>ROUND(SUM(AV103:AW103),2)</f>
        <v>0</v>
      </c>
      <c r="AU103" s="131">
        <f>ROUND(SUM(AU104:AU108),5)</f>
        <v>0</v>
      </c>
      <c r="AV103" s="130">
        <f>ROUND(AZ103*L29,2)</f>
        <v>0</v>
      </c>
      <c r="AW103" s="130">
        <f>ROUND(BA103*L30,2)</f>
        <v>0</v>
      </c>
      <c r="AX103" s="130">
        <f>ROUND(BB103*L29,2)</f>
        <v>0</v>
      </c>
      <c r="AY103" s="130">
        <f>ROUND(BC103*L30,2)</f>
        <v>0</v>
      </c>
      <c r="AZ103" s="130">
        <f>ROUND(SUM(AZ104:AZ108),2)</f>
        <v>0</v>
      </c>
      <c r="BA103" s="130">
        <f>ROUND(SUM(BA104:BA108),2)</f>
        <v>0</v>
      </c>
      <c r="BB103" s="130">
        <f>ROUND(SUM(BB104:BB108),2)</f>
        <v>0</v>
      </c>
      <c r="BC103" s="130">
        <f>ROUND(SUM(BC104:BC108),2)</f>
        <v>0</v>
      </c>
      <c r="BD103" s="132">
        <f>ROUND(SUM(BD104:BD108),2)</f>
        <v>0</v>
      </c>
      <c r="BE103" s="7"/>
      <c r="BS103" s="133" t="s">
        <v>76</v>
      </c>
      <c r="BT103" s="133" t="s">
        <v>85</v>
      </c>
      <c r="BU103" s="133" t="s">
        <v>78</v>
      </c>
      <c r="BV103" s="133" t="s">
        <v>79</v>
      </c>
      <c r="BW103" s="133" t="s">
        <v>112</v>
      </c>
      <c r="BX103" s="133" t="s">
        <v>5</v>
      </c>
      <c r="CL103" s="133" t="s">
        <v>1</v>
      </c>
      <c r="CM103" s="133" t="s">
        <v>87</v>
      </c>
    </row>
    <row r="104" spans="1:90" s="4" customFormat="1" ht="16.5" customHeight="1">
      <c r="A104" s="121" t="s">
        <v>81</v>
      </c>
      <c r="B104" s="72"/>
      <c r="C104" s="135"/>
      <c r="D104" s="135"/>
      <c r="E104" s="136" t="s">
        <v>113</v>
      </c>
      <c r="F104" s="136"/>
      <c r="G104" s="136"/>
      <c r="H104" s="136"/>
      <c r="I104" s="136"/>
      <c r="J104" s="135"/>
      <c r="K104" s="136" t="s">
        <v>114</v>
      </c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7">
        <f>'Objekt1 - Zař.1'!J32</f>
        <v>0</v>
      </c>
      <c r="AH104" s="135"/>
      <c r="AI104" s="135"/>
      <c r="AJ104" s="135"/>
      <c r="AK104" s="135"/>
      <c r="AL104" s="135"/>
      <c r="AM104" s="135"/>
      <c r="AN104" s="137">
        <f>SUM(AG104,AT104)</f>
        <v>0</v>
      </c>
      <c r="AO104" s="135"/>
      <c r="AP104" s="135"/>
      <c r="AQ104" s="138" t="s">
        <v>93</v>
      </c>
      <c r="AR104" s="74"/>
      <c r="AS104" s="139">
        <v>0</v>
      </c>
      <c r="AT104" s="140">
        <f>ROUND(SUM(AV104:AW104),2)</f>
        <v>0</v>
      </c>
      <c r="AU104" s="141">
        <f>'Objekt1 - Zař.1'!P124</f>
        <v>0</v>
      </c>
      <c r="AV104" s="140">
        <f>'Objekt1 - Zař.1'!J35</f>
        <v>0</v>
      </c>
      <c r="AW104" s="140">
        <f>'Objekt1 - Zař.1'!J36</f>
        <v>0</v>
      </c>
      <c r="AX104" s="140">
        <f>'Objekt1 - Zař.1'!J37</f>
        <v>0</v>
      </c>
      <c r="AY104" s="140">
        <f>'Objekt1 - Zař.1'!J38</f>
        <v>0</v>
      </c>
      <c r="AZ104" s="140">
        <f>'Objekt1 - Zař.1'!F35</f>
        <v>0</v>
      </c>
      <c r="BA104" s="140">
        <f>'Objekt1 - Zař.1'!F36</f>
        <v>0</v>
      </c>
      <c r="BB104" s="140">
        <f>'Objekt1 - Zař.1'!F37</f>
        <v>0</v>
      </c>
      <c r="BC104" s="140">
        <f>'Objekt1 - Zař.1'!F38</f>
        <v>0</v>
      </c>
      <c r="BD104" s="142">
        <f>'Objekt1 - Zař.1'!F39</f>
        <v>0</v>
      </c>
      <c r="BE104" s="4"/>
      <c r="BT104" s="143" t="s">
        <v>87</v>
      </c>
      <c r="BV104" s="143" t="s">
        <v>79</v>
      </c>
      <c r="BW104" s="143" t="s">
        <v>115</v>
      </c>
      <c r="BX104" s="143" t="s">
        <v>112</v>
      </c>
      <c r="CL104" s="143" t="s">
        <v>1</v>
      </c>
    </row>
    <row r="105" spans="1:90" s="4" customFormat="1" ht="16.5" customHeight="1">
      <c r="A105" s="121" t="s">
        <v>81</v>
      </c>
      <c r="B105" s="72"/>
      <c r="C105" s="135"/>
      <c r="D105" s="135"/>
      <c r="E105" s="136" t="s">
        <v>116</v>
      </c>
      <c r="F105" s="136"/>
      <c r="G105" s="136"/>
      <c r="H105" s="136"/>
      <c r="I105" s="136"/>
      <c r="J105" s="135"/>
      <c r="K105" s="136" t="s">
        <v>117</v>
      </c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7">
        <f>'Objekt2 - Zař.2'!J32</f>
        <v>0</v>
      </c>
      <c r="AH105" s="135"/>
      <c r="AI105" s="135"/>
      <c r="AJ105" s="135"/>
      <c r="AK105" s="135"/>
      <c r="AL105" s="135"/>
      <c r="AM105" s="135"/>
      <c r="AN105" s="137">
        <f>SUM(AG105,AT105)</f>
        <v>0</v>
      </c>
      <c r="AO105" s="135"/>
      <c r="AP105" s="135"/>
      <c r="AQ105" s="138" t="s">
        <v>93</v>
      </c>
      <c r="AR105" s="74"/>
      <c r="AS105" s="139">
        <v>0</v>
      </c>
      <c r="AT105" s="140">
        <f>ROUND(SUM(AV105:AW105),2)</f>
        <v>0</v>
      </c>
      <c r="AU105" s="141">
        <f>'Objekt2 - Zař.2'!P124</f>
        <v>0</v>
      </c>
      <c r="AV105" s="140">
        <f>'Objekt2 - Zař.2'!J35</f>
        <v>0</v>
      </c>
      <c r="AW105" s="140">
        <f>'Objekt2 - Zař.2'!J36</f>
        <v>0</v>
      </c>
      <c r="AX105" s="140">
        <f>'Objekt2 - Zař.2'!J37</f>
        <v>0</v>
      </c>
      <c r="AY105" s="140">
        <f>'Objekt2 - Zař.2'!J38</f>
        <v>0</v>
      </c>
      <c r="AZ105" s="140">
        <f>'Objekt2 - Zař.2'!F35</f>
        <v>0</v>
      </c>
      <c r="BA105" s="140">
        <f>'Objekt2 - Zař.2'!F36</f>
        <v>0</v>
      </c>
      <c r="BB105" s="140">
        <f>'Objekt2 - Zař.2'!F37</f>
        <v>0</v>
      </c>
      <c r="BC105" s="140">
        <f>'Objekt2 - Zař.2'!F38</f>
        <v>0</v>
      </c>
      <c r="BD105" s="142">
        <f>'Objekt2 - Zař.2'!F39</f>
        <v>0</v>
      </c>
      <c r="BE105" s="4"/>
      <c r="BT105" s="143" t="s">
        <v>87</v>
      </c>
      <c r="BV105" s="143" t="s">
        <v>79</v>
      </c>
      <c r="BW105" s="143" t="s">
        <v>118</v>
      </c>
      <c r="BX105" s="143" t="s">
        <v>112</v>
      </c>
      <c r="CL105" s="143" t="s">
        <v>1</v>
      </c>
    </row>
    <row r="106" spans="1:90" s="4" customFormat="1" ht="16.5" customHeight="1">
      <c r="A106" s="121" t="s">
        <v>81</v>
      </c>
      <c r="B106" s="72"/>
      <c r="C106" s="135"/>
      <c r="D106" s="135"/>
      <c r="E106" s="136" t="s">
        <v>119</v>
      </c>
      <c r="F106" s="136"/>
      <c r="G106" s="136"/>
      <c r="H106" s="136"/>
      <c r="I106" s="136"/>
      <c r="J106" s="135"/>
      <c r="K106" s="136" t="s">
        <v>120</v>
      </c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7">
        <f>'Objekt3 - Zař.3'!J32</f>
        <v>0</v>
      </c>
      <c r="AH106" s="135"/>
      <c r="AI106" s="135"/>
      <c r="AJ106" s="135"/>
      <c r="AK106" s="135"/>
      <c r="AL106" s="135"/>
      <c r="AM106" s="135"/>
      <c r="AN106" s="137">
        <f>SUM(AG106,AT106)</f>
        <v>0</v>
      </c>
      <c r="AO106" s="135"/>
      <c r="AP106" s="135"/>
      <c r="AQ106" s="138" t="s">
        <v>93</v>
      </c>
      <c r="AR106" s="74"/>
      <c r="AS106" s="139">
        <v>0</v>
      </c>
      <c r="AT106" s="140">
        <f>ROUND(SUM(AV106:AW106),2)</f>
        <v>0</v>
      </c>
      <c r="AU106" s="141">
        <f>'Objekt3 - Zař.3'!P124</f>
        <v>0</v>
      </c>
      <c r="AV106" s="140">
        <f>'Objekt3 - Zař.3'!J35</f>
        <v>0</v>
      </c>
      <c r="AW106" s="140">
        <f>'Objekt3 - Zař.3'!J36</f>
        <v>0</v>
      </c>
      <c r="AX106" s="140">
        <f>'Objekt3 - Zař.3'!J37</f>
        <v>0</v>
      </c>
      <c r="AY106" s="140">
        <f>'Objekt3 - Zař.3'!J38</f>
        <v>0</v>
      </c>
      <c r="AZ106" s="140">
        <f>'Objekt3 - Zař.3'!F35</f>
        <v>0</v>
      </c>
      <c r="BA106" s="140">
        <f>'Objekt3 - Zař.3'!F36</f>
        <v>0</v>
      </c>
      <c r="BB106" s="140">
        <f>'Objekt3 - Zař.3'!F37</f>
        <v>0</v>
      </c>
      <c r="BC106" s="140">
        <f>'Objekt3 - Zař.3'!F38</f>
        <v>0</v>
      </c>
      <c r="BD106" s="142">
        <f>'Objekt3 - Zař.3'!F39</f>
        <v>0</v>
      </c>
      <c r="BE106" s="4"/>
      <c r="BT106" s="143" t="s">
        <v>87</v>
      </c>
      <c r="BV106" s="143" t="s">
        <v>79</v>
      </c>
      <c r="BW106" s="143" t="s">
        <v>121</v>
      </c>
      <c r="BX106" s="143" t="s">
        <v>112</v>
      </c>
      <c r="CL106" s="143" t="s">
        <v>1</v>
      </c>
    </row>
    <row r="107" spans="1:90" s="4" customFormat="1" ht="16.5" customHeight="1">
      <c r="A107" s="121" t="s">
        <v>81</v>
      </c>
      <c r="B107" s="72"/>
      <c r="C107" s="135"/>
      <c r="D107" s="135"/>
      <c r="E107" s="136" t="s">
        <v>122</v>
      </c>
      <c r="F107" s="136"/>
      <c r="G107" s="136"/>
      <c r="H107" s="136"/>
      <c r="I107" s="136"/>
      <c r="J107" s="135"/>
      <c r="K107" s="136" t="s">
        <v>123</v>
      </c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7">
        <f>'Objekt4 - Zař.4'!J32</f>
        <v>0</v>
      </c>
      <c r="AH107" s="135"/>
      <c r="AI107" s="135"/>
      <c r="AJ107" s="135"/>
      <c r="AK107" s="135"/>
      <c r="AL107" s="135"/>
      <c r="AM107" s="135"/>
      <c r="AN107" s="137">
        <f>SUM(AG107,AT107)</f>
        <v>0</v>
      </c>
      <c r="AO107" s="135"/>
      <c r="AP107" s="135"/>
      <c r="AQ107" s="138" t="s">
        <v>93</v>
      </c>
      <c r="AR107" s="74"/>
      <c r="AS107" s="139">
        <v>0</v>
      </c>
      <c r="AT107" s="140">
        <f>ROUND(SUM(AV107:AW107),2)</f>
        <v>0</v>
      </c>
      <c r="AU107" s="141">
        <f>'Objekt4 - Zař.4'!P123</f>
        <v>0</v>
      </c>
      <c r="AV107" s="140">
        <f>'Objekt4 - Zař.4'!J35</f>
        <v>0</v>
      </c>
      <c r="AW107" s="140">
        <f>'Objekt4 - Zař.4'!J36</f>
        <v>0</v>
      </c>
      <c r="AX107" s="140">
        <f>'Objekt4 - Zař.4'!J37</f>
        <v>0</v>
      </c>
      <c r="AY107" s="140">
        <f>'Objekt4 - Zař.4'!J38</f>
        <v>0</v>
      </c>
      <c r="AZ107" s="140">
        <f>'Objekt4 - Zař.4'!F35</f>
        <v>0</v>
      </c>
      <c r="BA107" s="140">
        <f>'Objekt4 - Zař.4'!F36</f>
        <v>0</v>
      </c>
      <c r="BB107" s="140">
        <f>'Objekt4 - Zař.4'!F37</f>
        <v>0</v>
      </c>
      <c r="BC107" s="140">
        <f>'Objekt4 - Zař.4'!F38</f>
        <v>0</v>
      </c>
      <c r="BD107" s="142">
        <f>'Objekt4 - Zař.4'!F39</f>
        <v>0</v>
      </c>
      <c r="BE107" s="4"/>
      <c r="BT107" s="143" t="s">
        <v>87</v>
      </c>
      <c r="BV107" s="143" t="s">
        <v>79</v>
      </c>
      <c r="BW107" s="143" t="s">
        <v>124</v>
      </c>
      <c r="BX107" s="143" t="s">
        <v>112</v>
      </c>
      <c r="CL107" s="143" t="s">
        <v>1</v>
      </c>
    </row>
    <row r="108" spans="1:90" s="4" customFormat="1" ht="16.5" customHeight="1">
      <c r="A108" s="121" t="s">
        <v>81</v>
      </c>
      <c r="B108" s="72"/>
      <c r="C108" s="135"/>
      <c r="D108" s="135"/>
      <c r="E108" s="136" t="s">
        <v>125</v>
      </c>
      <c r="F108" s="136"/>
      <c r="G108" s="136"/>
      <c r="H108" s="136"/>
      <c r="I108" s="136"/>
      <c r="J108" s="135"/>
      <c r="K108" s="136" t="s">
        <v>126</v>
      </c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7">
        <f>'Dok-01 - Dokumentace skut...'!J32</f>
        <v>0</v>
      </c>
      <c r="AH108" s="135"/>
      <c r="AI108" s="135"/>
      <c r="AJ108" s="135"/>
      <c r="AK108" s="135"/>
      <c r="AL108" s="135"/>
      <c r="AM108" s="135"/>
      <c r="AN108" s="137">
        <f>SUM(AG108,AT108)</f>
        <v>0</v>
      </c>
      <c r="AO108" s="135"/>
      <c r="AP108" s="135"/>
      <c r="AQ108" s="138" t="s">
        <v>93</v>
      </c>
      <c r="AR108" s="74"/>
      <c r="AS108" s="139">
        <v>0</v>
      </c>
      <c r="AT108" s="140">
        <f>ROUND(SUM(AV108:AW108),2)</f>
        <v>0</v>
      </c>
      <c r="AU108" s="141">
        <f>'Dok-01 - Dokumentace skut...'!P122</f>
        <v>0</v>
      </c>
      <c r="AV108" s="140">
        <f>'Dok-01 - Dokumentace skut...'!J35</f>
        <v>0</v>
      </c>
      <c r="AW108" s="140">
        <f>'Dok-01 - Dokumentace skut...'!J36</f>
        <v>0</v>
      </c>
      <c r="AX108" s="140">
        <f>'Dok-01 - Dokumentace skut...'!J37</f>
        <v>0</v>
      </c>
      <c r="AY108" s="140">
        <f>'Dok-01 - Dokumentace skut...'!J38</f>
        <v>0</v>
      </c>
      <c r="AZ108" s="140">
        <f>'Dok-01 - Dokumentace skut...'!F35</f>
        <v>0</v>
      </c>
      <c r="BA108" s="140">
        <f>'Dok-01 - Dokumentace skut...'!F36</f>
        <v>0</v>
      </c>
      <c r="BB108" s="140">
        <f>'Dok-01 - Dokumentace skut...'!F37</f>
        <v>0</v>
      </c>
      <c r="BC108" s="140">
        <f>'Dok-01 - Dokumentace skut...'!F38</f>
        <v>0</v>
      </c>
      <c r="BD108" s="142">
        <f>'Dok-01 - Dokumentace skut...'!F39</f>
        <v>0</v>
      </c>
      <c r="BE108" s="4"/>
      <c r="BT108" s="143" t="s">
        <v>87</v>
      </c>
      <c r="BV108" s="143" t="s">
        <v>79</v>
      </c>
      <c r="BW108" s="143" t="s">
        <v>127</v>
      </c>
      <c r="BX108" s="143" t="s">
        <v>112</v>
      </c>
      <c r="CL108" s="143" t="s">
        <v>1</v>
      </c>
    </row>
    <row r="109" spans="1:91" s="7" customFormat="1" ht="37.5" customHeight="1">
      <c r="A109" s="121" t="s">
        <v>81</v>
      </c>
      <c r="B109" s="122"/>
      <c r="C109" s="123"/>
      <c r="D109" s="124" t="s">
        <v>128</v>
      </c>
      <c r="E109" s="124"/>
      <c r="F109" s="124"/>
      <c r="G109" s="124"/>
      <c r="H109" s="124"/>
      <c r="I109" s="125"/>
      <c r="J109" s="124" t="s">
        <v>129</v>
      </c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26">
        <f>'2020-160601.8 - Plyn'!J30</f>
        <v>0</v>
      </c>
      <c r="AH109" s="125"/>
      <c r="AI109" s="125"/>
      <c r="AJ109" s="125"/>
      <c r="AK109" s="125"/>
      <c r="AL109" s="125"/>
      <c r="AM109" s="125"/>
      <c r="AN109" s="126">
        <f>SUM(AG109,AT109)</f>
        <v>0</v>
      </c>
      <c r="AO109" s="125"/>
      <c r="AP109" s="125"/>
      <c r="AQ109" s="127" t="s">
        <v>84</v>
      </c>
      <c r="AR109" s="128"/>
      <c r="AS109" s="129">
        <v>0</v>
      </c>
      <c r="AT109" s="130">
        <f>ROUND(SUM(AV109:AW109),2)</f>
        <v>0</v>
      </c>
      <c r="AU109" s="131">
        <f>'2020-160601.8 - Plyn'!P123</f>
        <v>0</v>
      </c>
      <c r="AV109" s="130">
        <f>'2020-160601.8 - Plyn'!J33</f>
        <v>0</v>
      </c>
      <c r="AW109" s="130">
        <f>'2020-160601.8 - Plyn'!J34</f>
        <v>0</v>
      </c>
      <c r="AX109" s="130">
        <f>'2020-160601.8 - Plyn'!J35</f>
        <v>0</v>
      </c>
      <c r="AY109" s="130">
        <f>'2020-160601.8 - Plyn'!J36</f>
        <v>0</v>
      </c>
      <c r="AZ109" s="130">
        <f>'2020-160601.8 - Plyn'!F33</f>
        <v>0</v>
      </c>
      <c r="BA109" s="130">
        <f>'2020-160601.8 - Plyn'!F34</f>
        <v>0</v>
      </c>
      <c r="BB109" s="130">
        <f>'2020-160601.8 - Plyn'!F35</f>
        <v>0</v>
      </c>
      <c r="BC109" s="130">
        <f>'2020-160601.8 - Plyn'!F36</f>
        <v>0</v>
      </c>
      <c r="BD109" s="132">
        <f>'2020-160601.8 - Plyn'!F37</f>
        <v>0</v>
      </c>
      <c r="BE109" s="7"/>
      <c r="BT109" s="133" t="s">
        <v>85</v>
      </c>
      <c r="BV109" s="133" t="s">
        <v>79</v>
      </c>
      <c r="BW109" s="133" t="s">
        <v>130</v>
      </c>
      <c r="BX109" s="133" t="s">
        <v>5</v>
      </c>
      <c r="CL109" s="133" t="s">
        <v>1</v>
      </c>
      <c r="CM109" s="133" t="s">
        <v>87</v>
      </c>
    </row>
    <row r="110" spans="1:91" s="7" customFormat="1" ht="37.5" customHeight="1">
      <c r="A110" s="121" t="s">
        <v>81</v>
      </c>
      <c r="B110" s="122"/>
      <c r="C110" s="123"/>
      <c r="D110" s="124" t="s">
        <v>131</v>
      </c>
      <c r="E110" s="124"/>
      <c r="F110" s="124"/>
      <c r="G110" s="124"/>
      <c r="H110" s="124"/>
      <c r="I110" s="125"/>
      <c r="J110" s="124" t="s">
        <v>132</v>
      </c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6">
        <f>'2020-160601.9 - Bleskosvo...'!J30</f>
        <v>0</v>
      </c>
      <c r="AH110" s="125"/>
      <c r="AI110" s="125"/>
      <c r="AJ110" s="125"/>
      <c r="AK110" s="125"/>
      <c r="AL110" s="125"/>
      <c r="AM110" s="125"/>
      <c r="AN110" s="126">
        <f>SUM(AG110,AT110)</f>
        <v>0</v>
      </c>
      <c r="AO110" s="125"/>
      <c r="AP110" s="125"/>
      <c r="AQ110" s="127" t="s">
        <v>84</v>
      </c>
      <c r="AR110" s="128"/>
      <c r="AS110" s="129">
        <v>0</v>
      </c>
      <c r="AT110" s="130">
        <f>ROUND(SUM(AV110:AW110),2)</f>
        <v>0</v>
      </c>
      <c r="AU110" s="131">
        <f>'2020-160601.9 - Bleskosvo...'!P119</f>
        <v>0</v>
      </c>
      <c r="AV110" s="130">
        <f>'2020-160601.9 - Bleskosvo...'!J33</f>
        <v>0</v>
      </c>
      <c r="AW110" s="130">
        <f>'2020-160601.9 - Bleskosvo...'!J34</f>
        <v>0</v>
      </c>
      <c r="AX110" s="130">
        <f>'2020-160601.9 - Bleskosvo...'!J35</f>
        <v>0</v>
      </c>
      <c r="AY110" s="130">
        <f>'2020-160601.9 - Bleskosvo...'!J36</f>
        <v>0</v>
      </c>
      <c r="AZ110" s="130">
        <f>'2020-160601.9 - Bleskosvo...'!F33</f>
        <v>0</v>
      </c>
      <c r="BA110" s="130">
        <f>'2020-160601.9 - Bleskosvo...'!F34</f>
        <v>0</v>
      </c>
      <c r="BB110" s="130">
        <f>'2020-160601.9 - Bleskosvo...'!F35</f>
        <v>0</v>
      </c>
      <c r="BC110" s="130">
        <f>'2020-160601.9 - Bleskosvo...'!F36</f>
        <v>0</v>
      </c>
      <c r="BD110" s="132">
        <f>'2020-160601.9 - Bleskosvo...'!F37</f>
        <v>0</v>
      </c>
      <c r="BE110" s="7"/>
      <c r="BT110" s="133" t="s">
        <v>85</v>
      </c>
      <c r="BV110" s="133" t="s">
        <v>79</v>
      </c>
      <c r="BW110" s="133" t="s">
        <v>133</v>
      </c>
      <c r="BX110" s="133" t="s">
        <v>5</v>
      </c>
      <c r="CL110" s="133" t="s">
        <v>1</v>
      </c>
      <c r="CM110" s="133" t="s">
        <v>87</v>
      </c>
    </row>
    <row r="111" spans="1:91" s="7" customFormat="1" ht="37.5" customHeight="1">
      <c r="A111" s="121" t="s">
        <v>81</v>
      </c>
      <c r="B111" s="122"/>
      <c r="C111" s="123"/>
      <c r="D111" s="124" t="s">
        <v>134</v>
      </c>
      <c r="E111" s="124"/>
      <c r="F111" s="124"/>
      <c r="G111" s="124"/>
      <c r="H111" s="124"/>
      <c r="I111" s="125"/>
      <c r="J111" s="124" t="s">
        <v>135</v>
      </c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6">
        <f>'2020-160601.10 - Vedlejší...'!J30</f>
        <v>0</v>
      </c>
      <c r="AH111" s="125"/>
      <c r="AI111" s="125"/>
      <c r="AJ111" s="125"/>
      <c r="AK111" s="125"/>
      <c r="AL111" s="125"/>
      <c r="AM111" s="125"/>
      <c r="AN111" s="126">
        <f>SUM(AG111,AT111)</f>
        <v>0</v>
      </c>
      <c r="AO111" s="125"/>
      <c r="AP111" s="125"/>
      <c r="AQ111" s="127" t="s">
        <v>84</v>
      </c>
      <c r="AR111" s="128"/>
      <c r="AS111" s="144">
        <v>0</v>
      </c>
      <c r="AT111" s="145">
        <f>ROUND(SUM(AV111:AW111),2)</f>
        <v>0</v>
      </c>
      <c r="AU111" s="146">
        <f>'2020-160601.10 - Vedlejší...'!P118</f>
        <v>0</v>
      </c>
      <c r="AV111" s="145">
        <f>'2020-160601.10 - Vedlejší...'!J33</f>
        <v>0</v>
      </c>
      <c r="AW111" s="145">
        <f>'2020-160601.10 - Vedlejší...'!J34</f>
        <v>0</v>
      </c>
      <c r="AX111" s="145">
        <f>'2020-160601.10 - Vedlejší...'!J35</f>
        <v>0</v>
      </c>
      <c r="AY111" s="145">
        <f>'2020-160601.10 - Vedlejší...'!J36</f>
        <v>0</v>
      </c>
      <c r="AZ111" s="145">
        <f>'2020-160601.10 - Vedlejší...'!F33</f>
        <v>0</v>
      </c>
      <c r="BA111" s="145">
        <f>'2020-160601.10 - Vedlejší...'!F34</f>
        <v>0</v>
      </c>
      <c r="BB111" s="145">
        <f>'2020-160601.10 - Vedlejší...'!F35</f>
        <v>0</v>
      </c>
      <c r="BC111" s="145">
        <f>'2020-160601.10 - Vedlejší...'!F36</f>
        <v>0</v>
      </c>
      <c r="BD111" s="147">
        <f>'2020-160601.10 - Vedlejší...'!F37</f>
        <v>0</v>
      </c>
      <c r="BE111" s="7"/>
      <c r="BT111" s="133" t="s">
        <v>85</v>
      </c>
      <c r="BV111" s="133" t="s">
        <v>79</v>
      </c>
      <c r="BW111" s="133" t="s">
        <v>136</v>
      </c>
      <c r="BX111" s="133" t="s">
        <v>5</v>
      </c>
      <c r="CL111" s="133" t="s">
        <v>1</v>
      </c>
      <c r="CM111" s="133" t="s">
        <v>87</v>
      </c>
    </row>
    <row r="112" spans="1:57" s="2" customFormat="1" ht="30" customHeight="1">
      <c r="A112" s="40"/>
      <c r="B112" s="41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6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</row>
    <row r="113" spans="1:57" s="2" customFormat="1" ht="6.95" customHeight="1">
      <c r="A113" s="40"/>
      <c r="B113" s="68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46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</row>
  </sheetData>
  <sheetProtection password="BABA" sheet="1" objects="1" scenarios="1" formatColumns="0" formatRows="0"/>
  <mergeCells count="106">
    <mergeCell ref="C92:G92"/>
    <mergeCell ref="D99:H99"/>
    <mergeCell ref="D103:H103"/>
    <mergeCell ref="D102:H102"/>
    <mergeCell ref="D96:H96"/>
    <mergeCell ref="D101:H101"/>
    <mergeCell ref="D95:H95"/>
    <mergeCell ref="D100:H100"/>
    <mergeCell ref="E98:I98"/>
    <mergeCell ref="E104:I104"/>
    <mergeCell ref="E97:I97"/>
    <mergeCell ref="I92:AF92"/>
    <mergeCell ref="J95:AF95"/>
    <mergeCell ref="J101:AF101"/>
    <mergeCell ref="J99:AF99"/>
    <mergeCell ref="J102:AF102"/>
    <mergeCell ref="J103:AF103"/>
    <mergeCell ref="J96:AF96"/>
    <mergeCell ref="J100:AF100"/>
    <mergeCell ref="K104:AF104"/>
    <mergeCell ref="K98:AF98"/>
    <mergeCell ref="K97:AF97"/>
    <mergeCell ref="L85:AO85"/>
    <mergeCell ref="E105:I105"/>
    <mergeCell ref="K105:AF105"/>
    <mergeCell ref="E106:I106"/>
    <mergeCell ref="K106:AF106"/>
    <mergeCell ref="E107:I107"/>
    <mergeCell ref="K107:AF107"/>
    <mergeCell ref="E108:I108"/>
    <mergeCell ref="K108:AF108"/>
    <mergeCell ref="D109:H109"/>
    <mergeCell ref="J109:AF109"/>
    <mergeCell ref="D110:H110"/>
    <mergeCell ref="J110:AF110"/>
    <mergeCell ref="D111:H111"/>
    <mergeCell ref="J111:AF111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  <mergeCell ref="AG98:AM98"/>
    <mergeCell ref="AG103:AM103"/>
    <mergeCell ref="AG102:AM102"/>
    <mergeCell ref="AG101:AM101"/>
    <mergeCell ref="AG97:AM97"/>
    <mergeCell ref="AG100:AM100"/>
    <mergeCell ref="AG92:AM92"/>
    <mergeCell ref="AG104:AM104"/>
    <mergeCell ref="AG95:AM95"/>
    <mergeCell ref="AG96:AM96"/>
    <mergeCell ref="AG99:AM99"/>
    <mergeCell ref="AM87:AN87"/>
    <mergeCell ref="AM89:AP89"/>
    <mergeCell ref="AM90:AP90"/>
    <mergeCell ref="AN104:AP104"/>
    <mergeCell ref="AN97:AP97"/>
    <mergeCell ref="AN103:AP103"/>
    <mergeCell ref="AN102:AP102"/>
    <mergeCell ref="AN101:AP101"/>
    <mergeCell ref="AN98:AP98"/>
    <mergeCell ref="AN96:AP96"/>
    <mergeCell ref="AN99:AP99"/>
    <mergeCell ref="AN95:AP95"/>
    <mergeCell ref="AN92:AP92"/>
    <mergeCell ref="AN100:AP100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109:AP109"/>
    <mergeCell ref="AG109:AM109"/>
    <mergeCell ref="AN110:AP110"/>
    <mergeCell ref="AG110:AM110"/>
    <mergeCell ref="AN111:AP111"/>
    <mergeCell ref="AG111:AM111"/>
    <mergeCell ref="AN94:AP94"/>
  </mergeCells>
  <hyperlinks>
    <hyperlink ref="A95" location="'2020-160601.1 - Bourací p...'!C2" display="/"/>
    <hyperlink ref="A97" location="'2020-160601.2.1 - Fasáda,...'!C2" display="/"/>
    <hyperlink ref="A98" location="'2020-160601.2.2 - KOTELNA...'!C2" display="/"/>
    <hyperlink ref="A99" location="'2020-160601.3 - Sanace'!C2" display="/"/>
    <hyperlink ref="A100" location="'2020-160601.4 - Výplně ot...'!C2" display="/"/>
    <hyperlink ref="A101" location="'2020-160601.5 - ÚT'!C2" display="/"/>
    <hyperlink ref="A102" location="'2020-160601.6 - MaR'!C2" display="/"/>
    <hyperlink ref="A104" location="'Objekt1 - Zař.1'!C2" display="/"/>
    <hyperlink ref="A105" location="'Objekt2 - Zař.2'!C2" display="/"/>
    <hyperlink ref="A106" location="'Objekt3 - Zař.3'!C2" display="/"/>
    <hyperlink ref="A107" location="'Objekt4 - Zař.4'!C2" display="/"/>
    <hyperlink ref="A108" location="'Dok-01 - Dokumentace skut...'!C2" display="/"/>
    <hyperlink ref="A109" location="'2020-160601.8 - Plyn'!C2" display="/"/>
    <hyperlink ref="A110" location="'2020-160601.9 - Bleskosvo...'!C2" display="/"/>
    <hyperlink ref="A111" location="'2020-160601.10 - Vedlejší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118</v>
      </c>
    </row>
    <row r="3" spans="2:46" s="1" customFormat="1" ht="6.95" customHeight="1">
      <c r="B3" s="149"/>
      <c r="C3" s="150"/>
      <c r="D3" s="150"/>
      <c r="E3" s="150"/>
      <c r="F3" s="150"/>
      <c r="G3" s="150"/>
      <c r="H3" s="150"/>
      <c r="I3" s="151"/>
      <c r="J3" s="150"/>
      <c r="K3" s="150"/>
      <c r="L3" s="22"/>
      <c r="AT3" s="19" t="s">
        <v>87</v>
      </c>
    </row>
    <row r="4" spans="2:46" s="1" customFormat="1" ht="24.95" customHeight="1">
      <c r="B4" s="22"/>
      <c r="D4" s="152" t="s">
        <v>137</v>
      </c>
      <c r="I4" s="148"/>
      <c r="L4" s="22"/>
      <c r="M4" s="153" t="s">
        <v>10</v>
      </c>
      <c r="AT4" s="19" t="s">
        <v>4</v>
      </c>
    </row>
    <row r="5" spans="2:12" s="1" customFormat="1" ht="6.95" customHeight="1">
      <c r="B5" s="22"/>
      <c r="I5" s="148"/>
      <c r="L5" s="22"/>
    </row>
    <row r="6" spans="2:12" s="1" customFormat="1" ht="12" customHeight="1">
      <c r="B6" s="22"/>
      <c r="D6" s="154" t="s">
        <v>16</v>
      </c>
      <c r="I6" s="148"/>
      <c r="L6" s="22"/>
    </row>
    <row r="7" spans="2:12" s="1" customFormat="1" ht="23.25" customHeight="1">
      <c r="B7" s="22"/>
      <c r="E7" s="155" t="str">
        <f>'Rekapitulace stavby'!K6</f>
        <v>Snížení energetické náročnosti budovy Střední průmyslové školy v Mladé Boleslavi</v>
      </c>
      <c r="F7" s="154"/>
      <c r="G7" s="154"/>
      <c r="H7" s="154"/>
      <c r="I7" s="148"/>
      <c r="L7" s="22"/>
    </row>
    <row r="8" spans="2:12" s="1" customFormat="1" ht="12" customHeight="1">
      <c r="B8" s="22"/>
      <c r="D8" s="154" t="s">
        <v>138</v>
      </c>
      <c r="I8" s="148"/>
      <c r="L8" s="22"/>
    </row>
    <row r="9" spans="1:31" s="2" customFormat="1" ht="16.5" customHeight="1">
      <c r="A9" s="40"/>
      <c r="B9" s="46"/>
      <c r="C9" s="40"/>
      <c r="D9" s="40"/>
      <c r="E9" s="155" t="s">
        <v>3449</v>
      </c>
      <c r="F9" s="40"/>
      <c r="G9" s="40"/>
      <c r="H9" s="40"/>
      <c r="I9" s="156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54" t="s">
        <v>420</v>
      </c>
      <c r="E10" s="40"/>
      <c r="F10" s="40"/>
      <c r="G10" s="40"/>
      <c r="H10" s="40"/>
      <c r="I10" s="156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57" t="s">
        <v>3487</v>
      </c>
      <c r="F11" s="40"/>
      <c r="G11" s="40"/>
      <c r="H11" s="40"/>
      <c r="I11" s="156"/>
      <c r="J11" s="40"/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156"/>
      <c r="J12" s="40"/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54" t="s">
        <v>18</v>
      </c>
      <c r="E13" s="40"/>
      <c r="F13" s="143" t="s">
        <v>1</v>
      </c>
      <c r="G13" s="40"/>
      <c r="H13" s="40"/>
      <c r="I13" s="158" t="s">
        <v>19</v>
      </c>
      <c r="J13" s="143" t="s">
        <v>1</v>
      </c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54" t="s">
        <v>20</v>
      </c>
      <c r="E14" s="40"/>
      <c r="F14" s="143" t="s">
        <v>21</v>
      </c>
      <c r="G14" s="40"/>
      <c r="H14" s="40"/>
      <c r="I14" s="158" t="s">
        <v>22</v>
      </c>
      <c r="J14" s="159" t="str">
        <f>'Rekapitulace stavby'!AN8</f>
        <v>18. 6. 2020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156"/>
      <c r="J15" s="40"/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54" t="s">
        <v>24</v>
      </c>
      <c r="E16" s="40"/>
      <c r="F16" s="40"/>
      <c r="G16" s="40"/>
      <c r="H16" s="40"/>
      <c r="I16" s="158" t="s">
        <v>25</v>
      </c>
      <c r="J16" s="143" t="s">
        <v>1</v>
      </c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43" t="s">
        <v>26</v>
      </c>
      <c r="F17" s="40"/>
      <c r="G17" s="40"/>
      <c r="H17" s="40"/>
      <c r="I17" s="158" t="s">
        <v>27</v>
      </c>
      <c r="J17" s="143" t="s">
        <v>1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156"/>
      <c r="J18" s="40"/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54" t="s">
        <v>28</v>
      </c>
      <c r="E19" s="40"/>
      <c r="F19" s="40"/>
      <c r="G19" s="40"/>
      <c r="H19" s="40"/>
      <c r="I19" s="158" t="s">
        <v>25</v>
      </c>
      <c r="J19" s="35" t="str">
        <f>'Rekapitulace stavby'!AN13</f>
        <v>Vyplň údaj</v>
      </c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43"/>
      <c r="G20" s="143"/>
      <c r="H20" s="143"/>
      <c r="I20" s="158" t="s">
        <v>27</v>
      </c>
      <c r="J20" s="35" t="str">
        <f>'Rekapitulace stavby'!AN14</f>
        <v>Vyplň údaj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156"/>
      <c r="J21" s="40"/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54" t="s">
        <v>30</v>
      </c>
      <c r="E22" s="40"/>
      <c r="F22" s="40"/>
      <c r="G22" s="40"/>
      <c r="H22" s="40"/>
      <c r="I22" s="158" t="s">
        <v>25</v>
      </c>
      <c r="J22" s="143" t="str">
        <f>IF('Rekapitulace stavby'!AN16="","",'Rekapitulace stavby'!AN16)</f>
        <v/>
      </c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43" t="str">
        <f>IF('Rekapitulace stavby'!E17="","",'Rekapitulace stavby'!E17)</f>
        <v xml:space="preserve"> </v>
      </c>
      <c r="F23" s="40"/>
      <c r="G23" s="40"/>
      <c r="H23" s="40"/>
      <c r="I23" s="158" t="s">
        <v>27</v>
      </c>
      <c r="J23" s="143" t="str">
        <f>IF('Rekapitulace stavby'!AN17="","",'Rekapitulace stavby'!AN17)</f>
        <v/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156"/>
      <c r="J24" s="40"/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54" t="s">
        <v>33</v>
      </c>
      <c r="E25" s="40"/>
      <c r="F25" s="40"/>
      <c r="G25" s="40"/>
      <c r="H25" s="40"/>
      <c r="I25" s="158" t="s">
        <v>25</v>
      </c>
      <c r="J25" s="143" t="s">
        <v>1</v>
      </c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43" t="s">
        <v>34</v>
      </c>
      <c r="F26" s="40"/>
      <c r="G26" s="40"/>
      <c r="H26" s="40"/>
      <c r="I26" s="158" t="s">
        <v>27</v>
      </c>
      <c r="J26" s="143" t="s">
        <v>1</v>
      </c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156"/>
      <c r="J27" s="40"/>
      <c r="K27" s="40"/>
      <c r="L27" s="65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54" t="s">
        <v>35</v>
      </c>
      <c r="E28" s="40"/>
      <c r="F28" s="40"/>
      <c r="G28" s="40"/>
      <c r="H28" s="40"/>
      <c r="I28" s="156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60"/>
      <c r="B29" s="161"/>
      <c r="C29" s="160"/>
      <c r="D29" s="160"/>
      <c r="E29" s="162" t="s">
        <v>1</v>
      </c>
      <c r="F29" s="162"/>
      <c r="G29" s="162"/>
      <c r="H29" s="162"/>
      <c r="I29" s="163"/>
      <c r="J29" s="160"/>
      <c r="K29" s="160"/>
      <c r="L29" s="164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156"/>
      <c r="J30" s="40"/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65"/>
      <c r="E31" s="165"/>
      <c r="F31" s="165"/>
      <c r="G31" s="165"/>
      <c r="H31" s="165"/>
      <c r="I31" s="166"/>
      <c r="J31" s="165"/>
      <c r="K31" s="165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67" t="s">
        <v>37</v>
      </c>
      <c r="E32" s="40"/>
      <c r="F32" s="40"/>
      <c r="G32" s="40"/>
      <c r="H32" s="40"/>
      <c r="I32" s="156"/>
      <c r="J32" s="168">
        <f>ROUND(J124,2)</f>
        <v>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65"/>
      <c r="E33" s="165"/>
      <c r="F33" s="165"/>
      <c r="G33" s="165"/>
      <c r="H33" s="165"/>
      <c r="I33" s="166"/>
      <c r="J33" s="165"/>
      <c r="K33" s="165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69" t="s">
        <v>39</v>
      </c>
      <c r="G34" s="40"/>
      <c r="H34" s="40"/>
      <c r="I34" s="170" t="s">
        <v>38</v>
      </c>
      <c r="J34" s="169" t="s">
        <v>40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71" t="s">
        <v>41</v>
      </c>
      <c r="E35" s="154" t="s">
        <v>42</v>
      </c>
      <c r="F35" s="172">
        <f>ROUND((SUM(BE124:BE157)),2)</f>
        <v>0</v>
      </c>
      <c r="G35" s="40"/>
      <c r="H35" s="40"/>
      <c r="I35" s="173">
        <v>0.21</v>
      </c>
      <c r="J35" s="172">
        <f>ROUND(((SUM(BE124:BE157))*I35),2)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54" t="s">
        <v>43</v>
      </c>
      <c r="F36" s="172">
        <f>ROUND((SUM(BF124:BF157)),2)</f>
        <v>0</v>
      </c>
      <c r="G36" s="40"/>
      <c r="H36" s="40"/>
      <c r="I36" s="173">
        <v>0.15</v>
      </c>
      <c r="J36" s="172">
        <f>ROUND(((SUM(BF124:BF157))*I36),2)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54" t="s">
        <v>44</v>
      </c>
      <c r="F37" s="172">
        <f>ROUND((SUM(BG124:BG157)),2)</f>
        <v>0</v>
      </c>
      <c r="G37" s="40"/>
      <c r="H37" s="40"/>
      <c r="I37" s="173">
        <v>0.21</v>
      </c>
      <c r="J37" s="172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54" t="s">
        <v>45</v>
      </c>
      <c r="F38" s="172">
        <f>ROUND((SUM(BH124:BH157)),2)</f>
        <v>0</v>
      </c>
      <c r="G38" s="40"/>
      <c r="H38" s="40"/>
      <c r="I38" s="173">
        <v>0.15</v>
      </c>
      <c r="J38" s="172">
        <f>0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54" t="s">
        <v>46</v>
      </c>
      <c r="F39" s="172">
        <f>ROUND((SUM(BI124:BI157)),2)</f>
        <v>0</v>
      </c>
      <c r="G39" s="40"/>
      <c r="H39" s="40"/>
      <c r="I39" s="173">
        <v>0</v>
      </c>
      <c r="J39" s="172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156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74"/>
      <c r="D41" s="175" t="s">
        <v>47</v>
      </c>
      <c r="E41" s="176"/>
      <c r="F41" s="176"/>
      <c r="G41" s="177" t="s">
        <v>48</v>
      </c>
      <c r="H41" s="178" t="s">
        <v>49</v>
      </c>
      <c r="I41" s="179"/>
      <c r="J41" s="180">
        <f>SUM(J32:J39)</f>
        <v>0</v>
      </c>
      <c r="K41" s="181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46"/>
      <c r="C42" s="40"/>
      <c r="D42" s="40"/>
      <c r="E42" s="40"/>
      <c r="F42" s="40"/>
      <c r="G42" s="40"/>
      <c r="H42" s="40"/>
      <c r="I42" s="156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2:12" s="1" customFormat="1" ht="14.4" customHeight="1">
      <c r="B43" s="22"/>
      <c r="I43" s="148"/>
      <c r="L43" s="22"/>
    </row>
    <row r="44" spans="2:12" s="1" customFormat="1" ht="14.4" customHeight="1">
      <c r="B44" s="22"/>
      <c r="I44" s="148"/>
      <c r="L44" s="22"/>
    </row>
    <row r="45" spans="2:12" s="1" customFormat="1" ht="14.4" customHeight="1">
      <c r="B45" s="22"/>
      <c r="I45" s="148"/>
      <c r="L45" s="22"/>
    </row>
    <row r="46" spans="2:12" s="1" customFormat="1" ht="14.4" customHeight="1">
      <c r="B46" s="22"/>
      <c r="I46" s="148"/>
      <c r="L46" s="22"/>
    </row>
    <row r="47" spans="2:12" s="1" customFormat="1" ht="14.4" customHeight="1">
      <c r="B47" s="22"/>
      <c r="I47" s="148"/>
      <c r="L47" s="22"/>
    </row>
    <row r="48" spans="2:12" s="1" customFormat="1" ht="14.4" customHeight="1">
      <c r="B48" s="22"/>
      <c r="I48" s="148"/>
      <c r="L48" s="22"/>
    </row>
    <row r="49" spans="2:12" s="1" customFormat="1" ht="14.4" customHeight="1">
      <c r="B49" s="22"/>
      <c r="I49" s="148"/>
      <c r="L49" s="22"/>
    </row>
    <row r="50" spans="2:12" s="2" customFormat="1" ht="14.4" customHeight="1">
      <c r="B50" s="65"/>
      <c r="D50" s="182" t="s">
        <v>50</v>
      </c>
      <c r="E50" s="183"/>
      <c r="F50" s="183"/>
      <c r="G50" s="182" t="s">
        <v>51</v>
      </c>
      <c r="H50" s="183"/>
      <c r="I50" s="184"/>
      <c r="J50" s="183"/>
      <c r="K50" s="183"/>
      <c r="L50" s="6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40"/>
      <c r="B61" s="46"/>
      <c r="C61" s="40"/>
      <c r="D61" s="185" t="s">
        <v>52</v>
      </c>
      <c r="E61" s="186"/>
      <c r="F61" s="187" t="s">
        <v>53</v>
      </c>
      <c r="G61" s="185" t="s">
        <v>52</v>
      </c>
      <c r="H61" s="186"/>
      <c r="I61" s="188"/>
      <c r="J61" s="189" t="s">
        <v>53</v>
      </c>
      <c r="K61" s="186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40"/>
      <c r="B65" s="46"/>
      <c r="C65" s="40"/>
      <c r="D65" s="182" t="s">
        <v>54</v>
      </c>
      <c r="E65" s="190"/>
      <c r="F65" s="190"/>
      <c r="G65" s="182" t="s">
        <v>55</v>
      </c>
      <c r="H65" s="190"/>
      <c r="I65" s="191"/>
      <c r="J65" s="190"/>
      <c r="K65" s="190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40"/>
      <c r="B76" s="46"/>
      <c r="C76" s="40"/>
      <c r="D76" s="185" t="s">
        <v>52</v>
      </c>
      <c r="E76" s="186"/>
      <c r="F76" s="187" t="s">
        <v>53</v>
      </c>
      <c r="G76" s="185" t="s">
        <v>52</v>
      </c>
      <c r="H76" s="186"/>
      <c r="I76" s="188"/>
      <c r="J76" s="189" t="s">
        <v>53</v>
      </c>
      <c r="K76" s="186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92"/>
      <c r="C77" s="193"/>
      <c r="D77" s="193"/>
      <c r="E77" s="193"/>
      <c r="F77" s="193"/>
      <c r="G77" s="193"/>
      <c r="H77" s="193"/>
      <c r="I77" s="194"/>
      <c r="J77" s="193"/>
      <c r="K77" s="19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95"/>
      <c r="C81" s="196"/>
      <c r="D81" s="196"/>
      <c r="E81" s="196"/>
      <c r="F81" s="196"/>
      <c r="G81" s="196"/>
      <c r="H81" s="196"/>
      <c r="I81" s="197"/>
      <c r="J81" s="196"/>
      <c r="K81" s="196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5" t="s">
        <v>140</v>
      </c>
      <c r="D82" s="42"/>
      <c r="E82" s="42"/>
      <c r="F82" s="42"/>
      <c r="G82" s="42"/>
      <c r="H82" s="42"/>
      <c r="I82" s="156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156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16</v>
      </c>
      <c r="D84" s="42"/>
      <c r="E84" s="42"/>
      <c r="F84" s="42"/>
      <c r="G84" s="42"/>
      <c r="H84" s="42"/>
      <c r="I84" s="156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3.25" customHeight="1">
      <c r="A85" s="40"/>
      <c r="B85" s="41"/>
      <c r="C85" s="42"/>
      <c r="D85" s="42"/>
      <c r="E85" s="198" t="str">
        <f>E7</f>
        <v>Snížení energetické náročnosti budovy Střední průmyslové školy v Mladé Boleslavi</v>
      </c>
      <c r="F85" s="34"/>
      <c r="G85" s="34"/>
      <c r="H85" s="34"/>
      <c r="I85" s="156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2:12" s="1" customFormat="1" ht="12" customHeight="1">
      <c r="B86" s="23"/>
      <c r="C86" s="34" t="s">
        <v>138</v>
      </c>
      <c r="D86" s="24"/>
      <c r="E86" s="24"/>
      <c r="F86" s="24"/>
      <c r="G86" s="24"/>
      <c r="H86" s="24"/>
      <c r="I86" s="148"/>
      <c r="J86" s="24"/>
      <c r="K86" s="24"/>
      <c r="L86" s="22"/>
    </row>
    <row r="87" spans="1:31" s="2" customFormat="1" ht="16.5" customHeight="1">
      <c r="A87" s="40"/>
      <c r="B87" s="41"/>
      <c r="C87" s="42"/>
      <c r="D87" s="42"/>
      <c r="E87" s="198" t="s">
        <v>3449</v>
      </c>
      <c r="F87" s="42"/>
      <c r="G87" s="42"/>
      <c r="H87" s="42"/>
      <c r="I87" s="156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420</v>
      </c>
      <c r="D88" s="42"/>
      <c r="E88" s="42"/>
      <c r="F88" s="42"/>
      <c r="G88" s="42"/>
      <c r="H88" s="42"/>
      <c r="I88" s="156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6.5" customHeight="1">
      <c r="A89" s="40"/>
      <c r="B89" s="41"/>
      <c r="C89" s="42"/>
      <c r="D89" s="42"/>
      <c r="E89" s="78" t="str">
        <f>E11</f>
        <v>Objekt2 - Zař.2</v>
      </c>
      <c r="F89" s="42"/>
      <c r="G89" s="42"/>
      <c r="H89" s="42"/>
      <c r="I89" s="156"/>
      <c r="J89" s="42"/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156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4" t="s">
        <v>20</v>
      </c>
      <c r="D91" s="42"/>
      <c r="E91" s="42"/>
      <c r="F91" s="29" t="str">
        <f>F14</f>
        <v>Mladá Boleslav</v>
      </c>
      <c r="G91" s="42"/>
      <c r="H91" s="42"/>
      <c r="I91" s="158" t="s">
        <v>22</v>
      </c>
      <c r="J91" s="81" t="str">
        <f>IF(J14="","",J14)</f>
        <v>18. 6. 2020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156"/>
      <c r="J92" s="42"/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5.15" customHeight="1">
      <c r="A93" s="40"/>
      <c r="B93" s="41"/>
      <c r="C93" s="34" t="s">
        <v>24</v>
      </c>
      <c r="D93" s="42"/>
      <c r="E93" s="42"/>
      <c r="F93" s="29" t="str">
        <f>E17</f>
        <v>Energy Benefit</v>
      </c>
      <c r="G93" s="42"/>
      <c r="H93" s="42"/>
      <c r="I93" s="158" t="s">
        <v>30</v>
      </c>
      <c r="J93" s="38" t="str">
        <f>E23</f>
        <v xml:space="preserve"> </v>
      </c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5.15" customHeight="1">
      <c r="A94" s="40"/>
      <c r="B94" s="41"/>
      <c r="C94" s="34" t="s">
        <v>28</v>
      </c>
      <c r="D94" s="42"/>
      <c r="E94" s="42"/>
      <c r="F94" s="29" t="str">
        <f>IF(E20="","",E20)</f>
        <v>Vyplň údaj</v>
      </c>
      <c r="G94" s="42"/>
      <c r="H94" s="42"/>
      <c r="I94" s="158" t="s">
        <v>33</v>
      </c>
      <c r="J94" s="38" t="str">
        <f>E26</f>
        <v>KAVRO</v>
      </c>
      <c r="K94" s="42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156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29.25" customHeight="1">
      <c r="A96" s="40"/>
      <c r="B96" s="41"/>
      <c r="C96" s="199" t="s">
        <v>141</v>
      </c>
      <c r="D96" s="200"/>
      <c r="E96" s="200"/>
      <c r="F96" s="200"/>
      <c r="G96" s="200"/>
      <c r="H96" s="200"/>
      <c r="I96" s="201"/>
      <c r="J96" s="202" t="s">
        <v>142</v>
      </c>
      <c r="K96" s="200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10.3" customHeight="1">
      <c r="A97" s="40"/>
      <c r="B97" s="41"/>
      <c r="C97" s="42"/>
      <c r="D97" s="42"/>
      <c r="E97" s="42"/>
      <c r="F97" s="42"/>
      <c r="G97" s="42"/>
      <c r="H97" s="42"/>
      <c r="I97" s="156"/>
      <c r="J97" s="42"/>
      <c r="K97" s="42"/>
      <c r="L97" s="65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47" s="2" customFormat="1" ht="22.8" customHeight="1">
      <c r="A98" s="40"/>
      <c r="B98" s="41"/>
      <c r="C98" s="203" t="s">
        <v>143</v>
      </c>
      <c r="D98" s="42"/>
      <c r="E98" s="42"/>
      <c r="F98" s="42"/>
      <c r="G98" s="42"/>
      <c r="H98" s="42"/>
      <c r="I98" s="156"/>
      <c r="J98" s="112">
        <f>J124</f>
        <v>0</v>
      </c>
      <c r="K98" s="42"/>
      <c r="L98" s="65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U98" s="19" t="s">
        <v>144</v>
      </c>
    </row>
    <row r="99" spans="1:31" s="9" customFormat="1" ht="24.95" customHeight="1">
      <c r="A99" s="9"/>
      <c r="B99" s="204"/>
      <c r="C99" s="205"/>
      <c r="D99" s="206" t="s">
        <v>3488</v>
      </c>
      <c r="E99" s="207"/>
      <c r="F99" s="207"/>
      <c r="G99" s="207"/>
      <c r="H99" s="207"/>
      <c r="I99" s="208"/>
      <c r="J99" s="209">
        <f>J125</f>
        <v>0</v>
      </c>
      <c r="K99" s="205"/>
      <c r="L99" s="21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1"/>
      <c r="C100" s="135"/>
      <c r="D100" s="212" t="s">
        <v>3452</v>
      </c>
      <c r="E100" s="213"/>
      <c r="F100" s="213"/>
      <c r="G100" s="213"/>
      <c r="H100" s="213"/>
      <c r="I100" s="214"/>
      <c r="J100" s="215">
        <f>J140</f>
        <v>0</v>
      </c>
      <c r="K100" s="135"/>
      <c r="L100" s="21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1"/>
      <c r="C101" s="135"/>
      <c r="D101" s="212" t="s">
        <v>3453</v>
      </c>
      <c r="E101" s="213"/>
      <c r="F101" s="213"/>
      <c r="G101" s="213"/>
      <c r="H101" s="213"/>
      <c r="I101" s="214"/>
      <c r="J101" s="215">
        <f>J149</f>
        <v>0</v>
      </c>
      <c r="K101" s="135"/>
      <c r="L101" s="21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1"/>
      <c r="C102" s="135"/>
      <c r="D102" s="212" t="s">
        <v>3454</v>
      </c>
      <c r="E102" s="213"/>
      <c r="F102" s="213"/>
      <c r="G102" s="213"/>
      <c r="H102" s="213"/>
      <c r="I102" s="214"/>
      <c r="J102" s="215">
        <f>J153</f>
        <v>0</v>
      </c>
      <c r="K102" s="135"/>
      <c r="L102" s="21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40"/>
      <c r="B103" s="41"/>
      <c r="C103" s="42"/>
      <c r="D103" s="42"/>
      <c r="E103" s="42"/>
      <c r="F103" s="42"/>
      <c r="G103" s="42"/>
      <c r="H103" s="42"/>
      <c r="I103" s="156"/>
      <c r="J103" s="42"/>
      <c r="K103" s="42"/>
      <c r="L103" s="6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pans="1:31" s="2" customFormat="1" ht="6.95" customHeight="1">
      <c r="A104" s="40"/>
      <c r="B104" s="68"/>
      <c r="C104" s="69"/>
      <c r="D104" s="69"/>
      <c r="E104" s="69"/>
      <c r="F104" s="69"/>
      <c r="G104" s="69"/>
      <c r="H104" s="69"/>
      <c r="I104" s="194"/>
      <c r="J104" s="69"/>
      <c r="K104" s="69"/>
      <c r="L104" s="65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8" spans="1:31" s="2" customFormat="1" ht="6.95" customHeight="1">
      <c r="A108" s="40"/>
      <c r="B108" s="70"/>
      <c r="C108" s="71"/>
      <c r="D108" s="71"/>
      <c r="E108" s="71"/>
      <c r="F108" s="71"/>
      <c r="G108" s="71"/>
      <c r="H108" s="71"/>
      <c r="I108" s="197"/>
      <c r="J108" s="71"/>
      <c r="K108" s="71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24.95" customHeight="1">
      <c r="A109" s="40"/>
      <c r="B109" s="41"/>
      <c r="C109" s="25" t="s">
        <v>152</v>
      </c>
      <c r="D109" s="42"/>
      <c r="E109" s="42"/>
      <c r="F109" s="42"/>
      <c r="G109" s="42"/>
      <c r="H109" s="42"/>
      <c r="I109" s="156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6.95" customHeight="1">
      <c r="A110" s="40"/>
      <c r="B110" s="41"/>
      <c r="C110" s="42"/>
      <c r="D110" s="42"/>
      <c r="E110" s="42"/>
      <c r="F110" s="42"/>
      <c r="G110" s="42"/>
      <c r="H110" s="42"/>
      <c r="I110" s="156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12" customHeight="1">
      <c r="A111" s="40"/>
      <c r="B111" s="41"/>
      <c r="C111" s="34" t="s">
        <v>16</v>
      </c>
      <c r="D111" s="42"/>
      <c r="E111" s="42"/>
      <c r="F111" s="42"/>
      <c r="G111" s="42"/>
      <c r="H111" s="42"/>
      <c r="I111" s="156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23.25" customHeight="1">
      <c r="A112" s="40"/>
      <c r="B112" s="41"/>
      <c r="C112" s="42"/>
      <c r="D112" s="42"/>
      <c r="E112" s="198" t="str">
        <f>E7</f>
        <v>Snížení energetické náročnosti budovy Střední průmyslové školy v Mladé Boleslavi</v>
      </c>
      <c r="F112" s="34"/>
      <c r="G112" s="34"/>
      <c r="H112" s="34"/>
      <c r="I112" s="156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2:12" s="1" customFormat="1" ht="12" customHeight="1">
      <c r="B113" s="23"/>
      <c r="C113" s="34" t="s">
        <v>138</v>
      </c>
      <c r="D113" s="24"/>
      <c r="E113" s="24"/>
      <c r="F113" s="24"/>
      <c r="G113" s="24"/>
      <c r="H113" s="24"/>
      <c r="I113" s="148"/>
      <c r="J113" s="24"/>
      <c r="K113" s="24"/>
      <c r="L113" s="22"/>
    </row>
    <row r="114" spans="1:31" s="2" customFormat="1" ht="16.5" customHeight="1">
      <c r="A114" s="40"/>
      <c r="B114" s="41"/>
      <c r="C114" s="42"/>
      <c r="D114" s="42"/>
      <c r="E114" s="198" t="s">
        <v>3449</v>
      </c>
      <c r="F114" s="42"/>
      <c r="G114" s="42"/>
      <c r="H114" s="42"/>
      <c r="I114" s="156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12" customHeight="1">
      <c r="A115" s="40"/>
      <c r="B115" s="41"/>
      <c r="C115" s="34" t="s">
        <v>420</v>
      </c>
      <c r="D115" s="42"/>
      <c r="E115" s="42"/>
      <c r="F115" s="42"/>
      <c r="G115" s="42"/>
      <c r="H115" s="42"/>
      <c r="I115" s="156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16.5" customHeight="1">
      <c r="A116" s="40"/>
      <c r="B116" s="41"/>
      <c r="C116" s="42"/>
      <c r="D116" s="42"/>
      <c r="E116" s="78" t="str">
        <f>E11</f>
        <v>Objekt2 - Zař.2</v>
      </c>
      <c r="F116" s="42"/>
      <c r="G116" s="42"/>
      <c r="H116" s="42"/>
      <c r="I116" s="156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6.95" customHeight="1">
      <c r="A117" s="40"/>
      <c r="B117" s="41"/>
      <c r="C117" s="42"/>
      <c r="D117" s="42"/>
      <c r="E117" s="42"/>
      <c r="F117" s="42"/>
      <c r="G117" s="42"/>
      <c r="H117" s="42"/>
      <c r="I117" s="156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12" customHeight="1">
      <c r="A118" s="40"/>
      <c r="B118" s="41"/>
      <c r="C118" s="34" t="s">
        <v>20</v>
      </c>
      <c r="D118" s="42"/>
      <c r="E118" s="42"/>
      <c r="F118" s="29" t="str">
        <f>F14</f>
        <v>Mladá Boleslav</v>
      </c>
      <c r="G118" s="42"/>
      <c r="H118" s="42"/>
      <c r="I118" s="158" t="s">
        <v>22</v>
      </c>
      <c r="J118" s="81" t="str">
        <f>IF(J14="","",J14)</f>
        <v>18. 6. 2020</v>
      </c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6.95" customHeight="1">
      <c r="A119" s="40"/>
      <c r="B119" s="41"/>
      <c r="C119" s="42"/>
      <c r="D119" s="42"/>
      <c r="E119" s="42"/>
      <c r="F119" s="42"/>
      <c r="G119" s="42"/>
      <c r="H119" s="42"/>
      <c r="I119" s="156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15.15" customHeight="1">
      <c r="A120" s="40"/>
      <c r="B120" s="41"/>
      <c r="C120" s="34" t="s">
        <v>24</v>
      </c>
      <c r="D120" s="42"/>
      <c r="E120" s="42"/>
      <c r="F120" s="29" t="str">
        <f>E17</f>
        <v>Energy Benefit</v>
      </c>
      <c r="G120" s="42"/>
      <c r="H120" s="42"/>
      <c r="I120" s="158" t="s">
        <v>30</v>
      </c>
      <c r="J120" s="38" t="str">
        <f>E23</f>
        <v xml:space="preserve"> </v>
      </c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15.15" customHeight="1">
      <c r="A121" s="40"/>
      <c r="B121" s="41"/>
      <c r="C121" s="34" t="s">
        <v>28</v>
      </c>
      <c r="D121" s="42"/>
      <c r="E121" s="42"/>
      <c r="F121" s="29" t="str">
        <f>IF(E20="","",E20)</f>
        <v>Vyplň údaj</v>
      </c>
      <c r="G121" s="42"/>
      <c r="H121" s="42"/>
      <c r="I121" s="158" t="s">
        <v>33</v>
      </c>
      <c r="J121" s="38" t="str">
        <f>E26</f>
        <v>KAVRO</v>
      </c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10.3" customHeight="1">
      <c r="A122" s="40"/>
      <c r="B122" s="41"/>
      <c r="C122" s="42"/>
      <c r="D122" s="42"/>
      <c r="E122" s="42"/>
      <c r="F122" s="42"/>
      <c r="G122" s="42"/>
      <c r="H122" s="42"/>
      <c r="I122" s="156"/>
      <c r="J122" s="42"/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11" customFormat="1" ht="29.25" customHeight="1">
      <c r="A123" s="217"/>
      <c r="B123" s="218"/>
      <c r="C123" s="219" t="s">
        <v>153</v>
      </c>
      <c r="D123" s="220" t="s">
        <v>62</v>
      </c>
      <c r="E123" s="220" t="s">
        <v>58</v>
      </c>
      <c r="F123" s="220" t="s">
        <v>59</v>
      </c>
      <c r="G123" s="220" t="s">
        <v>154</v>
      </c>
      <c r="H123" s="220" t="s">
        <v>155</v>
      </c>
      <c r="I123" s="221" t="s">
        <v>156</v>
      </c>
      <c r="J123" s="220" t="s">
        <v>142</v>
      </c>
      <c r="K123" s="222" t="s">
        <v>157</v>
      </c>
      <c r="L123" s="223"/>
      <c r="M123" s="102" t="s">
        <v>1</v>
      </c>
      <c r="N123" s="103" t="s">
        <v>41</v>
      </c>
      <c r="O123" s="103" t="s">
        <v>158</v>
      </c>
      <c r="P123" s="103" t="s">
        <v>159</v>
      </c>
      <c r="Q123" s="103" t="s">
        <v>160</v>
      </c>
      <c r="R123" s="103" t="s">
        <v>161</v>
      </c>
      <c r="S123" s="103" t="s">
        <v>162</v>
      </c>
      <c r="T123" s="104" t="s">
        <v>163</v>
      </c>
      <c r="U123" s="217"/>
      <c r="V123" s="217"/>
      <c r="W123" s="217"/>
      <c r="X123" s="217"/>
      <c r="Y123" s="217"/>
      <c r="Z123" s="217"/>
      <c r="AA123" s="217"/>
      <c r="AB123" s="217"/>
      <c r="AC123" s="217"/>
      <c r="AD123" s="217"/>
      <c r="AE123" s="217"/>
    </row>
    <row r="124" spans="1:63" s="2" customFormat="1" ht="22.8" customHeight="1">
      <c r="A124" s="40"/>
      <c r="B124" s="41"/>
      <c r="C124" s="109" t="s">
        <v>164</v>
      </c>
      <c r="D124" s="42"/>
      <c r="E124" s="42"/>
      <c r="F124" s="42"/>
      <c r="G124" s="42"/>
      <c r="H124" s="42"/>
      <c r="I124" s="156"/>
      <c r="J124" s="224">
        <f>BK124</f>
        <v>0</v>
      </c>
      <c r="K124" s="42"/>
      <c r="L124" s="46"/>
      <c r="M124" s="105"/>
      <c r="N124" s="225"/>
      <c r="O124" s="106"/>
      <c r="P124" s="226">
        <f>P125</f>
        <v>0</v>
      </c>
      <c r="Q124" s="106"/>
      <c r="R124" s="226">
        <f>R125</f>
        <v>0</v>
      </c>
      <c r="S124" s="106"/>
      <c r="T124" s="227">
        <f>T125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76</v>
      </c>
      <c r="AU124" s="19" t="s">
        <v>144</v>
      </c>
      <c r="BK124" s="228">
        <f>BK125</f>
        <v>0</v>
      </c>
    </row>
    <row r="125" spans="1:63" s="12" customFormat="1" ht="25.9" customHeight="1">
      <c r="A125" s="12"/>
      <c r="B125" s="229"/>
      <c r="C125" s="230"/>
      <c r="D125" s="231" t="s">
        <v>76</v>
      </c>
      <c r="E125" s="232" t="s">
        <v>1128</v>
      </c>
      <c r="F125" s="232" t="s">
        <v>3489</v>
      </c>
      <c r="G125" s="230"/>
      <c r="H125" s="230"/>
      <c r="I125" s="233"/>
      <c r="J125" s="234">
        <f>BK125</f>
        <v>0</v>
      </c>
      <c r="K125" s="230"/>
      <c r="L125" s="235"/>
      <c r="M125" s="236"/>
      <c r="N125" s="237"/>
      <c r="O125" s="237"/>
      <c r="P125" s="238">
        <f>P126+SUM(P127:P140)+P149+P153</f>
        <v>0</v>
      </c>
      <c r="Q125" s="237"/>
      <c r="R125" s="238">
        <f>R126+SUM(R127:R140)+R149+R153</f>
        <v>0</v>
      </c>
      <c r="S125" s="237"/>
      <c r="T125" s="239">
        <f>T126+SUM(T127:T140)+T149+T153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40" t="s">
        <v>85</v>
      </c>
      <c r="AT125" s="241" t="s">
        <v>76</v>
      </c>
      <c r="AU125" s="241" t="s">
        <v>77</v>
      </c>
      <c r="AY125" s="240" t="s">
        <v>167</v>
      </c>
      <c r="BK125" s="242">
        <f>BK126+SUM(BK127:BK140)+BK149+BK153</f>
        <v>0</v>
      </c>
    </row>
    <row r="126" spans="1:65" s="2" customFormat="1" ht="66.75" customHeight="1">
      <c r="A126" s="40"/>
      <c r="B126" s="41"/>
      <c r="C126" s="245" t="s">
        <v>85</v>
      </c>
      <c r="D126" s="245" t="s">
        <v>170</v>
      </c>
      <c r="E126" s="246" t="s">
        <v>85</v>
      </c>
      <c r="F126" s="247" t="s">
        <v>3490</v>
      </c>
      <c r="G126" s="248" t="s">
        <v>2655</v>
      </c>
      <c r="H126" s="249">
        <v>1</v>
      </c>
      <c r="I126" s="250"/>
      <c r="J126" s="251">
        <f>ROUND(I126*H126,2)</f>
        <v>0</v>
      </c>
      <c r="K126" s="247" t="s">
        <v>1</v>
      </c>
      <c r="L126" s="46"/>
      <c r="M126" s="252" t="s">
        <v>1</v>
      </c>
      <c r="N126" s="253" t="s">
        <v>42</v>
      </c>
      <c r="O126" s="93"/>
      <c r="P126" s="254">
        <f>O126*H126</f>
        <v>0</v>
      </c>
      <c r="Q126" s="254">
        <v>0</v>
      </c>
      <c r="R126" s="254">
        <f>Q126*H126</f>
        <v>0</v>
      </c>
      <c r="S126" s="254">
        <v>0</v>
      </c>
      <c r="T126" s="255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56" t="s">
        <v>175</v>
      </c>
      <c r="AT126" s="256" t="s">
        <v>170</v>
      </c>
      <c r="AU126" s="256" t="s">
        <v>85</v>
      </c>
      <c r="AY126" s="19" t="s">
        <v>167</v>
      </c>
      <c r="BE126" s="257">
        <f>IF(N126="základní",J126,0)</f>
        <v>0</v>
      </c>
      <c r="BF126" s="257">
        <f>IF(N126="snížená",J126,0)</f>
        <v>0</v>
      </c>
      <c r="BG126" s="257">
        <f>IF(N126="zákl. přenesená",J126,0)</f>
        <v>0</v>
      </c>
      <c r="BH126" s="257">
        <f>IF(N126="sníž. přenesená",J126,0)</f>
        <v>0</v>
      </c>
      <c r="BI126" s="257">
        <f>IF(N126="nulová",J126,0)</f>
        <v>0</v>
      </c>
      <c r="BJ126" s="19" t="s">
        <v>85</v>
      </c>
      <c r="BK126" s="257">
        <f>ROUND(I126*H126,2)</f>
        <v>0</v>
      </c>
      <c r="BL126" s="19" t="s">
        <v>175</v>
      </c>
      <c r="BM126" s="256" t="s">
        <v>87</v>
      </c>
    </row>
    <row r="127" spans="1:65" s="2" customFormat="1" ht="21.75" customHeight="1">
      <c r="A127" s="40"/>
      <c r="B127" s="41"/>
      <c r="C127" s="245" t="s">
        <v>87</v>
      </c>
      <c r="D127" s="245" t="s">
        <v>170</v>
      </c>
      <c r="E127" s="246" t="s">
        <v>87</v>
      </c>
      <c r="F127" s="247" t="s">
        <v>3491</v>
      </c>
      <c r="G127" s="248" t="s">
        <v>2655</v>
      </c>
      <c r="H127" s="249">
        <v>4</v>
      </c>
      <c r="I127" s="250"/>
      <c r="J127" s="251">
        <f>ROUND(I127*H127,2)</f>
        <v>0</v>
      </c>
      <c r="K127" s="247" t="s">
        <v>1</v>
      </c>
      <c r="L127" s="46"/>
      <c r="M127" s="252" t="s">
        <v>1</v>
      </c>
      <c r="N127" s="253" t="s">
        <v>42</v>
      </c>
      <c r="O127" s="93"/>
      <c r="P127" s="254">
        <f>O127*H127</f>
        <v>0</v>
      </c>
      <c r="Q127" s="254">
        <v>0</v>
      </c>
      <c r="R127" s="254">
        <f>Q127*H127</f>
        <v>0</v>
      </c>
      <c r="S127" s="254">
        <v>0</v>
      </c>
      <c r="T127" s="255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56" t="s">
        <v>175</v>
      </c>
      <c r="AT127" s="256" t="s">
        <v>170</v>
      </c>
      <c r="AU127" s="256" t="s">
        <v>85</v>
      </c>
      <c r="AY127" s="19" t="s">
        <v>167</v>
      </c>
      <c r="BE127" s="257">
        <f>IF(N127="základní",J127,0)</f>
        <v>0</v>
      </c>
      <c r="BF127" s="257">
        <f>IF(N127="snížená",J127,0)</f>
        <v>0</v>
      </c>
      <c r="BG127" s="257">
        <f>IF(N127="zákl. přenesená",J127,0)</f>
        <v>0</v>
      </c>
      <c r="BH127" s="257">
        <f>IF(N127="sníž. přenesená",J127,0)</f>
        <v>0</v>
      </c>
      <c r="BI127" s="257">
        <f>IF(N127="nulová",J127,0)</f>
        <v>0</v>
      </c>
      <c r="BJ127" s="19" t="s">
        <v>85</v>
      </c>
      <c r="BK127" s="257">
        <f>ROUND(I127*H127,2)</f>
        <v>0</v>
      </c>
      <c r="BL127" s="19" t="s">
        <v>175</v>
      </c>
      <c r="BM127" s="256" t="s">
        <v>175</v>
      </c>
    </row>
    <row r="128" spans="1:65" s="2" customFormat="1" ht="21.75" customHeight="1">
      <c r="A128" s="40"/>
      <c r="B128" s="41"/>
      <c r="C128" s="245" t="s">
        <v>209</v>
      </c>
      <c r="D128" s="245" t="s">
        <v>170</v>
      </c>
      <c r="E128" s="246" t="s">
        <v>209</v>
      </c>
      <c r="F128" s="247" t="s">
        <v>3492</v>
      </c>
      <c r="G128" s="248" t="s">
        <v>2655</v>
      </c>
      <c r="H128" s="249">
        <v>2</v>
      </c>
      <c r="I128" s="250"/>
      <c r="J128" s="251">
        <f>ROUND(I128*H128,2)</f>
        <v>0</v>
      </c>
      <c r="K128" s="247" t="s">
        <v>1</v>
      </c>
      <c r="L128" s="46"/>
      <c r="M128" s="252" t="s">
        <v>1</v>
      </c>
      <c r="N128" s="253" t="s">
        <v>42</v>
      </c>
      <c r="O128" s="93"/>
      <c r="P128" s="254">
        <f>O128*H128</f>
        <v>0</v>
      </c>
      <c r="Q128" s="254">
        <v>0</v>
      </c>
      <c r="R128" s="254">
        <f>Q128*H128</f>
        <v>0</v>
      </c>
      <c r="S128" s="254">
        <v>0</v>
      </c>
      <c r="T128" s="255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56" t="s">
        <v>175</v>
      </c>
      <c r="AT128" s="256" t="s">
        <v>170</v>
      </c>
      <c r="AU128" s="256" t="s">
        <v>85</v>
      </c>
      <c r="AY128" s="19" t="s">
        <v>167</v>
      </c>
      <c r="BE128" s="257">
        <f>IF(N128="základní",J128,0)</f>
        <v>0</v>
      </c>
      <c r="BF128" s="257">
        <f>IF(N128="snížená",J128,0)</f>
        <v>0</v>
      </c>
      <c r="BG128" s="257">
        <f>IF(N128="zákl. přenesená",J128,0)</f>
        <v>0</v>
      </c>
      <c r="BH128" s="257">
        <f>IF(N128="sníž. přenesená",J128,0)</f>
        <v>0</v>
      </c>
      <c r="BI128" s="257">
        <f>IF(N128="nulová",J128,0)</f>
        <v>0</v>
      </c>
      <c r="BJ128" s="19" t="s">
        <v>85</v>
      </c>
      <c r="BK128" s="257">
        <f>ROUND(I128*H128,2)</f>
        <v>0</v>
      </c>
      <c r="BL128" s="19" t="s">
        <v>175</v>
      </c>
      <c r="BM128" s="256" t="s">
        <v>227</v>
      </c>
    </row>
    <row r="129" spans="1:65" s="2" customFormat="1" ht="16.5" customHeight="1">
      <c r="A129" s="40"/>
      <c r="B129" s="41"/>
      <c r="C129" s="245" t="s">
        <v>175</v>
      </c>
      <c r="D129" s="245" t="s">
        <v>170</v>
      </c>
      <c r="E129" s="246" t="s">
        <v>175</v>
      </c>
      <c r="F129" s="247" t="s">
        <v>3459</v>
      </c>
      <c r="G129" s="248" t="s">
        <v>2655</v>
      </c>
      <c r="H129" s="249">
        <v>1</v>
      </c>
      <c r="I129" s="250"/>
      <c r="J129" s="251">
        <f>ROUND(I129*H129,2)</f>
        <v>0</v>
      </c>
      <c r="K129" s="247" t="s">
        <v>1</v>
      </c>
      <c r="L129" s="46"/>
      <c r="M129" s="252" t="s">
        <v>1</v>
      </c>
      <c r="N129" s="253" t="s">
        <v>42</v>
      </c>
      <c r="O129" s="93"/>
      <c r="P129" s="254">
        <f>O129*H129</f>
        <v>0</v>
      </c>
      <c r="Q129" s="254">
        <v>0</v>
      </c>
      <c r="R129" s="254">
        <f>Q129*H129</f>
        <v>0</v>
      </c>
      <c r="S129" s="254">
        <v>0</v>
      </c>
      <c r="T129" s="255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56" t="s">
        <v>175</v>
      </c>
      <c r="AT129" s="256" t="s">
        <v>170</v>
      </c>
      <c r="AU129" s="256" t="s">
        <v>85</v>
      </c>
      <c r="AY129" s="19" t="s">
        <v>167</v>
      </c>
      <c r="BE129" s="257">
        <f>IF(N129="základní",J129,0)</f>
        <v>0</v>
      </c>
      <c r="BF129" s="257">
        <f>IF(N129="snížená",J129,0)</f>
        <v>0</v>
      </c>
      <c r="BG129" s="257">
        <f>IF(N129="zákl. přenesená",J129,0)</f>
        <v>0</v>
      </c>
      <c r="BH129" s="257">
        <f>IF(N129="sníž. přenesená",J129,0)</f>
        <v>0</v>
      </c>
      <c r="BI129" s="257">
        <f>IF(N129="nulová",J129,0)</f>
        <v>0</v>
      </c>
      <c r="BJ129" s="19" t="s">
        <v>85</v>
      </c>
      <c r="BK129" s="257">
        <f>ROUND(I129*H129,2)</f>
        <v>0</v>
      </c>
      <c r="BL129" s="19" t="s">
        <v>175</v>
      </c>
      <c r="BM129" s="256" t="s">
        <v>238</v>
      </c>
    </row>
    <row r="130" spans="1:65" s="2" customFormat="1" ht="16.5" customHeight="1">
      <c r="A130" s="40"/>
      <c r="B130" s="41"/>
      <c r="C130" s="245" t="s">
        <v>219</v>
      </c>
      <c r="D130" s="245" t="s">
        <v>170</v>
      </c>
      <c r="E130" s="246" t="s">
        <v>219</v>
      </c>
      <c r="F130" s="247" t="s">
        <v>3460</v>
      </c>
      <c r="G130" s="248" t="s">
        <v>348</v>
      </c>
      <c r="H130" s="249">
        <v>1</v>
      </c>
      <c r="I130" s="250"/>
      <c r="J130" s="251">
        <f>ROUND(I130*H130,2)</f>
        <v>0</v>
      </c>
      <c r="K130" s="247" t="s">
        <v>1</v>
      </c>
      <c r="L130" s="46"/>
      <c r="M130" s="252" t="s">
        <v>1</v>
      </c>
      <c r="N130" s="253" t="s">
        <v>42</v>
      </c>
      <c r="O130" s="93"/>
      <c r="P130" s="254">
        <f>O130*H130</f>
        <v>0</v>
      </c>
      <c r="Q130" s="254">
        <v>0</v>
      </c>
      <c r="R130" s="254">
        <f>Q130*H130</f>
        <v>0</v>
      </c>
      <c r="S130" s="254">
        <v>0</v>
      </c>
      <c r="T130" s="255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56" t="s">
        <v>175</v>
      </c>
      <c r="AT130" s="256" t="s">
        <v>170</v>
      </c>
      <c r="AU130" s="256" t="s">
        <v>85</v>
      </c>
      <c r="AY130" s="19" t="s">
        <v>167</v>
      </c>
      <c r="BE130" s="257">
        <f>IF(N130="základní",J130,0)</f>
        <v>0</v>
      </c>
      <c r="BF130" s="257">
        <f>IF(N130="snížená",J130,0)</f>
        <v>0</v>
      </c>
      <c r="BG130" s="257">
        <f>IF(N130="zákl. přenesená",J130,0)</f>
        <v>0</v>
      </c>
      <c r="BH130" s="257">
        <f>IF(N130="sníž. přenesená",J130,0)</f>
        <v>0</v>
      </c>
      <c r="BI130" s="257">
        <f>IF(N130="nulová",J130,0)</f>
        <v>0</v>
      </c>
      <c r="BJ130" s="19" t="s">
        <v>85</v>
      </c>
      <c r="BK130" s="257">
        <f>ROUND(I130*H130,2)</f>
        <v>0</v>
      </c>
      <c r="BL130" s="19" t="s">
        <v>175</v>
      </c>
      <c r="BM130" s="256" t="s">
        <v>264</v>
      </c>
    </row>
    <row r="131" spans="1:65" s="2" customFormat="1" ht="21.75" customHeight="1">
      <c r="A131" s="40"/>
      <c r="B131" s="41"/>
      <c r="C131" s="245" t="s">
        <v>227</v>
      </c>
      <c r="D131" s="245" t="s">
        <v>170</v>
      </c>
      <c r="E131" s="246" t="s">
        <v>227</v>
      </c>
      <c r="F131" s="247" t="s">
        <v>3461</v>
      </c>
      <c r="G131" s="248" t="s">
        <v>2655</v>
      </c>
      <c r="H131" s="249">
        <v>1</v>
      </c>
      <c r="I131" s="250"/>
      <c r="J131" s="251">
        <f>ROUND(I131*H131,2)</f>
        <v>0</v>
      </c>
      <c r="K131" s="247" t="s">
        <v>1</v>
      </c>
      <c r="L131" s="46"/>
      <c r="M131" s="252" t="s">
        <v>1</v>
      </c>
      <c r="N131" s="253" t="s">
        <v>42</v>
      </c>
      <c r="O131" s="93"/>
      <c r="P131" s="254">
        <f>O131*H131</f>
        <v>0</v>
      </c>
      <c r="Q131" s="254">
        <v>0</v>
      </c>
      <c r="R131" s="254">
        <f>Q131*H131</f>
        <v>0</v>
      </c>
      <c r="S131" s="254">
        <v>0</v>
      </c>
      <c r="T131" s="255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56" t="s">
        <v>175</v>
      </c>
      <c r="AT131" s="256" t="s">
        <v>170</v>
      </c>
      <c r="AU131" s="256" t="s">
        <v>85</v>
      </c>
      <c r="AY131" s="19" t="s">
        <v>167</v>
      </c>
      <c r="BE131" s="257">
        <f>IF(N131="základní",J131,0)</f>
        <v>0</v>
      </c>
      <c r="BF131" s="257">
        <f>IF(N131="snížená",J131,0)</f>
        <v>0</v>
      </c>
      <c r="BG131" s="257">
        <f>IF(N131="zákl. přenesená",J131,0)</f>
        <v>0</v>
      </c>
      <c r="BH131" s="257">
        <f>IF(N131="sníž. přenesená",J131,0)</f>
        <v>0</v>
      </c>
      <c r="BI131" s="257">
        <f>IF(N131="nulová",J131,0)</f>
        <v>0</v>
      </c>
      <c r="BJ131" s="19" t="s">
        <v>85</v>
      </c>
      <c r="BK131" s="257">
        <f>ROUND(I131*H131,2)</f>
        <v>0</v>
      </c>
      <c r="BL131" s="19" t="s">
        <v>175</v>
      </c>
      <c r="BM131" s="256" t="s">
        <v>277</v>
      </c>
    </row>
    <row r="132" spans="1:65" s="2" customFormat="1" ht="33" customHeight="1">
      <c r="A132" s="40"/>
      <c r="B132" s="41"/>
      <c r="C132" s="245" t="s">
        <v>226</v>
      </c>
      <c r="D132" s="245" t="s">
        <v>170</v>
      </c>
      <c r="E132" s="246" t="s">
        <v>226</v>
      </c>
      <c r="F132" s="247" t="s">
        <v>3493</v>
      </c>
      <c r="G132" s="248" t="s">
        <v>2655</v>
      </c>
      <c r="H132" s="249">
        <v>1</v>
      </c>
      <c r="I132" s="250"/>
      <c r="J132" s="251">
        <f>ROUND(I132*H132,2)</f>
        <v>0</v>
      </c>
      <c r="K132" s="247" t="s">
        <v>1</v>
      </c>
      <c r="L132" s="46"/>
      <c r="M132" s="252" t="s">
        <v>1</v>
      </c>
      <c r="N132" s="253" t="s">
        <v>42</v>
      </c>
      <c r="O132" s="93"/>
      <c r="P132" s="254">
        <f>O132*H132</f>
        <v>0</v>
      </c>
      <c r="Q132" s="254">
        <v>0</v>
      </c>
      <c r="R132" s="254">
        <f>Q132*H132</f>
        <v>0</v>
      </c>
      <c r="S132" s="254">
        <v>0</v>
      </c>
      <c r="T132" s="255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56" t="s">
        <v>175</v>
      </c>
      <c r="AT132" s="256" t="s">
        <v>170</v>
      </c>
      <c r="AU132" s="256" t="s">
        <v>85</v>
      </c>
      <c r="AY132" s="19" t="s">
        <v>167</v>
      </c>
      <c r="BE132" s="257">
        <f>IF(N132="základní",J132,0)</f>
        <v>0</v>
      </c>
      <c r="BF132" s="257">
        <f>IF(N132="snížená",J132,0)</f>
        <v>0</v>
      </c>
      <c r="BG132" s="257">
        <f>IF(N132="zákl. přenesená",J132,0)</f>
        <v>0</v>
      </c>
      <c r="BH132" s="257">
        <f>IF(N132="sníž. přenesená",J132,0)</f>
        <v>0</v>
      </c>
      <c r="BI132" s="257">
        <f>IF(N132="nulová",J132,0)</f>
        <v>0</v>
      </c>
      <c r="BJ132" s="19" t="s">
        <v>85</v>
      </c>
      <c r="BK132" s="257">
        <f>ROUND(I132*H132,2)</f>
        <v>0</v>
      </c>
      <c r="BL132" s="19" t="s">
        <v>175</v>
      </c>
      <c r="BM132" s="256" t="s">
        <v>288</v>
      </c>
    </row>
    <row r="133" spans="1:65" s="2" customFormat="1" ht="33" customHeight="1">
      <c r="A133" s="40"/>
      <c r="B133" s="41"/>
      <c r="C133" s="245" t="s">
        <v>238</v>
      </c>
      <c r="D133" s="245" t="s">
        <v>170</v>
      </c>
      <c r="E133" s="246" t="s">
        <v>238</v>
      </c>
      <c r="F133" s="247" t="s">
        <v>3494</v>
      </c>
      <c r="G133" s="248" t="s">
        <v>2655</v>
      </c>
      <c r="H133" s="249">
        <v>1</v>
      </c>
      <c r="I133" s="250"/>
      <c r="J133" s="251">
        <f>ROUND(I133*H133,2)</f>
        <v>0</v>
      </c>
      <c r="K133" s="247" t="s">
        <v>1</v>
      </c>
      <c r="L133" s="46"/>
      <c r="M133" s="252" t="s">
        <v>1</v>
      </c>
      <c r="N133" s="253" t="s">
        <v>42</v>
      </c>
      <c r="O133" s="93"/>
      <c r="P133" s="254">
        <f>O133*H133</f>
        <v>0</v>
      </c>
      <c r="Q133" s="254">
        <v>0</v>
      </c>
      <c r="R133" s="254">
        <f>Q133*H133</f>
        <v>0</v>
      </c>
      <c r="S133" s="254">
        <v>0</v>
      </c>
      <c r="T133" s="255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56" t="s">
        <v>175</v>
      </c>
      <c r="AT133" s="256" t="s">
        <v>170</v>
      </c>
      <c r="AU133" s="256" t="s">
        <v>85</v>
      </c>
      <c r="AY133" s="19" t="s">
        <v>167</v>
      </c>
      <c r="BE133" s="257">
        <f>IF(N133="základní",J133,0)</f>
        <v>0</v>
      </c>
      <c r="BF133" s="257">
        <f>IF(N133="snížená",J133,0)</f>
        <v>0</v>
      </c>
      <c r="BG133" s="257">
        <f>IF(N133="zákl. přenesená",J133,0)</f>
        <v>0</v>
      </c>
      <c r="BH133" s="257">
        <f>IF(N133="sníž. přenesená",J133,0)</f>
        <v>0</v>
      </c>
      <c r="BI133" s="257">
        <f>IF(N133="nulová",J133,0)</f>
        <v>0</v>
      </c>
      <c r="BJ133" s="19" t="s">
        <v>85</v>
      </c>
      <c r="BK133" s="257">
        <f>ROUND(I133*H133,2)</f>
        <v>0</v>
      </c>
      <c r="BL133" s="19" t="s">
        <v>175</v>
      </c>
      <c r="BM133" s="256" t="s">
        <v>300</v>
      </c>
    </row>
    <row r="134" spans="1:65" s="2" customFormat="1" ht="33" customHeight="1">
      <c r="A134" s="40"/>
      <c r="B134" s="41"/>
      <c r="C134" s="245" t="s">
        <v>168</v>
      </c>
      <c r="D134" s="245" t="s">
        <v>170</v>
      </c>
      <c r="E134" s="246" t="s">
        <v>168</v>
      </c>
      <c r="F134" s="247" t="s">
        <v>3495</v>
      </c>
      <c r="G134" s="248" t="s">
        <v>2655</v>
      </c>
      <c r="H134" s="249">
        <v>1</v>
      </c>
      <c r="I134" s="250"/>
      <c r="J134" s="251">
        <f>ROUND(I134*H134,2)</f>
        <v>0</v>
      </c>
      <c r="K134" s="247" t="s">
        <v>1</v>
      </c>
      <c r="L134" s="46"/>
      <c r="M134" s="252" t="s">
        <v>1</v>
      </c>
      <c r="N134" s="253" t="s">
        <v>42</v>
      </c>
      <c r="O134" s="93"/>
      <c r="P134" s="254">
        <f>O134*H134</f>
        <v>0</v>
      </c>
      <c r="Q134" s="254">
        <v>0</v>
      </c>
      <c r="R134" s="254">
        <f>Q134*H134</f>
        <v>0</v>
      </c>
      <c r="S134" s="254">
        <v>0</v>
      </c>
      <c r="T134" s="255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56" t="s">
        <v>175</v>
      </c>
      <c r="AT134" s="256" t="s">
        <v>170</v>
      </c>
      <c r="AU134" s="256" t="s">
        <v>85</v>
      </c>
      <c r="AY134" s="19" t="s">
        <v>167</v>
      </c>
      <c r="BE134" s="257">
        <f>IF(N134="základní",J134,0)</f>
        <v>0</v>
      </c>
      <c r="BF134" s="257">
        <f>IF(N134="snížená",J134,0)</f>
        <v>0</v>
      </c>
      <c r="BG134" s="257">
        <f>IF(N134="zákl. přenesená",J134,0)</f>
        <v>0</v>
      </c>
      <c r="BH134" s="257">
        <f>IF(N134="sníž. přenesená",J134,0)</f>
        <v>0</v>
      </c>
      <c r="BI134" s="257">
        <f>IF(N134="nulová",J134,0)</f>
        <v>0</v>
      </c>
      <c r="BJ134" s="19" t="s">
        <v>85</v>
      </c>
      <c r="BK134" s="257">
        <f>ROUND(I134*H134,2)</f>
        <v>0</v>
      </c>
      <c r="BL134" s="19" t="s">
        <v>175</v>
      </c>
      <c r="BM134" s="256" t="s">
        <v>314</v>
      </c>
    </row>
    <row r="135" spans="1:65" s="2" customFormat="1" ht="33" customHeight="1">
      <c r="A135" s="40"/>
      <c r="B135" s="41"/>
      <c r="C135" s="245" t="s">
        <v>264</v>
      </c>
      <c r="D135" s="245" t="s">
        <v>170</v>
      </c>
      <c r="E135" s="246" t="s">
        <v>264</v>
      </c>
      <c r="F135" s="247" t="s">
        <v>3496</v>
      </c>
      <c r="G135" s="248" t="s">
        <v>2655</v>
      </c>
      <c r="H135" s="249">
        <v>1</v>
      </c>
      <c r="I135" s="250"/>
      <c r="J135" s="251">
        <f>ROUND(I135*H135,2)</f>
        <v>0</v>
      </c>
      <c r="K135" s="247" t="s">
        <v>1</v>
      </c>
      <c r="L135" s="46"/>
      <c r="M135" s="252" t="s">
        <v>1</v>
      </c>
      <c r="N135" s="253" t="s">
        <v>42</v>
      </c>
      <c r="O135" s="93"/>
      <c r="P135" s="254">
        <f>O135*H135</f>
        <v>0</v>
      </c>
      <c r="Q135" s="254">
        <v>0</v>
      </c>
      <c r="R135" s="254">
        <f>Q135*H135</f>
        <v>0</v>
      </c>
      <c r="S135" s="254">
        <v>0</v>
      </c>
      <c r="T135" s="255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56" t="s">
        <v>175</v>
      </c>
      <c r="AT135" s="256" t="s">
        <v>170</v>
      </c>
      <c r="AU135" s="256" t="s">
        <v>85</v>
      </c>
      <c r="AY135" s="19" t="s">
        <v>167</v>
      </c>
      <c r="BE135" s="257">
        <f>IF(N135="základní",J135,0)</f>
        <v>0</v>
      </c>
      <c r="BF135" s="257">
        <f>IF(N135="snížená",J135,0)</f>
        <v>0</v>
      </c>
      <c r="BG135" s="257">
        <f>IF(N135="zákl. přenesená",J135,0)</f>
        <v>0</v>
      </c>
      <c r="BH135" s="257">
        <f>IF(N135="sníž. přenesená",J135,0)</f>
        <v>0</v>
      </c>
      <c r="BI135" s="257">
        <f>IF(N135="nulová",J135,0)</f>
        <v>0</v>
      </c>
      <c r="BJ135" s="19" t="s">
        <v>85</v>
      </c>
      <c r="BK135" s="257">
        <f>ROUND(I135*H135,2)</f>
        <v>0</v>
      </c>
      <c r="BL135" s="19" t="s">
        <v>175</v>
      </c>
      <c r="BM135" s="256" t="s">
        <v>327</v>
      </c>
    </row>
    <row r="136" spans="1:65" s="2" customFormat="1" ht="33" customHeight="1">
      <c r="A136" s="40"/>
      <c r="B136" s="41"/>
      <c r="C136" s="245" t="s">
        <v>271</v>
      </c>
      <c r="D136" s="245" t="s">
        <v>170</v>
      </c>
      <c r="E136" s="246" t="s">
        <v>271</v>
      </c>
      <c r="F136" s="247" t="s">
        <v>3497</v>
      </c>
      <c r="G136" s="248" t="s">
        <v>2655</v>
      </c>
      <c r="H136" s="249">
        <v>5</v>
      </c>
      <c r="I136" s="250"/>
      <c r="J136" s="251">
        <f>ROUND(I136*H136,2)</f>
        <v>0</v>
      </c>
      <c r="K136" s="247" t="s">
        <v>1</v>
      </c>
      <c r="L136" s="46"/>
      <c r="M136" s="252" t="s">
        <v>1</v>
      </c>
      <c r="N136" s="253" t="s">
        <v>42</v>
      </c>
      <c r="O136" s="93"/>
      <c r="P136" s="254">
        <f>O136*H136</f>
        <v>0</v>
      </c>
      <c r="Q136" s="254">
        <v>0</v>
      </c>
      <c r="R136" s="254">
        <f>Q136*H136</f>
        <v>0</v>
      </c>
      <c r="S136" s="254">
        <v>0</v>
      </c>
      <c r="T136" s="255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56" t="s">
        <v>175</v>
      </c>
      <c r="AT136" s="256" t="s">
        <v>170</v>
      </c>
      <c r="AU136" s="256" t="s">
        <v>85</v>
      </c>
      <c r="AY136" s="19" t="s">
        <v>167</v>
      </c>
      <c r="BE136" s="257">
        <f>IF(N136="základní",J136,0)</f>
        <v>0</v>
      </c>
      <c r="BF136" s="257">
        <f>IF(N136="snížená",J136,0)</f>
        <v>0</v>
      </c>
      <c r="BG136" s="257">
        <f>IF(N136="zákl. přenesená",J136,0)</f>
        <v>0</v>
      </c>
      <c r="BH136" s="257">
        <f>IF(N136="sníž. přenesená",J136,0)</f>
        <v>0</v>
      </c>
      <c r="BI136" s="257">
        <f>IF(N136="nulová",J136,0)</f>
        <v>0</v>
      </c>
      <c r="BJ136" s="19" t="s">
        <v>85</v>
      </c>
      <c r="BK136" s="257">
        <f>ROUND(I136*H136,2)</f>
        <v>0</v>
      </c>
      <c r="BL136" s="19" t="s">
        <v>175</v>
      </c>
      <c r="BM136" s="256" t="s">
        <v>345</v>
      </c>
    </row>
    <row r="137" spans="1:65" s="2" customFormat="1" ht="21.75" customHeight="1">
      <c r="A137" s="40"/>
      <c r="B137" s="41"/>
      <c r="C137" s="245" t="s">
        <v>277</v>
      </c>
      <c r="D137" s="245" t="s">
        <v>170</v>
      </c>
      <c r="E137" s="246" t="s">
        <v>277</v>
      </c>
      <c r="F137" s="247" t="s">
        <v>3498</v>
      </c>
      <c r="G137" s="248" t="s">
        <v>2655</v>
      </c>
      <c r="H137" s="249">
        <v>2</v>
      </c>
      <c r="I137" s="250"/>
      <c r="J137" s="251">
        <f>ROUND(I137*H137,2)</f>
        <v>0</v>
      </c>
      <c r="K137" s="247" t="s">
        <v>1</v>
      </c>
      <c r="L137" s="46"/>
      <c r="M137" s="252" t="s">
        <v>1</v>
      </c>
      <c r="N137" s="253" t="s">
        <v>42</v>
      </c>
      <c r="O137" s="93"/>
      <c r="P137" s="254">
        <f>O137*H137</f>
        <v>0</v>
      </c>
      <c r="Q137" s="254">
        <v>0</v>
      </c>
      <c r="R137" s="254">
        <f>Q137*H137</f>
        <v>0</v>
      </c>
      <c r="S137" s="254">
        <v>0</v>
      </c>
      <c r="T137" s="255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56" t="s">
        <v>175</v>
      </c>
      <c r="AT137" s="256" t="s">
        <v>170</v>
      </c>
      <c r="AU137" s="256" t="s">
        <v>85</v>
      </c>
      <c r="AY137" s="19" t="s">
        <v>167</v>
      </c>
      <c r="BE137" s="257">
        <f>IF(N137="základní",J137,0)</f>
        <v>0</v>
      </c>
      <c r="BF137" s="257">
        <f>IF(N137="snížená",J137,0)</f>
        <v>0</v>
      </c>
      <c r="BG137" s="257">
        <f>IF(N137="zákl. přenesená",J137,0)</f>
        <v>0</v>
      </c>
      <c r="BH137" s="257">
        <f>IF(N137="sníž. přenesená",J137,0)</f>
        <v>0</v>
      </c>
      <c r="BI137" s="257">
        <f>IF(N137="nulová",J137,0)</f>
        <v>0</v>
      </c>
      <c r="BJ137" s="19" t="s">
        <v>85</v>
      </c>
      <c r="BK137" s="257">
        <f>ROUND(I137*H137,2)</f>
        <v>0</v>
      </c>
      <c r="BL137" s="19" t="s">
        <v>175</v>
      </c>
      <c r="BM137" s="256" t="s">
        <v>356</v>
      </c>
    </row>
    <row r="138" spans="1:65" s="2" customFormat="1" ht="21.75" customHeight="1">
      <c r="A138" s="40"/>
      <c r="B138" s="41"/>
      <c r="C138" s="245" t="s">
        <v>283</v>
      </c>
      <c r="D138" s="245" t="s">
        <v>170</v>
      </c>
      <c r="E138" s="246" t="s">
        <v>283</v>
      </c>
      <c r="F138" s="247" t="s">
        <v>3499</v>
      </c>
      <c r="G138" s="248" t="s">
        <v>2655</v>
      </c>
      <c r="H138" s="249">
        <v>1</v>
      </c>
      <c r="I138" s="250"/>
      <c r="J138" s="251">
        <f>ROUND(I138*H138,2)</f>
        <v>0</v>
      </c>
      <c r="K138" s="247" t="s">
        <v>1</v>
      </c>
      <c r="L138" s="46"/>
      <c r="M138" s="252" t="s">
        <v>1</v>
      </c>
      <c r="N138" s="253" t="s">
        <v>42</v>
      </c>
      <c r="O138" s="93"/>
      <c r="P138" s="254">
        <f>O138*H138</f>
        <v>0</v>
      </c>
      <c r="Q138" s="254">
        <v>0</v>
      </c>
      <c r="R138" s="254">
        <f>Q138*H138</f>
        <v>0</v>
      </c>
      <c r="S138" s="254">
        <v>0</v>
      </c>
      <c r="T138" s="255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56" t="s">
        <v>175</v>
      </c>
      <c r="AT138" s="256" t="s">
        <v>170</v>
      </c>
      <c r="AU138" s="256" t="s">
        <v>85</v>
      </c>
      <c r="AY138" s="19" t="s">
        <v>167</v>
      </c>
      <c r="BE138" s="257">
        <f>IF(N138="základní",J138,0)</f>
        <v>0</v>
      </c>
      <c r="BF138" s="257">
        <f>IF(N138="snížená",J138,0)</f>
        <v>0</v>
      </c>
      <c r="BG138" s="257">
        <f>IF(N138="zákl. přenesená",J138,0)</f>
        <v>0</v>
      </c>
      <c r="BH138" s="257">
        <f>IF(N138="sníž. přenesená",J138,0)</f>
        <v>0</v>
      </c>
      <c r="BI138" s="257">
        <f>IF(N138="nulová",J138,0)</f>
        <v>0</v>
      </c>
      <c r="BJ138" s="19" t="s">
        <v>85</v>
      </c>
      <c r="BK138" s="257">
        <f>ROUND(I138*H138,2)</f>
        <v>0</v>
      </c>
      <c r="BL138" s="19" t="s">
        <v>175</v>
      </c>
      <c r="BM138" s="256" t="s">
        <v>365</v>
      </c>
    </row>
    <row r="139" spans="1:65" s="2" customFormat="1" ht="33" customHeight="1">
      <c r="A139" s="40"/>
      <c r="B139" s="41"/>
      <c r="C139" s="245" t="s">
        <v>288</v>
      </c>
      <c r="D139" s="245" t="s">
        <v>170</v>
      </c>
      <c r="E139" s="246" t="s">
        <v>288</v>
      </c>
      <c r="F139" s="247" t="s">
        <v>3500</v>
      </c>
      <c r="G139" s="248" t="s">
        <v>2655</v>
      </c>
      <c r="H139" s="249">
        <v>2</v>
      </c>
      <c r="I139" s="250"/>
      <c r="J139" s="251">
        <f>ROUND(I139*H139,2)</f>
        <v>0</v>
      </c>
      <c r="K139" s="247" t="s">
        <v>1</v>
      </c>
      <c r="L139" s="46"/>
      <c r="M139" s="252" t="s">
        <v>1</v>
      </c>
      <c r="N139" s="253" t="s">
        <v>42</v>
      </c>
      <c r="O139" s="93"/>
      <c r="P139" s="254">
        <f>O139*H139</f>
        <v>0</v>
      </c>
      <c r="Q139" s="254">
        <v>0</v>
      </c>
      <c r="R139" s="254">
        <f>Q139*H139</f>
        <v>0</v>
      </c>
      <c r="S139" s="254">
        <v>0</v>
      </c>
      <c r="T139" s="255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56" t="s">
        <v>175</v>
      </c>
      <c r="AT139" s="256" t="s">
        <v>170</v>
      </c>
      <c r="AU139" s="256" t="s">
        <v>85</v>
      </c>
      <c r="AY139" s="19" t="s">
        <v>167</v>
      </c>
      <c r="BE139" s="257">
        <f>IF(N139="základní",J139,0)</f>
        <v>0</v>
      </c>
      <c r="BF139" s="257">
        <f>IF(N139="snížená",J139,0)</f>
        <v>0</v>
      </c>
      <c r="BG139" s="257">
        <f>IF(N139="zákl. přenesená",J139,0)</f>
        <v>0</v>
      </c>
      <c r="BH139" s="257">
        <f>IF(N139="sníž. přenesená",J139,0)</f>
        <v>0</v>
      </c>
      <c r="BI139" s="257">
        <f>IF(N139="nulová",J139,0)</f>
        <v>0</v>
      </c>
      <c r="BJ139" s="19" t="s">
        <v>85</v>
      </c>
      <c r="BK139" s="257">
        <f>ROUND(I139*H139,2)</f>
        <v>0</v>
      </c>
      <c r="BL139" s="19" t="s">
        <v>175</v>
      </c>
      <c r="BM139" s="256" t="s">
        <v>380</v>
      </c>
    </row>
    <row r="140" spans="1:63" s="12" customFormat="1" ht="22.8" customHeight="1">
      <c r="A140" s="12"/>
      <c r="B140" s="229"/>
      <c r="C140" s="230"/>
      <c r="D140" s="231" t="s">
        <v>76</v>
      </c>
      <c r="E140" s="243" t="s">
        <v>2268</v>
      </c>
      <c r="F140" s="243" t="s">
        <v>3470</v>
      </c>
      <c r="G140" s="230"/>
      <c r="H140" s="230"/>
      <c r="I140" s="233"/>
      <c r="J140" s="244">
        <f>BK140</f>
        <v>0</v>
      </c>
      <c r="K140" s="230"/>
      <c r="L140" s="235"/>
      <c r="M140" s="236"/>
      <c r="N140" s="237"/>
      <c r="O140" s="237"/>
      <c r="P140" s="238">
        <f>SUM(P141:P148)</f>
        <v>0</v>
      </c>
      <c r="Q140" s="237"/>
      <c r="R140" s="238">
        <f>SUM(R141:R148)</f>
        <v>0</v>
      </c>
      <c r="S140" s="237"/>
      <c r="T140" s="239">
        <f>SUM(T141:T148)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40" t="s">
        <v>85</v>
      </c>
      <c r="AT140" s="241" t="s">
        <v>76</v>
      </c>
      <c r="AU140" s="241" t="s">
        <v>85</v>
      </c>
      <c r="AY140" s="240" t="s">
        <v>167</v>
      </c>
      <c r="BK140" s="242">
        <f>SUM(BK141:BK148)</f>
        <v>0</v>
      </c>
    </row>
    <row r="141" spans="1:65" s="2" customFormat="1" ht="16.5" customHeight="1">
      <c r="A141" s="40"/>
      <c r="B141" s="41"/>
      <c r="C141" s="245" t="s">
        <v>8</v>
      </c>
      <c r="D141" s="245" t="s">
        <v>170</v>
      </c>
      <c r="E141" s="246" t="s">
        <v>8</v>
      </c>
      <c r="F141" s="247" t="s">
        <v>3471</v>
      </c>
      <c r="G141" s="248" t="s">
        <v>2655</v>
      </c>
      <c r="H141" s="249">
        <v>4</v>
      </c>
      <c r="I141" s="250"/>
      <c r="J141" s="251">
        <f>ROUND(I141*H141,2)</f>
        <v>0</v>
      </c>
      <c r="K141" s="247" t="s">
        <v>1</v>
      </c>
      <c r="L141" s="46"/>
      <c r="M141" s="252" t="s">
        <v>1</v>
      </c>
      <c r="N141" s="253" t="s">
        <v>42</v>
      </c>
      <c r="O141" s="93"/>
      <c r="P141" s="254">
        <f>O141*H141</f>
        <v>0</v>
      </c>
      <c r="Q141" s="254">
        <v>0</v>
      </c>
      <c r="R141" s="254">
        <f>Q141*H141</f>
        <v>0</v>
      </c>
      <c r="S141" s="254">
        <v>0</v>
      </c>
      <c r="T141" s="255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56" t="s">
        <v>175</v>
      </c>
      <c r="AT141" s="256" t="s">
        <v>170</v>
      </c>
      <c r="AU141" s="256" t="s">
        <v>87</v>
      </c>
      <c r="AY141" s="19" t="s">
        <v>167</v>
      </c>
      <c r="BE141" s="257">
        <f>IF(N141="základní",J141,0)</f>
        <v>0</v>
      </c>
      <c r="BF141" s="257">
        <f>IF(N141="snížená",J141,0)</f>
        <v>0</v>
      </c>
      <c r="BG141" s="257">
        <f>IF(N141="zákl. přenesená",J141,0)</f>
        <v>0</v>
      </c>
      <c r="BH141" s="257">
        <f>IF(N141="sníž. přenesená",J141,0)</f>
        <v>0</v>
      </c>
      <c r="BI141" s="257">
        <f>IF(N141="nulová",J141,0)</f>
        <v>0</v>
      </c>
      <c r="BJ141" s="19" t="s">
        <v>85</v>
      </c>
      <c r="BK141" s="257">
        <f>ROUND(I141*H141,2)</f>
        <v>0</v>
      </c>
      <c r="BL141" s="19" t="s">
        <v>175</v>
      </c>
      <c r="BM141" s="256" t="s">
        <v>333</v>
      </c>
    </row>
    <row r="142" spans="1:65" s="2" customFormat="1" ht="16.5" customHeight="1">
      <c r="A142" s="40"/>
      <c r="B142" s="41"/>
      <c r="C142" s="245" t="s">
        <v>300</v>
      </c>
      <c r="D142" s="245" t="s">
        <v>170</v>
      </c>
      <c r="E142" s="246" t="s">
        <v>300</v>
      </c>
      <c r="F142" s="247" t="s">
        <v>3472</v>
      </c>
      <c r="G142" s="248" t="s">
        <v>2655</v>
      </c>
      <c r="H142" s="249">
        <v>2</v>
      </c>
      <c r="I142" s="250"/>
      <c r="J142" s="251">
        <f>ROUND(I142*H142,2)</f>
        <v>0</v>
      </c>
      <c r="K142" s="247" t="s">
        <v>1</v>
      </c>
      <c r="L142" s="46"/>
      <c r="M142" s="252" t="s">
        <v>1</v>
      </c>
      <c r="N142" s="253" t="s">
        <v>42</v>
      </c>
      <c r="O142" s="93"/>
      <c r="P142" s="254">
        <f>O142*H142</f>
        <v>0</v>
      </c>
      <c r="Q142" s="254">
        <v>0</v>
      </c>
      <c r="R142" s="254">
        <f>Q142*H142</f>
        <v>0</v>
      </c>
      <c r="S142" s="254">
        <v>0</v>
      </c>
      <c r="T142" s="255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56" t="s">
        <v>175</v>
      </c>
      <c r="AT142" s="256" t="s">
        <v>170</v>
      </c>
      <c r="AU142" s="256" t="s">
        <v>87</v>
      </c>
      <c r="AY142" s="19" t="s">
        <v>167</v>
      </c>
      <c r="BE142" s="257">
        <f>IF(N142="základní",J142,0)</f>
        <v>0</v>
      </c>
      <c r="BF142" s="257">
        <f>IF(N142="snížená",J142,0)</f>
        <v>0</v>
      </c>
      <c r="BG142" s="257">
        <f>IF(N142="zákl. přenesená",J142,0)</f>
        <v>0</v>
      </c>
      <c r="BH142" s="257">
        <f>IF(N142="sníž. přenesená",J142,0)</f>
        <v>0</v>
      </c>
      <c r="BI142" s="257">
        <f>IF(N142="nulová",J142,0)</f>
        <v>0</v>
      </c>
      <c r="BJ142" s="19" t="s">
        <v>85</v>
      </c>
      <c r="BK142" s="257">
        <f>ROUND(I142*H142,2)</f>
        <v>0</v>
      </c>
      <c r="BL142" s="19" t="s">
        <v>175</v>
      </c>
      <c r="BM142" s="256" t="s">
        <v>407</v>
      </c>
    </row>
    <row r="143" spans="1:65" s="2" customFormat="1" ht="16.5" customHeight="1">
      <c r="A143" s="40"/>
      <c r="B143" s="41"/>
      <c r="C143" s="245" t="s">
        <v>306</v>
      </c>
      <c r="D143" s="245" t="s">
        <v>170</v>
      </c>
      <c r="E143" s="246" t="s">
        <v>306</v>
      </c>
      <c r="F143" s="247" t="s">
        <v>3473</v>
      </c>
      <c r="G143" s="248" t="s">
        <v>2655</v>
      </c>
      <c r="H143" s="249">
        <v>3</v>
      </c>
      <c r="I143" s="250"/>
      <c r="J143" s="251">
        <f>ROUND(I143*H143,2)</f>
        <v>0</v>
      </c>
      <c r="K143" s="247" t="s">
        <v>1</v>
      </c>
      <c r="L143" s="46"/>
      <c r="M143" s="252" t="s">
        <v>1</v>
      </c>
      <c r="N143" s="253" t="s">
        <v>42</v>
      </c>
      <c r="O143" s="93"/>
      <c r="P143" s="254">
        <f>O143*H143</f>
        <v>0</v>
      </c>
      <c r="Q143" s="254">
        <v>0</v>
      </c>
      <c r="R143" s="254">
        <f>Q143*H143</f>
        <v>0</v>
      </c>
      <c r="S143" s="254">
        <v>0</v>
      </c>
      <c r="T143" s="255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56" t="s">
        <v>175</v>
      </c>
      <c r="AT143" s="256" t="s">
        <v>170</v>
      </c>
      <c r="AU143" s="256" t="s">
        <v>87</v>
      </c>
      <c r="AY143" s="19" t="s">
        <v>167</v>
      </c>
      <c r="BE143" s="257">
        <f>IF(N143="základní",J143,0)</f>
        <v>0</v>
      </c>
      <c r="BF143" s="257">
        <f>IF(N143="snížená",J143,0)</f>
        <v>0</v>
      </c>
      <c r="BG143" s="257">
        <f>IF(N143="zákl. přenesená",J143,0)</f>
        <v>0</v>
      </c>
      <c r="BH143" s="257">
        <f>IF(N143="sníž. přenesená",J143,0)</f>
        <v>0</v>
      </c>
      <c r="BI143" s="257">
        <f>IF(N143="nulová",J143,0)</f>
        <v>0</v>
      </c>
      <c r="BJ143" s="19" t="s">
        <v>85</v>
      </c>
      <c r="BK143" s="257">
        <f>ROUND(I143*H143,2)</f>
        <v>0</v>
      </c>
      <c r="BL143" s="19" t="s">
        <v>175</v>
      </c>
      <c r="BM143" s="256" t="s">
        <v>399</v>
      </c>
    </row>
    <row r="144" spans="1:65" s="2" customFormat="1" ht="16.5" customHeight="1">
      <c r="A144" s="40"/>
      <c r="B144" s="41"/>
      <c r="C144" s="245" t="s">
        <v>314</v>
      </c>
      <c r="D144" s="245" t="s">
        <v>170</v>
      </c>
      <c r="E144" s="246" t="s">
        <v>314</v>
      </c>
      <c r="F144" s="247" t="s">
        <v>3501</v>
      </c>
      <c r="G144" s="248" t="s">
        <v>2655</v>
      </c>
      <c r="H144" s="249">
        <v>1</v>
      </c>
      <c r="I144" s="250"/>
      <c r="J144" s="251">
        <f>ROUND(I144*H144,2)</f>
        <v>0</v>
      </c>
      <c r="K144" s="247" t="s">
        <v>1</v>
      </c>
      <c r="L144" s="46"/>
      <c r="M144" s="252" t="s">
        <v>1</v>
      </c>
      <c r="N144" s="253" t="s">
        <v>42</v>
      </c>
      <c r="O144" s="93"/>
      <c r="P144" s="254">
        <f>O144*H144</f>
        <v>0</v>
      </c>
      <c r="Q144" s="254">
        <v>0</v>
      </c>
      <c r="R144" s="254">
        <f>Q144*H144</f>
        <v>0</v>
      </c>
      <c r="S144" s="254">
        <v>0</v>
      </c>
      <c r="T144" s="255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56" t="s">
        <v>175</v>
      </c>
      <c r="AT144" s="256" t="s">
        <v>170</v>
      </c>
      <c r="AU144" s="256" t="s">
        <v>87</v>
      </c>
      <c r="AY144" s="19" t="s">
        <v>167</v>
      </c>
      <c r="BE144" s="257">
        <f>IF(N144="základní",J144,0)</f>
        <v>0</v>
      </c>
      <c r="BF144" s="257">
        <f>IF(N144="snížená",J144,0)</f>
        <v>0</v>
      </c>
      <c r="BG144" s="257">
        <f>IF(N144="zákl. přenesená",J144,0)</f>
        <v>0</v>
      </c>
      <c r="BH144" s="257">
        <f>IF(N144="sníž. přenesená",J144,0)</f>
        <v>0</v>
      </c>
      <c r="BI144" s="257">
        <f>IF(N144="nulová",J144,0)</f>
        <v>0</v>
      </c>
      <c r="BJ144" s="19" t="s">
        <v>85</v>
      </c>
      <c r="BK144" s="257">
        <f>ROUND(I144*H144,2)</f>
        <v>0</v>
      </c>
      <c r="BL144" s="19" t="s">
        <v>175</v>
      </c>
      <c r="BM144" s="256" t="s">
        <v>604</v>
      </c>
    </row>
    <row r="145" spans="1:65" s="2" customFormat="1" ht="16.5" customHeight="1">
      <c r="A145" s="40"/>
      <c r="B145" s="41"/>
      <c r="C145" s="245" t="s">
        <v>321</v>
      </c>
      <c r="D145" s="245" t="s">
        <v>170</v>
      </c>
      <c r="E145" s="246" t="s">
        <v>321</v>
      </c>
      <c r="F145" s="247" t="s">
        <v>3475</v>
      </c>
      <c r="G145" s="248" t="s">
        <v>2655</v>
      </c>
      <c r="H145" s="249">
        <v>1</v>
      </c>
      <c r="I145" s="250"/>
      <c r="J145" s="251">
        <f>ROUND(I145*H145,2)</f>
        <v>0</v>
      </c>
      <c r="K145" s="247" t="s">
        <v>1</v>
      </c>
      <c r="L145" s="46"/>
      <c r="M145" s="252" t="s">
        <v>1</v>
      </c>
      <c r="N145" s="253" t="s">
        <v>42</v>
      </c>
      <c r="O145" s="93"/>
      <c r="P145" s="254">
        <f>O145*H145</f>
        <v>0</v>
      </c>
      <c r="Q145" s="254">
        <v>0</v>
      </c>
      <c r="R145" s="254">
        <f>Q145*H145</f>
        <v>0</v>
      </c>
      <c r="S145" s="254">
        <v>0</v>
      </c>
      <c r="T145" s="255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56" t="s">
        <v>175</v>
      </c>
      <c r="AT145" s="256" t="s">
        <v>170</v>
      </c>
      <c r="AU145" s="256" t="s">
        <v>87</v>
      </c>
      <c r="AY145" s="19" t="s">
        <v>167</v>
      </c>
      <c r="BE145" s="257">
        <f>IF(N145="základní",J145,0)</f>
        <v>0</v>
      </c>
      <c r="BF145" s="257">
        <f>IF(N145="snížená",J145,0)</f>
        <v>0</v>
      </c>
      <c r="BG145" s="257">
        <f>IF(N145="zákl. přenesená",J145,0)</f>
        <v>0</v>
      </c>
      <c r="BH145" s="257">
        <f>IF(N145="sníž. přenesená",J145,0)</f>
        <v>0</v>
      </c>
      <c r="BI145" s="257">
        <f>IF(N145="nulová",J145,0)</f>
        <v>0</v>
      </c>
      <c r="BJ145" s="19" t="s">
        <v>85</v>
      </c>
      <c r="BK145" s="257">
        <f>ROUND(I145*H145,2)</f>
        <v>0</v>
      </c>
      <c r="BL145" s="19" t="s">
        <v>175</v>
      </c>
      <c r="BM145" s="256" t="s">
        <v>616</v>
      </c>
    </row>
    <row r="146" spans="1:65" s="2" customFormat="1" ht="16.5" customHeight="1">
      <c r="A146" s="40"/>
      <c r="B146" s="41"/>
      <c r="C146" s="245" t="s">
        <v>327</v>
      </c>
      <c r="D146" s="245" t="s">
        <v>170</v>
      </c>
      <c r="E146" s="246" t="s">
        <v>327</v>
      </c>
      <c r="F146" s="247" t="s">
        <v>3476</v>
      </c>
      <c r="G146" s="248" t="s">
        <v>267</v>
      </c>
      <c r="H146" s="249">
        <v>0.5</v>
      </c>
      <c r="I146" s="250"/>
      <c r="J146" s="251">
        <f>ROUND(I146*H146,2)</f>
        <v>0</v>
      </c>
      <c r="K146" s="247" t="s">
        <v>1</v>
      </c>
      <c r="L146" s="46"/>
      <c r="M146" s="252" t="s">
        <v>1</v>
      </c>
      <c r="N146" s="253" t="s">
        <v>42</v>
      </c>
      <c r="O146" s="93"/>
      <c r="P146" s="254">
        <f>O146*H146</f>
        <v>0</v>
      </c>
      <c r="Q146" s="254">
        <v>0</v>
      </c>
      <c r="R146" s="254">
        <f>Q146*H146</f>
        <v>0</v>
      </c>
      <c r="S146" s="254">
        <v>0</v>
      </c>
      <c r="T146" s="255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56" t="s">
        <v>175</v>
      </c>
      <c r="AT146" s="256" t="s">
        <v>170</v>
      </c>
      <c r="AU146" s="256" t="s">
        <v>87</v>
      </c>
      <c r="AY146" s="19" t="s">
        <v>167</v>
      </c>
      <c r="BE146" s="257">
        <f>IF(N146="základní",J146,0)</f>
        <v>0</v>
      </c>
      <c r="BF146" s="257">
        <f>IF(N146="snížená",J146,0)</f>
        <v>0</v>
      </c>
      <c r="BG146" s="257">
        <f>IF(N146="zákl. přenesená",J146,0)</f>
        <v>0</v>
      </c>
      <c r="BH146" s="257">
        <f>IF(N146="sníž. přenesená",J146,0)</f>
        <v>0</v>
      </c>
      <c r="BI146" s="257">
        <f>IF(N146="nulová",J146,0)</f>
        <v>0</v>
      </c>
      <c r="BJ146" s="19" t="s">
        <v>85</v>
      </c>
      <c r="BK146" s="257">
        <f>ROUND(I146*H146,2)</f>
        <v>0</v>
      </c>
      <c r="BL146" s="19" t="s">
        <v>175</v>
      </c>
      <c r="BM146" s="256" t="s">
        <v>628</v>
      </c>
    </row>
    <row r="147" spans="1:65" s="2" customFormat="1" ht="16.5" customHeight="1">
      <c r="A147" s="40"/>
      <c r="B147" s="41"/>
      <c r="C147" s="245" t="s">
        <v>7</v>
      </c>
      <c r="D147" s="245" t="s">
        <v>170</v>
      </c>
      <c r="E147" s="246" t="s">
        <v>7</v>
      </c>
      <c r="F147" s="247" t="s">
        <v>3477</v>
      </c>
      <c r="G147" s="248" t="s">
        <v>267</v>
      </c>
      <c r="H147" s="249">
        <v>20</v>
      </c>
      <c r="I147" s="250"/>
      <c r="J147" s="251">
        <f>ROUND(I147*H147,2)</f>
        <v>0</v>
      </c>
      <c r="K147" s="247" t="s">
        <v>1</v>
      </c>
      <c r="L147" s="46"/>
      <c r="M147" s="252" t="s">
        <v>1</v>
      </c>
      <c r="N147" s="253" t="s">
        <v>42</v>
      </c>
      <c r="O147" s="93"/>
      <c r="P147" s="254">
        <f>O147*H147</f>
        <v>0</v>
      </c>
      <c r="Q147" s="254">
        <v>0</v>
      </c>
      <c r="R147" s="254">
        <f>Q147*H147</f>
        <v>0</v>
      </c>
      <c r="S147" s="254">
        <v>0</v>
      </c>
      <c r="T147" s="255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56" t="s">
        <v>175</v>
      </c>
      <c r="AT147" s="256" t="s">
        <v>170</v>
      </c>
      <c r="AU147" s="256" t="s">
        <v>87</v>
      </c>
      <c r="AY147" s="19" t="s">
        <v>167</v>
      </c>
      <c r="BE147" s="257">
        <f>IF(N147="základní",J147,0)</f>
        <v>0</v>
      </c>
      <c r="BF147" s="257">
        <f>IF(N147="snížená",J147,0)</f>
        <v>0</v>
      </c>
      <c r="BG147" s="257">
        <f>IF(N147="zákl. přenesená",J147,0)</f>
        <v>0</v>
      </c>
      <c r="BH147" s="257">
        <f>IF(N147="sníž. přenesená",J147,0)</f>
        <v>0</v>
      </c>
      <c r="BI147" s="257">
        <f>IF(N147="nulová",J147,0)</f>
        <v>0</v>
      </c>
      <c r="BJ147" s="19" t="s">
        <v>85</v>
      </c>
      <c r="BK147" s="257">
        <f>ROUND(I147*H147,2)</f>
        <v>0</v>
      </c>
      <c r="BL147" s="19" t="s">
        <v>175</v>
      </c>
      <c r="BM147" s="256" t="s">
        <v>641</v>
      </c>
    </row>
    <row r="148" spans="1:65" s="2" customFormat="1" ht="16.5" customHeight="1">
      <c r="A148" s="40"/>
      <c r="B148" s="41"/>
      <c r="C148" s="245" t="s">
        <v>345</v>
      </c>
      <c r="D148" s="245" t="s">
        <v>170</v>
      </c>
      <c r="E148" s="246" t="s">
        <v>345</v>
      </c>
      <c r="F148" s="247" t="s">
        <v>3478</v>
      </c>
      <c r="G148" s="248" t="s">
        <v>348</v>
      </c>
      <c r="H148" s="249">
        <v>1</v>
      </c>
      <c r="I148" s="250"/>
      <c r="J148" s="251">
        <f>ROUND(I148*H148,2)</f>
        <v>0</v>
      </c>
      <c r="K148" s="247" t="s">
        <v>1</v>
      </c>
      <c r="L148" s="46"/>
      <c r="M148" s="252" t="s">
        <v>1</v>
      </c>
      <c r="N148" s="253" t="s">
        <v>42</v>
      </c>
      <c r="O148" s="93"/>
      <c r="P148" s="254">
        <f>O148*H148</f>
        <v>0</v>
      </c>
      <c r="Q148" s="254">
        <v>0</v>
      </c>
      <c r="R148" s="254">
        <f>Q148*H148</f>
        <v>0</v>
      </c>
      <c r="S148" s="254">
        <v>0</v>
      </c>
      <c r="T148" s="255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56" t="s">
        <v>175</v>
      </c>
      <c r="AT148" s="256" t="s">
        <v>170</v>
      </c>
      <c r="AU148" s="256" t="s">
        <v>87</v>
      </c>
      <c r="AY148" s="19" t="s">
        <v>167</v>
      </c>
      <c r="BE148" s="257">
        <f>IF(N148="základní",J148,0)</f>
        <v>0</v>
      </c>
      <c r="BF148" s="257">
        <f>IF(N148="snížená",J148,0)</f>
        <v>0</v>
      </c>
      <c r="BG148" s="257">
        <f>IF(N148="zákl. přenesená",J148,0)</f>
        <v>0</v>
      </c>
      <c r="BH148" s="257">
        <f>IF(N148="sníž. přenesená",J148,0)</f>
        <v>0</v>
      </c>
      <c r="BI148" s="257">
        <f>IF(N148="nulová",J148,0)</f>
        <v>0</v>
      </c>
      <c r="BJ148" s="19" t="s">
        <v>85</v>
      </c>
      <c r="BK148" s="257">
        <f>ROUND(I148*H148,2)</f>
        <v>0</v>
      </c>
      <c r="BL148" s="19" t="s">
        <v>175</v>
      </c>
      <c r="BM148" s="256" t="s">
        <v>651</v>
      </c>
    </row>
    <row r="149" spans="1:63" s="12" customFormat="1" ht="22.8" customHeight="1">
      <c r="A149" s="12"/>
      <c r="B149" s="229"/>
      <c r="C149" s="230"/>
      <c r="D149" s="231" t="s">
        <v>76</v>
      </c>
      <c r="E149" s="243" t="s">
        <v>2649</v>
      </c>
      <c r="F149" s="243" t="s">
        <v>3479</v>
      </c>
      <c r="G149" s="230"/>
      <c r="H149" s="230"/>
      <c r="I149" s="233"/>
      <c r="J149" s="244">
        <f>BK149</f>
        <v>0</v>
      </c>
      <c r="K149" s="230"/>
      <c r="L149" s="235"/>
      <c r="M149" s="236"/>
      <c r="N149" s="237"/>
      <c r="O149" s="237"/>
      <c r="P149" s="238">
        <f>SUM(P150:P152)</f>
        <v>0</v>
      </c>
      <c r="Q149" s="237"/>
      <c r="R149" s="238">
        <f>SUM(R150:R152)</f>
        <v>0</v>
      </c>
      <c r="S149" s="237"/>
      <c r="T149" s="239">
        <f>SUM(T150:T152)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40" t="s">
        <v>85</v>
      </c>
      <c r="AT149" s="241" t="s">
        <v>76</v>
      </c>
      <c r="AU149" s="241" t="s">
        <v>85</v>
      </c>
      <c r="AY149" s="240" t="s">
        <v>167</v>
      </c>
      <c r="BK149" s="242">
        <f>SUM(BK150:BK152)</f>
        <v>0</v>
      </c>
    </row>
    <row r="150" spans="1:65" s="2" customFormat="1" ht="16.5" customHeight="1">
      <c r="A150" s="40"/>
      <c r="B150" s="41"/>
      <c r="C150" s="245" t="s">
        <v>350</v>
      </c>
      <c r="D150" s="245" t="s">
        <v>170</v>
      </c>
      <c r="E150" s="246" t="s">
        <v>350</v>
      </c>
      <c r="F150" s="247" t="s">
        <v>3480</v>
      </c>
      <c r="G150" s="248" t="s">
        <v>173</v>
      </c>
      <c r="H150" s="249">
        <v>68</v>
      </c>
      <c r="I150" s="250"/>
      <c r="J150" s="251">
        <f>ROUND(I150*H150,2)</f>
        <v>0</v>
      </c>
      <c r="K150" s="247" t="s">
        <v>1</v>
      </c>
      <c r="L150" s="46"/>
      <c r="M150" s="252" t="s">
        <v>1</v>
      </c>
      <c r="N150" s="253" t="s">
        <v>42</v>
      </c>
      <c r="O150" s="93"/>
      <c r="P150" s="254">
        <f>O150*H150</f>
        <v>0</v>
      </c>
      <c r="Q150" s="254">
        <v>0</v>
      </c>
      <c r="R150" s="254">
        <f>Q150*H150</f>
        <v>0</v>
      </c>
      <c r="S150" s="254">
        <v>0</v>
      </c>
      <c r="T150" s="255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56" t="s">
        <v>175</v>
      </c>
      <c r="AT150" s="256" t="s">
        <v>170</v>
      </c>
      <c r="AU150" s="256" t="s">
        <v>87</v>
      </c>
      <c r="AY150" s="19" t="s">
        <v>167</v>
      </c>
      <c r="BE150" s="257">
        <f>IF(N150="základní",J150,0)</f>
        <v>0</v>
      </c>
      <c r="BF150" s="257">
        <f>IF(N150="snížená",J150,0)</f>
        <v>0</v>
      </c>
      <c r="BG150" s="257">
        <f>IF(N150="zákl. přenesená",J150,0)</f>
        <v>0</v>
      </c>
      <c r="BH150" s="257">
        <f>IF(N150="sníž. přenesená",J150,0)</f>
        <v>0</v>
      </c>
      <c r="BI150" s="257">
        <f>IF(N150="nulová",J150,0)</f>
        <v>0</v>
      </c>
      <c r="BJ150" s="19" t="s">
        <v>85</v>
      </c>
      <c r="BK150" s="257">
        <f>ROUND(I150*H150,2)</f>
        <v>0</v>
      </c>
      <c r="BL150" s="19" t="s">
        <v>175</v>
      </c>
      <c r="BM150" s="256" t="s">
        <v>665</v>
      </c>
    </row>
    <row r="151" spans="1:65" s="2" customFormat="1" ht="16.5" customHeight="1">
      <c r="A151" s="40"/>
      <c r="B151" s="41"/>
      <c r="C151" s="245" t="s">
        <v>356</v>
      </c>
      <c r="D151" s="245" t="s">
        <v>170</v>
      </c>
      <c r="E151" s="246" t="s">
        <v>356</v>
      </c>
      <c r="F151" s="247" t="s">
        <v>3481</v>
      </c>
      <c r="G151" s="248" t="s">
        <v>348</v>
      </c>
      <c r="H151" s="249">
        <v>1</v>
      </c>
      <c r="I151" s="250"/>
      <c r="J151" s="251">
        <f>ROUND(I151*H151,2)</f>
        <v>0</v>
      </c>
      <c r="K151" s="247" t="s">
        <v>1</v>
      </c>
      <c r="L151" s="46"/>
      <c r="M151" s="252" t="s">
        <v>1</v>
      </c>
      <c r="N151" s="253" t="s">
        <v>42</v>
      </c>
      <c r="O151" s="93"/>
      <c r="P151" s="254">
        <f>O151*H151</f>
        <v>0</v>
      </c>
      <c r="Q151" s="254">
        <v>0</v>
      </c>
      <c r="R151" s="254">
        <f>Q151*H151</f>
        <v>0</v>
      </c>
      <c r="S151" s="254">
        <v>0</v>
      </c>
      <c r="T151" s="255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56" t="s">
        <v>175</v>
      </c>
      <c r="AT151" s="256" t="s">
        <v>170</v>
      </c>
      <c r="AU151" s="256" t="s">
        <v>87</v>
      </c>
      <c r="AY151" s="19" t="s">
        <v>167</v>
      </c>
      <c r="BE151" s="257">
        <f>IF(N151="základní",J151,0)</f>
        <v>0</v>
      </c>
      <c r="BF151" s="257">
        <f>IF(N151="snížená",J151,0)</f>
        <v>0</v>
      </c>
      <c r="BG151" s="257">
        <f>IF(N151="zákl. přenesená",J151,0)</f>
        <v>0</v>
      </c>
      <c r="BH151" s="257">
        <f>IF(N151="sníž. přenesená",J151,0)</f>
        <v>0</v>
      </c>
      <c r="BI151" s="257">
        <f>IF(N151="nulová",J151,0)</f>
        <v>0</v>
      </c>
      <c r="BJ151" s="19" t="s">
        <v>85</v>
      </c>
      <c r="BK151" s="257">
        <f>ROUND(I151*H151,2)</f>
        <v>0</v>
      </c>
      <c r="BL151" s="19" t="s">
        <v>175</v>
      </c>
      <c r="BM151" s="256" t="s">
        <v>675</v>
      </c>
    </row>
    <row r="152" spans="1:65" s="2" customFormat="1" ht="33" customHeight="1">
      <c r="A152" s="40"/>
      <c r="B152" s="41"/>
      <c r="C152" s="245" t="s">
        <v>361</v>
      </c>
      <c r="D152" s="245" t="s">
        <v>170</v>
      </c>
      <c r="E152" s="246" t="s">
        <v>361</v>
      </c>
      <c r="F152" s="247" t="s">
        <v>3482</v>
      </c>
      <c r="G152" s="248" t="s">
        <v>173</v>
      </c>
      <c r="H152" s="249">
        <v>36</v>
      </c>
      <c r="I152" s="250"/>
      <c r="J152" s="251">
        <f>ROUND(I152*H152,2)</f>
        <v>0</v>
      </c>
      <c r="K152" s="247" t="s">
        <v>1</v>
      </c>
      <c r="L152" s="46"/>
      <c r="M152" s="252" t="s">
        <v>1</v>
      </c>
      <c r="N152" s="253" t="s">
        <v>42</v>
      </c>
      <c r="O152" s="93"/>
      <c r="P152" s="254">
        <f>O152*H152</f>
        <v>0</v>
      </c>
      <c r="Q152" s="254">
        <v>0</v>
      </c>
      <c r="R152" s="254">
        <f>Q152*H152</f>
        <v>0</v>
      </c>
      <c r="S152" s="254">
        <v>0</v>
      </c>
      <c r="T152" s="255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56" t="s">
        <v>175</v>
      </c>
      <c r="AT152" s="256" t="s">
        <v>170</v>
      </c>
      <c r="AU152" s="256" t="s">
        <v>87</v>
      </c>
      <c r="AY152" s="19" t="s">
        <v>167</v>
      </c>
      <c r="BE152" s="257">
        <f>IF(N152="základní",J152,0)</f>
        <v>0</v>
      </c>
      <c r="BF152" s="257">
        <f>IF(N152="snížená",J152,0)</f>
        <v>0</v>
      </c>
      <c r="BG152" s="257">
        <f>IF(N152="zákl. přenesená",J152,0)</f>
        <v>0</v>
      </c>
      <c r="BH152" s="257">
        <f>IF(N152="sníž. přenesená",J152,0)</f>
        <v>0</v>
      </c>
      <c r="BI152" s="257">
        <f>IF(N152="nulová",J152,0)</f>
        <v>0</v>
      </c>
      <c r="BJ152" s="19" t="s">
        <v>85</v>
      </c>
      <c r="BK152" s="257">
        <f>ROUND(I152*H152,2)</f>
        <v>0</v>
      </c>
      <c r="BL152" s="19" t="s">
        <v>175</v>
      </c>
      <c r="BM152" s="256" t="s">
        <v>690</v>
      </c>
    </row>
    <row r="153" spans="1:63" s="12" customFormat="1" ht="22.8" customHeight="1">
      <c r="A153" s="12"/>
      <c r="B153" s="229"/>
      <c r="C153" s="230"/>
      <c r="D153" s="231" t="s">
        <v>76</v>
      </c>
      <c r="E153" s="243" t="s">
        <v>2681</v>
      </c>
      <c r="F153" s="243" t="s">
        <v>3483</v>
      </c>
      <c r="G153" s="230"/>
      <c r="H153" s="230"/>
      <c r="I153" s="233"/>
      <c r="J153" s="244">
        <f>BK153</f>
        <v>0</v>
      </c>
      <c r="K153" s="230"/>
      <c r="L153" s="235"/>
      <c r="M153" s="236"/>
      <c r="N153" s="237"/>
      <c r="O153" s="237"/>
      <c r="P153" s="238">
        <f>SUM(P154:P157)</f>
        <v>0</v>
      </c>
      <c r="Q153" s="237"/>
      <c r="R153" s="238">
        <f>SUM(R154:R157)</f>
        <v>0</v>
      </c>
      <c r="S153" s="237"/>
      <c r="T153" s="239">
        <f>SUM(T154:T157)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40" t="s">
        <v>85</v>
      </c>
      <c r="AT153" s="241" t="s">
        <v>76</v>
      </c>
      <c r="AU153" s="241" t="s">
        <v>85</v>
      </c>
      <c r="AY153" s="240" t="s">
        <v>167</v>
      </c>
      <c r="BK153" s="242">
        <f>SUM(BK154:BK157)</f>
        <v>0</v>
      </c>
    </row>
    <row r="154" spans="1:65" s="2" customFormat="1" ht="16.5" customHeight="1">
      <c r="A154" s="40"/>
      <c r="B154" s="41"/>
      <c r="C154" s="245" t="s">
        <v>365</v>
      </c>
      <c r="D154" s="245" t="s">
        <v>170</v>
      </c>
      <c r="E154" s="246" t="s">
        <v>365</v>
      </c>
      <c r="F154" s="247" t="s">
        <v>573</v>
      </c>
      <c r="G154" s="248" t="s">
        <v>348</v>
      </c>
      <c r="H154" s="249">
        <v>1</v>
      </c>
      <c r="I154" s="250"/>
      <c r="J154" s="251">
        <f>ROUND(I154*H154,2)</f>
        <v>0</v>
      </c>
      <c r="K154" s="247" t="s">
        <v>1</v>
      </c>
      <c r="L154" s="46"/>
      <c r="M154" s="252" t="s">
        <v>1</v>
      </c>
      <c r="N154" s="253" t="s">
        <v>42</v>
      </c>
      <c r="O154" s="93"/>
      <c r="P154" s="254">
        <f>O154*H154</f>
        <v>0</v>
      </c>
      <c r="Q154" s="254">
        <v>0</v>
      </c>
      <c r="R154" s="254">
        <f>Q154*H154</f>
        <v>0</v>
      </c>
      <c r="S154" s="254">
        <v>0</v>
      </c>
      <c r="T154" s="255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56" t="s">
        <v>175</v>
      </c>
      <c r="AT154" s="256" t="s">
        <v>170</v>
      </c>
      <c r="AU154" s="256" t="s">
        <v>87</v>
      </c>
      <c r="AY154" s="19" t="s">
        <v>167</v>
      </c>
      <c r="BE154" s="257">
        <f>IF(N154="základní",J154,0)</f>
        <v>0</v>
      </c>
      <c r="BF154" s="257">
        <f>IF(N154="snížená",J154,0)</f>
        <v>0</v>
      </c>
      <c r="BG154" s="257">
        <f>IF(N154="zákl. přenesená",J154,0)</f>
        <v>0</v>
      </c>
      <c r="BH154" s="257">
        <f>IF(N154="sníž. přenesená",J154,0)</f>
        <v>0</v>
      </c>
      <c r="BI154" s="257">
        <f>IF(N154="nulová",J154,0)</f>
        <v>0</v>
      </c>
      <c r="BJ154" s="19" t="s">
        <v>85</v>
      </c>
      <c r="BK154" s="257">
        <f>ROUND(I154*H154,2)</f>
        <v>0</v>
      </c>
      <c r="BL154" s="19" t="s">
        <v>175</v>
      </c>
      <c r="BM154" s="256" t="s">
        <v>701</v>
      </c>
    </row>
    <row r="155" spans="1:65" s="2" customFormat="1" ht="16.5" customHeight="1">
      <c r="A155" s="40"/>
      <c r="B155" s="41"/>
      <c r="C155" s="245" t="s">
        <v>372</v>
      </c>
      <c r="D155" s="245" t="s">
        <v>170</v>
      </c>
      <c r="E155" s="246" t="s">
        <v>372</v>
      </c>
      <c r="F155" s="247" t="s">
        <v>3484</v>
      </c>
      <c r="G155" s="248" t="s">
        <v>348</v>
      </c>
      <c r="H155" s="249">
        <v>1</v>
      </c>
      <c r="I155" s="250"/>
      <c r="J155" s="251">
        <f>ROUND(I155*H155,2)</f>
        <v>0</v>
      </c>
      <c r="K155" s="247" t="s">
        <v>1</v>
      </c>
      <c r="L155" s="46"/>
      <c r="M155" s="252" t="s">
        <v>1</v>
      </c>
      <c r="N155" s="253" t="s">
        <v>42</v>
      </c>
      <c r="O155" s="93"/>
      <c r="P155" s="254">
        <f>O155*H155</f>
        <v>0</v>
      </c>
      <c r="Q155" s="254">
        <v>0</v>
      </c>
      <c r="R155" s="254">
        <f>Q155*H155</f>
        <v>0</v>
      </c>
      <c r="S155" s="254">
        <v>0</v>
      </c>
      <c r="T155" s="255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56" t="s">
        <v>175</v>
      </c>
      <c r="AT155" s="256" t="s">
        <v>170</v>
      </c>
      <c r="AU155" s="256" t="s">
        <v>87</v>
      </c>
      <c r="AY155" s="19" t="s">
        <v>167</v>
      </c>
      <c r="BE155" s="257">
        <f>IF(N155="základní",J155,0)</f>
        <v>0</v>
      </c>
      <c r="BF155" s="257">
        <f>IF(N155="snížená",J155,0)</f>
        <v>0</v>
      </c>
      <c r="BG155" s="257">
        <f>IF(N155="zákl. přenesená",J155,0)</f>
        <v>0</v>
      </c>
      <c r="BH155" s="257">
        <f>IF(N155="sníž. přenesená",J155,0)</f>
        <v>0</v>
      </c>
      <c r="BI155" s="257">
        <f>IF(N155="nulová",J155,0)</f>
        <v>0</v>
      </c>
      <c r="BJ155" s="19" t="s">
        <v>85</v>
      </c>
      <c r="BK155" s="257">
        <f>ROUND(I155*H155,2)</f>
        <v>0</v>
      </c>
      <c r="BL155" s="19" t="s">
        <v>175</v>
      </c>
      <c r="BM155" s="256" t="s">
        <v>711</v>
      </c>
    </row>
    <row r="156" spans="1:65" s="2" customFormat="1" ht="16.5" customHeight="1">
      <c r="A156" s="40"/>
      <c r="B156" s="41"/>
      <c r="C156" s="245" t="s">
        <v>380</v>
      </c>
      <c r="D156" s="245" t="s">
        <v>170</v>
      </c>
      <c r="E156" s="246" t="s">
        <v>380</v>
      </c>
      <c r="F156" s="247" t="s">
        <v>3485</v>
      </c>
      <c r="G156" s="248" t="s">
        <v>348</v>
      </c>
      <c r="H156" s="249">
        <v>1</v>
      </c>
      <c r="I156" s="250"/>
      <c r="J156" s="251">
        <f>ROUND(I156*H156,2)</f>
        <v>0</v>
      </c>
      <c r="K156" s="247" t="s">
        <v>1</v>
      </c>
      <c r="L156" s="46"/>
      <c r="M156" s="252" t="s">
        <v>1</v>
      </c>
      <c r="N156" s="253" t="s">
        <v>42</v>
      </c>
      <c r="O156" s="93"/>
      <c r="P156" s="254">
        <f>O156*H156</f>
        <v>0</v>
      </c>
      <c r="Q156" s="254">
        <v>0</v>
      </c>
      <c r="R156" s="254">
        <f>Q156*H156</f>
        <v>0</v>
      </c>
      <c r="S156" s="254">
        <v>0</v>
      </c>
      <c r="T156" s="255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56" t="s">
        <v>175</v>
      </c>
      <c r="AT156" s="256" t="s">
        <v>170</v>
      </c>
      <c r="AU156" s="256" t="s">
        <v>87</v>
      </c>
      <c r="AY156" s="19" t="s">
        <v>167</v>
      </c>
      <c r="BE156" s="257">
        <f>IF(N156="základní",J156,0)</f>
        <v>0</v>
      </c>
      <c r="BF156" s="257">
        <f>IF(N156="snížená",J156,0)</f>
        <v>0</v>
      </c>
      <c r="BG156" s="257">
        <f>IF(N156="zákl. přenesená",J156,0)</f>
        <v>0</v>
      </c>
      <c r="BH156" s="257">
        <f>IF(N156="sníž. přenesená",J156,0)</f>
        <v>0</v>
      </c>
      <c r="BI156" s="257">
        <f>IF(N156="nulová",J156,0)</f>
        <v>0</v>
      </c>
      <c r="BJ156" s="19" t="s">
        <v>85</v>
      </c>
      <c r="BK156" s="257">
        <f>ROUND(I156*H156,2)</f>
        <v>0</v>
      </c>
      <c r="BL156" s="19" t="s">
        <v>175</v>
      </c>
      <c r="BM156" s="256" t="s">
        <v>719</v>
      </c>
    </row>
    <row r="157" spans="1:65" s="2" customFormat="1" ht="16.5" customHeight="1">
      <c r="A157" s="40"/>
      <c r="B157" s="41"/>
      <c r="C157" s="245" t="s">
        <v>388</v>
      </c>
      <c r="D157" s="245" t="s">
        <v>170</v>
      </c>
      <c r="E157" s="246" t="s">
        <v>388</v>
      </c>
      <c r="F157" s="247" t="s">
        <v>3486</v>
      </c>
      <c r="G157" s="248" t="s">
        <v>348</v>
      </c>
      <c r="H157" s="249">
        <v>1</v>
      </c>
      <c r="I157" s="250"/>
      <c r="J157" s="251">
        <f>ROUND(I157*H157,2)</f>
        <v>0</v>
      </c>
      <c r="K157" s="247" t="s">
        <v>1</v>
      </c>
      <c r="L157" s="46"/>
      <c r="M157" s="319" t="s">
        <v>1</v>
      </c>
      <c r="N157" s="320" t="s">
        <v>42</v>
      </c>
      <c r="O157" s="321"/>
      <c r="P157" s="322">
        <f>O157*H157</f>
        <v>0</v>
      </c>
      <c r="Q157" s="322">
        <v>0</v>
      </c>
      <c r="R157" s="322">
        <f>Q157*H157</f>
        <v>0</v>
      </c>
      <c r="S157" s="322">
        <v>0</v>
      </c>
      <c r="T157" s="323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56" t="s">
        <v>175</v>
      </c>
      <c r="AT157" s="256" t="s">
        <v>170</v>
      </c>
      <c r="AU157" s="256" t="s">
        <v>87</v>
      </c>
      <c r="AY157" s="19" t="s">
        <v>167</v>
      </c>
      <c r="BE157" s="257">
        <f>IF(N157="základní",J157,0)</f>
        <v>0</v>
      </c>
      <c r="BF157" s="257">
        <f>IF(N157="snížená",J157,0)</f>
        <v>0</v>
      </c>
      <c r="BG157" s="257">
        <f>IF(N157="zákl. přenesená",J157,0)</f>
        <v>0</v>
      </c>
      <c r="BH157" s="257">
        <f>IF(N157="sníž. přenesená",J157,0)</f>
        <v>0</v>
      </c>
      <c r="BI157" s="257">
        <f>IF(N157="nulová",J157,0)</f>
        <v>0</v>
      </c>
      <c r="BJ157" s="19" t="s">
        <v>85</v>
      </c>
      <c r="BK157" s="257">
        <f>ROUND(I157*H157,2)</f>
        <v>0</v>
      </c>
      <c r="BL157" s="19" t="s">
        <v>175</v>
      </c>
      <c r="BM157" s="256" t="s">
        <v>729</v>
      </c>
    </row>
    <row r="158" spans="1:31" s="2" customFormat="1" ht="6.95" customHeight="1">
      <c r="A158" s="40"/>
      <c r="B158" s="68"/>
      <c r="C158" s="69"/>
      <c r="D158" s="69"/>
      <c r="E158" s="69"/>
      <c r="F158" s="69"/>
      <c r="G158" s="69"/>
      <c r="H158" s="69"/>
      <c r="I158" s="194"/>
      <c r="J158" s="69"/>
      <c r="K158" s="69"/>
      <c r="L158" s="46"/>
      <c r="M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</row>
  </sheetData>
  <sheetProtection password="BABA" sheet="1" objects="1" scenarios="1" formatColumns="0" formatRows="0" autoFilter="0"/>
  <autoFilter ref="C123:K15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121</v>
      </c>
    </row>
    <row r="3" spans="2:46" s="1" customFormat="1" ht="6.95" customHeight="1">
      <c r="B3" s="149"/>
      <c r="C3" s="150"/>
      <c r="D3" s="150"/>
      <c r="E3" s="150"/>
      <c r="F3" s="150"/>
      <c r="G3" s="150"/>
      <c r="H3" s="150"/>
      <c r="I3" s="151"/>
      <c r="J3" s="150"/>
      <c r="K3" s="150"/>
      <c r="L3" s="22"/>
      <c r="AT3" s="19" t="s">
        <v>87</v>
      </c>
    </row>
    <row r="4" spans="2:46" s="1" customFormat="1" ht="24.95" customHeight="1">
      <c r="B4" s="22"/>
      <c r="D4" s="152" t="s">
        <v>137</v>
      </c>
      <c r="I4" s="148"/>
      <c r="L4" s="22"/>
      <c r="M4" s="153" t="s">
        <v>10</v>
      </c>
      <c r="AT4" s="19" t="s">
        <v>4</v>
      </c>
    </row>
    <row r="5" spans="2:12" s="1" customFormat="1" ht="6.95" customHeight="1">
      <c r="B5" s="22"/>
      <c r="I5" s="148"/>
      <c r="L5" s="22"/>
    </row>
    <row r="6" spans="2:12" s="1" customFormat="1" ht="12" customHeight="1">
      <c r="B6" s="22"/>
      <c r="D6" s="154" t="s">
        <v>16</v>
      </c>
      <c r="I6" s="148"/>
      <c r="L6" s="22"/>
    </row>
    <row r="7" spans="2:12" s="1" customFormat="1" ht="23.25" customHeight="1">
      <c r="B7" s="22"/>
      <c r="E7" s="155" t="str">
        <f>'Rekapitulace stavby'!K6</f>
        <v>Snížení energetické náročnosti budovy Střední průmyslové školy v Mladé Boleslavi</v>
      </c>
      <c r="F7" s="154"/>
      <c r="G7" s="154"/>
      <c r="H7" s="154"/>
      <c r="I7" s="148"/>
      <c r="L7" s="22"/>
    </row>
    <row r="8" spans="2:12" s="1" customFormat="1" ht="12" customHeight="1">
      <c r="B8" s="22"/>
      <c r="D8" s="154" t="s">
        <v>138</v>
      </c>
      <c r="I8" s="148"/>
      <c r="L8" s="22"/>
    </row>
    <row r="9" spans="1:31" s="2" customFormat="1" ht="16.5" customHeight="1">
      <c r="A9" s="40"/>
      <c r="B9" s="46"/>
      <c r="C9" s="40"/>
      <c r="D9" s="40"/>
      <c r="E9" s="155" t="s">
        <v>3449</v>
      </c>
      <c r="F9" s="40"/>
      <c r="G9" s="40"/>
      <c r="H9" s="40"/>
      <c r="I9" s="156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54" t="s">
        <v>420</v>
      </c>
      <c r="E10" s="40"/>
      <c r="F10" s="40"/>
      <c r="G10" s="40"/>
      <c r="H10" s="40"/>
      <c r="I10" s="156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57" t="s">
        <v>3502</v>
      </c>
      <c r="F11" s="40"/>
      <c r="G11" s="40"/>
      <c r="H11" s="40"/>
      <c r="I11" s="156"/>
      <c r="J11" s="40"/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156"/>
      <c r="J12" s="40"/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54" t="s">
        <v>18</v>
      </c>
      <c r="E13" s="40"/>
      <c r="F13" s="143" t="s">
        <v>1</v>
      </c>
      <c r="G13" s="40"/>
      <c r="H13" s="40"/>
      <c r="I13" s="158" t="s">
        <v>19</v>
      </c>
      <c r="J13" s="143" t="s">
        <v>1</v>
      </c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54" t="s">
        <v>20</v>
      </c>
      <c r="E14" s="40"/>
      <c r="F14" s="143" t="s">
        <v>21</v>
      </c>
      <c r="G14" s="40"/>
      <c r="H14" s="40"/>
      <c r="I14" s="158" t="s">
        <v>22</v>
      </c>
      <c r="J14" s="159" t="str">
        <f>'Rekapitulace stavby'!AN8</f>
        <v>18. 6. 2020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156"/>
      <c r="J15" s="40"/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54" t="s">
        <v>24</v>
      </c>
      <c r="E16" s="40"/>
      <c r="F16" s="40"/>
      <c r="G16" s="40"/>
      <c r="H16" s="40"/>
      <c r="I16" s="158" t="s">
        <v>25</v>
      </c>
      <c r="J16" s="143" t="s">
        <v>1</v>
      </c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43" t="s">
        <v>26</v>
      </c>
      <c r="F17" s="40"/>
      <c r="G17" s="40"/>
      <c r="H17" s="40"/>
      <c r="I17" s="158" t="s">
        <v>27</v>
      </c>
      <c r="J17" s="143" t="s">
        <v>1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156"/>
      <c r="J18" s="40"/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54" t="s">
        <v>28</v>
      </c>
      <c r="E19" s="40"/>
      <c r="F19" s="40"/>
      <c r="G19" s="40"/>
      <c r="H19" s="40"/>
      <c r="I19" s="158" t="s">
        <v>25</v>
      </c>
      <c r="J19" s="35" t="str">
        <f>'Rekapitulace stavby'!AN13</f>
        <v>Vyplň údaj</v>
      </c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43"/>
      <c r="G20" s="143"/>
      <c r="H20" s="143"/>
      <c r="I20" s="158" t="s">
        <v>27</v>
      </c>
      <c r="J20" s="35" t="str">
        <f>'Rekapitulace stavby'!AN14</f>
        <v>Vyplň údaj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156"/>
      <c r="J21" s="40"/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54" t="s">
        <v>30</v>
      </c>
      <c r="E22" s="40"/>
      <c r="F22" s="40"/>
      <c r="G22" s="40"/>
      <c r="H22" s="40"/>
      <c r="I22" s="158" t="s">
        <v>25</v>
      </c>
      <c r="J22" s="143" t="str">
        <f>IF('Rekapitulace stavby'!AN16="","",'Rekapitulace stavby'!AN16)</f>
        <v/>
      </c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43" t="str">
        <f>IF('Rekapitulace stavby'!E17="","",'Rekapitulace stavby'!E17)</f>
        <v xml:space="preserve"> </v>
      </c>
      <c r="F23" s="40"/>
      <c r="G23" s="40"/>
      <c r="H23" s="40"/>
      <c r="I23" s="158" t="s">
        <v>27</v>
      </c>
      <c r="J23" s="143" t="str">
        <f>IF('Rekapitulace stavby'!AN17="","",'Rekapitulace stavby'!AN17)</f>
        <v/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156"/>
      <c r="J24" s="40"/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54" t="s">
        <v>33</v>
      </c>
      <c r="E25" s="40"/>
      <c r="F25" s="40"/>
      <c r="G25" s="40"/>
      <c r="H25" s="40"/>
      <c r="I25" s="158" t="s">
        <v>25</v>
      </c>
      <c r="J25" s="143" t="s">
        <v>1</v>
      </c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43" t="s">
        <v>34</v>
      </c>
      <c r="F26" s="40"/>
      <c r="G26" s="40"/>
      <c r="H26" s="40"/>
      <c r="I26" s="158" t="s">
        <v>27</v>
      </c>
      <c r="J26" s="143" t="s">
        <v>1</v>
      </c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156"/>
      <c r="J27" s="40"/>
      <c r="K27" s="40"/>
      <c r="L27" s="65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54" t="s">
        <v>35</v>
      </c>
      <c r="E28" s="40"/>
      <c r="F28" s="40"/>
      <c r="G28" s="40"/>
      <c r="H28" s="40"/>
      <c r="I28" s="156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60"/>
      <c r="B29" s="161"/>
      <c r="C29" s="160"/>
      <c r="D29" s="160"/>
      <c r="E29" s="162" t="s">
        <v>1</v>
      </c>
      <c r="F29" s="162"/>
      <c r="G29" s="162"/>
      <c r="H29" s="162"/>
      <c r="I29" s="163"/>
      <c r="J29" s="160"/>
      <c r="K29" s="160"/>
      <c r="L29" s="164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156"/>
      <c r="J30" s="40"/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65"/>
      <c r="E31" s="165"/>
      <c r="F31" s="165"/>
      <c r="G31" s="165"/>
      <c r="H31" s="165"/>
      <c r="I31" s="166"/>
      <c r="J31" s="165"/>
      <c r="K31" s="165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67" t="s">
        <v>37</v>
      </c>
      <c r="E32" s="40"/>
      <c r="F32" s="40"/>
      <c r="G32" s="40"/>
      <c r="H32" s="40"/>
      <c r="I32" s="156"/>
      <c r="J32" s="168">
        <f>ROUND(J124,2)</f>
        <v>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65"/>
      <c r="E33" s="165"/>
      <c r="F33" s="165"/>
      <c r="G33" s="165"/>
      <c r="H33" s="165"/>
      <c r="I33" s="166"/>
      <c r="J33" s="165"/>
      <c r="K33" s="165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69" t="s">
        <v>39</v>
      </c>
      <c r="G34" s="40"/>
      <c r="H34" s="40"/>
      <c r="I34" s="170" t="s">
        <v>38</v>
      </c>
      <c r="J34" s="169" t="s">
        <v>40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71" t="s">
        <v>41</v>
      </c>
      <c r="E35" s="154" t="s">
        <v>42</v>
      </c>
      <c r="F35" s="172">
        <f>ROUND((SUM(BE124:BE166)),2)</f>
        <v>0</v>
      </c>
      <c r="G35" s="40"/>
      <c r="H35" s="40"/>
      <c r="I35" s="173">
        <v>0.21</v>
      </c>
      <c r="J35" s="172">
        <f>ROUND(((SUM(BE124:BE166))*I35),2)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54" t="s">
        <v>43</v>
      </c>
      <c r="F36" s="172">
        <f>ROUND((SUM(BF124:BF166)),2)</f>
        <v>0</v>
      </c>
      <c r="G36" s="40"/>
      <c r="H36" s="40"/>
      <c r="I36" s="173">
        <v>0.15</v>
      </c>
      <c r="J36" s="172">
        <f>ROUND(((SUM(BF124:BF166))*I36),2)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54" t="s">
        <v>44</v>
      </c>
      <c r="F37" s="172">
        <f>ROUND((SUM(BG124:BG166)),2)</f>
        <v>0</v>
      </c>
      <c r="G37" s="40"/>
      <c r="H37" s="40"/>
      <c r="I37" s="173">
        <v>0.21</v>
      </c>
      <c r="J37" s="172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54" t="s">
        <v>45</v>
      </c>
      <c r="F38" s="172">
        <f>ROUND((SUM(BH124:BH166)),2)</f>
        <v>0</v>
      </c>
      <c r="G38" s="40"/>
      <c r="H38" s="40"/>
      <c r="I38" s="173">
        <v>0.15</v>
      </c>
      <c r="J38" s="172">
        <f>0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54" t="s">
        <v>46</v>
      </c>
      <c r="F39" s="172">
        <f>ROUND((SUM(BI124:BI166)),2)</f>
        <v>0</v>
      </c>
      <c r="G39" s="40"/>
      <c r="H39" s="40"/>
      <c r="I39" s="173">
        <v>0</v>
      </c>
      <c r="J39" s="172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156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74"/>
      <c r="D41" s="175" t="s">
        <v>47</v>
      </c>
      <c r="E41" s="176"/>
      <c r="F41" s="176"/>
      <c r="G41" s="177" t="s">
        <v>48</v>
      </c>
      <c r="H41" s="178" t="s">
        <v>49</v>
      </c>
      <c r="I41" s="179"/>
      <c r="J41" s="180">
        <f>SUM(J32:J39)</f>
        <v>0</v>
      </c>
      <c r="K41" s="181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46"/>
      <c r="C42" s="40"/>
      <c r="D42" s="40"/>
      <c r="E42" s="40"/>
      <c r="F42" s="40"/>
      <c r="G42" s="40"/>
      <c r="H42" s="40"/>
      <c r="I42" s="156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2:12" s="1" customFormat="1" ht="14.4" customHeight="1">
      <c r="B43" s="22"/>
      <c r="I43" s="148"/>
      <c r="L43" s="22"/>
    </row>
    <row r="44" spans="2:12" s="1" customFormat="1" ht="14.4" customHeight="1">
      <c r="B44" s="22"/>
      <c r="I44" s="148"/>
      <c r="L44" s="22"/>
    </row>
    <row r="45" spans="2:12" s="1" customFormat="1" ht="14.4" customHeight="1">
      <c r="B45" s="22"/>
      <c r="I45" s="148"/>
      <c r="L45" s="22"/>
    </row>
    <row r="46" spans="2:12" s="1" customFormat="1" ht="14.4" customHeight="1">
      <c r="B46" s="22"/>
      <c r="I46" s="148"/>
      <c r="L46" s="22"/>
    </row>
    <row r="47" spans="2:12" s="1" customFormat="1" ht="14.4" customHeight="1">
      <c r="B47" s="22"/>
      <c r="I47" s="148"/>
      <c r="L47" s="22"/>
    </row>
    <row r="48" spans="2:12" s="1" customFormat="1" ht="14.4" customHeight="1">
      <c r="B48" s="22"/>
      <c r="I48" s="148"/>
      <c r="L48" s="22"/>
    </row>
    <row r="49" spans="2:12" s="1" customFormat="1" ht="14.4" customHeight="1">
      <c r="B49" s="22"/>
      <c r="I49" s="148"/>
      <c r="L49" s="22"/>
    </row>
    <row r="50" spans="2:12" s="2" customFormat="1" ht="14.4" customHeight="1">
      <c r="B50" s="65"/>
      <c r="D50" s="182" t="s">
        <v>50</v>
      </c>
      <c r="E50" s="183"/>
      <c r="F50" s="183"/>
      <c r="G50" s="182" t="s">
        <v>51</v>
      </c>
      <c r="H50" s="183"/>
      <c r="I50" s="184"/>
      <c r="J50" s="183"/>
      <c r="K50" s="183"/>
      <c r="L50" s="6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40"/>
      <c r="B61" s="46"/>
      <c r="C61" s="40"/>
      <c r="D61" s="185" t="s">
        <v>52</v>
      </c>
      <c r="E61" s="186"/>
      <c r="F61" s="187" t="s">
        <v>53</v>
      </c>
      <c r="G61" s="185" t="s">
        <v>52</v>
      </c>
      <c r="H61" s="186"/>
      <c r="I61" s="188"/>
      <c r="J61" s="189" t="s">
        <v>53</v>
      </c>
      <c r="K61" s="186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40"/>
      <c r="B65" s="46"/>
      <c r="C65" s="40"/>
      <c r="D65" s="182" t="s">
        <v>54</v>
      </c>
      <c r="E65" s="190"/>
      <c r="F65" s="190"/>
      <c r="G65" s="182" t="s">
        <v>55</v>
      </c>
      <c r="H65" s="190"/>
      <c r="I65" s="191"/>
      <c r="J65" s="190"/>
      <c r="K65" s="190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40"/>
      <c r="B76" s="46"/>
      <c r="C76" s="40"/>
      <c r="D76" s="185" t="s">
        <v>52</v>
      </c>
      <c r="E76" s="186"/>
      <c r="F76" s="187" t="s">
        <v>53</v>
      </c>
      <c r="G76" s="185" t="s">
        <v>52</v>
      </c>
      <c r="H76" s="186"/>
      <c r="I76" s="188"/>
      <c r="J76" s="189" t="s">
        <v>53</v>
      </c>
      <c r="K76" s="186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92"/>
      <c r="C77" s="193"/>
      <c r="D77" s="193"/>
      <c r="E77" s="193"/>
      <c r="F77" s="193"/>
      <c r="G77" s="193"/>
      <c r="H77" s="193"/>
      <c r="I77" s="194"/>
      <c r="J77" s="193"/>
      <c r="K77" s="19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95"/>
      <c r="C81" s="196"/>
      <c r="D81" s="196"/>
      <c r="E81" s="196"/>
      <c r="F81" s="196"/>
      <c r="G81" s="196"/>
      <c r="H81" s="196"/>
      <c r="I81" s="197"/>
      <c r="J81" s="196"/>
      <c r="K81" s="196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5" t="s">
        <v>140</v>
      </c>
      <c r="D82" s="42"/>
      <c r="E82" s="42"/>
      <c r="F82" s="42"/>
      <c r="G82" s="42"/>
      <c r="H82" s="42"/>
      <c r="I82" s="156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156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16</v>
      </c>
      <c r="D84" s="42"/>
      <c r="E84" s="42"/>
      <c r="F84" s="42"/>
      <c r="G84" s="42"/>
      <c r="H84" s="42"/>
      <c r="I84" s="156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3.25" customHeight="1">
      <c r="A85" s="40"/>
      <c r="B85" s="41"/>
      <c r="C85" s="42"/>
      <c r="D85" s="42"/>
      <c r="E85" s="198" t="str">
        <f>E7</f>
        <v>Snížení energetické náročnosti budovy Střední průmyslové školy v Mladé Boleslavi</v>
      </c>
      <c r="F85" s="34"/>
      <c r="G85" s="34"/>
      <c r="H85" s="34"/>
      <c r="I85" s="156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2:12" s="1" customFormat="1" ht="12" customHeight="1">
      <c r="B86" s="23"/>
      <c r="C86" s="34" t="s">
        <v>138</v>
      </c>
      <c r="D86" s="24"/>
      <c r="E86" s="24"/>
      <c r="F86" s="24"/>
      <c r="G86" s="24"/>
      <c r="H86" s="24"/>
      <c r="I86" s="148"/>
      <c r="J86" s="24"/>
      <c r="K86" s="24"/>
      <c r="L86" s="22"/>
    </row>
    <row r="87" spans="1:31" s="2" customFormat="1" ht="16.5" customHeight="1">
      <c r="A87" s="40"/>
      <c r="B87" s="41"/>
      <c r="C87" s="42"/>
      <c r="D87" s="42"/>
      <c r="E87" s="198" t="s">
        <v>3449</v>
      </c>
      <c r="F87" s="42"/>
      <c r="G87" s="42"/>
      <c r="H87" s="42"/>
      <c r="I87" s="156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420</v>
      </c>
      <c r="D88" s="42"/>
      <c r="E88" s="42"/>
      <c r="F88" s="42"/>
      <c r="G88" s="42"/>
      <c r="H88" s="42"/>
      <c r="I88" s="156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6.5" customHeight="1">
      <c r="A89" s="40"/>
      <c r="B89" s="41"/>
      <c r="C89" s="42"/>
      <c r="D89" s="42"/>
      <c r="E89" s="78" t="str">
        <f>E11</f>
        <v>Objekt3 - Zař.3</v>
      </c>
      <c r="F89" s="42"/>
      <c r="G89" s="42"/>
      <c r="H89" s="42"/>
      <c r="I89" s="156"/>
      <c r="J89" s="42"/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156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4" t="s">
        <v>20</v>
      </c>
      <c r="D91" s="42"/>
      <c r="E91" s="42"/>
      <c r="F91" s="29" t="str">
        <f>F14</f>
        <v>Mladá Boleslav</v>
      </c>
      <c r="G91" s="42"/>
      <c r="H91" s="42"/>
      <c r="I91" s="158" t="s">
        <v>22</v>
      </c>
      <c r="J91" s="81" t="str">
        <f>IF(J14="","",J14)</f>
        <v>18. 6. 2020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156"/>
      <c r="J92" s="42"/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5.15" customHeight="1">
      <c r="A93" s="40"/>
      <c r="B93" s="41"/>
      <c r="C93" s="34" t="s">
        <v>24</v>
      </c>
      <c r="D93" s="42"/>
      <c r="E93" s="42"/>
      <c r="F93" s="29" t="str">
        <f>E17</f>
        <v>Energy Benefit</v>
      </c>
      <c r="G93" s="42"/>
      <c r="H93" s="42"/>
      <c r="I93" s="158" t="s">
        <v>30</v>
      </c>
      <c r="J93" s="38" t="str">
        <f>E23</f>
        <v xml:space="preserve"> </v>
      </c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5.15" customHeight="1">
      <c r="A94" s="40"/>
      <c r="B94" s="41"/>
      <c r="C94" s="34" t="s">
        <v>28</v>
      </c>
      <c r="D94" s="42"/>
      <c r="E94" s="42"/>
      <c r="F94" s="29" t="str">
        <f>IF(E20="","",E20)</f>
        <v>Vyplň údaj</v>
      </c>
      <c r="G94" s="42"/>
      <c r="H94" s="42"/>
      <c r="I94" s="158" t="s">
        <v>33</v>
      </c>
      <c r="J94" s="38" t="str">
        <f>E26</f>
        <v>KAVRO</v>
      </c>
      <c r="K94" s="42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156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29.25" customHeight="1">
      <c r="A96" s="40"/>
      <c r="B96" s="41"/>
      <c r="C96" s="199" t="s">
        <v>141</v>
      </c>
      <c r="D96" s="200"/>
      <c r="E96" s="200"/>
      <c r="F96" s="200"/>
      <c r="G96" s="200"/>
      <c r="H96" s="200"/>
      <c r="I96" s="201"/>
      <c r="J96" s="202" t="s">
        <v>142</v>
      </c>
      <c r="K96" s="200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10.3" customHeight="1">
      <c r="A97" s="40"/>
      <c r="B97" s="41"/>
      <c r="C97" s="42"/>
      <c r="D97" s="42"/>
      <c r="E97" s="42"/>
      <c r="F97" s="42"/>
      <c r="G97" s="42"/>
      <c r="H97" s="42"/>
      <c r="I97" s="156"/>
      <c r="J97" s="42"/>
      <c r="K97" s="42"/>
      <c r="L97" s="65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47" s="2" customFormat="1" ht="22.8" customHeight="1">
      <c r="A98" s="40"/>
      <c r="B98" s="41"/>
      <c r="C98" s="203" t="s">
        <v>143</v>
      </c>
      <c r="D98" s="42"/>
      <c r="E98" s="42"/>
      <c r="F98" s="42"/>
      <c r="G98" s="42"/>
      <c r="H98" s="42"/>
      <c r="I98" s="156"/>
      <c r="J98" s="112">
        <f>J124</f>
        <v>0</v>
      </c>
      <c r="K98" s="42"/>
      <c r="L98" s="65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U98" s="19" t="s">
        <v>144</v>
      </c>
    </row>
    <row r="99" spans="1:31" s="9" customFormat="1" ht="24.95" customHeight="1">
      <c r="A99" s="9"/>
      <c r="B99" s="204"/>
      <c r="C99" s="205"/>
      <c r="D99" s="206" t="s">
        <v>3503</v>
      </c>
      <c r="E99" s="207"/>
      <c r="F99" s="207"/>
      <c r="G99" s="207"/>
      <c r="H99" s="207"/>
      <c r="I99" s="208"/>
      <c r="J99" s="209">
        <f>J125</f>
        <v>0</v>
      </c>
      <c r="K99" s="205"/>
      <c r="L99" s="21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1"/>
      <c r="C100" s="135"/>
      <c r="D100" s="212" t="s">
        <v>3452</v>
      </c>
      <c r="E100" s="213"/>
      <c r="F100" s="213"/>
      <c r="G100" s="213"/>
      <c r="H100" s="213"/>
      <c r="I100" s="214"/>
      <c r="J100" s="215">
        <f>J144</f>
        <v>0</v>
      </c>
      <c r="K100" s="135"/>
      <c r="L100" s="21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1"/>
      <c r="C101" s="135"/>
      <c r="D101" s="212" t="s">
        <v>3453</v>
      </c>
      <c r="E101" s="213"/>
      <c r="F101" s="213"/>
      <c r="G101" s="213"/>
      <c r="H101" s="213"/>
      <c r="I101" s="214"/>
      <c r="J101" s="215">
        <f>J154</f>
        <v>0</v>
      </c>
      <c r="K101" s="135"/>
      <c r="L101" s="21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1"/>
      <c r="C102" s="135"/>
      <c r="D102" s="212" t="s">
        <v>3454</v>
      </c>
      <c r="E102" s="213"/>
      <c r="F102" s="213"/>
      <c r="G102" s="213"/>
      <c r="H102" s="213"/>
      <c r="I102" s="214"/>
      <c r="J102" s="215">
        <f>J161</f>
        <v>0</v>
      </c>
      <c r="K102" s="135"/>
      <c r="L102" s="21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40"/>
      <c r="B103" s="41"/>
      <c r="C103" s="42"/>
      <c r="D103" s="42"/>
      <c r="E103" s="42"/>
      <c r="F103" s="42"/>
      <c r="G103" s="42"/>
      <c r="H103" s="42"/>
      <c r="I103" s="156"/>
      <c r="J103" s="42"/>
      <c r="K103" s="42"/>
      <c r="L103" s="6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pans="1:31" s="2" customFormat="1" ht="6.95" customHeight="1">
      <c r="A104" s="40"/>
      <c r="B104" s="68"/>
      <c r="C104" s="69"/>
      <c r="D104" s="69"/>
      <c r="E104" s="69"/>
      <c r="F104" s="69"/>
      <c r="G104" s="69"/>
      <c r="H104" s="69"/>
      <c r="I104" s="194"/>
      <c r="J104" s="69"/>
      <c r="K104" s="69"/>
      <c r="L104" s="65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8" spans="1:31" s="2" customFormat="1" ht="6.95" customHeight="1">
      <c r="A108" s="40"/>
      <c r="B108" s="70"/>
      <c r="C108" s="71"/>
      <c r="D108" s="71"/>
      <c r="E108" s="71"/>
      <c r="F108" s="71"/>
      <c r="G108" s="71"/>
      <c r="H108" s="71"/>
      <c r="I108" s="197"/>
      <c r="J108" s="71"/>
      <c r="K108" s="71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24.95" customHeight="1">
      <c r="A109" s="40"/>
      <c r="B109" s="41"/>
      <c r="C109" s="25" t="s">
        <v>152</v>
      </c>
      <c r="D109" s="42"/>
      <c r="E109" s="42"/>
      <c r="F109" s="42"/>
      <c r="G109" s="42"/>
      <c r="H109" s="42"/>
      <c r="I109" s="156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6.95" customHeight="1">
      <c r="A110" s="40"/>
      <c r="B110" s="41"/>
      <c r="C110" s="42"/>
      <c r="D110" s="42"/>
      <c r="E110" s="42"/>
      <c r="F110" s="42"/>
      <c r="G110" s="42"/>
      <c r="H110" s="42"/>
      <c r="I110" s="156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12" customHeight="1">
      <c r="A111" s="40"/>
      <c r="B111" s="41"/>
      <c r="C111" s="34" t="s">
        <v>16</v>
      </c>
      <c r="D111" s="42"/>
      <c r="E111" s="42"/>
      <c r="F111" s="42"/>
      <c r="G111" s="42"/>
      <c r="H111" s="42"/>
      <c r="I111" s="156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23.25" customHeight="1">
      <c r="A112" s="40"/>
      <c r="B112" s="41"/>
      <c r="C112" s="42"/>
      <c r="D112" s="42"/>
      <c r="E112" s="198" t="str">
        <f>E7</f>
        <v>Snížení energetické náročnosti budovy Střední průmyslové školy v Mladé Boleslavi</v>
      </c>
      <c r="F112" s="34"/>
      <c r="G112" s="34"/>
      <c r="H112" s="34"/>
      <c r="I112" s="156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2:12" s="1" customFormat="1" ht="12" customHeight="1">
      <c r="B113" s="23"/>
      <c r="C113" s="34" t="s">
        <v>138</v>
      </c>
      <c r="D113" s="24"/>
      <c r="E113" s="24"/>
      <c r="F113" s="24"/>
      <c r="G113" s="24"/>
      <c r="H113" s="24"/>
      <c r="I113" s="148"/>
      <c r="J113" s="24"/>
      <c r="K113" s="24"/>
      <c r="L113" s="22"/>
    </row>
    <row r="114" spans="1:31" s="2" customFormat="1" ht="16.5" customHeight="1">
      <c r="A114" s="40"/>
      <c r="B114" s="41"/>
      <c r="C114" s="42"/>
      <c r="D114" s="42"/>
      <c r="E114" s="198" t="s">
        <v>3449</v>
      </c>
      <c r="F114" s="42"/>
      <c r="G114" s="42"/>
      <c r="H114" s="42"/>
      <c r="I114" s="156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12" customHeight="1">
      <c r="A115" s="40"/>
      <c r="B115" s="41"/>
      <c r="C115" s="34" t="s">
        <v>420</v>
      </c>
      <c r="D115" s="42"/>
      <c r="E115" s="42"/>
      <c r="F115" s="42"/>
      <c r="G115" s="42"/>
      <c r="H115" s="42"/>
      <c r="I115" s="156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16.5" customHeight="1">
      <c r="A116" s="40"/>
      <c r="B116" s="41"/>
      <c r="C116" s="42"/>
      <c r="D116" s="42"/>
      <c r="E116" s="78" t="str">
        <f>E11</f>
        <v>Objekt3 - Zař.3</v>
      </c>
      <c r="F116" s="42"/>
      <c r="G116" s="42"/>
      <c r="H116" s="42"/>
      <c r="I116" s="156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6.95" customHeight="1">
      <c r="A117" s="40"/>
      <c r="B117" s="41"/>
      <c r="C117" s="42"/>
      <c r="D117" s="42"/>
      <c r="E117" s="42"/>
      <c r="F117" s="42"/>
      <c r="G117" s="42"/>
      <c r="H117" s="42"/>
      <c r="I117" s="156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12" customHeight="1">
      <c r="A118" s="40"/>
      <c r="B118" s="41"/>
      <c r="C118" s="34" t="s">
        <v>20</v>
      </c>
      <c r="D118" s="42"/>
      <c r="E118" s="42"/>
      <c r="F118" s="29" t="str">
        <f>F14</f>
        <v>Mladá Boleslav</v>
      </c>
      <c r="G118" s="42"/>
      <c r="H118" s="42"/>
      <c r="I118" s="158" t="s">
        <v>22</v>
      </c>
      <c r="J118" s="81" t="str">
        <f>IF(J14="","",J14)</f>
        <v>18. 6. 2020</v>
      </c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6.95" customHeight="1">
      <c r="A119" s="40"/>
      <c r="B119" s="41"/>
      <c r="C119" s="42"/>
      <c r="D119" s="42"/>
      <c r="E119" s="42"/>
      <c r="F119" s="42"/>
      <c r="G119" s="42"/>
      <c r="H119" s="42"/>
      <c r="I119" s="156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15.15" customHeight="1">
      <c r="A120" s="40"/>
      <c r="B120" s="41"/>
      <c r="C120" s="34" t="s">
        <v>24</v>
      </c>
      <c r="D120" s="42"/>
      <c r="E120" s="42"/>
      <c r="F120" s="29" t="str">
        <f>E17</f>
        <v>Energy Benefit</v>
      </c>
      <c r="G120" s="42"/>
      <c r="H120" s="42"/>
      <c r="I120" s="158" t="s">
        <v>30</v>
      </c>
      <c r="J120" s="38" t="str">
        <f>E23</f>
        <v xml:space="preserve"> </v>
      </c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15.15" customHeight="1">
      <c r="A121" s="40"/>
      <c r="B121" s="41"/>
      <c r="C121" s="34" t="s">
        <v>28</v>
      </c>
      <c r="D121" s="42"/>
      <c r="E121" s="42"/>
      <c r="F121" s="29" t="str">
        <f>IF(E20="","",E20)</f>
        <v>Vyplň údaj</v>
      </c>
      <c r="G121" s="42"/>
      <c r="H121" s="42"/>
      <c r="I121" s="158" t="s">
        <v>33</v>
      </c>
      <c r="J121" s="38" t="str">
        <f>E26</f>
        <v>KAVRO</v>
      </c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10.3" customHeight="1">
      <c r="A122" s="40"/>
      <c r="B122" s="41"/>
      <c r="C122" s="42"/>
      <c r="D122" s="42"/>
      <c r="E122" s="42"/>
      <c r="F122" s="42"/>
      <c r="G122" s="42"/>
      <c r="H122" s="42"/>
      <c r="I122" s="156"/>
      <c r="J122" s="42"/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11" customFormat="1" ht="29.25" customHeight="1">
      <c r="A123" s="217"/>
      <c r="B123" s="218"/>
      <c r="C123" s="219" t="s">
        <v>153</v>
      </c>
      <c r="D123" s="220" t="s">
        <v>62</v>
      </c>
      <c r="E123" s="220" t="s">
        <v>58</v>
      </c>
      <c r="F123" s="220" t="s">
        <v>59</v>
      </c>
      <c r="G123" s="220" t="s">
        <v>154</v>
      </c>
      <c r="H123" s="220" t="s">
        <v>155</v>
      </c>
      <c r="I123" s="221" t="s">
        <v>156</v>
      </c>
      <c r="J123" s="220" t="s">
        <v>142</v>
      </c>
      <c r="K123" s="222" t="s">
        <v>157</v>
      </c>
      <c r="L123" s="223"/>
      <c r="M123" s="102" t="s">
        <v>1</v>
      </c>
      <c r="N123" s="103" t="s">
        <v>41</v>
      </c>
      <c r="O123" s="103" t="s">
        <v>158</v>
      </c>
      <c r="P123" s="103" t="s">
        <v>159</v>
      </c>
      <c r="Q123" s="103" t="s">
        <v>160</v>
      </c>
      <c r="R123" s="103" t="s">
        <v>161</v>
      </c>
      <c r="S123" s="103" t="s">
        <v>162</v>
      </c>
      <c r="T123" s="104" t="s">
        <v>163</v>
      </c>
      <c r="U123" s="217"/>
      <c r="V123" s="217"/>
      <c r="W123" s="217"/>
      <c r="X123" s="217"/>
      <c r="Y123" s="217"/>
      <c r="Z123" s="217"/>
      <c r="AA123" s="217"/>
      <c r="AB123" s="217"/>
      <c r="AC123" s="217"/>
      <c r="AD123" s="217"/>
      <c r="AE123" s="217"/>
    </row>
    <row r="124" spans="1:63" s="2" customFormat="1" ht="22.8" customHeight="1">
      <c r="A124" s="40"/>
      <c r="B124" s="41"/>
      <c r="C124" s="109" t="s">
        <v>164</v>
      </c>
      <c r="D124" s="42"/>
      <c r="E124" s="42"/>
      <c r="F124" s="42"/>
      <c r="G124" s="42"/>
      <c r="H124" s="42"/>
      <c r="I124" s="156"/>
      <c r="J124" s="224">
        <f>BK124</f>
        <v>0</v>
      </c>
      <c r="K124" s="42"/>
      <c r="L124" s="46"/>
      <c r="M124" s="105"/>
      <c r="N124" s="225"/>
      <c r="O124" s="106"/>
      <c r="P124" s="226">
        <f>P125</f>
        <v>0</v>
      </c>
      <c r="Q124" s="106"/>
      <c r="R124" s="226">
        <f>R125</f>
        <v>0</v>
      </c>
      <c r="S124" s="106"/>
      <c r="T124" s="227">
        <f>T125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76</v>
      </c>
      <c r="AU124" s="19" t="s">
        <v>144</v>
      </c>
      <c r="BK124" s="228">
        <f>BK125</f>
        <v>0</v>
      </c>
    </row>
    <row r="125" spans="1:63" s="12" customFormat="1" ht="25.9" customHeight="1">
      <c r="A125" s="12"/>
      <c r="B125" s="229"/>
      <c r="C125" s="230"/>
      <c r="D125" s="231" t="s">
        <v>76</v>
      </c>
      <c r="E125" s="232" t="s">
        <v>1128</v>
      </c>
      <c r="F125" s="232" t="s">
        <v>3504</v>
      </c>
      <c r="G125" s="230"/>
      <c r="H125" s="230"/>
      <c r="I125" s="233"/>
      <c r="J125" s="234">
        <f>BK125</f>
        <v>0</v>
      </c>
      <c r="K125" s="230"/>
      <c r="L125" s="235"/>
      <c r="M125" s="236"/>
      <c r="N125" s="237"/>
      <c r="O125" s="237"/>
      <c r="P125" s="238">
        <f>P126+SUM(P127:P144)+P154+P161</f>
        <v>0</v>
      </c>
      <c r="Q125" s="237"/>
      <c r="R125" s="238">
        <f>R126+SUM(R127:R144)+R154+R161</f>
        <v>0</v>
      </c>
      <c r="S125" s="237"/>
      <c r="T125" s="239">
        <f>T126+SUM(T127:T144)+T154+T161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40" t="s">
        <v>85</v>
      </c>
      <c r="AT125" s="241" t="s">
        <v>76</v>
      </c>
      <c r="AU125" s="241" t="s">
        <v>77</v>
      </c>
      <c r="AY125" s="240" t="s">
        <v>167</v>
      </c>
      <c r="BK125" s="242">
        <f>BK126+SUM(BK127:BK144)+BK154+BK161</f>
        <v>0</v>
      </c>
    </row>
    <row r="126" spans="1:65" s="2" customFormat="1" ht="66.75" customHeight="1">
      <c r="A126" s="40"/>
      <c r="B126" s="41"/>
      <c r="C126" s="245" t="s">
        <v>85</v>
      </c>
      <c r="D126" s="245" t="s">
        <v>170</v>
      </c>
      <c r="E126" s="246" t="s">
        <v>85</v>
      </c>
      <c r="F126" s="247" t="s">
        <v>3505</v>
      </c>
      <c r="G126" s="248" t="s">
        <v>2655</v>
      </c>
      <c r="H126" s="249">
        <v>1</v>
      </c>
      <c r="I126" s="250"/>
      <c r="J126" s="251">
        <f>ROUND(I126*H126,2)</f>
        <v>0</v>
      </c>
      <c r="K126" s="247" t="s">
        <v>1</v>
      </c>
      <c r="L126" s="46"/>
      <c r="M126" s="252" t="s">
        <v>1</v>
      </c>
      <c r="N126" s="253" t="s">
        <v>42</v>
      </c>
      <c r="O126" s="93"/>
      <c r="P126" s="254">
        <f>O126*H126</f>
        <v>0</v>
      </c>
      <c r="Q126" s="254">
        <v>0</v>
      </c>
      <c r="R126" s="254">
        <f>Q126*H126</f>
        <v>0</v>
      </c>
      <c r="S126" s="254">
        <v>0</v>
      </c>
      <c r="T126" s="255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56" t="s">
        <v>175</v>
      </c>
      <c r="AT126" s="256" t="s">
        <v>170</v>
      </c>
      <c r="AU126" s="256" t="s">
        <v>85</v>
      </c>
      <c r="AY126" s="19" t="s">
        <v>167</v>
      </c>
      <c r="BE126" s="257">
        <f>IF(N126="základní",J126,0)</f>
        <v>0</v>
      </c>
      <c r="BF126" s="257">
        <f>IF(N126="snížená",J126,0)</f>
        <v>0</v>
      </c>
      <c r="BG126" s="257">
        <f>IF(N126="zákl. přenesená",J126,0)</f>
        <v>0</v>
      </c>
      <c r="BH126" s="257">
        <f>IF(N126="sníž. přenesená",J126,0)</f>
        <v>0</v>
      </c>
      <c r="BI126" s="257">
        <f>IF(N126="nulová",J126,0)</f>
        <v>0</v>
      </c>
      <c r="BJ126" s="19" t="s">
        <v>85</v>
      </c>
      <c r="BK126" s="257">
        <f>ROUND(I126*H126,2)</f>
        <v>0</v>
      </c>
      <c r="BL126" s="19" t="s">
        <v>175</v>
      </c>
      <c r="BM126" s="256" t="s">
        <v>87</v>
      </c>
    </row>
    <row r="127" spans="1:65" s="2" customFormat="1" ht="21.75" customHeight="1">
      <c r="A127" s="40"/>
      <c r="B127" s="41"/>
      <c r="C127" s="245" t="s">
        <v>87</v>
      </c>
      <c r="D127" s="245" t="s">
        <v>170</v>
      </c>
      <c r="E127" s="246" t="s">
        <v>87</v>
      </c>
      <c r="F127" s="247" t="s">
        <v>3506</v>
      </c>
      <c r="G127" s="248" t="s">
        <v>2655</v>
      </c>
      <c r="H127" s="249">
        <v>4</v>
      </c>
      <c r="I127" s="250"/>
      <c r="J127" s="251">
        <f>ROUND(I127*H127,2)</f>
        <v>0</v>
      </c>
      <c r="K127" s="247" t="s">
        <v>1</v>
      </c>
      <c r="L127" s="46"/>
      <c r="M127" s="252" t="s">
        <v>1</v>
      </c>
      <c r="N127" s="253" t="s">
        <v>42</v>
      </c>
      <c r="O127" s="93"/>
      <c r="P127" s="254">
        <f>O127*H127</f>
        <v>0</v>
      </c>
      <c r="Q127" s="254">
        <v>0</v>
      </c>
      <c r="R127" s="254">
        <f>Q127*H127</f>
        <v>0</v>
      </c>
      <c r="S127" s="254">
        <v>0</v>
      </c>
      <c r="T127" s="255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56" t="s">
        <v>175</v>
      </c>
      <c r="AT127" s="256" t="s">
        <v>170</v>
      </c>
      <c r="AU127" s="256" t="s">
        <v>85</v>
      </c>
      <c r="AY127" s="19" t="s">
        <v>167</v>
      </c>
      <c r="BE127" s="257">
        <f>IF(N127="základní",J127,0)</f>
        <v>0</v>
      </c>
      <c r="BF127" s="257">
        <f>IF(N127="snížená",J127,0)</f>
        <v>0</v>
      </c>
      <c r="BG127" s="257">
        <f>IF(N127="zákl. přenesená",J127,0)</f>
        <v>0</v>
      </c>
      <c r="BH127" s="257">
        <f>IF(N127="sníž. přenesená",J127,0)</f>
        <v>0</v>
      </c>
      <c r="BI127" s="257">
        <f>IF(N127="nulová",J127,0)</f>
        <v>0</v>
      </c>
      <c r="BJ127" s="19" t="s">
        <v>85</v>
      </c>
      <c r="BK127" s="257">
        <f>ROUND(I127*H127,2)</f>
        <v>0</v>
      </c>
      <c r="BL127" s="19" t="s">
        <v>175</v>
      </c>
      <c r="BM127" s="256" t="s">
        <v>175</v>
      </c>
    </row>
    <row r="128" spans="1:65" s="2" customFormat="1" ht="21.75" customHeight="1">
      <c r="A128" s="40"/>
      <c r="B128" s="41"/>
      <c r="C128" s="245" t="s">
        <v>209</v>
      </c>
      <c r="D128" s="245" t="s">
        <v>170</v>
      </c>
      <c r="E128" s="246" t="s">
        <v>209</v>
      </c>
      <c r="F128" s="247" t="s">
        <v>3507</v>
      </c>
      <c r="G128" s="248" t="s">
        <v>2655</v>
      </c>
      <c r="H128" s="249">
        <v>2</v>
      </c>
      <c r="I128" s="250"/>
      <c r="J128" s="251">
        <f>ROUND(I128*H128,2)</f>
        <v>0</v>
      </c>
      <c r="K128" s="247" t="s">
        <v>1</v>
      </c>
      <c r="L128" s="46"/>
      <c r="M128" s="252" t="s">
        <v>1</v>
      </c>
      <c r="N128" s="253" t="s">
        <v>42</v>
      </c>
      <c r="O128" s="93"/>
      <c r="P128" s="254">
        <f>O128*H128</f>
        <v>0</v>
      </c>
      <c r="Q128" s="254">
        <v>0</v>
      </c>
      <c r="R128" s="254">
        <f>Q128*H128</f>
        <v>0</v>
      </c>
      <c r="S128" s="254">
        <v>0</v>
      </c>
      <c r="T128" s="255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56" t="s">
        <v>175</v>
      </c>
      <c r="AT128" s="256" t="s">
        <v>170</v>
      </c>
      <c r="AU128" s="256" t="s">
        <v>85</v>
      </c>
      <c r="AY128" s="19" t="s">
        <v>167</v>
      </c>
      <c r="BE128" s="257">
        <f>IF(N128="základní",J128,0)</f>
        <v>0</v>
      </c>
      <c r="BF128" s="257">
        <f>IF(N128="snížená",J128,0)</f>
        <v>0</v>
      </c>
      <c r="BG128" s="257">
        <f>IF(N128="zákl. přenesená",J128,0)</f>
        <v>0</v>
      </c>
      <c r="BH128" s="257">
        <f>IF(N128="sníž. přenesená",J128,0)</f>
        <v>0</v>
      </c>
      <c r="BI128" s="257">
        <f>IF(N128="nulová",J128,0)</f>
        <v>0</v>
      </c>
      <c r="BJ128" s="19" t="s">
        <v>85</v>
      </c>
      <c r="BK128" s="257">
        <f>ROUND(I128*H128,2)</f>
        <v>0</v>
      </c>
      <c r="BL128" s="19" t="s">
        <v>175</v>
      </c>
      <c r="BM128" s="256" t="s">
        <v>227</v>
      </c>
    </row>
    <row r="129" spans="1:65" s="2" customFormat="1" ht="16.5" customHeight="1">
      <c r="A129" s="40"/>
      <c r="B129" s="41"/>
      <c r="C129" s="245" t="s">
        <v>175</v>
      </c>
      <c r="D129" s="245" t="s">
        <v>170</v>
      </c>
      <c r="E129" s="246" t="s">
        <v>175</v>
      </c>
      <c r="F129" s="247" t="s">
        <v>3459</v>
      </c>
      <c r="G129" s="248" t="s">
        <v>2655</v>
      </c>
      <c r="H129" s="249">
        <v>1</v>
      </c>
      <c r="I129" s="250"/>
      <c r="J129" s="251">
        <f>ROUND(I129*H129,2)</f>
        <v>0</v>
      </c>
      <c r="K129" s="247" t="s">
        <v>1</v>
      </c>
      <c r="L129" s="46"/>
      <c r="M129" s="252" t="s">
        <v>1</v>
      </c>
      <c r="N129" s="253" t="s">
        <v>42</v>
      </c>
      <c r="O129" s="93"/>
      <c r="P129" s="254">
        <f>O129*H129</f>
        <v>0</v>
      </c>
      <c r="Q129" s="254">
        <v>0</v>
      </c>
      <c r="R129" s="254">
        <f>Q129*H129</f>
        <v>0</v>
      </c>
      <c r="S129" s="254">
        <v>0</v>
      </c>
      <c r="T129" s="255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56" t="s">
        <v>175</v>
      </c>
      <c r="AT129" s="256" t="s">
        <v>170</v>
      </c>
      <c r="AU129" s="256" t="s">
        <v>85</v>
      </c>
      <c r="AY129" s="19" t="s">
        <v>167</v>
      </c>
      <c r="BE129" s="257">
        <f>IF(N129="základní",J129,0)</f>
        <v>0</v>
      </c>
      <c r="BF129" s="257">
        <f>IF(N129="snížená",J129,0)</f>
        <v>0</v>
      </c>
      <c r="BG129" s="257">
        <f>IF(N129="zákl. přenesená",J129,0)</f>
        <v>0</v>
      </c>
      <c r="BH129" s="257">
        <f>IF(N129="sníž. přenesená",J129,0)</f>
        <v>0</v>
      </c>
      <c r="BI129" s="257">
        <f>IF(N129="nulová",J129,0)</f>
        <v>0</v>
      </c>
      <c r="BJ129" s="19" t="s">
        <v>85</v>
      </c>
      <c r="BK129" s="257">
        <f>ROUND(I129*H129,2)</f>
        <v>0</v>
      </c>
      <c r="BL129" s="19" t="s">
        <v>175</v>
      </c>
      <c r="BM129" s="256" t="s">
        <v>238</v>
      </c>
    </row>
    <row r="130" spans="1:65" s="2" customFormat="1" ht="21.75" customHeight="1">
      <c r="A130" s="40"/>
      <c r="B130" s="41"/>
      <c r="C130" s="245" t="s">
        <v>219</v>
      </c>
      <c r="D130" s="245" t="s">
        <v>170</v>
      </c>
      <c r="E130" s="246" t="s">
        <v>219</v>
      </c>
      <c r="F130" s="247" t="s">
        <v>3461</v>
      </c>
      <c r="G130" s="248" t="s">
        <v>2655</v>
      </c>
      <c r="H130" s="249">
        <v>1</v>
      </c>
      <c r="I130" s="250"/>
      <c r="J130" s="251">
        <f>ROUND(I130*H130,2)</f>
        <v>0</v>
      </c>
      <c r="K130" s="247" t="s">
        <v>1</v>
      </c>
      <c r="L130" s="46"/>
      <c r="M130" s="252" t="s">
        <v>1</v>
      </c>
      <c r="N130" s="253" t="s">
        <v>42</v>
      </c>
      <c r="O130" s="93"/>
      <c r="P130" s="254">
        <f>O130*H130</f>
        <v>0</v>
      </c>
      <c r="Q130" s="254">
        <v>0</v>
      </c>
      <c r="R130" s="254">
        <f>Q130*H130</f>
        <v>0</v>
      </c>
      <c r="S130" s="254">
        <v>0</v>
      </c>
      <c r="T130" s="255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56" t="s">
        <v>175</v>
      </c>
      <c r="AT130" s="256" t="s">
        <v>170</v>
      </c>
      <c r="AU130" s="256" t="s">
        <v>85</v>
      </c>
      <c r="AY130" s="19" t="s">
        <v>167</v>
      </c>
      <c r="BE130" s="257">
        <f>IF(N130="základní",J130,0)</f>
        <v>0</v>
      </c>
      <c r="BF130" s="257">
        <f>IF(N130="snížená",J130,0)</f>
        <v>0</v>
      </c>
      <c r="BG130" s="257">
        <f>IF(N130="zákl. přenesená",J130,0)</f>
        <v>0</v>
      </c>
      <c r="BH130" s="257">
        <f>IF(N130="sníž. přenesená",J130,0)</f>
        <v>0</v>
      </c>
      <c r="BI130" s="257">
        <f>IF(N130="nulová",J130,0)</f>
        <v>0</v>
      </c>
      <c r="BJ130" s="19" t="s">
        <v>85</v>
      </c>
      <c r="BK130" s="257">
        <f>ROUND(I130*H130,2)</f>
        <v>0</v>
      </c>
      <c r="BL130" s="19" t="s">
        <v>175</v>
      </c>
      <c r="BM130" s="256" t="s">
        <v>264</v>
      </c>
    </row>
    <row r="131" spans="1:65" s="2" customFormat="1" ht="33" customHeight="1">
      <c r="A131" s="40"/>
      <c r="B131" s="41"/>
      <c r="C131" s="245" t="s">
        <v>227</v>
      </c>
      <c r="D131" s="245" t="s">
        <v>170</v>
      </c>
      <c r="E131" s="246" t="s">
        <v>227</v>
      </c>
      <c r="F131" s="247" t="s">
        <v>3508</v>
      </c>
      <c r="G131" s="248" t="s">
        <v>2655</v>
      </c>
      <c r="H131" s="249">
        <v>1</v>
      </c>
      <c r="I131" s="250"/>
      <c r="J131" s="251">
        <f>ROUND(I131*H131,2)</f>
        <v>0</v>
      </c>
      <c r="K131" s="247" t="s">
        <v>1</v>
      </c>
      <c r="L131" s="46"/>
      <c r="M131" s="252" t="s">
        <v>1</v>
      </c>
      <c r="N131" s="253" t="s">
        <v>42</v>
      </c>
      <c r="O131" s="93"/>
      <c r="P131" s="254">
        <f>O131*H131</f>
        <v>0</v>
      </c>
      <c r="Q131" s="254">
        <v>0</v>
      </c>
      <c r="R131" s="254">
        <f>Q131*H131</f>
        <v>0</v>
      </c>
      <c r="S131" s="254">
        <v>0</v>
      </c>
      <c r="T131" s="255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56" t="s">
        <v>175</v>
      </c>
      <c r="AT131" s="256" t="s">
        <v>170</v>
      </c>
      <c r="AU131" s="256" t="s">
        <v>85</v>
      </c>
      <c r="AY131" s="19" t="s">
        <v>167</v>
      </c>
      <c r="BE131" s="257">
        <f>IF(N131="základní",J131,0)</f>
        <v>0</v>
      </c>
      <c r="BF131" s="257">
        <f>IF(N131="snížená",J131,0)</f>
        <v>0</v>
      </c>
      <c r="BG131" s="257">
        <f>IF(N131="zákl. přenesená",J131,0)</f>
        <v>0</v>
      </c>
      <c r="BH131" s="257">
        <f>IF(N131="sníž. přenesená",J131,0)</f>
        <v>0</v>
      </c>
      <c r="BI131" s="257">
        <f>IF(N131="nulová",J131,0)</f>
        <v>0</v>
      </c>
      <c r="BJ131" s="19" t="s">
        <v>85</v>
      </c>
      <c r="BK131" s="257">
        <f>ROUND(I131*H131,2)</f>
        <v>0</v>
      </c>
      <c r="BL131" s="19" t="s">
        <v>175</v>
      </c>
      <c r="BM131" s="256" t="s">
        <v>277</v>
      </c>
    </row>
    <row r="132" spans="1:65" s="2" customFormat="1" ht="33" customHeight="1">
      <c r="A132" s="40"/>
      <c r="B132" s="41"/>
      <c r="C132" s="245" t="s">
        <v>226</v>
      </c>
      <c r="D132" s="245" t="s">
        <v>170</v>
      </c>
      <c r="E132" s="246" t="s">
        <v>226</v>
      </c>
      <c r="F132" s="247" t="s">
        <v>3509</v>
      </c>
      <c r="G132" s="248" t="s">
        <v>2655</v>
      </c>
      <c r="H132" s="249">
        <v>1</v>
      </c>
      <c r="I132" s="250"/>
      <c r="J132" s="251">
        <f>ROUND(I132*H132,2)</f>
        <v>0</v>
      </c>
      <c r="K132" s="247" t="s">
        <v>1</v>
      </c>
      <c r="L132" s="46"/>
      <c r="M132" s="252" t="s">
        <v>1</v>
      </c>
      <c r="N132" s="253" t="s">
        <v>42</v>
      </c>
      <c r="O132" s="93"/>
      <c r="P132" s="254">
        <f>O132*H132</f>
        <v>0</v>
      </c>
      <c r="Q132" s="254">
        <v>0</v>
      </c>
      <c r="R132" s="254">
        <f>Q132*H132</f>
        <v>0</v>
      </c>
      <c r="S132" s="254">
        <v>0</v>
      </c>
      <c r="T132" s="255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56" t="s">
        <v>175</v>
      </c>
      <c r="AT132" s="256" t="s">
        <v>170</v>
      </c>
      <c r="AU132" s="256" t="s">
        <v>85</v>
      </c>
      <c r="AY132" s="19" t="s">
        <v>167</v>
      </c>
      <c r="BE132" s="257">
        <f>IF(N132="základní",J132,0)</f>
        <v>0</v>
      </c>
      <c r="BF132" s="257">
        <f>IF(N132="snížená",J132,0)</f>
        <v>0</v>
      </c>
      <c r="BG132" s="257">
        <f>IF(N132="zákl. přenesená",J132,0)</f>
        <v>0</v>
      </c>
      <c r="BH132" s="257">
        <f>IF(N132="sníž. přenesená",J132,0)</f>
        <v>0</v>
      </c>
      <c r="BI132" s="257">
        <f>IF(N132="nulová",J132,0)</f>
        <v>0</v>
      </c>
      <c r="BJ132" s="19" t="s">
        <v>85</v>
      </c>
      <c r="BK132" s="257">
        <f>ROUND(I132*H132,2)</f>
        <v>0</v>
      </c>
      <c r="BL132" s="19" t="s">
        <v>175</v>
      </c>
      <c r="BM132" s="256" t="s">
        <v>288</v>
      </c>
    </row>
    <row r="133" spans="1:65" s="2" customFormat="1" ht="33" customHeight="1">
      <c r="A133" s="40"/>
      <c r="B133" s="41"/>
      <c r="C133" s="245" t="s">
        <v>238</v>
      </c>
      <c r="D133" s="245" t="s">
        <v>170</v>
      </c>
      <c r="E133" s="246" t="s">
        <v>238</v>
      </c>
      <c r="F133" s="247" t="s">
        <v>3510</v>
      </c>
      <c r="G133" s="248" t="s">
        <v>2655</v>
      </c>
      <c r="H133" s="249">
        <v>1</v>
      </c>
      <c r="I133" s="250"/>
      <c r="J133" s="251">
        <f>ROUND(I133*H133,2)</f>
        <v>0</v>
      </c>
      <c r="K133" s="247" t="s">
        <v>1</v>
      </c>
      <c r="L133" s="46"/>
      <c r="M133" s="252" t="s">
        <v>1</v>
      </c>
      <c r="N133" s="253" t="s">
        <v>42</v>
      </c>
      <c r="O133" s="93"/>
      <c r="P133" s="254">
        <f>O133*H133</f>
        <v>0</v>
      </c>
      <c r="Q133" s="254">
        <v>0</v>
      </c>
      <c r="R133" s="254">
        <f>Q133*H133</f>
        <v>0</v>
      </c>
      <c r="S133" s="254">
        <v>0</v>
      </c>
      <c r="T133" s="255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56" t="s">
        <v>175</v>
      </c>
      <c r="AT133" s="256" t="s">
        <v>170</v>
      </c>
      <c r="AU133" s="256" t="s">
        <v>85</v>
      </c>
      <c r="AY133" s="19" t="s">
        <v>167</v>
      </c>
      <c r="BE133" s="257">
        <f>IF(N133="základní",J133,0)</f>
        <v>0</v>
      </c>
      <c r="BF133" s="257">
        <f>IF(N133="snížená",J133,0)</f>
        <v>0</v>
      </c>
      <c r="BG133" s="257">
        <f>IF(N133="zákl. přenesená",J133,0)</f>
        <v>0</v>
      </c>
      <c r="BH133" s="257">
        <f>IF(N133="sníž. přenesená",J133,0)</f>
        <v>0</v>
      </c>
      <c r="BI133" s="257">
        <f>IF(N133="nulová",J133,0)</f>
        <v>0</v>
      </c>
      <c r="BJ133" s="19" t="s">
        <v>85</v>
      </c>
      <c r="BK133" s="257">
        <f>ROUND(I133*H133,2)</f>
        <v>0</v>
      </c>
      <c r="BL133" s="19" t="s">
        <v>175</v>
      </c>
      <c r="BM133" s="256" t="s">
        <v>300</v>
      </c>
    </row>
    <row r="134" spans="1:65" s="2" customFormat="1" ht="33" customHeight="1">
      <c r="A134" s="40"/>
      <c r="B134" s="41"/>
      <c r="C134" s="245" t="s">
        <v>168</v>
      </c>
      <c r="D134" s="245" t="s">
        <v>170</v>
      </c>
      <c r="E134" s="246" t="s">
        <v>168</v>
      </c>
      <c r="F134" s="247" t="s">
        <v>3511</v>
      </c>
      <c r="G134" s="248" t="s">
        <v>2655</v>
      </c>
      <c r="H134" s="249">
        <v>1</v>
      </c>
      <c r="I134" s="250"/>
      <c r="J134" s="251">
        <f>ROUND(I134*H134,2)</f>
        <v>0</v>
      </c>
      <c r="K134" s="247" t="s">
        <v>1</v>
      </c>
      <c r="L134" s="46"/>
      <c r="M134" s="252" t="s">
        <v>1</v>
      </c>
      <c r="N134" s="253" t="s">
        <v>42</v>
      </c>
      <c r="O134" s="93"/>
      <c r="P134" s="254">
        <f>O134*H134</f>
        <v>0</v>
      </c>
      <c r="Q134" s="254">
        <v>0</v>
      </c>
      <c r="R134" s="254">
        <f>Q134*H134</f>
        <v>0</v>
      </c>
      <c r="S134" s="254">
        <v>0</v>
      </c>
      <c r="T134" s="255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56" t="s">
        <v>175</v>
      </c>
      <c r="AT134" s="256" t="s">
        <v>170</v>
      </c>
      <c r="AU134" s="256" t="s">
        <v>85</v>
      </c>
      <c r="AY134" s="19" t="s">
        <v>167</v>
      </c>
      <c r="BE134" s="257">
        <f>IF(N134="základní",J134,0)</f>
        <v>0</v>
      </c>
      <c r="BF134" s="257">
        <f>IF(N134="snížená",J134,0)</f>
        <v>0</v>
      </c>
      <c r="BG134" s="257">
        <f>IF(N134="zákl. přenesená",J134,0)</f>
        <v>0</v>
      </c>
      <c r="BH134" s="257">
        <f>IF(N134="sníž. přenesená",J134,0)</f>
        <v>0</v>
      </c>
      <c r="BI134" s="257">
        <f>IF(N134="nulová",J134,0)</f>
        <v>0</v>
      </c>
      <c r="BJ134" s="19" t="s">
        <v>85</v>
      </c>
      <c r="BK134" s="257">
        <f>ROUND(I134*H134,2)</f>
        <v>0</v>
      </c>
      <c r="BL134" s="19" t="s">
        <v>175</v>
      </c>
      <c r="BM134" s="256" t="s">
        <v>314</v>
      </c>
    </row>
    <row r="135" spans="1:65" s="2" customFormat="1" ht="21.75" customHeight="1">
      <c r="A135" s="40"/>
      <c r="B135" s="41"/>
      <c r="C135" s="245" t="s">
        <v>264</v>
      </c>
      <c r="D135" s="245" t="s">
        <v>170</v>
      </c>
      <c r="E135" s="246" t="s">
        <v>264</v>
      </c>
      <c r="F135" s="247" t="s">
        <v>3512</v>
      </c>
      <c r="G135" s="248" t="s">
        <v>2655</v>
      </c>
      <c r="H135" s="249">
        <v>2</v>
      </c>
      <c r="I135" s="250"/>
      <c r="J135" s="251">
        <f>ROUND(I135*H135,2)</f>
        <v>0</v>
      </c>
      <c r="K135" s="247" t="s">
        <v>1</v>
      </c>
      <c r="L135" s="46"/>
      <c r="M135" s="252" t="s">
        <v>1</v>
      </c>
      <c r="N135" s="253" t="s">
        <v>42</v>
      </c>
      <c r="O135" s="93"/>
      <c r="P135" s="254">
        <f>O135*H135</f>
        <v>0</v>
      </c>
      <c r="Q135" s="254">
        <v>0</v>
      </c>
      <c r="R135" s="254">
        <f>Q135*H135</f>
        <v>0</v>
      </c>
      <c r="S135" s="254">
        <v>0</v>
      </c>
      <c r="T135" s="255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56" t="s">
        <v>175</v>
      </c>
      <c r="AT135" s="256" t="s">
        <v>170</v>
      </c>
      <c r="AU135" s="256" t="s">
        <v>85</v>
      </c>
      <c r="AY135" s="19" t="s">
        <v>167</v>
      </c>
      <c r="BE135" s="257">
        <f>IF(N135="základní",J135,0)</f>
        <v>0</v>
      </c>
      <c r="BF135" s="257">
        <f>IF(N135="snížená",J135,0)</f>
        <v>0</v>
      </c>
      <c r="BG135" s="257">
        <f>IF(N135="zákl. přenesená",J135,0)</f>
        <v>0</v>
      </c>
      <c r="BH135" s="257">
        <f>IF(N135="sníž. přenesená",J135,0)</f>
        <v>0</v>
      </c>
      <c r="BI135" s="257">
        <f>IF(N135="nulová",J135,0)</f>
        <v>0</v>
      </c>
      <c r="BJ135" s="19" t="s">
        <v>85</v>
      </c>
      <c r="BK135" s="257">
        <f>ROUND(I135*H135,2)</f>
        <v>0</v>
      </c>
      <c r="BL135" s="19" t="s">
        <v>175</v>
      </c>
      <c r="BM135" s="256" t="s">
        <v>327</v>
      </c>
    </row>
    <row r="136" spans="1:65" s="2" customFormat="1" ht="21.75" customHeight="1">
      <c r="A136" s="40"/>
      <c r="B136" s="41"/>
      <c r="C136" s="245" t="s">
        <v>271</v>
      </c>
      <c r="D136" s="245" t="s">
        <v>170</v>
      </c>
      <c r="E136" s="246" t="s">
        <v>271</v>
      </c>
      <c r="F136" s="247" t="s">
        <v>3513</v>
      </c>
      <c r="G136" s="248" t="s">
        <v>2655</v>
      </c>
      <c r="H136" s="249">
        <v>2</v>
      </c>
      <c r="I136" s="250"/>
      <c r="J136" s="251">
        <f>ROUND(I136*H136,2)</f>
        <v>0</v>
      </c>
      <c r="K136" s="247" t="s">
        <v>1</v>
      </c>
      <c r="L136" s="46"/>
      <c r="M136" s="252" t="s">
        <v>1</v>
      </c>
      <c r="N136" s="253" t="s">
        <v>42</v>
      </c>
      <c r="O136" s="93"/>
      <c r="P136" s="254">
        <f>O136*H136</f>
        <v>0</v>
      </c>
      <c r="Q136" s="254">
        <v>0</v>
      </c>
      <c r="R136" s="254">
        <f>Q136*H136</f>
        <v>0</v>
      </c>
      <c r="S136" s="254">
        <v>0</v>
      </c>
      <c r="T136" s="255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56" t="s">
        <v>175</v>
      </c>
      <c r="AT136" s="256" t="s">
        <v>170</v>
      </c>
      <c r="AU136" s="256" t="s">
        <v>85</v>
      </c>
      <c r="AY136" s="19" t="s">
        <v>167</v>
      </c>
      <c r="BE136" s="257">
        <f>IF(N136="základní",J136,0)</f>
        <v>0</v>
      </c>
      <c r="BF136" s="257">
        <f>IF(N136="snížená",J136,0)</f>
        <v>0</v>
      </c>
      <c r="BG136" s="257">
        <f>IF(N136="zákl. přenesená",J136,0)</f>
        <v>0</v>
      </c>
      <c r="BH136" s="257">
        <f>IF(N136="sníž. přenesená",J136,0)</f>
        <v>0</v>
      </c>
      <c r="BI136" s="257">
        <f>IF(N136="nulová",J136,0)</f>
        <v>0</v>
      </c>
      <c r="BJ136" s="19" t="s">
        <v>85</v>
      </c>
      <c r="BK136" s="257">
        <f>ROUND(I136*H136,2)</f>
        <v>0</v>
      </c>
      <c r="BL136" s="19" t="s">
        <v>175</v>
      </c>
      <c r="BM136" s="256" t="s">
        <v>345</v>
      </c>
    </row>
    <row r="137" spans="1:65" s="2" customFormat="1" ht="33" customHeight="1">
      <c r="A137" s="40"/>
      <c r="B137" s="41"/>
      <c r="C137" s="245" t="s">
        <v>277</v>
      </c>
      <c r="D137" s="245" t="s">
        <v>170</v>
      </c>
      <c r="E137" s="246" t="s">
        <v>277</v>
      </c>
      <c r="F137" s="247" t="s">
        <v>3514</v>
      </c>
      <c r="G137" s="248" t="s">
        <v>2655</v>
      </c>
      <c r="H137" s="249">
        <v>1</v>
      </c>
      <c r="I137" s="250"/>
      <c r="J137" s="251">
        <f>ROUND(I137*H137,2)</f>
        <v>0</v>
      </c>
      <c r="K137" s="247" t="s">
        <v>1</v>
      </c>
      <c r="L137" s="46"/>
      <c r="M137" s="252" t="s">
        <v>1</v>
      </c>
      <c r="N137" s="253" t="s">
        <v>42</v>
      </c>
      <c r="O137" s="93"/>
      <c r="P137" s="254">
        <f>O137*H137</f>
        <v>0</v>
      </c>
      <c r="Q137" s="254">
        <v>0</v>
      </c>
      <c r="R137" s="254">
        <f>Q137*H137</f>
        <v>0</v>
      </c>
      <c r="S137" s="254">
        <v>0</v>
      </c>
      <c r="T137" s="255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56" t="s">
        <v>175</v>
      </c>
      <c r="AT137" s="256" t="s">
        <v>170</v>
      </c>
      <c r="AU137" s="256" t="s">
        <v>85</v>
      </c>
      <c r="AY137" s="19" t="s">
        <v>167</v>
      </c>
      <c r="BE137" s="257">
        <f>IF(N137="základní",J137,0)</f>
        <v>0</v>
      </c>
      <c r="BF137" s="257">
        <f>IF(N137="snížená",J137,0)</f>
        <v>0</v>
      </c>
      <c r="BG137" s="257">
        <f>IF(N137="zákl. přenesená",J137,0)</f>
        <v>0</v>
      </c>
      <c r="BH137" s="257">
        <f>IF(N137="sníž. přenesená",J137,0)</f>
        <v>0</v>
      </c>
      <c r="BI137" s="257">
        <f>IF(N137="nulová",J137,0)</f>
        <v>0</v>
      </c>
      <c r="BJ137" s="19" t="s">
        <v>85</v>
      </c>
      <c r="BK137" s="257">
        <f>ROUND(I137*H137,2)</f>
        <v>0</v>
      </c>
      <c r="BL137" s="19" t="s">
        <v>175</v>
      </c>
      <c r="BM137" s="256" t="s">
        <v>356</v>
      </c>
    </row>
    <row r="138" spans="1:65" s="2" customFormat="1" ht="33" customHeight="1">
      <c r="A138" s="40"/>
      <c r="B138" s="41"/>
      <c r="C138" s="245" t="s">
        <v>283</v>
      </c>
      <c r="D138" s="245" t="s">
        <v>170</v>
      </c>
      <c r="E138" s="246" t="s">
        <v>283</v>
      </c>
      <c r="F138" s="247" t="s">
        <v>3515</v>
      </c>
      <c r="G138" s="248" t="s">
        <v>2655</v>
      </c>
      <c r="H138" s="249">
        <v>1</v>
      </c>
      <c r="I138" s="250"/>
      <c r="J138" s="251">
        <f>ROUND(I138*H138,2)</f>
        <v>0</v>
      </c>
      <c r="K138" s="247" t="s">
        <v>1</v>
      </c>
      <c r="L138" s="46"/>
      <c r="M138" s="252" t="s">
        <v>1</v>
      </c>
      <c r="N138" s="253" t="s">
        <v>42</v>
      </c>
      <c r="O138" s="93"/>
      <c r="P138" s="254">
        <f>O138*H138</f>
        <v>0</v>
      </c>
      <c r="Q138" s="254">
        <v>0</v>
      </c>
      <c r="R138" s="254">
        <f>Q138*H138</f>
        <v>0</v>
      </c>
      <c r="S138" s="254">
        <v>0</v>
      </c>
      <c r="T138" s="255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56" t="s">
        <v>175</v>
      </c>
      <c r="AT138" s="256" t="s">
        <v>170</v>
      </c>
      <c r="AU138" s="256" t="s">
        <v>85</v>
      </c>
      <c r="AY138" s="19" t="s">
        <v>167</v>
      </c>
      <c r="BE138" s="257">
        <f>IF(N138="základní",J138,0)</f>
        <v>0</v>
      </c>
      <c r="BF138" s="257">
        <f>IF(N138="snížená",J138,0)</f>
        <v>0</v>
      </c>
      <c r="BG138" s="257">
        <f>IF(N138="zákl. přenesená",J138,0)</f>
        <v>0</v>
      </c>
      <c r="BH138" s="257">
        <f>IF(N138="sníž. přenesená",J138,0)</f>
        <v>0</v>
      </c>
      <c r="BI138" s="257">
        <f>IF(N138="nulová",J138,0)</f>
        <v>0</v>
      </c>
      <c r="BJ138" s="19" t="s">
        <v>85</v>
      </c>
      <c r="BK138" s="257">
        <f>ROUND(I138*H138,2)</f>
        <v>0</v>
      </c>
      <c r="BL138" s="19" t="s">
        <v>175</v>
      </c>
      <c r="BM138" s="256" t="s">
        <v>365</v>
      </c>
    </row>
    <row r="139" spans="1:65" s="2" customFormat="1" ht="33" customHeight="1">
      <c r="A139" s="40"/>
      <c r="B139" s="41"/>
      <c r="C139" s="245" t="s">
        <v>288</v>
      </c>
      <c r="D139" s="245" t="s">
        <v>170</v>
      </c>
      <c r="E139" s="246" t="s">
        <v>288</v>
      </c>
      <c r="F139" s="247" t="s">
        <v>3516</v>
      </c>
      <c r="G139" s="248" t="s">
        <v>2655</v>
      </c>
      <c r="H139" s="249">
        <v>2</v>
      </c>
      <c r="I139" s="250"/>
      <c r="J139" s="251">
        <f>ROUND(I139*H139,2)</f>
        <v>0</v>
      </c>
      <c r="K139" s="247" t="s">
        <v>1</v>
      </c>
      <c r="L139" s="46"/>
      <c r="M139" s="252" t="s">
        <v>1</v>
      </c>
      <c r="N139" s="253" t="s">
        <v>42</v>
      </c>
      <c r="O139" s="93"/>
      <c r="P139" s="254">
        <f>O139*H139</f>
        <v>0</v>
      </c>
      <c r="Q139" s="254">
        <v>0</v>
      </c>
      <c r="R139" s="254">
        <f>Q139*H139</f>
        <v>0</v>
      </c>
      <c r="S139" s="254">
        <v>0</v>
      </c>
      <c r="T139" s="255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56" t="s">
        <v>175</v>
      </c>
      <c r="AT139" s="256" t="s">
        <v>170</v>
      </c>
      <c r="AU139" s="256" t="s">
        <v>85</v>
      </c>
      <c r="AY139" s="19" t="s">
        <v>167</v>
      </c>
      <c r="BE139" s="257">
        <f>IF(N139="základní",J139,0)</f>
        <v>0</v>
      </c>
      <c r="BF139" s="257">
        <f>IF(N139="snížená",J139,0)</f>
        <v>0</v>
      </c>
      <c r="BG139" s="257">
        <f>IF(N139="zákl. přenesená",J139,0)</f>
        <v>0</v>
      </c>
      <c r="BH139" s="257">
        <f>IF(N139="sníž. přenesená",J139,0)</f>
        <v>0</v>
      </c>
      <c r="BI139" s="257">
        <f>IF(N139="nulová",J139,0)</f>
        <v>0</v>
      </c>
      <c r="BJ139" s="19" t="s">
        <v>85</v>
      </c>
      <c r="BK139" s="257">
        <f>ROUND(I139*H139,2)</f>
        <v>0</v>
      </c>
      <c r="BL139" s="19" t="s">
        <v>175</v>
      </c>
      <c r="BM139" s="256" t="s">
        <v>380</v>
      </c>
    </row>
    <row r="140" spans="1:65" s="2" customFormat="1" ht="33" customHeight="1">
      <c r="A140" s="40"/>
      <c r="B140" s="41"/>
      <c r="C140" s="245" t="s">
        <v>8</v>
      </c>
      <c r="D140" s="245" t="s">
        <v>170</v>
      </c>
      <c r="E140" s="246" t="s">
        <v>8</v>
      </c>
      <c r="F140" s="247" t="s">
        <v>3517</v>
      </c>
      <c r="G140" s="248" t="s">
        <v>2655</v>
      </c>
      <c r="H140" s="249">
        <v>10</v>
      </c>
      <c r="I140" s="250"/>
      <c r="J140" s="251">
        <f>ROUND(I140*H140,2)</f>
        <v>0</v>
      </c>
      <c r="K140" s="247" t="s">
        <v>1</v>
      </c>
      <c r="L140" s="46"/>
      <c r="M140" s="252" t="s">
        <v>1</v>
      </c>
      <c r="N140" s="253" t="s">
        <v>42</v>
      </c>
      <c r="O140" s="93"/>
      <c r="P140" s="254">
        <f>O140*H140</f>
        <v>0</v>
      </c>
      <c r="Q140" s="254">
        <v>0</v>
      </c>
      <c r="R140" s="254">
        <f>Q140*H140</f>
        <v>0</v>
      </c>
      <c r="S140" s="254">
        <v>0</v>
      </c>
      <c r="T140" s="255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56" t="s">
        <v>175</v>
      </c>
      <c r="AT140" s="256" t="s">
        <v>170</v>
      </c>
      <c r="AU140" s="256" t="s">
        <v>85</v>
      </c>
      <c r="AY140" s="19" t="s">
        <v>167</v>
      </c>
      <c r="BE140" s="257">
        <f>IF(N140="základní",J140,0)</f>
        <v>0</v>
      </c>
      <c r="BF140" s="257">
        <f>IF(N140="snížená",J140,0)</f>
        <v>0</v>
      </c>
      <c r="BG140" s="257">
        <f>IF(N140="zákl. přenesená",J140,0)</f>
        <v>0</v>
      </c>
      <c r="BH140" s="257">
        <f>IF(N140="sníž. přenesená",J140,0)</f>
        <v>0</v>
      </c>
      <c r="BI140" s="257">
        <f>IF(N140="nulová",J140,0)</f>
        <v>0</v>
      </c>
      <c r="BJ140" s="19" t="s">
        <v>85</v>
      </c>
      <c r="BK140" s="257">
        <f>ROUND(I140*H140,2)</f>
        <v>0</v>
      </c>
      <c r="BL140" s="19" t="s">
        <v>175</v>
      </c>
      <c r="BM140" s="256" t="s">
        <v>333</v>
      </c>
    </row>
    <row r="141" spans="1:65" s="2" customFormat="1" ht="21.75" customHeight="1">
      <c r="A141" s="40"/>
      <c r="B141" s="41"/>
      <c r="C141" s="245" t="s">
        <v>300</v>
      </c>
      <c r="D141" s="245" t="s">
        <v>170</v>
      </c>
      <c r="E141" s="246" t="s">
        <v>300</v>
      </c>
      <c r="F141" s="247" t="s">
        <v>3518</v>
      </c>
      <c r="G141" s="248" t="s">
        <v>2655</v>
      </c>
      <c r="H141" s="249">
        <v>1</v>
      </c>
      <c r="I141" s="250"/>
      <c r="J141" s="251">
        <f>ROUND(I141*H141,2)</f>
        <v>0</v>
      </c>
      <c r="K141" s="247" t="s">
        <v>1</v>
      </c>
      <c r="L141" s="46"/>
      <c r="M141" s="252" t="s">
        <v>1</v>
      </c>
      <c r="N141" s="253" t="s">
        <v>42</v>
      </c>
      <c r="O141" s="93"/>
      <c r="P141" s="254">
        <f>O141*H141</f>
        <v>0</v>
      </c>
      <c r="Q141" s="254">
        <v>0</v>
      </c>
      <c r="R141" s="254">
        <f>Q141*H141</f>
        <v>0</v>
      </c>
      <c r="S141" s="254">
        <v>0</v>
      </c>
      <c r="T141" s="255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56" t="s">
        <v>175</v>
      </c>
      <c r="AT141" s="256" t="s">
        <v>170</v>
      </c>
      <c r="AU141" s="256" t="s">
        <v>85</v>
      </c>
      <c r="AY141" s="19" t="s">
        <v>167</v>
      </c>
      <c r="BE141" s="257">
        <f>IF(N141="základní",J141,0)</f>
        <v>0</v>
      </c>
      <c r="BF141" s="257">
        <f>IF(N141="snížená",J141,0)</f>
        <v>0</v>
      </c>
      <c r="BG141" s="257">
        <f>IF(N141="zákl. přenesená",J141,0)</f>
        <v>0</v>
      </c>
      <c r="BH141" s="257">
        <f>IF(N141="sníž. přenesená",J141,0)</f>
        <v>0</v>
      </c>
      <c r="BI141" s="257">
        <f>IF(N141="nulová",J141,0)</f>
        <v>0</v>
      </c>
      <c r="BJ141" s="19" t="s">
        <v>85</v>
      </c>
      <c r="BK141" s="257">
        <f>ROUND(I141*H141,2)</f>
        <v>0</v>
      </c>
      <c r="BL141" s="19" t="s">
        <v>175</v>
      </c>
      <c r="BM141" s="256" t="s">
        <v>407</v>
      </c>
    </row>
    <row r="142" spans="1:65" s="2" customFormat="1" ht="21.75" customHeight="1">
      <c r="A142" s="40"/>
      <c r="B142" s="41"/>
      <c r="C142" s="245" t="s">
        <v>306</v>
      </c>
      <c r="D142" s="245" t="s">
        <v>170</v>
      </c>
      <c r="E142" s="246" t="s">
        <v>306</v>
      </c>
      <c r="F142" s="247" t="s">
        <v>3519</v>
      </c>
      <c r="G142" s="248" t="s">
        <v>2655</v>
      </c>
      <c r="H142" s="249">
        <v>1</v>
      </c>
      <c r="I142" s="250"/>
      <c r="J142" s="251">
        <f>ROUND(I142*H142,2)</f>
        <v>0</v>
      </c>
      <c r="K142" s="247" t="s">
        <v>1</v>
      </c>
      <c r="L142" s="46"/>
      <c r="M142" s="252" t="s">
        <v>1</v>
      </c>
      <c r="N142" s="253" t="s">
        <v>42</v>
      </c>
      <c r="O142" s="93"/>
      <c r="P142" s="254">
        <f>O142*H142</f>
        <v>0</v>
      </c>
      <c r="Q142" s="254">
        <v>0</v>
      </c>
      <c r="R142" s="254">
        <f>Q142*H142</f>
        <v>0</v>
      </c>
      <c r="S142" s="254">
        <v>0</v>
      </c>
      <c r="T142" s="255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56" t="s">
        <v>175</v>
      </c>
      <c r="AT142" s="256" t="s">
        <v>170</v>
      </c>
      <c r="AU142" s="256" t="s">
        <v>85</v>
      </c>
      <c r="AY142" s="19" t="s">
        <v>167</v>
      </c>
      <c r="BE142" s="257">
        <f>IF(N142="základní",J142,0)</f>
        <v>0</v>
      </c>
      <c r="BF142" s="257">
        <f>IF(N142="snížená",J142,0)</f>
        <v>0</v>
      </c>
      <c r="BG142" s="257">
        <f>IF(N142="zákl. přenesená",J142,0)</f>
        <v>0</v>
      </c>
      <c r="BH142" s="257">
        <f>IF(N142="sníž. přenesená",J142,0)</f>
        <v>0</v>
      </c>
      <c r="BI142" s="257">
        <f>IF(N142="nulová",J142,0)</f>
        <v>0</v>
      </c>
      <c r="BJ142" s="19" t="s">
        <v>85</v>
      </c>
      <c r="BK142" s="257">
        <f>ROUND(I142*H142,2)</f>
        <v>0</v>
      </c>
      <c r="BL142" s="19" t="s">
        <v>175</v>
      </c>
      <c r="BM142" s="256" t="s">
        <v>399</v>
      </c>
    </row>
    <row r="143" spans="1:65" s="2" customFormat="1" ht="21.75" customHeight="1">
      <c r="A143" s="40"/>
      <c r="B143" s="41"/>
      <c r="C143" s="245" t="s">
        <v>314</v>
      </c>
      <c r="D143" s="245" t="s">
        <v>170</v>
      </c>
      <c r="E143" s="246" t="s">
        <v>314</v>
      </c>
      <c r="F143" s="247" t="s">
        <v>3520</v>
      </c>
      <c r="G143" s="248" t="s">
        <v>2655</v>
      </c>
      <c r="H143" s="249">
        <v>1</v>
      </c>
      <c r="I143" s="250"/>
      <c r="J143" s="251">
        <f>ROUND(I143*H143,2)</f>
        <v>0</v>
      </c>
      <c r="K143" s="247" t="s">
        <v>1</v>
      </c>
      <c r="L143" s="46"/>
      <c r="M143" s="252" t="s">
        <v>1</v>
      </c>
      <c r="N143" s="253" t="s">
        <v>42</v>
      </c>
      <c r="O143" s="93"/>
      <c r="P143" s="254">
        <f>O143*H143</f>
        <v>0</v>
      </c>
      <c r="Q143" s="254">
        <v>0</v>
      </c>
      <c r="R143" s="254">
        <f>Q143*H143</f>
        <v>0</v>
      </c>
      <c r="S143" s="254">
        <v>0</v>
      </c>
      <c r="T143" s="255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56" t="s">
        <v>175</v>
      </c>
      <c r="AT143" s="256" t="s">
        <v>170</v>
      </c>
      <c r="AU143" s="256" t="s">
        <v>85</v>
      </c>
      <c r="AY143" s="19" t="s">
        <v>167</v>
      </c>
      <c r="BE143" s="257">
        <f>IF(N143="základní",J143,0)</f>
        <v>0</v>
      </c>
      <c r="BF143" s="257">
        <f>IF(N143="snížená",J143,0)</f>
        <v>0</v>
      </c>
      <c r="BG143" s="257">
        <f>IF(N143="zákl. přenesená",J143,0)</f>
        <v>0</v>
      </c>
      <c r="BH143" s="257">
        <f>IF(N143="sníž. přenesená",J143,0)</f>
        <v>0</v>
      </c>
      <c r="BI143" s="257">
        <f>IF(N143="nulová",J143,0)</f>
        <v>0</v>
      </c>
      <c r="BJ143" s="19" t="s">
        <v>85</v>
      </c>
      <c r="BK143" s="257">
        <f>ROUND(I143*H143,2)</f>
        <v>0</v>
      </c>
      <c r="BL143" s="19" t="s">
        <v>175</v>
      </c>
      <c r="BM143" s="256" t="s">
        <v>604</v>
      </c>
    </row>
    <row r="144" spans="1:63" s="12" customFormat="1" ht="22.8" customHeight="1">
      <c r="A144" s="12"/>
      <c r="B144" s="229"/>
      <c r="C144" s="230"/>
      <c r="D144" s="231" t="s">
        <v>76</v>
      </c>
      <c r="E144" s="243" t="s">
        <v>2268</v>
      </c>
      <c r="F144" s="243" t="s">
        <v>3470</v>
      </c>
      <c r="G144" s="230"/>
      <c r="H144" s="230"/>
      <c r="I144" s="233"/>
      <c r="J144" s="244">
        <f>BK144</f>
        <v>0</v>
      </c>
      <c r="K144" s="230"/>
      <c r="L144" s="235"/>
      <c r="M144" s="236"/>
      <c r="N144" s="237"/>
      <c r="O144" s="237"/>
      <c r="P144" s="238">
        <f>SUM(P145:P153)</f>
        <v>0</v>
      </c>
      <c r="Q144" s="237"/>
      <c r="R144" s="238">
        <f>SUM(R145:R153)</f>
        <v>0</v>
      </c>
      <c r="S144" s="237"/>
      <c r="T144" s="239">
        <f>SUM(T145:T153)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40" t="s">
        <v>85</v>
      </c>
      <c r="AT144" s="241" t="s">
        <v>76</v>
      </c>
      <c r="AU144" s="241" t="s">
        <v>85</v>
      </c>
      <c r="AY144" s="240" t="s">
        <v>167</v>
      </c>
      <c r="BK144" s="242">
        <f>SUM(BK145:BK153)</f>
        <v>0</v>
      </c>
    </row>
    <row r="145" spans="1:65" s="2" customFormat="1" ht="16.5" customHeight="1">
      <c r="A145" s="40"/>
      <c r="B145" s="41"/>
      <c r="C145" s="245" t="s">
        <v>321</v>
      </c>
      <c r="D145" s="245" t="s">
        <v>170</v>
      </c>
      <c r="E145" s="246" t="s">
        <v>321</v>
      </c>
      <c r="F145" s="247" t="s">
        <v>3521</v>
      </c>
      <c r="G145" s="248" t="s">
        <v>2655</v>
      </c>
      <c r="H145" s="249">
        <v>1</v>
      </c>
      <c r="I145" s="250"/>
      <c r="J145" s="251">
        <f>ROUND(I145*H145,2)</f>
        <v>0</v>
      </c>
      <c r="K145" s="247" t="s">
        <v>1</v>
      </c>
      <c r="L145" s="46"/>
      <c r="M145" s="252" t="s">
        <v>1</v>
      </c>
      <c r="N145" s="253" t="s">
        <v>42</v>
      </c>
      <c r="O145" s="93"/>
      <c r="P145" s="254">
        <f>O145*H145</f>
        <v>0</v>
      </c>
      <c r="Q145" s="254">
        <v>0</v>
      </c>
      <c r="R145" s="254">
        <f>Q145*H145</f>
        <v>0</v>
      </c>
      <c r="S145" s="254">
        <v>0</v>
      </c>
      <c r="T145" s="255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56" t="s">
        <v>175</v>
      </c>
      <c r="AT145" s="256" t="s">
        <v>170</v>
      </c>
      <c r="AU145" s="256" t="s">
        <v>87</v>
      </c>
      <c r="AY145" s="19" t="s">
        <v>167</v>
      </c>
      <c r="BE145" s="257">
        <f>IF(N145="základní",J145,0)</f>
        <v>0</v>
      </c>
      <c r="BF145" s="257">
        <f>IF(N145="snížená",J145,0)</f>
        <v>0</v>
      </c>
      <c r="BG145" s="257">
        <f>IF(N145="zákl. přenesená",J145,0)</f>
        <v>0</v>
      </c>
      <c r="BH145" s="257">
        <f>IF(N145="sníž. přenesená",J145,0)</f>
        <v>0</v>
      </c>
      <c r="BI145" s="257">
        <f>IF(N145="nulová",J145,0)</f>
        <v>0</v>
      </c>
      <c r="BJ145" s="19" t="s">
        <v>85</v>
      </c>
      <c r="BK145" s="257">
        <f>ROUND(I145*H145,2)</f>
        <v>0</v>
      </c>
      <c r="BL145" s="19" t="s">
        <v>175</v>
      </c>
      <c r="BM145" s="256" t="s">
        <v>616</v>
      </c>
    </row>
    <row r="146" spans="1:65" s="2" customFormat="1" ht="16.5" customHeight="1">
      <c r="A146" s="40"/>
      <c r="B146" s="41"/>
      <c r="C146" s="245" t="s">
        <v>327</v>
      </c>
      <c r="D146" s="245" t="s">
        <v>170</v>
      </c>
      <c r="E146" s="246" t="s">
        <v>327</v>
      </c>
      <c r="F146" s="247" t="s">
        <v>3522</v>
      </c>
      <c r="G146" s="248" t="s">
        <v>2655</v>
      </c>
      <c r="H146" s="249">
        <v>1</v>
      </c>
      <c r="I146" s="250"/>
      <c r="J146" s="251">
        <f>ROUND(I146*H146,2)</f>
        <v>0</v>
      </c>
      <c r="K146" s="247" t="s">
        <v>1</v>
      </c>
      <c r="L146" s="46"/>
      <c r="M146" s="252" t="s">
        <v>1</v>
      </c>
      <c r="N146" s="253" t="s">
        <v>42</v>
      </c>
      <c r="O146" s="93"/>
      <c r="P146" s="254">
        <f>O146*H146</f>
        <v>0</v>
      </c>
      <c r="Q146" s="254">
        <v>0</v>
      </c>
      <c r="R146" s="254">
        <f>Q146*H146</f>
        <v>0</v>
      </c>
      <c r="S146" s="254">
        <v>0</v>
      </c>
      <c r="T146" s="255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56" t="s">
        <v>175</v>
      </c>
      <c r="AT146" s="256" t="s">
        <v>170</v>
      </c>
      <c r="AU146" s="256" t="s">
        <v>87</v>
      </c>
      <c r="AY146" s="19" t="s">
        <v>167</v>
      </c>
      <c r="BE146" s="257">
        <f>IF(N146="základní",J146,0)</f>
        <v>0</v>
      </c>
      <c r="BF146" s="257">
        <f>IF(N146="snížená",J146,0)</f>
        <v>0</v>
      </c>
      <c r="BG146" s="257">
        <f>IF(N146="zákl. přenesená",J146,0)</f>
        <v>0</v>
      </c>
      <c r="BH146" s="257">
        <f>IF(N146="sníž. přenesená",J146,0)</f>
        <v>0</v>
      </c>
      <c r="BI146" s="257">
        <f>IF(N146="nulová",J146,0)</f>
        <v>0</v>
      </c>
      <c r="BJ146" s="19" t="s">
        <v>85</v>
      </c>
      <c r="BK146" s="257">
        <f>ROUND(I146*H146,2)</f>
        <v>0</v>
      </c>
      <c r="BL146" s="19" t="s">
        <v>175</v>
      </c>
      <c r="BM146" s="256" t="s">
        <v>628</v>
      </c>
    </row>
    <row r="147" spans="1:65" s="2" customFormat="1" ht="16.5" customHeight="1">
      <c r="A147" s="40"/>
      <c r="B147" s="41"/>
      <c r="C147" s="245" t="s">
        <v>7</v>
      </c>
      <c r="D147" s="245" t="s">
        <v>170</v>
      </c>
      <c r="E147" s="246" t="s">
        <v>7</v>
      </c>
      <c r="F147" s="247" t="s">
        <v>3523</v>
      </c>
      <c r="G147" s="248" t="s">
        <v>2655</v>
      </c>
      <c r="H147" s="249">
        <v>2</v>
      </c>
      <c r="I147" s="250"/>
      <c r="J147" s="251">
        <f>ROUND(I147*H147,2)</f>
        <v>0</v>
      </c>
      <c r="K147" s="247" t="s">
        <v>1</v>
      </c>
      <c r="L147" s="46"/>
      <c r="M147" s="252" t="s">
        <v>1</v>
      </c>
      <c r="N147" s="253" t="s">
        <v>42</v>
      </c>
      <c r="O147" s="93"/>
      <c r="P147" s="254">
        <f>O147*H147</f>
        <v>0</v>
      </c>
      <c r="Q147" s="254">
        <v>0</v>
      </c>
      <c r="R147" s="254">
        <f>Q147*H147</f>
        <v>0</v>
      </c>
      <c r="S147" s="254">
        <v>0</v>
      </c>
      <c r="T147" s="255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56" t="s">
        <v>175</v>
      </c>
      <c r="AT147" s="256" t="s">
        <v>170</v>
      </c>
      <c r="AU147" s="256" t="s">
        <v>87</v>
      </c>
      <c r="AY147" s="19" t="s">
        <v>167</v>
      </c>
      <c r="BE147" s="257">
        <f>IF(N147="základní",J147,0)</f>
        <v>0</v>
      </c>
      <c r="BF147" s="257">
        <f>IF(N147="snížená",J147,0)</f>
        <v>0</v>
      </c>
      <c r="BG147" s="257">
        <f>IF(N147="zákl. přenesená",J147,0)</f>
        <v>0</v>
      </c>
      <c r="BH147" s="257">
        <f>IF(N147="sníž. přenesená",J147,0)</f>
        <v>0</v>
      </c>
      <c r="BI147" s="257">
        <f>IF(N147="nulová",J147,0)</f>
        <v>0</v>
      </c>
      <c r="BJ147" s="19" t="s">
        <v>85</v>
      </c>
      <c r="BK147" s="257">
        <f>ROUND(I147*H147,2)</f>
        <v>0</v>
      </c>
      <c r="BL147" s="19" t="s">
        <v>175</v>
      </c>
      <c r="BM147" s="256" t="s">
        <v>641</v>
      </c>
    </row>
    <row r="148" spans="1:65" s="2" customFormat="1" ht="16.5" customHeight="1">
      <c r="A148" s="40"/>
      <c r="B148" s="41"/>
      <c r="C148" s="245" t="s">
        <v>345</v>
      </c>
      <c r="D148" s="245" t="s">
        <v>170</v>
      </c>
      <c r="E148" s="246" t="s">
        <v>345</v>
      </c>
      <c r="F148" s="247" t="s">
        <v>3524</v>
      </c>
      <c r="G148" s="248" t="s">
        <v>2655</v>
      </c>
      <c r="H148" s="249">
        <v>2</v>
      </c>
      <c r="I148" s="250"/>
      <c r="J148" s="251">
        <f>ROUND(I148*H148,2)</f>
        <v>0</v>
      </c>
      <c r="K148" s="247" t="s">
        <v>1</v>
      </c>
      <c r="L148" s="46"/>
      <c r="M148" s="252" t="s">
        <v>1</v>
      </c>
      <c r="N148" s="253" t="s">
        <v>42</v>
      </c>
      <c r="O148" s="93"/>
      <c r="P148" s="254">
        <f>O148*H148</f>
        <v>0</v>
      </c>
      <c r="Q148" s="254">
        <v>0</v>
      </c>
      <c r="R148" s="254">
        <f>Q148*H148</f>
        <v>0</v>
      </c>
      <c r="S148" s="254">
        <v>0</v>
      </c>
      <c r="T148" s="255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56" t="s">
        <v>175</v>
      </c>
      <c r="AT148" s="256" t="s">
        <v>170</v>
      </c>
      <c r="AU148" s="256" t="s">
        <v>87</v>
      </c>
      <c r="AY148" s="19" t="s">
        <v>167</v>
      </c>
      <c r="BE148" s="257">
        <f>IF(N148="základní",J148,0)</f>
        <v>0</v>
      </c>
      <c r="BF148" s="257">
        <f>IF(N148="snížená",J148,0)</f>
        <v>0</v>
      </c>
      <c r="BG148" s="257">
        <f>IF(N148="zákl. přenesená",J148,0)</f>
        <v>0</v>
      </c>
      <c r="BH148" s="257">
        <f>IF(N148="sníž. přenesená",J148,0)</f>
        <v>0</v>
      </c>
      <c r="BI148" s="257">
        <f>IF(N148="nulová",J148,0)</f>
        <v>0</v>
      </c>
      <c r="BJ148" s="19" t="s">
        <v>85</v>
      </c>
      <c r="BK148" s="257">
        <f>ROUND(I148*H148,2)</f>
        <v>0</v>
      </c>
      <c r="BL148" s="19" t="s">
        <v>175</v>
      </c>
      <c r="BM148" s="256" t="s">
        <v>651</v>
      </c>
    </row>
    <row r="149" spans="1:65" s="2" customFormat="1" ht="16.5" customHeight="1">
      <c r="A149" s="40"/>
      <c r="B149" s="41"/>
      <c r="C149" s="245" t="s">
        <v>350</v>
      </c>
      <c r="D149" s="245" t="s">
        <v>170</v>
      </c>
      <c r="E149" s="246" t="s">
        <v>350</v>
      </c>
      <c r="F149" s="247" t="s">
        <v>3525</v>
      </c>
      <c r="G149" s="248" t="s">
        <v>2655</v>
      </c>
      <c r="H149" s="249">
        <v>1</v>
      </c>
      <c r="I149" s="250"/>
      <c r="J149" s="251">
        <f>ROUND(I149*H149,2)</f>
        <v>0</v>
      </c>
      <c r="K149" s="247" t="s">
        <v>1</v>
      </c>
      <c r="L149" s="46"/>
      <c r="M149" s="252" t="s">
        <v>1</v>
      </c>
      <c r="N149" s="253" t="s">
        <v>42</v>
      </c>
      <c r="O149" s="93"/>
      <c r="P149" s="254">
        <f>O149*H149</f>
        <v>0</v>
      </c>
      <c r="Q149" s="254">
        <v>0</v>
      </c>
      <c r="R149" s="254">
        <f>Q149*H149</f>
        <v>0</v>
      </c>
      <c r="S149" s="254">
        <v>0</v>
      </c>
      <c r="T149" s="255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56" t="s">
        <v>175</v>
      </c>
      <c r="AT149" s="256" t="s">
        <v>170</v>
      </c>
      <c r="AU149" s="256" t="s">
        <v>87</v>
      </c>
      <c r="AY149" s="19" t="s">
        <v>167</v>
      </c>
      <c r="BE149" s="257">
        <f>IF(N149="základní",J149,0)</f>
        <v>0</v>
      </c>
      <c r="BF149" s="257">
        <f>IF(N149="snížená",J149,0)</f>
        <v>0</v>
      </c>
      <c r="BG149" s="257">
        <f>IF(N149="zákl. přenesená",J149,0)</f>
        <v>0</v>
      </c>
      <c r="BH149" s="257">
        <f>IF(N149="sníž. přenesená",J149,0)</f>
        <v>0</v>
      </c>
      <c r="BI149" s="257">
        <f>IF(N149="nulová",J149,0)</f>
        <v>0</v>
      </c>
      <c r="BJ149" s="19" t="s">
        <v>85</v>
      </c>
      <c r="BK149" s="257">
        <f>ROUND(I149*H149,2)</f>
        <v>0</v>
      </c>
      <c r="BL149" s="19" t="s">
        <v>175</v>
      </c>
      <c r="BM149" s="256" t="s">
        <v>665</v>
      </c>
    </row>
    <row r="150" spans="1:65" s="2" customFormat="1" ht="16.5" customHeight="1">
      <c r="A150" s="40"/>
      <c r="B150" s="41"/>
      <c r="C150" s="245" t="s">
        <v>356</v>
      </c>
      <c r="D150" s="245" t="s">
        <v>170</v>
      </c>
      <c r="E150" s="246" t="s">
        <v>356</v>
      </c>
      <c r="F150" s="247" t="s">
        <v>3526</v>
      </c>
      <c r="G150" s="248" t="s">
        <v>2655</v>
      </c>
      <c r="H150" s="249">
        <v>1</v>
      </c>
      <c r="I150" s="250"/>
      <c r="J150" s="251">
        <f>ROUND(I150*H150,2)</f>
        <v>0</v>
      </c>
      <c r="K150" s="247" t="s">
        <v>1</v>
      </c>
      <c r="L150" s="46"/>
      <c r="M150" s="252" t="s">
        <v>1</v>
      </c>
      <c r="N150" s="253" t="s">
        <v>42</v>
      </c>
      <c r="O150" s="93"/>
      <c r="P150" s="254">
        <f>O150*H150</f>
        <v>0</v>
      </c>
      <c r="Q150" s="254">
        <v>0</v>
      </c>
      <c r="R150" s="254">
        <f>Q150*H150</f>
        <v>0</v>
      </c>
      <c r="S150" s="254">
        <v>0</v>
      </c>
      <c r="T150" s="255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56" t="s">
        <v>175</v>
      </c>
      <c r="AT150" s="256" t="s">
        <v>170</v>
      </c>
      <c r="AU150" s="256" t="s">
        <v>87</v>
      </c>
      <c r="AY150" s="19" t="s">
        <v>167</v>
      </c>
      <c r="BE150" s="257">
        <f>IF(N150="základní",J150,0)</f>
        <v>0</v>
      </c>
      <c r="BF150" s="257">
        <f>IF(N150="snížená",J150,0)</f>
        <v>0</v>
      </c>
      <c r="BG150" s="257">
        <f>IF(N150="zákl. přenesená",J150,0)</f>
        <v>0</v>
      </c>
      <c r="BH150" s="257">
        <f>IF(N150="sníž. přenesená",J150,0)</f>
        <v>0</v>
      </c>
      <c r="BI150" s="257">
        <f>IF(N150="nulová",J150,0)</f>
        <v>0</v>
      </c>
      <c r="BJ150" s="19" t="s">
        <v>85</v>
      </c>
      <c r="BK150" s="257">
        <f>ROUND(I150*H150,2)</f>
        <v>0</v>
      </c>
      <c r="BL150" s="19" t="s">
        <v>175</v>
      </c>
      <c r="BM150" s="256" t="s">
        <v>675</v>
      </c>
    </row>
    <row r="151" spans="1:65" s="2" customFormat="1" ht="16.5" customHeight="1">
      <c r="A151" s="40"/>
      <c r="B151" s="41"/>
      <c r="C151" s="245" t="s">
        <v>361</v>
      </c>
      <c r="D151" s="245" t="s">
        <v>170</v>
      </c>
      <c r="E151" s="246" t="s">
        <v>361</v>
      </c>
      <c r="F151" s="247" t="s">
        <v>3527</v>
      </c>
      <c r="G151" s="248" t="s">
        <v>267</v>
      </c>
      <c r="H151" s="249">
        <v>3</v>
      </c>
      <c r="I151" s="250"/>
      <c r="J151" s="251">
        <f>ROUND(I151*H151,2)</f>
        <v>0</v>
      </c>
      <c r="K151" s="247" t="s">
        <v>1</v>
      </c>
      <c r="L151" s="46"/>
      <c r="M151" s="252" t="s">
        <v>1</v>
      </c>
      <c r="N151" s="253" t="s">
        <v>42</v>
      </c>
      <c r="O151" s="93"/>
      <c r="P151" s="254">
        <f>O151*H151</f>
        <v>0</v>
      </c>
      <c r="Q151" s="254">
        <v>0</v>
      </c>
      <c r="R151" s="254">
        <f>Q151*H151</f>
        <v>0</v>
      </c>
      <c r="S151" s="254">
        <v>0</v>
      </c>
      <c r="T151" s="255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56" t="s">
        <v>175</v>
      </c>
      <c r="AT151" s="256" t="s">
        <v>170</v>
      </c>
      <c r="AU151" s="256" t="s">
        <v>87</v>
      </c>
      <c r="AY151" s="19" t="s">
        <v>167</v>
      </c>
      <c r="BE151" s="257">
        <f>IF(N151="základní",J151,0)</f>
        <v>0</v>
      </c>
      <c r="BF151" s="257">
        <f>IF(N151="snížená",J151,0)</f>
        <v>0</v>
      </c>
      <c r="BG151" s="257">
        <f>IF(N151="zákl. přenesená",J151,0)</f>
        <v>0</v>
      </c>
      <c r="BH151" s="257">
        <f>IF(N151="sníž. přenesená",J151,0)</f>
        <v>0</v>
      </c>
      <c r="BI151" s="257">
        <f>IF(N151="nulová",J151,0)</f>
        <v>0</v>
      </c>
      <c r="BJ151" s="19" t="s">
        <v>85</v>
      </c>
      <c r="BK151" s="257">
        <f>ROUND(I151*H151,2)</f>
        <v>0</v>
      </c>
      <c r="BL151" s="19" t="s">
        <v>175</v>
      </c>
      <c r="BM151" s="256" t="s">
        <v>690</v>
      </c>
    </row>
    <row r="152" spans="1:65" s="2" customFormat="1" ht="16.5" customHeight="1">
      <c r="A152" s="40"/>
      <c r="B152" s="41"/>
      <c r="C152" s="245" t="s">
        <v>365</v>
      </c>
      <c r="D152" s="245" t="s">
        <v>170</v>
      </c>
      <c r="E152" s="246" t="s">
        <v>365</v>
      </c>
      <c r="F152" s="247" t="s">
        <v>3528</v>
      </c>
      <c r="G152" s="248" t="s">
        <v>267</v>
      </c>
      <c r="H152" s="249">
        <v>24</v>
      </c>
      <c r="I152" s="250"/>
      <c r="J152" s="251">
        <f>ROUND(I152*H152,2)</f>
        <v>0</v>
      </c>
      <c r="K152" s="247" t="s">
        <v>1</v>
      </c>
      <c r="L152" s="46"/>
      <c r="M152" s="252" t="s">
        <v>1</v>
      </c>
      <c r="N152" s="253" t="s">
        <v>42</v>
      </c>
      <c r="O152" s="93"/>
      <c r="P152" s="254">
        <f>O152*H152</f>
        <v>0</v>
      </c>
      <c r="Q152" s="254">
        <v>0</v>
      </c>
      <c r="R152" s="254">
        <f>Q152*H152</f>
        <v>0</v>
      </c>
      <c r="S152" s="254">
        <v>0</v>
      </c>
      <c r="T152" s="255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56" t="s">
        <v>175</v>
      </c>
      <c r="AT152" s="256" t="s">
        <v>170</v>
      </c>
      <c r="AU152" s="256" t="s">
        <v>87</v>
      </c>
      <c r="AY152" s="19" t="s">
        <v>167</v>
      </c>
      <c r="BE152" s="257">
        <f>IF(N152="základní",J152,0)</f>
        <v>0</v>
      </c>
      <c r="BF152" s="257">
        <f>IF(N152="snížená",J152,0)</f>
        <v>0</v>
      </c>
      <c r="BG152" s="257">
        <f>IF(N152="zákl. přenesená",J152,0)</f>
        <v>0</v>
      </c>
      <c r="BH152" s="257">
        <f>IF(N152="sníž. přenesená",J152,0)</f>
        <v>0</v>
      </c>
      <c r="BI152" s="257">
        <f>IF(N152="nulová",J152,0)</f>
        <v>0</v>
      </c>
      <c r="BJ152" s="19" t="s">
        <v>85</v>
      </c>
      <c r="BK152" s="257">
        <f>ROUND(I152*H152,2)</f>
        <v>0</v>
      </c>
      <c r="BL152" s="19" t="s">
        <v>175</v>
      </c>
      <c r="BM152" s="256" t="s">
        <v>701</v>
      </c>
    </row>
    <row r="153" spans="1:65" s="2" customFormat="1" ht="16.5" customHeight="1">
      <c r="A153" s="40"/>
      <c r="B153" s="41"/>
      <c r="C153" s="245" t="s">
        <v>372</v>
      </c>
      <c r="D153" s="245" t="s">
        <v>170</v>
      </c>
      <c r="E153" s="246" t="s">
        <v>372</v>
      </c>
      <c r="F153" s="247" t="s">
        <v>3478</v>
      </c>
      <c r="G153" s="248" t="s">
        <v>348</v>
      </c>
      <c r="H153" s="249">
        <v>1</v>
      </c>
      <c r="I153" s="250"/>
      <c r="J153" s="251">
        <f>ROUND(I153*H153,2)</f>
        <v>0</v>
      </c>
      <c r="K153" s="247" t="s">
        <v>1</v>
      </c>
      <c r="L153" s="46"/>
      <c r="M153" s="252" t="s">
        <v>1</v>
      </c>
      <c r="N153" s="253" t="s">
        <v>42</v>
      </c>
      <c r="O153" s="93"/>
      <c r="P153" s="254">
        <f>O153*H153</f>
        <v>0</v>
      </c>
      <c r="Q153" s="254">
        <v>0</v>
      </c>
      <c r="R153" s="254">
        <f>Q153*H153</f>
        <v>0</v>
      </c>
      <c r="S153" s="254">
        <v>0</v>
      </c>
      <c r="T153" s="255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56" t="s">
        <v>175</v>
      </c>
      <c r="AT153" s="256" t="s">
        <v>170</v>
      </c>
      <c r="AU153" s="256" t="s">
        <v>87</v>
      </c>
      <c r="AY153" s="19" t="s">
        <v>167</v>
      </c>
      <c r="BE153" s="257">
        <f>IF(N153="základní",J153,0)</f>
        <v>0</v>
      </c>
      <c r="BF153" s="257">
        <f>IF(N153="snížená",J153,0)</f>
        <v>0</v>
      </c>
      <c r="BG153" s="257">
        <f>IF(N153="zákl. přenesená",J153,0)</f>
        <v>0</v>
      </c>
      <c r="BH153" s="257">
        <f>IF(N153="sníž. přenesená",J153,0)</f>
        <v>0</v>
      </c>
      <c r="BI153" s="257">
        <f>IF(N153="nulová",J153,0)</f>
        <v>0</v>
      </c>
      <c r="BJ153" s="19" t="s">
        <v>85</v>
      </c>
      <c r="BK153" s="257">
        <f>ROUND(I153*H153,2)</f>
        <v>0</v>
      </c>
      <c r="BL153" s="19" t="s">
        <v>175</v>
      </c>
      <c r="BM153" s="256" t="s">
        <v>711</v>
      </c>
    </row>
    <row r="154" spans="1:63" s="12" customFormat="1" ht="22.8" customHeight="1">
      <c r="A154" s="12"/>
      <c r="B154" s="229"/>
      <c r="C154" s="230"/>
      <c r="D154" s="231" t="s">
        <v>76</v>
      </c>
      <c r="E154" s="243" t="s">
        <v>2649</v>
      </c>
      <c r="F154" s="243" t="s">
        <v>3479</v>
      </c>
      <c r="G154" s="230"/>
      <c r="H154" s="230"/>
      <c r="I154" s="233"/>
      <c r="J154" s="244">
        <f>BK154</f>
        <v>0</v>
      </c>
      <c r="K154" s="230"/>
      <c r="L154" s="235"/>
      <c r="M154" s="236"/>
      <c r="N154" s="237"/>
      <c r="O154" s="237"/>
      <c r="P154" s="238">
        <f>SUM(P155:P160)</f>
        <v>0</v>
      </c>
      <c r="Q154" s="237"/>
      <c r="R154" s="238">
        <f>SUM(R155:R160)</f>
        <v>0</v>
      </c>
      <c r="S154" s="237"/>
      <c r="T154" s="239">
        <f>SUM(T155:T160)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40" t="s">
        <v>85</v>
      </c>
      <c r="AT154" s="241" t="s">
        <v>76</v>
      </c>
      <c r="AU154" s="241" t="s">
        <v>85</v>
      </c>
      <c r="AY154" s="240" t="s">
        <v>167</v>
      </c>
      <c r="BK154" s="242">
        <f>SUM(BK155:BK160)</f>
        <v>0</v>
      </c>
    </row>
    <row r="155" spans="1:65" s="2" customFormat="1" ht="16.5" customHeight="1">
      <c r="A155" s="40"/>
      <c r="B155" s="41"/>
      <c r="C155" s="245" t="s">
        <v>380</v>
      </c>
      <c r="D155" s="245" t="s">
        <v>170</v>
      </c>
      <c r="E155" s="246" t="s">
        <v>380</v>
      </c>
      <c r="F155" s="247" t="s">
        <v>3480</v>
      </c>
      <c r="G155" s="248" t="s">
        <v>173</v>
      </c>
      <c r="H155" s="249">
        <v>113</v>
      </c>
      <c r="I155" s="250"/>
      <c r="J155" s="251">
        <f>ROUND(I155*H155,2)</f>
        <v>0</v>
      </c>
      <c r="K155" s="247" t="s">
        <v>1</v>
      </c>
      <c r="L155" s="46"/>
      <c r="M155" s="252" t="s">
        <v>1</v>
      </c>
      <c r="N155" s="253" t="s">
        <v>42</v>
      </c>
      <c r="O155" s="93"/>
      <c r="P155" s="254">
        <f>O155*H155</f>
        <v>0</v>
      </c>
      <c r="Q155" s="254">
        <v>0</v>
      </c>
      <c r="R155" s="254">
        <f>Q155*H155</f>
        <v>0</v>
      </c>
      <c r="S155" s="254">
        <v>0</v>
      </c>
      <c r="T155" s="255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56" t="s">
        <v>175</v>
      </c>
      <c r="AT155" s="256" t="s">
        <v>170</v>
      </c>
      <c r="AU155" s="256" t="s">
        <v>87</v>
      </c>
      <c r="AY155" s="19" t="s">
        <v>167</v>
      </c>
      <c r="BE155" s="257">
        <f>IF(N155="základní",J155,0)</f>
        <v>0</v>
      </c>
      <c r="BF155" s="257">
        <f>IF(N155="snížená",J155,0)</f>
        <v>0</v>
      </c>
      <c r="BG155" s="257">
        <f>IF(N155="zákl. přenesená",J155,0)</f>
        <v>0</v>
      </c>
      <c r="BH155" s="257">
        <f>IF(N155="sníž. přenesená",J155,0)</f>
        <v>0</v>
      </c>
      <c r="BI155" s="257">
        <f>IF(N155="nulová",J155,0)</f>
        <v>0</v>
      </c>
      <c r="BJ155" s="19" t="s">
        <v>85</v>
      </c>
      <c r="BK155" s="257">
        <f>ROUND(I155*H155,2)</f>
        <v>0</v>
      </c>
      <c r="BL155" s="19" t="s">
        <v>175</v>
      </c>
      <c r="BM155" s="256" t="s">
        <v>719</v>
      </c>
    </row>
    <row r="156" spans="1:65" s="2" customFormat="1" ht="16.5" customHeight="1">
      <c r="A156" s="40"/>
      <c r="B156" s="41"/>
      <c r="C156" s="245" t="s">
        <v>388</v>
      </c>
      <c r="D156" s="245" t="s">
        <v>170</v>
      </c>
      <c r="E156" s="246" t="s">
        <v>388</v>
      </c>
      <c r="F156" s="247" t="s">
        <v>3529</v>
      </c>
      <c r="G156" s="248" t="s">
        <v>173</v>
      </c>
      <c r="H156" s="249">
        <v>3</v>
      </c>
      <c r="I156" s="250"/>
      <c r="J156" s="251">
        <f>ROUND(I156*H156,2)</f>
        <v>0</v>
      </c>
      <c r="K156" s="247" t="s">
        <v>1</v>
      </c>
      <c r="L156" s="46"/>
      <c r="M156" s="252" t="s">
        <v>1</v>
      </c>
      <c r="N156" s="253" t="s">
        <v>42</v>
      </c>
      <c r="O156" s="93"/>
      <c r="P156" s="254">
        <f>O156*H156</f>
        <v>0</v>
      </c>
      <c r="Q156" s="254">
        <v>0</v>
      </c>
      <c r="R156" s="254">
        <f>Q156*H156</f>
        <v>0</v>
      </c>
      <c r="S156" s="254">
        <v>0</v>
      </c>
      <c r="T156" s="255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56" t="s">
        <v>175</v>
      </c>
      <c r="AT156" s="256" t="s">
        <v>170</v>
      </c>
      <c r="AU156" s="256" t="s">
        <v>87</v>
      </c>
      <c r="AY156" s="19" t="s">
        <v>167</v>
      </c>
      <c r="BE156" s="257">
        <f>IF(N156="základní",J156,0)</f>
        <v>0</v>
      </c>
      <c r="BF156" s="257">
        <f>IF(N156="snížená",J156,0)</f>
        <v>0</v>
      </c>
      <c r="BG156" s="257">
        <f>IF(N156="zákl. přenesená",J156,0)</f>
        <v>0</v>
      </c>
      <c r="BH156" s="257">
        <f>IF(N156="sníž. přenesená",J156,0)</f>
        <v>0</v>
      </c>
      <c r="BI156" s="257">
        <f>IF(N156="nulová",J156,0)</f>
        <v>0</v>
      </c>
      <c r="BJ156" s="19" t="s">
        <v>85</v>
      </c>
      <c r="BK156" s="257">
        <f>ROUND(I156*H156,2)</f>
        <v>0</v>
      </c>
      <c r="BL156" s="19" t="s">
        <v>175</v>
      </c>
      <c r="BM156" s="256" t="s">
        <v>729</v>
      </c>
    </row>
    <row r="157" spans="1:65" s="2" customFormat="1" ht="16.5" customHeight="1">
      <c r="A157" s="40"/>
      <c r="B157" s="41"/>
      <c r="C157" s="245" t="s">
        <v>333</v>
      </c>
      <c r="D157" s="245" t="s">
        <v>170</v>
      </c>
      <c r="E157" s="246" t="s">
        <v>333</v>
      </c>
      <c r="F157" s="247" t="s">
        <v>3481</v>
      </c>
      <c r="G157" s="248" t="s">
        <v>348</v>
      </c>
      <c r="H157" s="249">
        <v>1</v>
      </c>
      <c r="I157" s="250"/>
      <c r="J157" s="251">
        <f>ROUND(I157*H157,2)</f>
        <v>0</v>
      </c>
      <c r="K157" s="247" t="s">
        <v>1</v>
      </c>
      <c r="L157" s="46"/>
      <c r="M157" s="252" t="s">
        <v>1</v>
      </c>
      <c r="N157" s="253" t="s">
        <v>42</v>
      </c>
      <c r="O157" s="93"/>
      <c r="P157" s="254">
        <f>O157*H157</f>
        <v>0</v>
      </c>
      <c r="Q157" s="254">
        <v>0</v>
      </c>
      <c r="R157" s="254">
        <f>Q157*H157</f>
        <v>0</v>
      </c>
      <c r="S157" s="254">
        <v>0</v>
      </c>
      <c r="T157" s="255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56" t="s">
        <v>175</v>
      </c>
      <c r="AT157" s="256" t="s">
        <v>170</v>
      </c>
      <c r="AU157" s="256" t="s">
        <v>87</v>
      </c>
      <c r="AY157" s="19" t="s">
        <v>167</v>
      </c>
      <c r="BE157" s="257">
        <f>IF(N157="základní",J157,0)</f>
        <v>0</v>
      </c>
      <c r="BF157" s="257">
        <f>IF(N157="snížená",J157,0)</f>
        <v>0</v>
      </c>
      <c r="BG157" s="257">
        <f>IF(N157="zákl. přenesená",J157,0)</f>
        <v>0</v>
      </c>
      <c r="BH157" s="257">
        <f>IF(N157="sníž. přenesená",J157,0)</f>
        <v>0</v>
      </c>
      <c r="BI157" s="257">
        <f>IF(N157="nulová",J157,0)</f>
        <v>0</v>
      </c>
      <c r="BJ157" s="19" t="s">
        <v>85</v>
      </c>
      <c r="BK157" s="257">
        <f>ROUND(I157*H157,2)</f>
        <v>0</v>
      </c>
      <c r="BL157" s="19" t="s">
        <v>175</v>
      </c>
      <c r="BM157" s="256" t="s">
        <v>741</v>
      </c>
    </row>
    <row r="158" spans="1:65" s="2" customFormat="1" ht="33" customHeight="1">
      <c r="A158" s="40"/>
      <c r="B158" s="41"/>
      <c r="C158" s="245" t="s">
        <v>413</v>
      </c>
      <c r="D158" s="245" t="s">
        <v>170</v>
      </c>
      <c r="E158" s="246" t="s">
        <v>413</v>
      </c>
      <c r="F158" s="247" t="s">
        <v>3530</v>
      </c>
      <c r="G158" s="248" t="s">
        <v>173</v>
      </c>
      <c r="H158" s="249">
        <v>66</v>
      </c>
      <c r="I158" s="250"/>
      <c r="J158" s="251">
        <f>ROUND(I158*H158,2)</f>
        <v>0</v>
      </c>
      <c r="K158" s="247" t="s">
        <v>1</v>
      </c>
      <c r="L158" s="46"/>
      <c r="M158" s="252" t="s">
        <v>1</v>
      </c>
      <c r="N158" s="253" t="s">
        <v>42</v>
      </c>
      <c r="O158" s="93"/>
      <c r="P158" s="254">
        <f>O158*H158</f>
        <v>0</v>
      </c>
      <c r="Q158" s="254">
        <v>0</v>
      </c>
      <c r="R158" s="254">
        <f>Q158*H158</f>
        <v>0</v>
      </c>
      <c r="S158" s="254">
        <v>0</v>
      </c>
      <c r="T158" s="255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56" t="s">
        <v>175</v>
      </c>
      <c r="AT158" s="256" t="s">
        <v>170</v>
      </c>
      <c r="AU158" s="256" t="s">
        <v>87</v>
      </c>
      <c r="AY158" s="19" t="s">
        <v>167</v>
      </c>
      <c r="BE158" s="257">
        <f>IF(N158="základní",J158,0)</f>
        <v>0</v>
      </c>
      <c r="BF158" s="257">
        <f>IF(N158="snížená",J158,0)</f>
        <v>0</v>
      </c>
      <c r="BG158" s="257">
        <f>IF(N158="zákl. přenesená",J158,0)</f>
        <v>0</v>
      </c>
      <c r="BH158" s="257">
        <f>IF(N158="sníž. přenesená",J158,0)</f>
        <v>0</v>
      </c>
      <c r="BI158" s="257">
        <f>IF(N158="nulová",J158,0)</f>
        <v>0</v>
      </c>
      <c r="BJ158" s="19" t="s">
        <v>85</v>
      </c>
      <c r="BK158" s="257">
        <f>ROUND(I158*H158,2)</f>
        <v>0</v>
      </c>
      <c r="BL158" s="19" t="s">
        <v>175</v>
      </c>
      <c r="BM158" s="256" t="s">
        <v>751</v>
      </c>
    </row>
    <row r="159" spans="1:65" s="2" customFormat="1" ht="33" customHeight="1">
      <c r="A159" s="40"/>
      <c r="B159" s="41"/>
      <c r="C159" s="245" t="s">
        <v>407</v>
      </c>
      <c r="D159" s="245" t="s">
        <v>170</v>
      </c>
      <c r="E159" s="246" t="s">
        <v>407</v>
      </c>
      <c r="F159" s="247" t="s">
        <v>3482</v>
      </c>
      <c r="G159" s="248" t="s">
        <v>173</v>
      </c>
      <c r="H159" s="249">
        <v>21</v>
      </c>
      <c r="I159" s="250"/>
      <c r="J159" s="251">
        <f>ROUND(I159*H159,2)</f>
        <v>0</v>
      </c>
      <c r="K159" s="247" t="s">
        <v>1</v>
      </c>
      <c r="L159" s="46"/>
      <c r="M159" s="252" t="s">
        <v>1</v>
      </c>
      <c r="N159" s="253" t="s">
        <v>42</v>
      </c>
      <c r="O159" s="93"/>
      <c r="P159" s="254">
        <f>O159*H159</f>
        <v>0</v>
      </c>
      <c r="Q159" s="254">
        <v>0</v>
      </c>
      <c r="R159" s="254">
        <f>Q159*H159</f>
        <v>0</v>
      </c>
      <c r="S159" s="254">
        <v>0</v>
      </c>
      <c r="T159" s="255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56" t="s">
        <v>175</v>
      </c>
      <c r="AT159" s="256" t="s">
        <v>170</v>
      </c>
      <c r="AU159" s="256" t="s">
        <v>87</v>
      </c>
      <c r="AY159" s="19" t="s">
        <v>167</v>
      </c>
      <c r="BE159" s="257">
        <f>IF(N159="základní",J159,0)</f>
        <v>0</v>
      </c>
      <c r="BF159" s="257">
        <f>IF(N159="snížená",J159,0)</f>
        <v>0</v>
      </c>
      <c r="BG159" s="257">
        <f>IF(N159="zákl. přenesená",J159,0)</f>
        <v>0</v>
      </c>
      <c r="BH159" s="257">
        <f>IF(N159="sníž. přenesená",J159,0)</f>
        <v>0</v>
      </c>
      <c r="BI159" s="257">
        <f>IF(N159="nulová",J159,0)</f>
        <v>0</v>
      </c>
      <c r="BJ159" s="19" t="s">
        <v>85</v>
      </c>
      <c r="BK159" s="257">
        <f>ROUND(I159*H159,2)</f>
        <v>0</v>
      </c>
      <c r="BL159" s="19" t="s">
        <v>175</v>
      </c>
      <c r="BM159" s="256" t="s">
        <v>761</v>
      </c>
    </row>
    <row r="160" spans="1:65" s="2" customFormat="1" ht="21.75" customHeight="1">
      <c r="A160" s="40"/>
      <c r="B160" s="41"/>
      <c r="C160" s="245" t="s">
        <v>393</v>
      </c>
      <c r="D160" s="245" t="s">
        <v>170</v>
      </c>
      <c r="E160" s="246" t="s">
        <v>393</v>
      </c>
      <c r="F160" s="247" t="s">
        <v>3531</v>
      </c>
      <c r="G160" s="248" t="s">
        <v>2655</v>
      </c>
      <c r="H160" s="249">
        <v>6</v>
      </c>
      <c r="I160" s="250"/>
      <c r="J160" s="251">
        <f>ROUND(I160*H160,2)</f>
        <v>0</v>
      </c>
      <c r="K160" s="247" t="s">
        <v>1</v>
      </c>
      <c r="L160" s="46"/>
      <c r="M160" s="252" t="s">
        <v>1</v>
      </c>
      <c r="N160" s="253" t="s">
        <v>42</v>
      </c>
      <c r="O160" s="93"/>
      <c r="P160" s="254">
        <f>O160*H160</f>
        <v>0</v>
      </c>
      <c r="Q160" s="254">
        <v>0</v>
      </c>
      <c r="R160" s="254">
        <f>Q160*H160</f>
        <v>0</v>
      </c>
      <c r="S160" s="254">
        <v>0</v>
      </c>
      <c r="T160" s="255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56" t="s">
        <v>175</v>
      </c>
      <c r="AT160" s="256" t="s">
        <v>170</v>
      </c>
      <c r="AU160" s="256" t="s">
        <v>87</v>
      </c>
      <c r="AY160" s="19" t="s">
        <v>167</v>
      </c>
      <c r="BE160" s="257">
        <f>IF(N160="základní",J160,0)</f>
        <v>0</v>
      </c>
      <c r="BF160" s="257">
        <f>IF(N160="snížená",J160,0)</f>
        <v>0</v>
      </c>
      <c r="BG160" s="257">
        <f>IF(N160="zákl. přenesená",J160,0)</f>
        <v>0</v>
      </c>
      <c r="BH160" s="257">
        <f>IF(N160="sníž. přenesená",J160,0)</f>
        <v>0</v>
      </c>
      <c r="BI160" s="257">
        <f>IF(N160="nulová",J160,0)</f>
        <v>0</v>
      </c>
      <c r="BJ160" s="19" t="s">
        <v>85</v>
      </c>
      <c r="BK160" s="257">
        <f>ROUND(I160*H160,2)</f>
        <v>0</v>
      </c>
      <c r="BL160" s="19" t="s">
        <v>175</v>
      </c>
      <c r="BM160" s="256" t="s">
        <v>773</v>
      </c>
    </row>
    <row r="161" spans="1:63" s="12" customFormat="1" ht="22.8" customHeight="1">
      <c r="A161" s="12"/>
      <c r="B161" s="229"/>
      <c r="C161" s="230"/>
      <c r="D161" s="231" t="s">
        <v>76</v>
      </c>
      <c r="E161" s="243" t="s">
        <v>2681</v>
      </c>
      <c r="F161" s="243" t="s">
        <v>3483</v>
      </c>
      <c r="G161" s="230"/>
      <c r="H161" s="230"/>
      <c r="I161" s="233"/>
      <c r="J161" s="244">
        <f>BK161</f>
        <v>0</v>
      </c>
      <c r="K161" s="230"/>
      <c r="L161" s="235"/>
      <c r="M161" s="236"/>
      <c r="N161" s="237"/>
      <c r="O161" s="237"/>
      <c r="P161" s="238">
        <f>SUM(P162:P166)</f>
        <v>0</v>
      </c>
      <c r="Q161" s="237"/>
      <c r="R161" s="238">
        <f>SUM(R162:R166)</f>
        <v>0</v>
      </c>
      <c r="S161" s="237"/>
      <c r="T161" s="239">
        <f>SUM(T162:T166)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40" t="s">
        <v>85</v>
      </c>
      <c r="AT161" s="241" t="s">
        <v>76</v>
      </c>
      <c r="AU161" s="241" t="s">
        <v>85</v>
      </c>
      <c r="AY161" s="240" t="s">
        <v>167</v>
      </c>
      <c r="BK161" s="242">
        <f>SUM(BK162:BK166)</f>
        <v>0</v>
      </c>
    </row>
    <row r="162" spans="1:65" s="2" customFormat="1" ht="16.5" customHeight="1">
      <c r="A162" s="40"/>
      <c r="B162" s="41"/>
      <c r="C162" s="245" t="s">
        <v>399</v>
      </c>
      <c r="D162" s="245" t="s">
        <v>170</v>
      </c>
      <c r="E162" s="246" t="s">
        <v>399</v>
      </c>
      <c r="F162" s="247" t="s">
        <v>573</v>
      </c>
      <c r="G162" s="248" t="s">
        <v>348</v>
      </c>
      <c r="H162" s="249">
        <v>1</v>
      </c>
      <c r="I162" s="250"/>
      <c r="J162" s="251">
        <f>ROUND(I162*H162,2)</f>
        <v>0</v>
      </c>
      <c r="K162" s="247" t="s">
        <v>1</v>
      </c>
      <c r="L162" s="46"/>
      <c r="M162" s="252" t="s">
        <v>1</v>
      </c>
      <c r="N162" s="253" t="s">
        <v>42</v>
      </c>
      <c r="O162" s="93"/>
      <c r="P162" s="254">
        <f>O162*H162</f>
        <v>0</v>
      </c>
      <c r="Q162" s="254">
        <v>0</v>
      </c>
      <c r="R162" s="254">
        <f>Q162*H162</f>
        <v>0</v>
      </c>
      <c r="S162" s="254">
        <v>0</v>
      </c>
      <c r="T162" s="255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56" t="s">
        <v>175</v>
      </c>
      <c r="AT162" s="256" t="s">
        <v>170</v>
      </c>
      <c r="AU162" s="256" t="s">
        <v>87</v>
      </c>
      <c r="AY162" s="19" t="s">
        <v>167</v>
      </c>
      <c r="BE162" s="257">
        <f>IF(N162="základní",J162,0)</f>
        <v>0</v>
      </c>
      <c r="BF162" s="257">
        <f>IF(N162="snížená",J162,0)</f>
        <v>0</v>
      </c>
      <c r="BG162" s="257">
        <f>IF(N162="zákl. přenesená",J162,0)</f>
        <v>0</v>
      </c>
      <c r="BH162" s="257">
        <f>IF(N162="sníž. přenesená",J162,0)</f>
        <v>0</v>
      </c>
      <c r="BI162" s="257">
        <f>IF(N162="nulová",J162,0)</f>
        <v>0</v>
      </c>
      <c r="BJ162" s="19" t="s">
        <v>85</v>
      </c>
      <c r="BK162" s="257">
        <f>ROUND(I162*H162,2)</f>
        <v>0</v>
      </c>
      <c r="BL162" s="19" t="s">
        <v>175</v>
      </c>
      <c r="BM162" s="256" t="s">
        <v>782</v>
      </c>
    </row>
    <row r="163" spans="1:65" s="2" customFormat="1" ht="16.5" customHeight="1">
      <c r="A163" s="40"/>
      <c r="B163" s="41"/>
      <c r="C163" s="245" t="s">
        <v>598</v>
      </c>
      <c r="D163" s="245" t="s">
        <v>170</v>
      </c>
      <c r="E163" s="246" t="s">
        <v>598</v>
      </c>
      <c r="F163" s="247" t="s">
        <v>3532</v>
      </c>
      <c r="G163" s="248" t="s">
        <v>348</v>
      </c>
      <c r="H163" s="249">
        <v>1</v>
      </c>
      <c r="I163" s="250"/>
      <c r="J163" s="251">
        <f>ROUND(I163*H163,2)</f>
        <v>0</v>
      </c>
      <c r="K163" s="247" t="s">
        <v>1</v>
      </c>
      <c r="L163" s="46"/>
      <c r="M163" s="252" t="s">
        <v>1</v>
      </c>
      <c r="N163" s="253" t="s">
        <v>42</v>
      </c>
      <c r="O163" s="93"/>
      <c r="P163" s="254">
        <f>O163*H163</f>
        <v>0</v>
      </c>
      <c r="Q163" s="254">
        <v>0</v>
      </c>
      <c r="R163" s="254">
        <f>Q163*H163</f>
        <v>0</v>
      </c>
      <c r="S163" s="254">
        <v>0</v>
      </c>
      <c r="T163" s="255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56" t="s">
        <v>175</v>
      </c>
      <c r="AT163" s="256" t="s">
        <v>170</v>
      </c>
      <c r="AU163" s="256" t="s">
        <v>87</v>
      </c>
      <c r="AY163" s="19" t="s">
        <v>167</v>
      </c>
      <c r="BE163" s="257">
        <f>IF(N163="základní",J163,0)</f>
        <v>0</v>
      </c>
      <c r="BF163" s="257">
        <f>IF(N163="snížená",J163,0)</f>
        <v>0</v>
      </c>
      <c r="BG163" s="257">
        <f>IF(N163="zákl. přenesená",J163,0)</f>
        <v>0</v>
      </c>
      <c r="BH163" s="257">
        <f>IF(N163="sníž. přenesená",J163,0)</f>
        <v>0</v>
      </c>
      <c r="BI163" s="257">
        <f>IF(N163="nulová",J163,0)</f>
        <v>0</v>
      </c>
      <c r="BJ163" s="19" t="s">
        <v>85</v>
      </c>
      <c r="BK163" s="257">
        <f>ROUND(I163*H163,2)</f>
        <v>0</v>
      </c>
      <c r="BL163" s="19" t="s">
        <v>175</v>
      </c>
      <c r="BM163" s="256" t="s">
        <v>793</v>
      </c>
    </row>
    <row r="164" spans="1:65" s="2" customFormat="1" ht="16.5" customHeight="1">
      <c r="A164" s="40"/>
      <c r="B164" s="41"/>
      <c r="C164" s="245" t="s">
        <v>604</v>
      </c>
      <c r="D164" s="245" t="s">
        <v>170</v>
      </c>
      <c r="E164" s="246" t="s">
        <v>604</v>
      </c>
      <c r="F164" s="247" t="s">
        <v>3484</v>
      </c>
      <c r="G164" s="248" t="s">
        <v>348</v>
      </c>
      <c r="H164" s="249">
        <v>1</v>
      </c>
      <c r="I164" s="250"/>
      <c r="J164" s="251">
        <f>ROUND(I164*H164,2)</f>
        <v>0</v>
      </c>
      <c r="K164" s="247" t="s">
        <v>1</v>
      </c>
      <c r="L164" s="46"/>
      <c r="M164" s="252" t="s">
        <v>1</v>
      </c>
      <c r="N164" s="253" t="s">
        <v>42</v>
      </c>
      <c r="O164" s="93"/>
      <c r="P164" s="254">
        <f>O164*H164</f>
        <v>0</v>
      </c>
      <c r="Q164" s="254">
        <v>0</v>
      </c>
      <c r="R164" s="254">
        <f>Q164*H164</f>
        <v>0</v>
      </c>
      <c r="S164" s="254">
        <v>0</v>
      </c>
      <c r="T164" s="255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56" t="s">
        <v>175</v>
      </c>
      <c r="AT164" s="256" t="s">
        <v>170</v>
      </c>
      <c r="AU164" s="256" t="s">
        <v>87</v>
      </c>
      <c r="AY164" s="19" t="s">
        <v>167</v>
      </c>
      <c r="BE164" s="257">
        <f>IF(N164="základní",J164,0)</f>
        <v>0</v>
      </c>
      <c r="BF164" s="257">
        <f>IF(N164="snížená",J164,0)</f>
        <v>0</v>
      </c>
      <c r="BG164" s="257">
        <f>IF(N164="zákl. přenesená",J164,0)</f>
        <v>0</v>
      </c>
      <c r="BH164" s="257">
        <f>IF(N164="sníž. přenesená",J164,0)</f>
        <v>0</v>
      </c>
      <c r="BI164" s="257">
        <f>IF(N164="nulová",J164,0)</f>
        <v>0</v>
      </c>
      <c r="BJ164" s="19" t="s">
        <v>85</v>
      </c>
      <c r="BK164" s="257">
        <f>ROUND(I164*H164,2)</f>
        <v>0</v>
      </c>
      <c r="BL164" s="19" t="s">
        <v>175</v>
      </c>
      <c r="BM164" s="256" t="s">
        <v>804</v>
      </c>
    </row>
    <row r="165" spans="1:65" s="2" customFormat="1" ht="16.5" customHeight="1">
      <c r="A165" s="40"/>
      <c r="B165" s="41"/>
      <c r="C165" s="245" t="s">
        <v>609</v>
      </c>
      <c r="D165" s="245" t="s">
        <v>170</v>
      </c>
      <c r="E165" s="246" t="s">
        <v>609</v>
      </c>
      <c r="F165" s="247" t="s">
        <v>3485</v>
      </c>
      <c r="G165" s="248" t="s">
        <v>348</v>
      </c>
      <c r="H165" s="249">
        <v>1</v>
      </c>
      <c r="I165" s="250"/>
      <c r="J165" s="251">
        <f>ROUND(I165*H165,2)</f>
        <v>0</v>
      </c>
      <c r="K165" s="247" t="s">
        <v>1</v>
      </c>
      <c r="L165" s="46"/>
      <c r="M165" s="252" t="s">
        <v>1</v>
      </c>
      <c r="N165" s="253" t="s">
        <v>42</v>
      </c>
      <c r="O165" s="93"/>
      <c r="P165" s="254">
        <f>O165*H165</f>
        <v>0</v>
      </c>
      <c r="Q165" s="254">
        <v>0</v>
      </c>
      <c r="R165" s="254">
        <f>Q165*H165</f>
        <v>0</v>
      </c>
      <c r="S165" s="254">
        <v>0</v>
      </c>
      <c r="T165" s="255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56" t="s">
        <v>175</v>
      </c>
      <c r="AT165" s="256" t="s">
        <v>170</v>
      </c>
      <c r="AU165" s="256" t="s">
        <v>87</v>
      </c>
      <c r="AY165" s="19" t="s">
        <v>167</v>
      </c>
      <c r="BE165" s="257">
        <f>IF(N165="základní",J165,0)</f>
        <v>0</v>
      </c>
      <c r="BF165" s="257">
        <f>IF(N165="snížená",J165,0)</f>
        <v>0</v>
      </c>
      <c r="BG165" s="257">
        <f>IF(N165="zákl. přenesená",J165,0)</f>
        <v>0</v>
      </c>
      <c r="BH165" s="257">
        <f>IF(N165="sníž. přenesená",J165,0)</f>
        <v>0</v>
      </c>
      <c r="BI165" s="257">
        <f>IF(N165="nulová",J165,0)</f>
        <v>0</v>
      </c>
      <c r="BJ165" s="19" t="s">
        <v>85</v>
      </c>
      <c r="BK165" s="257">
        <f>ROUND(I165*H165,2)</f>
        <v>0</v>
      </c>
      <c r="BL165" s="19" t="s">
        <v>175</v>
      </c>
      <c r="BM165" s="256" t="s">
        <v>814</v>
      </c>
    </row>
    <row r="166" spans="1:65" s="2" customFormat="1" ht="16.5" customHeight="1">
      <c r="A166" s="40"/>
      <c r="B166" s="41"/>
      <c r="C166" s="245" t="s">
        <v>616</v>
      </c>
      <c r="D166" s="245" t="s">
        <v>170</v>
      </c>
      <c r="E166" s="246" t="s">
        <v>616</v>
      </c>
      <c r="F166" s="247" t="s">
        <v>3486</v>
      </c>
      <c r="G166" s="248" t="s">
        <v>348</v>
      </c>
      <c r="H166" s="249">
        <v>1</v>
      </c>
      <c r="I166" s="250"/>
      <c r="J166" s="251">
        <f>ROUND(I166*H166,2)</f>
        <v>0</v>
      </c>
      <c r="K166" s="247" t="s">
        <v>1</v>
      </c>
      <c r="L166" s="46"/>
      <c r="M166" s="319" t="s">
        <v>1</v>
      </c>
      <c r="N166" s="320" t="s">
        <v>42</v>
      </c>
      <c r="O166" s="321"/>
      <c r="P166" s="322">
        <f>O166*H166</f>
        <v>0</v>
      </c>
      <c r="Q166" s="322">
        <v>0</v>
      </c>
      <c r="R166" s="322">
        <f>Q166*H166</f>
        <v>0</v>
      </c>
      <c r="S166" s="322">
        <v>0</v>
      </c>
      <c r="T166" s="323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56" t="s">
        <v>175</v>
      </c>
      <c r="AT166" s="256" t="s">
        <v>170</v>
      </c>
      <c r="AU166" s="256" t="s">
        <v>87</v>
      </c>
      <c r="AY166" s="19" t="s">
        <v>167</v>
      </c>
      <c r="BE166" s="257">
        <f>IF(N166="základní",J166,0)</f>
        <v>0</v>
      </c>
      <c r="BF166" s="257">
        <f>IF(N166="snížená",J166,0)</f>
        <v>0</v>
      </c>
      <c r="BG166" s="257">
        <f>IF(N166="zákl. přenesená",J166,0)</f>
        <v>0</v>
      </c>
      <c r="BH166" s="257">
        <f>IF(N166="sníž. přenesená",J166,0)</f>
        <v>0</v>
      </c>
      <c r="BI166" s="257">
        <f>IF(N166="nulová",J166,0)</f>
        <v>0</v>
      </c>
      <c r="BJ166" s="19" t="s">
        <v>85</v>
      </c>
      <c r="BK166" s="257">
        <f>ROUND(I166*H166,2)</f>
        <v>0</v>
      </c>
      <c r="BL166" s="19" t="s">
        <v>175</v>
      </c>
      <c r="BM166" s="256" t="s">
        <v>824</v>
      </c>
    </row>
    <row r="167" spans="1:31" s="2" customFormat="1" ht="6.95" customHeight="1">
      <c r="A167" s="40"/>
      <c r="B167" s="68"/>
      <c r="C167" s="69"/>
      <c r="D167" s="69"/>
      <c r="E167" s="69"/>
      <c r="F167" s="69"/>
      <c r="G167" s="69"/>
      <c r="H167" s="69"/>
      <c r="I167" s="194"/>
      <c r="J167" s="69"/>
      <c r="K167" s="69"/>
      <c r="L167" s="46"/>
      <c r="M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</row>
  </sheetData>
  <sheetProtection password="BABA" sheet="1" objects="1" scenarios="1" formatColumns="0" formatRows="0" autoFilter="0"/>
  <autoFilter ref="C123:K16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124</v>
      </c>
    </row>
    <row r="3" spans="2:46" s="1" customFormat="1" ht="6.95" customHeight="1">
      <c r="B3" s="149"/>
      <c r="C3" s="150"/>
      <c r="D3" s="150"/>
      <c r="E3" s="150"/>
      <c r="F3" s="150"/>
      <c r="G3" s="150"/>
      <c r="H3" s="150"/>
      <c r="I3" s="151"/>
      <c r="J3" s="150"/>
      <c r="K3" s="150"/>
      <c r="L3" s="22"/>
      <c r="AT3" s="19" t="s">
        <v>87</v>
      </c>
    </row>
    <row r="4" spans="2:46" s="1" customFormat="1" ht="24.95" customHeight="1">
      <c r="B4" s="22"/>
      <c r="D4" s="152" t="s">
        <v>137</v>
      </c>
      <c r="I4" s="148"/>
      <c r="L4" s="22"/>
      <c r="M4" s="153" t="s">
        <v>10</v>
      </c>
      <c r="AT4" s="19" t="s">
        <v>4</v>
      </c>
    </row>
    <row r="5" spans="2:12" s="1" customFormat="1" ht="6.95" customHeight="1">
      <c r="B5" s="22"/>
      <c r="I5" s="148"/>
      <c r="L5" s="22"/>
    </row>
    <row r="6" spans="2:12" s="1" customFormat="1" ht="12" customHeight="1">
      <c r="B6" s="22"/>
      <c r="D6" s="154" t="s">
        <v>16</v>
      </c>
      <c r="I6" s="148"/>
      <c r="L6" s="22"/>
    </row>
    <row r="7" spans="2:12" s="1" customFormat="1" ht="23.25" customHeight="1">
      <c r="B7" s="22"/>
      <c r="E7" s="155" t="str">
        <f>'Rekapitulace stavby'!K6</f>
        <v>Snížení energetické náročnosti budovy Střední průmyslové školy v Mladé Boleslavi</v>
      </c>
      <c r="F7" s="154"/>
      <c r="G7" s="154"/>
      <c r="H7" s="154"/>
      <c r="I7" s="148"/>
      <c r="L7" s="22"/>
    </row>
    <row r="8" spans="2:12" s="1" customFormat="1" ht="12" customHeight="1">
      <c r="B8" s="22"/>
      <c r="D8" s="154" t="s">
        <v>138</v>
      </c>
      <c r="I8" s="148"/>
      <c r="L8" s="22"/>
    </row>
    <row r="9" spans="1:31" s="2" customFormat="1" ht="16.5" customHeight="1">
      <c r="A9" s="40"/>
      <c r="B9" s="46"/>
      <c r="C9" s="40"/>
      <c r="D9" s="40"/>
      <c r="E9" s="155" t="s">
        <v>3449</v>
      </c>
      <c r="F9" s="40"/>
      <c r="G9" s="40"/>
      <c r="H9" s="40"/>
      <c r="I9" s="156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54" t="s">
        <v>420</v>
      </c>
      <c r="E10" s="40"/>
      <c r="F10" s="40"/>
      <c r="G10" s="40"/>
      <c r="H10" s="40"/>
      <c r="I10" s="156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57" t="s">
        <v>3533</v>
      </c>
      <c r="F11" s="40"/>
      <c r="G11" s="40"/>
      <c r="H11" s="40"/>
      <c r="I11" s="156"/>
      <c r="J11" s="40"/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156"/>
      <c r="J12" s="40"/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54" t="s">
        <v>18</v>
      </c>
      <c r="E13" s="40"/>
      <c r="F13" s="143" t="s">
        <v>1</v>
      </c>
      <c r="G13" s="40"/>
      <c r="H13" s="40"/>
      <c r="I13" s="158" t="s">
        <v>19</v>
      </c>
      <c r="J13" s="143" t="s">
        <v>1</v>
      </c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54" t="s">
        <v>20</v>
      </c>
      <c r="E14" s="40"/>
      <c r="F14" s="143" t="s">
        <v>21</v>
      </c>
      <c r="G14" s="40"/>
      <c r="H14" s="40"/>
      <c r="I14" s="158" t="s">
        <v>22</v>
      </c>
      <c r="J14" s="159" t="str">
        <f>'Rekapitulace stavby'!AN8</f>
        <v>18. 6. 2020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156"/>
      <c r="J15" s="40"/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54" t="s">
        <v>24</v>
      </c>
      <c r="E16" s="40"/>
      <c r="F16" s="40"/>
      <c r="G16" s="40"/>
      <c r="H16" s="40"/>
      <c r="I16" s="158" t="s">
        <v>25</v>
      </c>
      <c r="J16" s="143" t="s">
        <v>1</v>
      </c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43" t="s">
        <v>26</v>
      </c>
      <c r="F17" s="40"/>
      <c r="G17" s="40"/>
      <c r="H17" s="40"/>
      <c r="I17" s="158" t="s">
        <v>27</v>
      </c>
      <c r="J17" s="143" t="s">
        <v>1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156"/>
      <c r="J18" s="40"/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54" t="s">
        <v>28</v>
      </c>
      <c r="E19" s="40"/>
      <c r="F19" s="40"/>
      <c r="G19" s="40"/>
      <c r="H19" s="40"/>
      <c r="I19" s="158" t="s">
        <v>25</v>
      </c>
      <c r="J19" s="35" t="str">
        <f>'Rekapitulace stavby'!AN13</f>
        <v>Vyplň údaj</v>
      </c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43"/>
      <c r="G20" s="143"/>
      <c r="H20" s="143"/>
      <c r="I20" s="158" t="s">
        <v>27</v>
      </c>
      <c r="J20" s="35" t="str">
        <f>'Rekapitulace stavby'!AN14</f>
        <v>Vyplň údaj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156"/>
      <c r="J21" s="40"/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54" t="s">
        <v>30</v>
      </c>
      <c r="E22" s="40"/>
      <c r="F22" s="40"/>
      <c r="G22" s="40"/>
      <c r="H22" s="40"/>
      <c r="I22" s="158" t="s">
        <v>25</v>
      </c>
      <c r="J22" s="143" t="str">
        <f>IF('Rekapitulace stavby'!AN16="","",'Rekapitulace stavby'!AN16)</f>
        <v/>
      </c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43" t="str">
        <f>IF('Rekapitulace stavby'!E17="","",'Rekapitulace stavby'!E17)</f>
        <v xml:space="preserve"> </v>
      </c>
      <c r="F23" s="40"/>
      <c r="G23" s="40"/>
      <c r="H23" s="40"/>
      <c r="I23" s="158" t="s">
        <v>27</v>
      </c>
      <c r="J23" s="143" t="str">
        <f>IF('Rekapitulace stavby'!AN17="","",'Rekapitulace stavby'!AN17)</f>
        <v/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156"/>
      <c r="J24" s="40"/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54" t="s">
        <v>33</v>
      </c>
      <c r="E25" s="40"/>
      <c r="F25" s="40"/>
      <c r="G25" s="40"/>
      <c r="H25" s="40"/>
      <c r="I25" s="158" t="s">
        <v>25</v>
      </c>
      <c r="J25" s="143" t="s">
        <v>1</v>
      </c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43" t="s">
        <v>34</v>
      </c>
      <c r="F26" s="40"/>
      <c r="G26" s="40"/>
      <c r="H26" s="40"/>
      <c r="I26" s="158" t="s">
        <v>27</v>
      </c>
      <c r="J26" s="143" t="s">
        <v>1</v>
      </c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156"/>
      <c r="J27" s="40"/>
      <c r="K27" s="40"/>
      <c r="L27" s="65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54" t="s">
        <v>35</v>
      </c>
      <c r="E28" s="40"/>
      <c r="F28" s="40"/>
      <c r="G28" s="40"/>
      <c r="H28" s="40"/>
      <c r="I28" s="156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60"/>
      <c r="B29" s="161"/>
      <c r="C29" s="160"/>
      <c r="D29" s="160"/>
      <c r="E29" s="162" t="s">
        <v>1</v>
      </c>
      <c r="F29" s="162"/>
      <c r="G29" s="162"/>
      <c r="H29" s="162"/>
      <c r="I29" s="163"/>
      <c r="J29" s="160"/>
      <c r="K29" s="160"/>
      <c r="L29" s="164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156"/>
      <c r="J30" s="40"/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65"/>
      <c r="E31" s="165"/>
      <c r="F31" s="165"/>
      <c r="G31" s="165"/>
      <c r="H31" s="165"/>
      <c r="I31" s="166"/>
      <c r="J31" s="165"/>
      <c r="K31" s="165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67" t="s">
        <v>37</v>
      </c>
      <c r="E32" s="40"/>
      <c r="F32" s="40"/>
      <c r="G32" s="40"/>
      <c r="H32" s="40"/>
      <c r="I32" s="156"/>
      <c r="J32" s="168">
        <f>ROUND(J123,2)</f>
        <v>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65"/>
      <c r="E33" s="165"/>
      <c r="F33" s="165"/>
      <c r="G33" s="165"/>
      <c r="H33" s="165"/>
      <c r="I33" s="166"/>
      <c r="J33" s="165"/>
      <c r="K33" s="165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69" t="s">
        <v>39</v>
      </c>
      <c r="G34" s="40"/>
      <c r="H34" s="40"/>
      <c r="I34" s="170" t="s">
        <v>38</v>
      </c>
      <c r="J34" s="169" t="s">
        <v>40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71" t="s">
        <v>41</v>
      </c>
      <c r="E35" s="154" t="s">
        <v>42</v>
      </c>
      <c r="F35" s="172">
        <f>ROUND((SUM(BE123:BE146)),2)</f>
        <v>0</v>
      </c>
      <c r="G35" s="40"/>
      <c r="H35" s="40"/>
      <c r="I35" s="173">
        <v>0.21</v>
      </c>
      <c r="J35" s="172">
        <f>ROUND(((SUM(BE123:BE146))*I35),2)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54" t="s">
        <v>43</v>
      </c>
      <c r="F36" s="172">
        <f>ROUND((SUM(BF123:BF146)),2)</f>
        <v>0</v>
      </c>
      <c r="G36" s="40"/>
      <c r="H36" s="40"/>
      <c r="I36" s="173">
        <v>0.15</v>
      </c>
      <c r="J36" s="172">
        <f>ROUND(((SUM(BF123:BF146))*I36),2)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54" t="s">
        <v>44</v>
      </c>
      <c r="F37" s="172">
        <f>ROUND((SUM(BG123:BG146)),2)</f>
        <v>0</v>
      </c>
      <c r="G37" s="40"/>
      <c r="H37" s="40"/>
      <c r="I37" s="173">
        <v>0.21</v>
      </c>
      <c r="J37" s="172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54" t="s">
        <v>45</v>
      </c>
      <c r="F38" s="172">
        <f>ROUND((SUM(BH123:BH146)),2)</f>
        <v>0</v>
      </c>
      <c r="G38" s="40"/>
      <c r="H38" s="40"/>
      <c r="I38" s="173">
        <v>0.15</v>
      </c>
      <c r="J38" s="172">
        <f>0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54" t="s">
        <v>46</v>
      </c>
      <c r="F39" s="172">
        <f>ROUND((SUM(BI123:BI146)),2)</f>
        <v>0</v>
      </c>
      <c r="G39" s="40"/>
      <c r="H39" s="40"/>
      <c r="I39" s="173">
        <v>0</v>
      </c>
      <c r="J39" s="172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156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74"/>
      <c r="D41" s="175" t="s">
        <v>47</v>
      </c>
      <c r="E41" s="176"/>
      <c r="F41" s="176"/>
      <c r="G41" s="177" t="s">
        <v>48</v>
      </c>
      <c r="H41" s="178" t="s">
        <v>49</v>
      </c>
      <c r="I41" s="179"/>
      <c r="J41" s="180">
        <f>SUM(J32:J39)</f>
        <v>0</v>
      </c>
      <c r="K41" s="181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46"/>
      <c r="C42" s="40"/>
      <c r="D42" s="40"/>
      <c r="E42" s="40"/>
      <c r="F42" s="40"/>
      <c r="G42" s="40"/>
      <c r="H42" s="40"/>
      <c r="I42" s="156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2:12" s="1" customFormat="1" ht="14.4" customHeight="1">
      <c r="B43" s="22"/>
      <c r="I43" s="148"/>
      <c r="L43" s="22"/>
    </row>
    <row r="44" spans="2:12" s="1" customFormat="1" ht="14.4" customHeight="1">
      <c r="B44" s="22"/>
      <c r="I44" s="148"/>
      <c r="L44" s="22"/>
    </row>
    <row r="45" spans="2:12" s="1" customFormat="1" ht="14.4" customHeight="1">
      <c r="B45" s="22"/>
      <c r="I45" s="148"/>
      <c r="L45" s="22"/>
    </row>
    <row r="46" spans="2:12" s="1" customFormat="1" ht="14.4" customHeight="1">
      <c r="B46" s="22"/>
      <c r="I46" s="148"/>
      <c r="L46" s="22"/>
    </row>
    <row r="47" spans="2:12" s="1" customFormat="1" ht="14.4" customHeight="1">
      <c r="B47" s="22"/>
      <c r="I47" s="148"/>
      <c r="L47" s="22"/>
    </row>
    <row r="48" spans="2:12" s="1" customFormat="1" ht="14.4" customHeight="1">
      <c r="B48" s="22"/>
      <c r="I48" s="148"/>
      <c r="L48" s="22"/>
    </row>
    <row r="49" spans="2:12" s="1" customFormat="1" ht="14.4" customHeight="1">
      <c r="B49" s="22"/>
      <c r="I49" s="148"/>
      <c r="L49" s="22"/>
    </row>
    <row r="50" spans="2:12" s="2" customFormat="1" ht="14.4" customHeight="1">
      <c r="B50" s="65"/>
      <c r="D50" s="182" t="s">
        <v>50</v>
      </c>
      <c r="E50" s="183"/>
      <c r="F50" s="183"/>
      <c r="G50" s="182" t="s">
        <v>51</v>
      </c>
      <c r="H50" s="183"/>
      <c r="I50" s="184"/>
      <c r="J50" s="183"/>
      <c r="K50" s="183"/>
      <c r="L50" s="6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40"/>
      <c r="B61" s="46"/>
      <c r="C61" s="40"/>
      <c r="D61" s="185" t="s">
        <v>52</v>
      </c>
      <c r="E61" s="186"/>
      <c r="F61" s="187" t="s">
        <v>53</v>
      </c>
      <c r="G61" s="185" t="s">
        <v>52</v>
      </c>
      <c r="H61" s="186"/>
      <c r="I61" s="188"/>
      <c r="J61" s="189" t="s">
        <v>53</v>
      </c>
      <c r="K61" s="186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40"/>
      <c r="B65" s="46"/>
      <c r="C65" s="40"/>
      <c r="D65" s="182" t="s">
        <v>54</v>
      </c>
      <c r="E65" s="190"/>
      <c r="F65" s="190"/>
      <c r="G65" s="182" t="s">
        <v>55</v>
      </c>
      <c r="H65" s="190"/>
      <c r="I65" s="191"/>
      <c r="J65" s="190"/>
      <c r="K65" s="190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40"/>
      <c r="B76" s="46"/>
      <c r="C76" s="40"/>
      <c r="D76" s="185" t="s">
        <v>52</v>
      </c>
      <c r="E76" s="186"/>
      <c r="F76" s="187" t="s">
        <v>53</v>
      </c>
      <c r="G76" s="185" t="s">
        <v>52</v>
      </c>
      <c r="H76" s="186"/>
      <c r="I76" s="188"/>
      <c r="J76" s="189" t="s">
        <v>53</v>
      </c>
      <c r="K76" s="186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92"/>
      <c r="C77" s="193"/>
      <c r="D77" s="193"/>
      <c r="E77" s="193"/>
      <c r="F77" s="193"/>
      <c r="G77" s="193"/>
      <c r="H77" s="193"/>
      <c r="I77" s="194"/>
      <c r="J77" s="193"/>
      <c r="K77" s="19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95"/>
      <c r="C81" s="196"/>
      <c r="D81" s="196"/>
      <c r="E81" s="196"/>
      <c r="F81" s="196"/>
      <c r="G81" s="196"/>
      <c r="H81" s="196"/>
      <c r="I81" s="197"/>
      <c r="J81" s="196"/>
      <c r="K81" s="196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5" t="s">
        <v>140</v>
      </c>
      <c r="D82" s="42"/>
      <c r="E82" s="42"/>
      <c r="F82" s="42"/>
      <c r="G82" s="42"/>
      <c r="H82" s="42"/>
      <c r="I82" s="156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156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16</v>
      </c>
      <c r="D84" s="42"/>
      <c r="E84" s="42"/>
      <c r="F84" s="42"/>
      <c r="G84" s="42"/>
      <c r="H84" s="42"/>
      <c r="I84" s="156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3.25" customHeight="1">
      <c r="A85" s="40"/>
      <c r="B85" s="41"/>
      <c r="C85" s="42"/>
      <c r="D85" s="42"/>
      <c r="E85" s="198" t="str">
        <f>E7</f>
        <v>Snížení energetické náročnosti budovy Střední průmyslové školy v Mladé Boleslavi</v>
      </c>
      <c r="F85" s="34"/>
      <c r="G85" s="34"/>
      <c r="H85" s="34"/>
      <c r="I85" s="156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2:12" s="1" customFormat="1" ht="12" customHeight="1">
      <c r="B86" s="23"/>
      <c r="C86" s="34" t="s">
        <v>138</v>
      </c>
      <c r="D86" s="24"/>
      <c r="E86" s="24"/>
      <c r="F86" s="24"/>
      <c r="G86" s="24"/>
      <c r="H86" s="24"/>
      <c r="I86" s="148"/>
      <c r="J86" s="24"/>
      <c r="K86" s="24"/>
      <c r="L86" s="22"/>
    </row>
    <row r="87" spans="1:31" s="2" customFormat="1" ht="16.5" customHeight="1">
      <c r="A87" s="40"/>
      <c r="B87" s="41"/>
      <c r="C87" s="42"/>
      <c r="D87" s="42"/>
      <c r="E87" s="198" t="s">
        <v>3449</v>
      </c>
      <c r="F87" s="42"/>
      <c r="G87" s="42"/>
      <c r="H87" s="42"/>
      <c r="I87" s="156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420</v>
      </c>
      <c r="D88" s="42"/>
      <c r="E88" s="42"/>
      <c r="F88" s="42"/>
      <c r="G88" s="42"/>
      <c r="H88" s="42"/>
      <c r="I88" s="156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6.5" customHeight="1">
      <c r="A89" s="40"/>
      <c r="B89" s="41"/>
      <c r="C89" s="42"/>
      <c r="D89" s="42"/>
      <c r="E89" s="78" t="str">
        <f>E11</f>
        <v>Objekt4 - Zař.4</v>
      </c>
      <c r="F89" s="42"/>
      <c r="G89" s="42"/>
      <c r="H89" s="42"/>
      <c r="I89" s="156"/>
      <c r="J89" s="42"/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156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4" t="s">
        <v>20</v>
      </c>
      <c r="D91" s="42"/>
      <c r="E91" s="42"/>
      <c r="F91" s="29" t="str">
        <f>F14</f>
        <v>Mladá Boleslav</v>
      </c>
      <c r="G91" s="42"/>
      <c r="H91" s="42"/>
      <c r="I91" s="158" t="s">
        <v>22</v>
      </c>
      <c r="J91" s="81" t="str">
        <f>IF(J14="","",J14)</f>
        <v>18. 6. 2020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156"/>
      <c r="J92" s="42"/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5.15" customHeight="1">
      <c r="A93" s="40"/>
      <c r="B93" s="41"/>
      <c r="C93" s="34" t="s">
        <v>24</v>
      </c>
      <c r="D93" s="42"/>
      <c r="E93" s="42"/>
      <c r="F93" s="29" t="str">
        <f>E17</f>
        <v>Energy Benefit</v>
      </c>
      <c r="G93" s="42"/>
      <c r="H93" s="42"/>
      <c r="I93" s="158" t="s">
        <v>30</v>
      </c>
      <c r="J93" s="38" t="str">
        <f>E23</f>
        <v xml:space="preserve"> </v>
      </c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5.15" customHeight="1">
      <c r="A94" s="40"/>
      <c r="B94" s="41"/>
      <c r="C94" s="34" t="s">
        <v>28</v>
      </c>
      <c r="D94" s="42"/>
      <c r="E94" s="42"/>
      <c r="F94" s="29" t="str">
        <f>IF(E20="","",E20)</f>
        <v>Vyplň údaj</v>
      </c>
      <c r="G94" s="42"/>
      <c r="H94" s="42"/>
      <c r="I94" s="158" t="s">
        <v>33</v>
      </c>
      <c r="J94" s="38" t="str">
        <f>E26</f>
        <v>KAVRO</v>
      </c>
      <c r="K94" s="42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156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29.25" customHeight="1">
      <c r="A96" s="40"/>
      <c r="B96" s="41"/>
      <c r="C96" s="199" t="s">
        <v>141</v>
      </c>
      <c r="D96" s="200"/>
      <c r="E96" s="200"/>
      <c r="F96" s="200"/>
      <c r="G96" s="200"/>
      <c r="H96" s="200"/>
      <c r="I96" s="201"/>
      <c r="J96" s="202" t="s">
        <v>142</v>
      </c>
      <c r="K96" s="200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10.3" customHeight="1">
      <c r="A97" s="40"/>
      <c r="B97" s="41"/>
      <c r="C97" s="42"/>
      <c r="D97" s="42"/>
      <c r="E97" s="42"/>
      <c r="F97" s="42"/>
      <c r="G97" s="42"/>
      <c r="H97" s="42"/>
      <c r="I97" s="156"/>
      <c r="J97" s="42"/>
      <c r="K97" s="42"/>
      <c r="L97" s="65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47" s="2" customFormat="1" ht="22.8" customHeight="1">
      <c r="A98" s="40"/>
      <c r="B98" s="41"/>
      <c r="C98" s="203" t="s">
        <v>143</v>
      </c>
      <c r="D98" s="42"/>
      <c r="E98" s="42"/>
      <c r="F98" s="42"/>
      <c r="G98" s="42"/>
      <c r="H98" s="42"/>
      <c r="I98" s="156"/>
      <c r="J98" s="112">
        <f>J123</f>
        <v>0</v>
      </c>
      <c r="K98" s="42"/>
      <c r="L98" s="65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U98" s="19" t="s">
        <v>144</v>
      </c>
    </row>
    <row r="99" spans="1:31" s="9" customFormat="1" ht="24.95" customHeight="1">
      <c r="A99" s="9"/>
      <c r="B99" s="204"/>
      <c r="C99" s="205"/>
      <c r="D99" s="206" t="s">
        <v>3534</v>
      </c>
      <c r="E99" s="207"/>
      <c r="F99" s="207"/>
      <c r="G99" s="207"/>
      <c r="H99" s="207"/>
      <c r="I99" s="208"/>
      <c r="J99" s="209">
        <f>J124</f>
        <v>0</v>
      </c>
      <c r="K99" s="205"/>
      <c r="L99" s="21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1"/>
      <c r="C100" s="135"/>
      <c r="D100" s="212" t="s">
        <v>3535</v>
      </c>
      <c r="E100" s="213"/>
      <c r="F100" s="213"/>
      <c r="G100" s="213"/>
      <c r="H100" s="213"/>
      <c r="I100" s="214"/>
      <c r="J100" s="215">
        <f>J138</f>
        <v>0</v>
      </c>
      <c r="K100" s="135"/>
      <c r="L100" s="21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1"/>
      <c r="C101" s="135"/>
      <c r="D101" s="212" t="s">
        <v>3536</v>
      </c>
      <c r="E101" s="213"/>
      <c r="F101" s="213"/>
      <c r="G101" s="213"/>
      <c r="H101" s="213"/>
      <c r="I101" s="214"/>
      <c r="J101" s="215">
        <f>J142</f>
        <v>0</v>
      </c>
      <c r="K101" s="135"/>
      <c r="L101" s="21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40"/>
      <c r="B102" s="41"/>
      <c r="C102" s="42"/>
      <c r="D102" s="42"/>
      <c r="E102" s="42"/>
      <c r="F102" s="42"/>
      <c r="G102" s="42"/>
      <c r="H102" s="42"/>
      <c r="I102" s="156"/>
      <c r="J102" s="42"/>
      <c r="K102" s="42"/>
      <c r="L102" s="65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pans="1:31" s="2" customFormat="1" ht="6.95" customHeight="1">
      <c r="A103" s="40"/>
      <c r="B103" s="68"/>
      <c r="C103" s="69"/>
      <c r="D103" s="69"/>
      <c r="E103" s="69"/>
      <c r="F103" s="69"/>
      <c r="G103" s="69"/>
      <c r="H103" s="69"/>
      <c r="I103" s="194"/>
      <c r="J103" s="69"/>
      <c r="K103" s="69"/>
      <c r="L103" s="6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7" spans="1:31" s="2" customFormat="1" ht="6.95" customHeight="1">
      <c r="A107" s="40"/>
      <c r="B107" s="70"/>
      <c r="C107" s="71"/>
      <c r="D107" s="71"/>
      <c r="E107" s="71"/>
      <c r="F107" s="71"/>
      <c r="G107" s="71"/>
      <c r="H107" s="71"/>
      <c r="I107" s="197"/>
      <c r="J107" s="71"/>
      <c r="K107" s="71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24.95" customHeight="1">
      <c r="A108" s="40"/>
      <c r="B108" s="41"/>
      <c r="C108" s="25" t="s">
        <v>152</v>
      </c>
      <c r="D108" s="42"/>
      <c r="E108" s="42"/>
      <c r="F108" s="42"/>
      <c r="G108" s="42"/>
      <c r="H108" s="42"/>
      <c r="I108" s="156"/>
      <c r="J108" s="42"/>
      <c r="K108" s="42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6.95" customHeight="1">
      <c r="A109" s="40"/>
      <c r="B109" s="41"/>
      <c r="C109" s="42"/>
      <c r="D109" s="42"/>
      <c r="E109" s="42"/>
      <c r="F109" s="42"/>
      <c r="G109" s="42"/>
      <c r="H109" s="42"/>
      <c r="I109" s="156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12" customHeight="1">
      <c r="A110" s="40"/>
      <c r="B110" s="41"/>
      <c r="C110" s="34" t="s">
        <v>16</v>
      </c>
      <c r="D110" s="42"/>
      <c r="E110" s="42"/>
      <c r="F110" s="42"/>
      <c r="G110" s="42"/>
      <c r="H110" s="42"/>
      <c r="I110" s="156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23.25" customHeight="1">
      <c r="A111" s="40"/>
      <c r="B111" s="41"/>
      <c r="C111" s="42"/>
      <c r="D111" s="42"/>
      <c r="E111" s="198" t="str">
        <f>E7</f>
        <v>Snížení energetické náročnosti budovy Střední průmyslové školy v Mladé Boleslavi</v>
      </c>
      <c r="F111" s="34"/>
      <c r="G111" s="34"/>
      <c r="H111" s="34"/>
      <c r="I111" s="156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2:12" s="1" customFormat="1" ht="12" customHeight="1">
      <c r="B112" s="23"/>
      <c r="C112" s="34" t="s">
        <v>138</v>
      </c>
      <c r="D112" s="24"/>
      <c r="E112" s="24"/>
      <c r="F112" s="24"/>
      <c r="G112" s="24"/>
      <c r="H112" s="24"/>
      <c r="I112" s="148"/>
      <c r="J112" s="24"/>
      <c r="K112" s="24"/>
      <c r="L112" s="22"/>
    </row>
    <row r="113" spans="1:31" s="2" customFormat="1" ht="16.5" customHeight="1">
      <c r="A113" s="40"/>
      <c r="B113" s="41"/>
      <c r="C113" s="42"/>
      <c r="D113" s="42"/>
      <c r="E113" s="198" t="s">
        <v>3449</v>
      </c>
      <c r="F113" s="42"/>
      <c r="G113" s="42"/>
      <c r="H113" s="42"/>
      <c r="I113" s="156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12" customHeight="1">
      <c r="A114" s="40"/>
      <c r="B114" s="41"/>
      <c r="C114" s="34" t="s">
        <v>420</v>
      </c>
      <c r="D114" s="42"/>
      <c r="E114" s="42"/>
      <c r="F114" s="42"/>
      <c r="G114" s="42"/>
      <c r="H114" s="42"/>
      <c r="I114" s="156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16.5" customHeight="1">
      <c r="A115" s="40"/>
      <c r="B115" s="41"/>
      <c r="C115" s="42"/>
      <c r="D115" s="42"/>
      <c r="E115" s="78" t="str">
        <f>E11</f>
        <v>Objekt4 - Zař.4</v>
      </c>
      <c r="F115" s="42"/>
      <c r="G115" s="42"/>
      <c r="H115" s="42"/>
      <c r="I115" s="156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6.95" customHeight="1">
      <c r="A116" s="40"/>
      <c r="B116" s="41"/>
      <c r="C116" s="42"/>
      <c r="D116" s="42"/>
      <c r="E116" s="42"/>
      <c r="F116" s="42"/>
      <c r="G116" s="42"/>
      <c r="H116" s="42"/>
      <c r="I116" s="156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12" customHeight="1">
      <c r="A117" s="40"/>
      <c r="B117" s="41"/>
      <c r="C117" s="34" t="s">
        <v>20</v>
      </c>
      <c r="D117" s="42"/>
      <c r="E117" s="42"/>
      <c r="F117" s="29" t="str">
        <f>F14</f>
        <v>Mladá Boleslav</v>
      </c>
      <c r="G117" s="42"/>
      <c r="H117" s="42"/>
      <c r="I117" s="158" t="s">
        <v>22</v>
      </c>
      <c r="J117" s="81" t="str">
        <f>IF(J14="","",J14)</f>
        <v>18. 6. 2020</v>
      </c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6.95" customHeight="1">
      <c r="A118" s="40"/>
      <c r="B118" s="41"/>
      <c r="C118" s="42"/>
      <c r="D118" s="42"/>
      <c r="E118" s="42"/>
      <c r="F118" s="42"/>
      <c r="G118" s="42"/>
      <c r="H118" s="42"/>
      <c r="I118" s="156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15.15" customHeight="1">
      <c r="A119" s="40"/>
      <c r="B119" s="41"/>
      <c r="C119" s="34" t="s">
        <v>24</v>
      </c>
      <c r="D119" s="42"/>
      <c r="E119" s="42"/>
      <c r="F119" s="29" t="str">
        <f>E17</f>
        <v>Energy Benefit</v>
      </c>
      <c r="G119" s="42"/>
      <c r="H119" s="42"/>
      <c r="I119" s="158" t="s">
        <v>30</v>
      </c>
      <c r="J119" s="38" t="str">
        <f>E23</f>
        <v xml:space="preserve"> </v>
      </c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15.15" customHeight="1">
      <c r="A120" s="40"/>
      <c r="B120" s="41"/>
      <c r="C120" s="34" t="s">
        <v>28</v>
      </c>
      <c r="D120" s="42"/>
      <c r="E120" s="42"/>
      <c r="F120" s="29" t="str">
        <f>IF(E20="","",E20)</f>
        <v>Vyplň údaj</v>
      </c>
      <c r="G120" s="42"/>
      <c r="H120" s="42"/>
      <c r="I120" s="158" t="s">
        <v>33</v>
      </c>
      <c r="J120" s="38" t="str">
        <f>E26</f>
        <v>KAVRO</v>
      </c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10.3" customHeight="1">
      <c r="A121" s="40"/>
      <c r="B121" s="41"/>
      <c r="C121" s="42"/>
      <c r="D121" s="42"/>
      <c r="E121" s="42"/>
      <c r="F121" s="42"/>
      <c r="G121" s="42"/>
      <c r="H121" s="42"/>
      <c r="I121" s="156"/>
      <c r="J121" s="42"/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11" customFormat="1" ht="29.25" customHeight="1">
      <c r="A122" s="217"/>
      <c r="B122" s="218"/>
      <c r="C122" s="219" t="s">
        <v>153</v>
      </c>
      <c r="D122" s="220" t="s">
        <v>62</v>
      </c>
      <c r="E122" s="220" t="s">
        <v>58</v>
      </c>
      <c r="F122" s="220" t="s">
        <v>59</v>
      </c>
      <c r="G122" s="220" t="s">
        <v>154</v>
      </c>
      <c r="H122" s="220" t="s">
        <v>155</v>
      </c>
      <c r="I122" s="221" t="s">
        <v>156</v>
      </c>
      <c r="J122" s="220" t="s">
        <v>142</v>
      </c>
      <c r="K122" s="222" t="s">
        <v>157</v>
      </c>
      <c r="L122" s="223"/>
      <c r="M122" s="102" t="s">
        <v>1</v>
      </c>
      <c r="N122" s="103" t="s">
        <v>41</v>
      </c>
      <c r="O122" s="103" t="s">
        <v>158</v>
      </c>
      <c r="P122" s="103" t="s">
        <v>159</v>
      </c>
      <c r="Q122" s="103" t="s">
        <v>160</v>
      </c>
      <c r="R122" s="103" t="s">
        <v>161</v>
      </c>
      <c r="S122" s="103" t="s">
        <v>162</v>
      </c>
      <c r="T122" s="104" t="s">
        <v>163</v>
      </c>
      <c r="U122" s="217"/>
      <c r="V122" s="217"/>
      <c r="W122" s="217"/>
      <c r="X122" s="217"/>
      <c r="Y122" s="217"/>
      <c r="Z122" s="217"/>
      <c r="AA122" s="217"/>
      <c r="AB122" s="217"/>
      <c r="AC122" s="217"/>
      <c r="AD122" s="217"/>
      <c r="AE122" s="217"/>
    </row>
    <row r="123" spans="1:63" s="2" customFormat="1" ht="22.8" customHeight="1">
      <c r="A123" s="40"/>
      <c r="B123" s="41"/>
      <c r="C123" s="109" t="s">
        <v>164</v>
      </c>
      <c r="D123" s="42"/>
      <c r="E123" s="42"/>
      <c r="F123" s="42"/>
      <c r="G123" s="42"/>
      <c r="H123" s="42"/>
      <c r="I123" s="156"/>
      <c r="J123" s="224">
        <f>BK123</f>
        <v>0</v>
      </c>
      <c r="K123" s="42"/>
      <c r="L123" s="46"/>
      <c r="M123" s="105"/>
      <c r="N123" s="225"/>
      <c r="O123" s="106"/>
      <c r="P123" s="226">
        <f>P124</f>
        <v>0</v>
      </c>
      <c r="Q123" s="106"/>
      <c r="R123" s="226">
        <f>R124</f>
        <v>0</v>
      </c>
      <c r="S123" s="106"/>
      <c r="T123" s="227">
        <f>T124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76</v>
      </c>
      <c r="AU123" s="19" t="s">
        <v>144</v>
      </c>
      <c r="BK123" s="228">
        <f>BK124</f>
        <v>0</v>
      </c>
    </row>
    <row r="124" spans="1:63" s="12" customFormat="1" ht="25.9" customHeight="1">
      <c r="A124" s="12"/>
      <c r="B124" s="229"/>
      <c r="C124" s="230"/>
      <c r="D124" s="231" t="s">
        <v>76</v>
      </c>
      <c r="E124" s="232" t="s">
        <v>1128</v>
      </c>
      <c r="F124" s="232" t="s">
        <v>3537</v>
      </c>
      <c r="G124" s="230"/>
      <c r="H124" s="230"/>
      <c r="I124" s="233"/>
      <c r="J124" s="234">
        <f>BK124</f>
        <v>0</v>
      </c>
      <c r="K124" s="230"/>
      <c r="L124" s="235"/>
      <c r="M124" s="236"/>
      <c r="N124" s="237"/>
      <c r="O124" s="237"/>
      <c r="P124" s="238">
        <f>P125+SUM(P126:P138)+P142</f>
        <v>0</v>
      </c>
      <c r="Q124" s="237"/>
      <c r="R124" s="238">
        <f>R125+SUM(R126:R138)+R142</f>
        <v>0</v>
      </c>
      <c r="S124" s="237"/>
      <c r="T124" s="239">
        <f>T125+SUM(T126:T138)+T142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40" t="s">
        <v>85</v>
      </c>
      <c r="AT124" s="241" t="s">
        <v>76</v>
      </c>
      <c r="AU124" s="241" t="s">
        <v>77</v>
      </c>
      <c r="AY124" s="240" t="s">
        <v>167</v>
      </c>
      <c r="BK124" s="242">
        <f>BK125+SUM(BK126:BK138)+BK142</f>
        <v>0</v>
      </c>
    </row>
    <row r="125" spans="1:65" s="2" customFormat="1" ht="44.25" customHeight="1">
      <c r="A125" s="40"/>
      <c r="B125" s="41"/>
      <c r="C125" s="245" t="s">
        <v>85</v>
      </c>
      <c r="D125" s="245" t="s">
        <v>170</v>
      </c>
      <c r="E125" s="246" t="s">
        <v>85</v>
      </c>
      <c r="F125" s="247" t="s">
        <v>3538</v>
      </c>
      <c r="G125" s="248" t="s">
        <v>2655</v>
      </c>
      <c r="H125" s="249">
        <v>1</v>
      </c>
      <c r="I125" s="250"/>
      <c r="J125" s="251">
        <f>ROUND(I125*H125,2)</f>
        <v>0</v>
      </c>
      <c r="K125" s="247" t="s">
        <v>1</v>
      </c>
      <c r="L125" s="46"/>
      <c r="M125" s="252" t="s">
        <v>1</v>
      </c>
      <c r="N125" s="253" t="s">
        <v>42</v>
      </c>
      <c r="O125" s="93"/>
      <c r="P125" s="254">
        <f>O125*H125</f>
        <v>0</v>
      </c>
      <c r="Q125" s="254">
        <v>0</v>
      </c>
      <c r="R125" s="254">
        <f>Q125*H125</f>
        <v>0</v>
      </c>
      <c r="S125" s="254">
        <v>0</v>
      </c>
      <c r="T125" s="255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56" t="s">
        <v>175</v>
      </c>
      <c r="AT125" s="256" t="s">
        <v>170</v>
      </c>
      <c r="AU125" s="256" t="s">
        <v>85</v>
      </c>
      <c r="AY125" s="19" t="s">
        <v>167</v>
      </c>
      <c r="BE125" s="257">
        <f>IF(N125="základní",J125,0)</f>
        <v>0</v>
      </c>
      <c r="BF125" s="257">
        <f>IF(N125="snížená",J125,0)</f>
        <v>0</v>
      </c>
      <c r="BG125" s="257">
        <f>IF(N125="zákl. přenesená",J125,0)</f>
        <v>0</v>
      </c>
      <c r="BH125" s="257">
        <f>IF(N125="sníž. přenesená",J125,0)</f>
        <v>0</v>
      </c>
      <c r="BI125" s="257">
        <f>IF(N125="nulová",J125,0)</f>
        <v>0</v>
      </c>
      <c r="BJ125" s="19" t="s">
        <v>85</v>
      </c>
      <c r="BK125" s="257">
        <f>ROUND(I125*H125,2)</f>
        <v>0</v>
      </c>
      <c r="BL125" s="19" t="s">
        <v>175</v>
      </c>
      <c r="BM125" s="256" t="s">
        <v>87</v>
      </c>
    </row>
    <row r="126" spans="1:65" s="2" customFormat="1" ht="21.75" customHeight="1">
      <c r="A126" s="40"/>
      <c r="B126" s="41"/>
      <c r="C126" s="245" t="s">
        <v>87</v>
      </c>
      <c r="D126" s="245" t="s">
        <v>170</v>
      </c>
      <c r="E126" s="246" t="s">
        <v>87</v>
      </c>
      <c r="F126" s="247" t="s">
        <v>3539</v>
      </c>
      <c r="G126" s="248" t="s">
        <v>2655</v>
      </c>
      <c r="H126" s="249">
        <v>2</v>
      </c>
      <c r="I126" s="250"/>
      <c r="J126" s="251">
        <f>ROUND(I126*H126,2)</f>
        <v>0</v>
      </c>
      <c r="K126" s="247" t="s">
        <v>1</v>
      </c>
      <c r="L126" s="46"/>
      <c r="M126" s="252" t="s">
        <v>1</v>
      </c>
      <c r="N126" s="253" t="s">
        <v>42</v>
      </c>
      <c r="O126" s="93"/>
      <c r="P126" s="254">
        <f>O126*H126</f>
        <v>0</v>
      </c>
      <c r="Q126" s="254">
        <v>0</v>
      </c>
      <c r="R126" s="254">
        <f>Q126*H126</f>
        <v>0</v>
      </c>
      <c r="S126" s="254">
        <v>0</v>
      </c>
      <c r="T126" s="255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56" t="s">
        <v>175</v>
      </c>
      <c r="AT126" s="256" t="s">
        <v>170</v>
      </c>
      <c r="AU126" s="256" t="s">
        <v>85</v>
      </c>
      <c r="AY126" s="19" t="s">
        <v>167</v>
      </c>
      <c r="BE126" s="257">
        <f>IF(N126="základní",J126,0)</f>
        <v>0</v>
      </c>
      <c r="BF126" s="257">
        <f>IF(N126="snížená",J126,0)</f>
        <v>0</v>
      </c>
      <c r="BG126" s="257">
        <f>IF(N126="zákl. přenesená",J126,0)</f>
        <v>0</v>
      </c>
      <c r="BH126" s="257">
        <f>IF(N126="sníž. přenesená",J126,0)</f>
        <v>0</v>
      </c>
      <c r="BI126" s="257">
        <f>IF(N126="nulová",J126,0)</f>
        <v>0</v>
      </c>
      <c r="BJ126" s="19" t="s">
        <v>85</v>
      </c>
      <c r="BK126" s="257">
        <f>ROUND(I126*H126,2)</f>
        <v>0</v>
      </c>
      <c r="BL126" s="19" t="s">
        <v>175</v>
      </c>
      <c r="BM126" s="256" t="s">
        <v>175</v>
      </c>
    </row>
    <row r="127" spans="1:65" s="2" customFormat="1" ht="21.75" customHeight="1">
      <c r="A127" s="40"/>
      <c r="B127" s="41"/>
      <c r="C127" s="245" t="s">
        <v>209</v>
      </c>
      <c r="D127" s="245" t="s">
        <v>170</v>
      </c>
      <c r="E127" s="246" t="s">
        <v>209</v>
      </c>
      <c r="F127" s="247" t="s">
        <v>3540</v>
      </c>
      <c r="G127" s="248" t="s">
        <v>2655</v>
      </c>
      <c r="H127" s="249">
        <v>1</v>
      </c>
      <c r="I127" s="250"/>
      <c r="J127" s="251">
        <f>ROUND(I127*H127,2)</f>
        <v>0</v>
      </c>
      <c r="K127" s="247" t="s">
        <v>1</v>
      </c>
      <c r="L127" s="46"/>
      <c r="M127" s="252" t="s">
        <v>1</v>
      </c>
      <c r="N127" s="253" t="s">
        <v>42</v>
      </c>
      <c r="O127" s="93"/>
      <c r="P127" s="254">
        <f>O127*H127</f>
        <v>0</v>
      </c>
      <c r="Q127" s="254">
        <v>0</v>
      </c>
      <c r="R127" s="254">
        <f>Q127*H127</f>
        <v>0</v>
      </c>
      <c r="S127" s="254">
        <v>0</v>
      </c>
      <c r="T127" s="255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56" t="s">
        <v>175</v>
      </c>
      <c r="AT127" s="256" t="s">
        <v>170</v>
      </c>
      <c r="AU127" s="256" t="s">
        <v>85</v>
      </c>
      <c r="AY127" s="19" t="s">
        <v>167</v>
      </c>
      <c r="BE127" s="257">
        <f>IF(N127="základní",J127,0)</f>
        <v>0</v>
      </c>
      <c r="BF127" s="257">
        <f>IF(N127="snížená",J127,0)</f>
        <v>0</v>
      </c>
      <c r="BG127" s="257">
        <f>IF(N127="zákl. přenesená",J127,0)</f>
        <v>0</v>
      </c>
      <c r="BH127" s="257">
        <f>IF(N127="sníž. přenesená",J127,0)</f>
        <v>0</v>
      </c>
      <c r="BI127" s="257">
        <f>IF(N127="nulová",J127,0)</f>
        <v>0</v>
      </c>
      <c r="BJ127" s="19" t="s">
        <v>85</v>
      </c>
      <c r="BK127" s="257">
        <f>ROUND(I127*H127,2)</f>
        <v>0</v>
      </c>
      <c r="BL127" s="19" t="s">
        <v>175</v>
      </c>
      <c r="BM127" s="256" t="s">
        <v>227</v>
      </c>
    </row>
    <row r="128" spans="1:65" s="2" customFormat="1" ht="33" customHeight="1">
      <c r="A128" s="40"/>
      <c r="B128" s="41"/>
      <c r="C128" s="245" t="s">
        <v>175</v>
      </c>
      <c r="D128" s="245" t="s">
        <v>170</v>
      </c>
      <c r="E128" s="246" t="s">
        <v>175</v>
      </c>
      <c r="F128" s="247" t="s">
        <v>3541</v>
      </c>
      <c r="G128" s="248" t="s">
        <v>2655</v>
      </c>
      <c r="H128" s="249">
        <v>1</v>
      </c>
      <c r="I128" s="250"/>
      <c r="J128" s="251">
        <f>ROUND(I128*H128,2)</f>
        <v>0</v>
      </c>
      <c r="K128" s="247" t="s">
        <v>1</v>
      </c>
      <c r="L128" s="46"/>
      <c r="M128" s="252" t="s">
        <v>1</v>
      </c>
      <c r="N128" s="253" t="s">
        <v>42</v>
      </c>
      <c r="O128" s="93"/>
      <c r="P128" s="254">
        <f>O128*H128</f>
        <v>0</v>
      </c>
      <c r="Q128" s="254">
        <v>0</v>
      </c>
      <c r="R128" s="254">
        <f>Q128*H128</f>
        <v>0</v>
      </c>
      <c r="S128" s="254">
        <v>0</v>
      </c>
      <c r="T128" s="255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56" t="s">
        <v>175</v>
      </c>
      <c r="AT128" s="256" t="s">
        <v>170</v>
      </c>
      <c r="AU128" s="256" t="s">
        <v>85</v>
      </c>
      <c r="AY128" s="19" t="s">
        <v>167</v>
      </c>
      <c r="BE128" s="257">
        <f>IF(N128="základní",J128,0)</f>
        <v>0</v>
      </c>
      <c r="BF128" s="257">
        <f>IF(N128="snížená",J128,0)</f>
        <v>0</v>
      </c>
      <c r="BG128" s="257">
        <f>IF(N128="zákl. přenesená",J128,0)</f>
        <v>0</v>
      </c>
      <c r="BH128" s="257">
        <f>IF(N128="sníž. přenesená",J128,0)</f>
        <v>0</v>
      </c>
      <c r="BI128" s="257">
        <f>IF(N128="nulová",J128,0)</f>
        <v>0</v>
      </c>
      <c r="BJ128" s="19" t="s">
        <v>85</v>
      </c>
      <c r="BK128" s="257">
        <f>ROUND(I128*H128,2)</f>
        <v>0</v>
      </c>
      <c r="BL128" s="19" t="s">
        <v>175</v>
      </c>
      <c r="BM128" s="256" t="s">
        <v>238</v>
      </c>
    </row>
    <row r="129" spans="1:65" s="2" customFormat="1" ht="33" customHeight="1">
      <c r="A129" s="40"/>
      <c r="B129" s="41"/>
      <c r="C129" s="245" t="s">
        <v>219</v>
      </c>
      <c r="D129" s="245" t="s">
        <v>170</v>
      </c>
      <c r="E129" s="246" t="s">
        <v>219</v>
      </c>
      <c r="F129" s="247" t="s">
        <v>3542</v>
      </c>
      <c r="G129" s="248" t="s">
        <v>2655</v>
      </c>
      <c r="H129" s="249">
        <v>2</v>
      </c>
      <c r="I129" s="250"/>
      <c r="J129" s="251">
        <f>ROUND(I129*H129,2)</f>
        <v>0</v>
      </c>
      <c r="K129" s="247" t="s">
        <v>1</v>
      </c>
      <c r="L129" s="46"/>
      <c r="M129" s="252" t="s">
        <v>1</v>
      </c>
      <c r="N129" s="253" t="s">
        <v>42</v>
      </c>
      <c r="O129" s="93"/>
      <c r="P129" s="254">
        <f>O129*H129</f>
        <v>0</v>
      </c>
      <c r="Q129" s="254">
        <v>0</v>
      </c>
      <c r="R129" s="254">
        <f>Q129*H129</f>
        <v>0</v>
      </c>
      <c r="S129" s="254">
        <v>0</v>
      </c>
      <c r="T129" s="255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56" t="s">
        <v>175</v>
      </c>
      <c r="AT129" s="256" t="s">
        <v>170</v>
      </c>
      <c r="AU129" s="256" t="s">
        <v>85</v>
      </c>
      <c r="AY129" s="19" t="s">
        <v>167</v>
      </c>
      <c r="BE129" s="257">
        <f>IF(N129="základní",J129,0)</f>
        <v>0</v>
      </c>
      <c r="BF129" s="257">
        <f>IF(N129="snížená",J129,0)</f>
        <v>0</v>
      </c>
      <c r="BG129" s="257">
        <f>IF(N129="zákl. přenesená",J129,0)</f>
        <v>0</v>
      </c>
      <c r="BH129" s="257">
        <f>IF(N129="sníž. přenesená",J129,0)</f>
        <v>0</v>
      </c>
      <c r="BI129" s="257">
        <f>IF(N129="nulová",J129,0)</f>
        <v>0</v>
      </c>
      <c r="BJ129" s="19" t="s">
        <v>85</v>
      </c>
      <c r="BK129" s="257">
        <f>ROUND(I129*H129,2)</f>
        <v>0</v>
      </c>
      <c r="BL129" s="19" t="s">
        <v>175</v>
      </c>
      <c r="BM129" s="256" t="s">
        <v>264</v>
      </c>
    </row>
    <row r="130" spans="1:65" s="2" customFormat="1" ht="16.5" customHeight="1">
      <c r="A130" s="40"/>
      <c r="B130" s="41"/>
      <c r="C130" s="245" t="s">
        <v>227</v>
      </c>
      <c r="D130" s="245" t="s">
        <v>170</v>
      </c>
      <c r="E130" s="246" t="s">
        <v>227</v>
      </c>
      <c r="F130" s="247" t="s">
        <v>3459</v>
      </c>
      <c r="G130" s="248" t="s">
        <v>2655</v>
      </c>
      <c r="H130" s="249">
        <v>1</v>
      </c>
      <c r="I130" s="250"/>
      <c r="J130" s="251">
        <f>ROUND(I130*H130,2)</f>
        <v>0</v>
      </c>
      <c r="K130" s="247" t="s">
        <v>1</v>
      </c>
      <c r="L130" s="46"/>
      <c r="M130" s="252" t="s">
        <v>1</v>
      </c>
      <c r="N130" s="253" t="s">
        <v>42</v>
      </c>
      <c r="O130" s="93"/>
      <c r="P130" s="254">
        <f>O130*H130</f>
        <v>0</v>
      </c>
      <c r="Q130" s="254">
        <v>0</v>
      </c>
      <c r="R130" s="254">
        <f>Q130*H130</f>
        <v>0</v>
      </c>
      <c r="S130" s="254">
        <v>0</v>
      </c>
      <c r="T130" s="255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56" t="s">
        <v>175</v>
      </c>
      <c r="AT130" s="256" t="s">
        <v>170</v>
      </c>
      <c r="AU130" s="256" t="s">
        <v>85</v>
      </c>
      <c r="AY130" s="19" t="s">
        <v>167</v>
      </c>
      <c r="BE130" s="257">
        <f>IF(N130="základní",J130,0)</f>
        <v>0</v>
      </c>
      <c r="BF130" s="257">
        <f>IF(N130="snížená",J130,0)</f>
        <v>0</v>
      </c>
      <c r="BG130" s="257">
        <f>IF(N130="zákl. přenesená",J130,0)</f>
        <v>0</v>
      </c>
      <c r="BH130" s="257">
        <f>IF(N130="sníž. přenesená",J130,0)</f>
        <v>0</v>
      </c>
      <c r="BI130" s="257">
        <f>IF(N130="nulová",J130,0)</f>
        <v>0</v>
      </c>
      <c r="BJ130" s="19" t="s">
        <v>85</v>
      </c>
      <c r="BK130" s="257">
        <f>ROUND(I130*H130,2)</f>
        <v>0</v>
      </c>
      <c r="BL130" s="19" t="s">
        <v>175</v>
      </c>
      <c r="BM130" s="256" t="s">
        <v>277</v>
      </c>
    </row>
    <row r="131" spans="1:65" s="2" customFormat="1" ht="16.5" customHeight="1">
      <c r="A131" s="40"/>
      <c r="B131" s="41"/>
      <c r="C131" s="245" t="s">
        <v>226</v>
      </c>
      <c r="D131" s="245" t="s">
        <v>170</v>
      </c>
      <c r="E131" s="246" t="s">
        <v>226</v>
      </c>
      <c r="F131" s="247" t="s">
        <v>3543</v>
      </c>
      <c r="G131" s="248" t="s">
        <v>2655</v>
      </c>
      <c r="H131" s="249">
        <v>1</v>
      </c>
      <c r="I131" s="250"/>
      <c r="J131" s="251">
        <f>ROUND(I131*H131,2)</f>
        <v>0</v>
      </c>
      <c r="K131" s="247" t="s">
        <v>1</v>
      </c>
      <c r="L131" s="46"/>
      <c r="M131" s="252" t="s">
        <v>1</v>
      </c>
      <c r="N131" s="253" t="s">
        <v>42</v>
      </c>
      <c r="O131" s="93"/>
      <c r="P131" s="254">
        <f>O131*H131</f>
        <v>0</v>
      </c>
      <c r="Q131" s="254">
        <v>0</v>
      </c>
      <c r="R131" s="254">
        <f>Q131*H131</f>
        <v>0</v>
      </c>
      <c r="S131" s="254">
        <v>0</v>
      </c>
      <c r="T131" s="255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56" t="s">
        <v>175</v>
      </c>
      <c r="AT131" s="256" t="s">
        <v>170</v>
      </c>
      <c r="AU131" s="256" t="s">
        <v>85</v>
      </c>
      <c r="AY131" s="19" t="s">
        <v>167</v>
      </c>
      <c r="BE131" s="257">
        <f>IF(N131="základní",J131,0)</f>
        <v>0</v>
      </c>
      <c r="BF131" s="257">
        <f>IF(N131="snížená",J131,0)</f>
        <v>0</v>
      </c>
      <c r="BG131" s="257">
        <f>IF(N131="zákl. přenesená",J131,0)</f>
        <v>0</v>
      </c>
      <c r="BH131" s="257">
        <f>IF(N131="sníž. přenesená",J131,0)</f>
        <v>0</v>
      </c>
      <c r="BI131" s="257">
        <f>IF(N131="nulová",J131,0)</f>
        <v>0</v>
      </c>
      <c r="BJ131" s="19" t="s">
        <v>85</v>
      </c>
      <c r="BK131" s="257">
        <f>ROUND(I131*H131,2)</f>
        <v>0</v>
      </c>
      <c r="BL131" s="19" t="s">
        <v>175</v>
      </c>
      <c r="BM131" s="256" t="s">
        <v>288</v>
      </c>
    </row>
    <row r="132" spans="1:65" s="2" customFormat="1" ht="33" customHeight="1">
      <c r="A132" s="40"/>
      <c r="B132" s="41"/>
      <c r="C132" s="245" t="s">
        <v>238</v>
      </c>
      <c r="D132" s="245" t="s">
        <v>170</v>
      </c>
      <c r="E132" s="246" t="s">
        <v>238</v>
      </c>
      <c r="F132" s="247" t="s">
        <v>3544</v>
      </c>
      <c r="G132" s="248" t="s">
        <v>2655</v>
      </c>
      <c r="H132" s="249">
        <v>1</v>
      </c>
      <c r="I132" s="250"/>
      <c r="J132" s="251">
        <f>ROUND(I132*H132,2)</f>
        <v>0</v>
      </c>
      <c r="K132" s="247" t="s">
        <v>1</v>
      </c>
      <c r="L132" s="46"/>
      <c r="M132" s="252" t="s">
        <v>1</v>
      </c>
      <c r="N132" s="253" t="s">
        <v>42</v>
      </c>
      <c r="O132" s="93"/>
      <c r="P132" s="254">
        <f>O132*H132</f>
        <v>0</v>
      </c>
      <c r="Q132" s="254">
        <v>0</v>
      </c>
      <c r="R132" s="254">
        <f>Q132*H132</f>
        <v>0</v>
      </c>
      <c r="S132" s="254">
        <v>0</v>
      </c>
      <c r="T132" s="255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56" t="s">
        <v>175</v>
      </c>
      <c r="AT132" s="256" t="s">
        <v>170</v>
      </c>
      <c r="AU132" s="256" t="s">
        <v>85</v>
      </c>
      <c r="AY132" s="19" t="s">
        <v>167</v>
      </c>
      <c r="BE132" s="257">
        <f>IF(N132="základní",J132,0)</f>
        <v>0</v>
      </c>
      <c r="BF132" s="257">
        <f>IF(N132="snížená",J132,0)</f>
        <v>0</v>
      </c>
      <c r="BG132" s="257">
        <f>IF(N132="zákl. přenesená",J132,0)</f>
        <v>0</v>
      </c>
      <c r="BH132" s="257">
        <f>IF(N132="sníž. přenesená",J132,0)</f>
        <v>0</v>
      </c>
      <c r="BI132" s="257">
        <f>IF(N132="nulová",J132,0)</f>
        <v>0</v>
      </c>
      <c r="BJ132" s="19" t="s">
        <v>85</v>
      </c>
      <c r="BK132" s="257">
        <f>ROUND(I132*H132,2)</f>
        <v>0</v>
      </c>
      <c r="BL132" s="19" t="s">
        <v>175</v>
      </c>
      <c r="BM132" s="256" t="s">
        <v>300</v>
      </c>
    </row>
    <row r="133" spans="1:65" s="2" customFormat="1" ht="33" customHeight="1">
      <c r="A133" s="40"/>
      <c r="B133" s="41"/>
      <c r="C133" s="245" t="s">
        <v>168</v>
      </c>
      <c r="D133" s="245" t="s">
        <v>170</v>
      </c>
      <c r="E133" s="246" t="s">
        <v>168</v>
      </c>
      <c r="F133" s="247" t="s">
        <v>3545</v>
      </c>
      <c r="G133" s="248" t="s">
        <v>2655</v>
      </c>
      <c r="H133" s="249">
        <v>3</v>
      </c>
      <c r="I133" s="250"/>
      <c r="J133" s="251">
        <f>ROUND(I133*H133,2)</f>
        <v>0</v>
      </c>
      <c r="K133" s="247" t="s">
        <v>1</v>
      </c>
      <c r="L133" s="46"/>
      <c r="M133" s="252" t="s">
        <v>1</v>
      </c>
      <c r="N133" s="253" t="s">
        <v>42</v>
      </c>
      <c r="O133" s="93"/>
      <c r="P133" s="254">
        <f>O133*H133</f>
        <v>0</v>
      </c>
      <c r="Q133" s="254">
        <v>0</v>
      </c>
      <c r="R133" s="254">
        <f>Q133*H133</f>
        <v>0</v>
      </c>
      <c r="S133" s="254">
        <v>0</v>
      </c>
      <c r="T133" s="255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56" t="s">
        <v>175</v>
      </c>
      <c r="AT133" s="256" t="s">
        <v>170</v>
      </c>
      <c r="AU133" s="256" t="s">
        <v>85</v>
      </c>
      <c r="AY133" s="19" t="s">
        <v>167</v>
      </c>
      <c r="BE133" s="257">
        <f>IF(N133="základní",J133,0)</f>
        <v>0</v>
      </c>
      <c r="BF133" s="257">
        <f>IF(N133="snížená",J133,0)</f>
        <v>0</v>
      </c>
      <c r="BG133" s="257">
        <f>IF(N133="zákl. přenesená",J133,0)</f>
        <v>0</v>
      </c>
      <c r="BH133" s="257">
        <f>IF(N133="sníž. přenesená",J133,0)</f>
        <v>0</v>
      </c>
      <c r="BI133" s="257">
        <f>IF(N133="nulová",J133,0)</f>
        <v>0</v>
      </c>
      <c r="BJ133" s="19" t="s">
        <v>85</v>
      </c>
      <c r="BK133" s="257">
        <f>ROUND(I133*H133,2)</f>
        <v>0</v>
      </c>
      <c r="BL133" s="19" t="s">
        <v>175</v>
      </c>
      <c r="BM133" s="256" t="s">
        <v>314</v>
      </c>
    </row>
    <row r="134" spans="1:65" s="2" customFormat="1" ht="21.75" customHeight="1">
      <c r="A134" s="40"/>
      <c r="B134" s="41"/>
      <c r="C134" s="245" t="s">
        <v>264</v>
      </c>
      <c r="D134" s="245" t="s">
        <v>170</v>
      </c>
      <c r="E134" s="246" t="s">
        <v>264</v>
      </c>
      <c r="F134" s="247" t="s">
        <v>3546</v>
      </c>
      <c r="G134" s="248" t="s">
        <v>2655</v>
      </c>
      <c r="H134" s="249">
        <v>1</v>
      </c>
      <c r="I134" s="250"/>
      <c r="J134" s="251">
        <f>ROUND(I134*H134,2)</f>
        <v>0</v>
      </c>
      <c r="K134" s="247" t="s">
        <v>1</v>
      </c>
      <c r="L134" s="46"/>
      <c r="M134" s="252" t="s">
        <v>1</v>
      </c>
      <c r="N134" s="253" t="s">
        <v>42</v>
      </c>
      <c r="O134" s="93"/>
      <c r="P134" s="254">
        <f>O134*H134</f>
        <v>0</v>
      </c>
      <c r="Q134" s="254">
        <v>0</v>
      </c>
      <c r="R134" s="254">
        <f>Q134*H134</f>
        <v>0</v>
      </c>
      <c r="S134" s="254">
        <v>0</v>
      </c>
      <c r="T134" s="255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56" t="s">
        <v>175</v>
      </c>
      <c r="AT134" s="256" t="s">
        <v>170</v>
      </c>
      <c r="AU134" s="256" t="s">
        <v>85</v>
      </c>
      <c r="AY134" s="19" t="s">
        <v>167</v>
      </c>
      <c r="BE134" s="257">
        <f>IF(N134="základní",J134,0)</f>
        <v>0</v>
      </c>
      <c r="BF134" s="257">
        <f>IF(N134="snížená",J134,0)</f>
        <v>0</v>
      </c>
      <c r="BG134" s="257">
        <f>IF(N134="zákl. přenesená",J134,0)</f>
        <v>0</v>
      </c>
      <c r="BH134" s="257">
        <f>IF(N134="sníž. přenesená",J134,0)</f>
        <v>0</v>
      </c>
      <c r="BI134" s="257">
        <f>IF(N134="nulová",J134,0)</f>
        <v>0</v>
      </c>
      <c r="BJ134" s="19" t="s">
        <v>85</v>
      </c>
      <c r="BK134" s="257">
        <f>ROUND(I134*H134,2)</f>
        <v>0</v>
      </c>
      <c r="BL134" s="19" t="s">
        <v>175</v>
      </c>
      <c r="BM134" s="256" t="s">
        <v>327</v>
      </c>
    </row>
    <row r="135" spans="1:65" s="2" customFormat="1" ht="21.75" customHeight="1">
      <c r="A135" s="40"/>
      <c r="B135" s="41"/>
      <c r="C135" s="245" t="s">
        <v>271</v>
      </c>
      <c r="D135" s="245" t="s">
        <v>170</v>
      </c>
      <c r="E135" s="246" t="s">
        <v>271</v>
      </c>
      <c r="F135" s="247" t="s">
        <v>3547</v>
      </c>
      <c r="G135" s="248" t="s">
        <v>2655</v>
      </c>
      <c r="H135" s="249">
        <v>3</v>
      </c>
      <c r="I135" s="250"/>
      <c r="J135" s="251">
        <f>ROUND(I135*H135,2)</f>
        <v>0</v>
      </c>
      <c r="K135" s="247" t="s">
        <v>1</v>
      </c>
      <c r="L135" s="46"/>
      <c r="M135" s="252" t="s">
        <v>1</v>
      </c>
      <c r="N135" s="253" t="s">
        <v>42</v>
      </c>
      <c r="O135" s="93"/>
      <c r="P135" s="254">
        <f>O135*H135</f>
        <v>0</v>
      </c>
      <c r="Q135" s="254">
        <v>0</v>
      </c>
      <c r="R135" s="254">
        <f>Q135*H135</f>
        <v>0</v>
      </c>
      <c r="S135" s="254">
        <v>0</v>
      </c>
      <c r="T135" s="255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56" t="s">
        <v>175</v>
      </c>
      <c r="AT135" s="256" t="s">
        <v>170</v>
      </c>
      <c r="AU135" s="256" t="s">
        <v>85</v>
      </c>
      <c r="AY135" s="19" t="s">
        <v>167</v>
      </c>
      <c r="BE135" s="257">
        <f>IF(N135="základní",J135,0)</f>
        <v>0</v>
      </c>
      <c r="BF135" s="257">
        <f>IF(N135="snížená",J135,0)</f>
        <v>0</v>
      </c>
      <c r="BG135" s="257">
        <f>IF(N135="zákl. přenesená",J135,0)</f>
        <v>0</v>
      </c>
      <c r="BH135" s="257">
        <f>IF(N135="sníž. přenesená",J135,0)</f>
        <v>0</v>
      </c>
      <c r="BI135" s="257">
        <f>IF(N135="nulová",J135,0)</f>
        <v>0</v>
      </c>
      <c r="BJ135" s="19" t="s">
        <v>85</v>
      </c>
      <c r="BK135" s="257">
        <f>ROUND(I135*H135,2)</f>
        <v>0</v>
      </c>
      <c r="BL135" s="19" t="s">
        <v>175</v>
      </c>
      <c r="BM135" s="256" t="s">
        <v>345</v>
      </c>
    </row>
    <row r="136" spans="1:65" s="2" customFormat="1" ht="33" customHeight="1">
      <c r="A136" s="40"/>
      <c r="B136" s="41"/>
      <c r="C136" s="245" t="s">
        <v>277</v>
      </c>
      <c r="D136" s="245" t="s">
        <v>170</v>
      </c>
      <c r="E136" s="246" t="s">
        <v>277</v>
      </c>
      <c r="F136" s="247" t="s">
        <v>3548</v>
      </c>
      <c r="G136" s="248" t="s">
        <v>2655</v>
      </c>
      <c r="H136" s="249">
        <v>2</v>
      </c>
      <c r="I136" s="250"/>
      <c r="J136" s="251">
        <f>ROUND(I136*H136,2)</f>
        <v>0</v>
      </c>
      <c r="K136" s="247" t="s">
        <v>1</v>
      </c>
      <c r="L136" s="46"/>
      <c r="M136" s="252" t="s">
        <v>1</v>
      </c>
      <c r="N136" s="253" t="s">
        <v>42</v>
      </c>
      <c r="O136" s="93"/>
      <c r="P136" s="254">
        <f>O136*H136</f>
        <v>0</v>
      </c>
      <c r="Q136" s="254">
        <v>0</v>
      </c>
      <c r="R136" s="254">
        <f>Q136*H136</f>
        <v>0</v>
      </c>
      <c r="S136" s="254">
        <v>0</v>
      </c>
      <c r="T136" s="255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56" t="s">
        <v>175</v>
      </c>
      <c r="AT136" s="256" t="s">
        <v>170</v>
      </c>
      <c r="AU136" s="256" t="s">
        <v>85</v>
      </c>
      <c r="AY136" s="19" t="s">
        <v>167</v>
      </c>
      <c r="BE136" s="257">
        <f>IF(N136="základní",J136,0)</f>
        <v>0</v>
      </c>
      <c r="BF136" s="257">
        <f>IF(N136="snížená",J136,0)</f>
        <v>0</v>
      </c>
      <c r="BG136" s="257">
        <f>IF(N136="zákl. přenesená",J136,0)</f>
        <v>0</v>
      </c>
      <c r="BH136" s="257">
        <f>IF(N136="sníž. přenesená",J136,0)</f>
        <v>0</v>
      </c>
      <c r="BI136" s="257">
        <f>IF(N136="nulová",J136,0)</f>
        <v>0</v>
      </c>
      <c r="BJ136" s="19" t="s">
        <v>85</v>
      </c>
      <c r="BK136" s="257">
        <f>ROUND(I136*H136,2)</f>
        <v>0</v>
      </c>
      <c r="BL136" s="19" t="s">
        <v>175</v>
      </c>
      <c r="BM136" s="256" t="s">
        <v>356</v>
      </c>
    </row>
    <row r="137" spans="1:65" s="2" customFormat="1" ht="21.75" customHeight="1">
      <c r="A137" s="40"/>
      <c r="B137" s="41"/>
      <c r="C137" s="245" t="s">
        <v>283</v>
      </c>
      <c r="D137" s="245" t="s">
        <v>170</v>
      </c>
      <c r="E137" s="246" t="s">
        <v>283</v>
      </c>
      <c r="F137" s="247" t="s">
        <v>3549</v>
      </c>
      <c r="G137" s="248" t="s">
        <v>2655</v>
      </c>
      <c r="H137" s="249">
        <v>3</v>
      </c>
      <c r="I137" s="250"/>
      <c r="J137" s="251">
        <f>ROUND(I137*H137,2)</f>
        <v>0</v>
      </c>
      <c r="K137" s="247" t="s">
        <v>1</v>
      </c>
      <c r="L137" s="46"/>
      <c r="M137" s="252" t="s">
        <v>1</v>
      </c>
      <c r="N137" s="253" t="s">
        <v>42</v>
      </c>
      <c r="O137" s="93"/>
      <c r="P137" s="254">
        <f>O137*H137</f>
        <v>0</v>
      </c>
      <c r="Q137" s="254">
        <v>0</v>
      </c>
      <c r="R137" s="254">
        <f>Q137*H137</f>
        <v>0</v>
      </c>
      <c r="S137" s="254">
        <v>0</v>
      </c>
      <c r="T137" s="255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56" t="s">
        <v>175</v>
      </c>
      <c r="AT137" s="256" t="s">
        <v>170</v>
      </c>
      <c r="AU137" s="256" t="s">
        <v>85</v>
      </c>
      <c r="AY137" s="19" t="s">
        <v>167</v>
      </c>
      <c r="BE137" s="257">
        <f>IF(N137="základní",J137,0)</f>
        <v>0</v>
      </c>
      <c r="BF137" s="257">
        <f>IF(N137="snížená",J137,0)</f>
        <v>0</v>
      </c>
      <c r="BG137" s="257">
        <f>IF(N137="zákl. přenesená",J137,0)</f>
        <v>0</v>
      </c>
      <c r="BH137" s="257">
        <f>IF(N137="sníž. přenesená",J137,0)</f>
        <v>0</v>
      </c>
      <c r="BI137" s="257">
        <f>IF(N137="nulová",J137,0)</f>
        <v>0</v>
      </c>
      <c r="BJ137" s="19" t="s">
        <v>85</v>
      </c>
      <c r="BK137" s="257">
        <f>ROUND(I137*H137,2)</f>
        <v>0</v>
      </c>
      <c r="BL137" s="19" t="s">
        <v>175</v>
      </c>
      <c r="BM137" s="256" t="s">
        <v>365</v>
      </c>
    </row>
    <row r="138" spans="1:63" s="12" customFormat="1" ht="22.8" customHeight="1">
      <c r="A138" s="12"/>
      <c r="B138" s="229"/>
      <c r="C138" s="230"/>
      <c r="D138" s="231" t="s">
        <v>76</v>
      </c>
      <c r="E138" s="243" t="s">
        <v>2268</v>
      </c>
      <c r="F138" s="243" t="s">
        <v>3479</v>
      </c>
      <c r="G138" s="230"/>
      <c r="H138" s="230"/>
      <c r="I138" s="233"/>
      <c r="J138" s="244">
        <f>BK138</f>
        <v>0</v>
      </c>
      <c r="K138" s="230"/>
      <c r="L138" s="235"/>
      <c r="M138" s="236"/>
      <c r="N138" s="237"/>
      <c r="O138" s="237"/>
      <c r="P138" s="238">
        <f>SUM(P139:P141)</f>
        <v>0</v>
      </c>
      <c r="Q138" s="237"/>
      <c r="R138" s="238">
        <f>SUM(R139:R141)</f>
        <v>0</v>
      </c>
      <c r="S138" s="237"/>
      <c r="T138" s="239">
        <f>SUM(T139:T141)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40" t="s">
        <v>85</v>
      </c>
      <c r="AT138" s="241" t="s">
        <v>76</v>
      </c>
      <c r="AU138" s="241" t="s">
        <v>85</v>
      </c>
      <c r="AY138" s="240" t="s">
        <v>167</v>
      </c>
      <c r="BK138" s="242">
        <f>SUM(BK139:BK141)</f>
        <v>0</v>
      </c>
    </row>
    <row r="139" spans="1:65" s="2" customFormat="1" ht="16.5" customHeight="1">
      <c r="A139" s="40"/>
      <c r="B139" s="41"/>
      <c r="C139" s="245" t="s">
        <v>288</v>
      </c>
      <c r="D139" s="245" t="s">
        <v>170</v>
      </c>
      <c r="E139" s="246" t="s">
        <v>288</v>
      </c>
      <c r="F139" s="247" t="s">
        <v>3480</v>
      </c>
      <c r="G139" s="248" t="s">
        <v>173</v>
      </c>
      <c r="H139" s="249">
        <v>32</v>
      </c>
      <c r="I139" s="250"/>
      <c r="J139" s="251">
        <f>ROUND(I139*H139,2)</f>
        <v>0</v>
      </c>
      <c r="K139" s="247" t="s">
        <v>1</v>
      </c>
      <c r="L139" s="46"/>
      <c r="M139" s="252" t="s">
        <v>1</v>
      </c>
      <c r="N139" s="253" t="s">
        <v>42</v>
      </c>
      <c r="O139" s="93"/>
      <c r="P139" s="254">
        <f>O139*H139</f>
        <v>0</v>
      </c>
      <c r="Q139" s="254">
        <v>0</v>
      </c>
      <c r="R139" s="254">
        <f>Q139*H139</f>
        <v>0</v>
      </c>
      <c r="S139" s="254">
        <v>0</v>
      </c>
      <c r="T139" s="255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56" t="s">
        <v>175</v>
      </c>
      <c r="AT139" s="256" t="s">
        <v>170</v>
      </c>
      <c r="AU139" s="256" t="s">
        <v>87</v>
      </c>
      <c r="AY139" s="19" t="s">
        <v>167</v>
      </c>
      <c r="BE139" s="257">
        <f>IF(N139="základní",J139,0)</f>
        <v>0</v>
      </c>
      <c r="BF139" s="257">
        <f>IF(N139="snížená",J139,0)</f>
        <v>0</v>
      </c>
      <c r="BG139" s="257">
        <f>IF(N139="zákl. přenesená",J139,0)</f>
        <v>0</v>
      </c>
      <c r="BH139" s="257">
        <f>IF(N139="sníž. přenesená",J139,0)</f>
        <v>0</v>
      </c>
      <c r="BI139" s="257">
        <f>IF(N139="nulová",J139,0)</f>
        <v>0</v>
      </c>
      <c r="BJ139" s="19" t="s">
        <v>85</v>
      </c>
      <c r="BK139" s="257">
        <f>ROUND(I139*H139,2)</f>
        <v>0</v>
      </c>
      <c r="BL139" s="19" t="s">
        <v>175</v>
      </c>
      <c r="BM139" s="256" t="s">
        <v>380</v>
      </c>
    </row>
    <row r="140" spans="1:65" s="2" customFormat="1" ht="16.5" customHeight="1">
      <c r="A140" s="40"/>
      <c r="B140" s="41"/>
      <c r="C140" s="245" t="s">
        <v>8</v>
      </c>
      <c r="D140" s="245" t="s">
        <v>170</v>
      </c>
      <c r="E140" s="246" t="s">
        <v>8</v>
      </c>
      <c r="F140" s="247" t="s">
        <v>3481</v>
      </c>
      <c r="G140" s="248" t="s">
        <v>348</v>
      </c>
      <c r="H140" s="249">
        <v>1</v>
      </c>
      <c r="I140" s="250"/>
      <c r="J140" s="251">
        <f>ROUND(I140*H140,2)</f>
        <v>0</v>
      </c>
      <c r="K140" s="247" t="s">
        <v>1</v>
      </c>
      <c r="L140" s="46"/>
      <c r="M140" s="252" t="s">
        <v>1</v>
      </c>
      <c r="N140" s="253" t="s">
        <v>42</v>
      </c>
      <c r="O140" s="93"/>
      <c r="P140" s="254">
        <f>O140*H140</f>
        <v>0</v>
      </c>
      <c r="Q140" s="254">
        <v>0</v>
      </c>
      <c r="R140" s="254">
        <f>Q140*H140</f>
        <v>0</v>
      </c>
      <c r="S140" s="254">
        <v>0</v>
      </c>
      <c r="T140" s="255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56" t="s">
        <v>175</v>
      </c>
      <c r="AT140" s="256" t="s">
        <v>170</v>
      </c>
      <c r="AU140" s="256" t="s">
        <v>87</v>
      </c>
      <c r="AY140" s="19" t="s">
        <v>167</v>
      </c>
      <c r="BE140" s="257">
        <f>IF(N140="základní",J140,0)</f>
        <v>0</v>
      </c>
      <c r="BF140" s="257">
        <f>IF(N140="snížená",J140,0)</f>
        <v>0</v>
      </c>
      <c r="BG140" s="257">
        <f>IF(N140="zákl. přenesená",J140,0)</f>
        <v>0</v>
      </c>
      <c r="BH140" s="257">
        <f>IF(N140="sníž. přenesená",J140,0)</f>
        <v>0</v>
      </c>
      <c r="BI140" s="257">
        <f>IF(N140="nulová",J140,0)</f>
        <v>0</v>
      </c>
      <c r="BJ140" s="19" t="s">
        <v>85</v>
      </c>
      <c r="BK140" s="257">
        <f>ROUND(I140*H140,2)</f>
        <v>0</v>
      </c>
      <c r="BL140" s="19" t="s">
        <v>175</v>
      </c>
      <c r="BM140" s="256" t="s">
        <v>333</v>
      </c>
    </row>
    <row r="141" spans="1:65" s="2" customFormat="1" ht="33" customHeight="1">
      <c r="A141" s="40"/>
      <c r="B141" s="41"/>
      <c r="C141" s="245" t="s">
        <v>300</v>
      </c>
      <c r="D141" s="245" t="s">
        <v>170</v>
      </c>
      <c r="E141" s="246" t="s">
        <v>300</v>
      </c>
      <c r="F141" s="247" t="s">
        <v>3482</v>
      </c>
      <c r="G141" s="248" t="s">
        <v>173</v>
      </c>
      <c r="H141" s="249">
        <v>18</v>
      </c>
      <c r="I141" s="250"/>
      <c r="J141" s="251">
        <f>ROUND(I141*H141,2)</f>
        <v>0</v>
      </c>
      <c r="K141" s="247" t="s">
        <v>1</v>
      </c>
      <c r="L141" s="46"/>
      <c r="M141" s="252" t="s">
        <v>1</v>
      </c>
      <c r="N141" s="253" t="s">
        <v>42</v>
      </c>
      <c r="O141" s="93"/>
      <c r="P141" s="254">
        <f>O141*H141</f>
        <v>0</v>
      </c>
      <c r="Q141" s="254">
        <v>0</v>
      </c>
      <c r="R141" s="254">
        <f>Q141*H141</f>
        <v>0</v>
      </c>
      <c r="S141" s="254">
        <v>0</v>
      </c>
      <c r="T141" s="255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56" t="s">
        <v>175</v>
      </c>
      <c r="AT141" s="256" t="s">
        <v>170</v>
      </c>
      <c r="AU141" s="256" t="s">
        <v>87</v>
      </c>
      <c r="AY141" s="19" t="s">
        <v>167</v>
      </c>
      <c r="BE141" s="257">
        <f>IF(N141="základní",J141,0)</f>
        <v>0</v>
      </c>
      <c r="BF141" s="257">
        <f>IF(N141="snížená",J141,0)</f>
        <v>0</v>
      </c>
      <c r="BG141" s="257">
        <f>IF(N141="zákl. přenesená",J141,0)</f>
        <v>0</v>
      </c>
      <c r="BH141" s="257">
        <f>IF(N141="sníž. přenesená",J141,0)</f>
        <v>0</v>
      </c>
      <c r="BI141" s="257">
        <f>IF(N141="nulová",J141,0)</f>
        <v>0</v>
      </c>
      <c r="BJ141" s="19" t="s">
        <v>85</v>
      </c>
      <c r="BK141" s="257">
        <f>ROUND(I141*H141,2)</f>
        <v>0</v>
      </c>
      <c r="BL141" s="19" t="s">
        <v>175</v>
      </c>
      <c r="BM141" s="256" t="s">
        <v>407</v>
      </c>
    </row>
    <row r="142" spans="1:63" s="12" customFormat="1" ht="22.8" customHeight="1">
      <c r="A142" s="12"/>
      <c r="B142" s="229"/>
      <c r="C142" s="230"/>
      <c r="D142" s="231" t="s">
        <v>76</v>
      </c>
      <c r="E142" s="243" t="s">
        <v>2649</v>
      </c>
      <c r="F142" s="243" t="s">
        <v>3483</v>
      </c>
      <c r="G142" s="230"/>
      <c r="H142" s="230"/>
      <c r="I142" s="233"/>
      <c r="J142" s="244">
        <f>BK142</f>
        <v>0</v>
      </c>
      <c r="K142" s="230"/>
      <c r="L142" s="235"/>
      <c r="M142" s="236"/>
      <c r="N142" s="237"/>
      <c r="O142" s="237"/>
      <c r="P142" s="238">
        <f>SUM(P143:P146)</f>
        <v>0</v>
      </c>
      <c r="Q142" s="237"/>
      <c r="R142" s="238">
        <f>SUM(R143:R146)</f>
        <v>0</v>
      </c>
      <c r="S142" s="237"/>
      <c r="T142" s="239">
        <f>SUM(T143:T146)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0" t="s">
        <v>85</v>
      </c>
      <c r="AT142" s="241" t="s">
        <v>76</v>
      </c>
      <c r="AU142" s="241" t="s">
        <v>85</v>
      </c>
      <c r="AY142" s="240" t="s">
        <v>167</v>
      </c>
      <c r="BK142" s="242">
        <f>SUM(BK143:BK146)</f>
        <v>0</v>
      </c>
    </row>
    <row r="143" spans="1:65" s="2" customFormat="1" ht="16.5" customHeight="1">
      <c r="A143" s="40"/>
      <c r="B143" s="41"/>
      <c r="C143" s="245" t="s">
        <v>306</v>
      </c>
      <c r="D143" s="245" t="s">
        <v>170</v>
      </c>
      <c r="E143" s="246" t="s">
        <v>306</v>
      </c>
      <c r="F143" s="247" t="s">
        <v>573</v>
      </c>
      <c r="G143" s="248" t="s">
        <v>348</v>
      </c>
      <c r="H143" s="249">
        <v>1</v>
      </c>
      <c r="I143" s="250"/>
      <c r="J143" s="251">
        <f>ROUND(I143*H143,2)</f>
        <v>0</v>
      </c>
      <c r="K143" s="247" t="s">
        <v>1</v>
      </c>
      <c r="L143" s="46"/>
      <c r="M143" s="252" t="s">
        <v>1</v>
      </c>
      <c r="N143" s="253" t="s">
        <v>42</v>
      </c>
      <c r="O143" s="93"/>
      <c r="P143" s="254">
        <f>O143*H143</f>
        <v>0</v>
      </c>
      <c r="Q143" s="254">
        <v>0</v>
      </c>
      <c r="R143" s="254">
        <f>Q143*H143</f>
        <v>0</v>
      </c>
      <c r="S143" s="254">
        <v>0</v>
      </c>
      <c r="T143" s="255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56" t="s">
        <v>175</v>
      </c>
      <c r="AT143" s="256" t="s">
        <v>170</v>
      </c>
      <c r="AU143" s="256" t="s">
        <v>87</v>
      </c>
      <c r="AY143" s="19" t="s">
        <v>167</v>
      </c>
      <c r="BE143" s="257">
        <f>IF(N143="základní",J143,0)</f>
        <v>0</v>
      </c>
      <c r="BF143" s="257">
        <f>IF(N143="snížená",J143,0)</f>
        <v>0</v>
      </c>
      <c r="BG143" s="257">
        <f>IF(N143="zákl. přenesená",J143,0)</f>
        <v>0</v>
      </c>
      <c r="BH143" s="257">
        <f>IF(N143="sníž. přenesená",J143,0)</f>
        <v>0</v>
      </c>
      <c r="BI143" s="257">
        <f>IF(N143="nulová",J143,0)</f>
        <v>0</v>
      </c>
      <c r="BJ143" s="19" t="s">
        <v>85</v>
      </c>
      <c r="BK143" s="257">
        <f>ROUND(I143*H143,2)</f>
        <v>0</v>
      </c>
      <c r="BL143" s="19" t="s">
        <v>175</v>
      </c>
      <c r="BM143" s="256" t="s">
        <v>399</v>
      </c>
    </row>
    <row r="144" spans="1:65" s="2" customFormat="1" ht="16.5" customHeight="1">
      <c r="A144" s="40"/>
      <c r="B144" s="41"/>
      <c r="C144" s="245" t="s">
        <v>314</v>
      </c>
      <c r="D144" s="245" t="s">
        <v>170</v>
      </c>
      <c r="E144" s="246" t="s">
        <v>314</v>
      </c>
      <c r="F144" s="247" t="s">
        <v>3532</v>
      </c>
      <c r="G144" s="248" t="s">
        <v>348</v>
      </c>
      <c r="H144" s="249">
        <v>1</v>
      </c>
      <c r="I144" s="250"/>
      <c r="J144" s="251">
        <f>ROUND(I144*H144,2)</f>
        <v>0</v>
      </c>
      <c r="K144" s="247" t="s">
        <v>1</v>
      </c>
      <c r="L144" s="46"/>
      <c r="M144" s="252" t="s">
        <v>1</v>
      </c>
      <c r="N144" s="253" t="s">
        <v>42</v>
      </c>
      <c r="O144" s="93"/>
      <c r="P144" s="254">
        <f>O144*H144</f>
        <v>0</v>
      </c>
      <c r="Q144" s="254">
        <v>0</v>
      </c>
      <c r="R144" s="254">
        <f>Q144*H144</f>
        <v>0</v>
      </c>
      <c r="S144" s="254">
        <v>0</v>
      </c>
      <c r="T144" s="255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56" t="s">
        <v>175</v>
      </c>
      <c r="AT144" s="256" t="s">
        <v>170</v>
      </c>
      <c r="AU144" s="256" t="s">
        <v>87</v>
      </c>
      <c r="AY144" s="19" t="s">
        <v>167</v>
      </c>
      <c r="BE144" s="257">
        <f>IF(N144="základní",J144,0)</f>
        <v>0</v>
      </c>
      <c r="BF144" s="257">
        <f>IF(N144="snížená",J144,0)</f>
        <v>0</v>
      </c>
      <c r="BG144" s="257">
        <f>IF(N144="zákl. přenesená",J144,0)</f>
        <v>0</v>
      </c>
      <c r="BH144" s="257">
        <f>IF(N144="sníž. přenesená",J144,0)</f>
        <v>0</v>
      </c>
      <c r="BI144" s="257">
        <f>IF(N144="nulová",J144,0)</f>
        <v>0</v>
      </c>
      <c r="BJ144" s="19" t="s">
        <v>85</v>
      </c>
      <c r="BK144" s="257">
        <f>ROUND(I144*H144,2)</f>
        <v>0</v>
      </c>
      <c r="BL144" s="19" t="s">
        <v>175</v>
      </c>
      <c r="BM144" s="256" t="s">
        <v>604</v>
      </c>
    </row>
    <row r="145" spans="1:65" s="2" customFormat="1" ht="16.5" customHeight="1">
      <c r="A145" s="40"/>
      <c r="B145" s="41"/>
      <c r="C145" s="245" t="s">
        <v>321</v>
      </c>
      <c r="D145" s="245" t="s">
        <v>170</v>
      </c>
      <c r="E145" s="246" t="s">
        <v>321</v>
      </c>
      <c r="F145" s="247" t="s">
        <v>3485</v>
      </c>
      <c r="G145" s="248" t="s">
        <v>348</v>
      </c>
      <c r="H145" s="249">
        <v>1</v>
      </c>
      <c r="I145" s="250"/>
      <c r="J145" s="251">
        <f>ROUND(I145*H145,2)</f>
        <v>0</v>
      </c>
      <c r="K145" s="247" t="s">
        <v>1</v>
      </c>
      <c r="L145" s="46"/>
      <c r="M145" s="252" t="s">
        <v>1</v>
      </c>
      <c r="N145" s="253" t="s">
        <v>42</v>
      </c>
      <c r="O145" s="93"/>
      <c r="P145" s="254">
        <f>O145*H145</f>
        <v>0</v>
      </c>
      <c r="Q145" s="254">
        <v>0</v>
      </c>
      <c r="R145" s="254">
        <f>Q145*H145</f>
        <v>0</v>
      </c>
      <c r="S145" s="254">
        <v>0</v>
      </c>
      <c r="T145" s="255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56" t="s">
        <v>175</v>
      </c>
      <c r="AT145" s="256" t="s">
        <v>170</v>
      </c>
      <c r="AU145" s="256" t="s">
        <v>87</v>
      </c>
      <c r="AY145" s="19" t="s">
        <v>167</v>
      </c>
      <c r="BE145" s="257">
        <f>IF(N145="základní",J145,0)</f>
        <v>0</v>
      </c>
      <c r="BF145" s="257">
        <f>IF(N145="snížená",J145,0)</f>
        <v>0</v>
      </c>
      <c r="BG145" s="257">
        <f>IF(N145="zákl. přenesená",J145,0)</f>
        <v>0</v>
      </c>
      <c r="BH145" s="257">
        <f>IF(N145="sníž. přenesená",J145,0)</f>
        <v>0</v>
      </c>
      <c r="BI145" s="257">
        <f>IF(N145="nulová",J145,0)</f>
        <v>0</v>
      </c>
      <c r="BJ145" s="19" t="s">
        <v>85</v>
      </c>
      <c r="BK145" s="257">
        <f>ROUND(I145*H145,2)</f>
        <v>0</v>
      </c>
      <c r="BL145" s="19" t="s">
        <v>175</v>
      </c>
      <c r="BM145" s="256" t="s">
        <v>616</v>
      </c>
    </row>
    <row r="146" spans="1:65" s="2" customFormat="1" ht="16.5" customHeight="1">
      <c r="A146" s="40"/>
      <c r="B146" s="41"/>
      <c r="C146" s="245" t="s">
        <v>327</v>
      </c>
      <c r="D146" s="245" t="s">
        <v>170</v>
      </c>
      <c r="E146" s="246" t="s">
        <v>327</v>
      </c>
      <c r="F146" s="247" t="s">
        <v>3486</v>
      </c>
      <c r="G146" s="248" t="s">
        <v>348</v>
      </c>
      <c r="H146" s="249">
        <v>1</v>
      </c>
      <c r="I146" s="250"/>
      <c r="J146" s="251">
        <f>ROUND(I146*H146,2)</f>
        <v>0</v>
      </c>
      <c r="K146" s="247" t="s">
        <v>1</v>
      </c>
      <c r="L146" s="46"/>
      <c r="M146" s="319" t="s">
        <v>1</v>
      </c>
      <c r="N146" s="320" t="s">
        <v>42</v>
      </c>
      <c r="O146" s="321"/>
      <c r="P146" s="322">
        <f>O146*H146</f>
        <v>0</v>
      </c>
      <c r="Q146" s="322">
        <v>0</v>
      </c>
      <c r="R146" s="322">
        <f>Q146*H146</f>
        <v>0</v>
      </c>
      <c r="S146" s="322">
        <v>0</v>
      </c>
      <c r="T146" s="323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56" t="s">
        <v>175</v>
      </c>
      <c r="AT146" s="256" t="s">
        <v>170</v>
      </c>
      <c r="AU146" s="256" t="s">
        <v>87</v>
      </c>
      <c r="AY146" s="19" t="s">
        <v>167</v>
      </c>
      <c r="BE146" s="257">
        <f>IF(N146="základní",J146,0)</f>
        <v>0</v>
      </c>
      <c r="BF146" s="257">
        <f>IF(N146="snížená",J146,0)</f>
        <v>0</v>
      </c>
      <c r="BG146" s="257">
        <f>IF(N146="zákl. přenesená",J146,0)</f>
        <v>0</v>
      </c>
      <c r="BH146" s="257">
        <f>IF(N146="sníž. přenesená",J146,0)</f>
        <v>0</v>
      </c>
      <c r="BI146" s="257">
        <f>IF(N146="nulová",J146,0)</f>
        <v>0</v>
      </c>
      <c r="BJ146" s="19" t="s">
        <v>85</v>
      </c>
      <c r="BK146" s="257">
        <f>ROUND(I146*H146,2)</f>
        <v>0</v>
      </c>
      <c r="BL146" s="19" t="s">
        <v>175</v>
      </c>
      <c r="BM146" s="256" t="s">
        <v>628</v>
      </c>
    </row>
    <row r="147" spans="1:31" s="2" customFormat="1" ht="6.95" customHeight="1">
      <c r="A147" s="40"/>
      <c r="B147" s="68"/>
      <c r="C147" s="69"/>
      <c r="D147" s="69"/>
      <c r="E147" s="69"/>
      <c r="F147" s="69"/>
      <c r="G147" s="69"/>
      <c r="H147" s="69"/>
      <c r="I147" s="194"/>
      <c r="J147" s="69"/>
      <c r="K147" s="69"/>
      <c r="L147" s="46"/>
      <c r="M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</row>
  </sheetData>
  <sheetProtection password="BABA" sheet="1" objects="1" scenarios="1" formatColumns="0" formatRows="0" autoFilter="0"/>
  <autoFilter ref="C122:K14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127</v>
      </c>
    </row>
    <row r="3" spans="2:46" s="1" customFormat="1" ht="6.95" customHeight="1">
      <c r="B3" s="149"/>
      <c r="C3" s="150"/>
      <c r="D3" s="150"/>
      <c r="E3" s="150"/>
      <c r="F3" s="150"/>
      <c r="G3" s="150"/>
      <c r="H3" s="150"/>
      <c r="I3" s="151"/>
      <c r="J3" s="150"/>
      <c r="K3" s="150"/>
      <c r="L3" s="22"/>
      <c r="AT3" s="19" t="s">
        <v>87</v>
      </c>
    </row>
    <row r="4" spans="2:46" s="1" customFormat="1" ht="24.95" customHeight="1">
      <c r="B4" s="22"/>
      <c r="D4" s="152" t="s">
        <v>137</v>
      </c>
      <c r="I4" s="148"/>
      <c r="L4" s="22"/>
      <c r="M4" s="153" t="s">
        <v>10</v>
      </c>
      <c r="AT4" s="19" t="s">
        <v>4</v>
      </c>
    </row>
    <row r="5" spans="2:12" s="1" customFormat="1" ht="6.95" customHeight="1">
      <c r="B5" s="22"/>
      <c r="I5" s="148"/>
      <c r="L5" s="22"/>
    </row>
    <row r="6" spans="2:12" s="1" customFormat="1" ht="12" customHeight="1">
      <c r="B6" s="22"/>
      <c r="D6" s="154" t="s">
        <v>16</v>
      </c>
      <c r="I6" s="148"/>
      <c r="L6" s="22"/>
    </row>
    <row r="7" spans="2:12" s="1" customFormat="1" ht="23.25" customHeight="1">
      <c r="B7" s="22"/>
      <c r="E7" s="155" t="str">
        <f>'Rekapitulace stavby'!K6</f>
        <v>Snížení energetické náročnosti budovy Střední průmyslové školy v Mladé Boleslavi</v>
      </c>
      <c r="F7" s="154"/>
      <c r="G7" s="154"/>
      <c r="H7" s="154"/>
      <c r="I7" s="148"/>
      <c r="L7" s="22"/>
    </row>
    <row r="8" spans="2:12" s="1" customFormat="1" ht="12" customHeight="1">
      <c r="B8" s="22"/>
      <c r="D8" s="154" t="s">
        <v>138</v>
      </c>
      <c r="I8" s="148"/>
      <c r="L8" s="22"/>
    </row>
    <row r="9" spans="1:31" s="2" customFormat="1" ht="16.5" customHeight="1">
      <c r="A9" s="40"/>
      <c r="B9" s="46"/>
      <c r="C9" s="40"/>
      <c r="D9" s="40"/>
      <c r="E9" s="155" t="s">
        <v>3449</v>
      </c>
      <c r="F9" s="40"/>
      <c r="G9" s="40"/>
      <c r="H9" s="40"/>
      <c r="I9" s="156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54" t="s">
        <v>420</v>
      </c>
      <c r="E10" s="40"/>
      <c r="F10" s="40"/>
      <c r="G10" s="40"/>
      <c r="H10" s="40"/>
      <c r="I10" s="156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57" t="s">
        <v>3550</v>
      </c>
      <c r="F11" s="40"/>
      <c r="G11" s="40"/>
      <c r="H11" s="40"/>
      <c r="I11" s="156"/>
      <c r="J11" s="40"/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156"/>
      <c r="J12" s="40"/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54" t="s">
        <v>18</v>
      </c>
      <c r="E13" s="40"/>
      <c r="F13" s="143" t="s">
        <v>1</v>
      </c>
      <c r="G13" s="40"/>
      <c r="H13" s="40"/>
      <c r="I13" s="158" t="s">
        <v>19</v>
      </c>
      <c r="J13" s="143" t="s">
        <v>1</v>
      </c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54" t="s">
        <v>20</v>
      </c>
      <c r="E14" s="40"/>
      <c r="F14" s="143" t="s">
        <v>21</v>
      </c>
      <c r="G14" s="40"/>
      <c r="H14" s="40"/>
      <c r="I14" s="158" t="s">
        <v>22</v>
      </c>
      <c r="J14" s="159" t="str">
        <f>'Rekapitulace stavby'!AN8</f>
        <v>18. 6. 2020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156"/>
      <c r="J15" s="40"/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54" t="s">
        <v>24</v>
      </c>
      <c r="E16" s="40"/>
      <c r="F16" s="40"/>
      <c r="G16" s="40"/>
      <c r="H16" s="40"/>
      <c r="I16" s="158" t="s">
        <v>25</v>
      </c>
      <c r="J16" s="143" t="s">
        <v>1</v>
      </c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43" t="s">
        <v>26</v>
      </c>
      <c r="F17" s="40"/>
      <c r="G17" s="40"/>
      <c r="H17" s="40"/>
      <c r="I17" s="158" t="s">
        <v>27</v>
      </c>
      <c r="J17" s="143" t="s">
        <v>1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156"/>
      <c r="J18" s="40"/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54" t="s">
        <v>28</v>
      </c>
      <c r="E19" s="40"/>
      <c r="F19" s="40"/>
      <c r="G19" s="40"/>
      <c r="H19" s="40"/>
      <c r="I19" s="158" t="s">
        <v>25</v>
      </c>
      <c r="J19" s="35" t="str">
        <f>'Rekapitulace stavby'!AN13</f>
        <v>Vyplň údaj</v>
      </c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43"/>
      <c r="G20" s="143"/>
      <c r="H20" s="143"/>
      <c r="I20" s="158" t="s">
        <v>27</v>
      </c>
      <c r="J20" s="35" t="str">
        <f>'Rekapitulace stavby'!AN14</f>
        <v>Vyplň údaj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156"/>
      <c r="J21" s="40"/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54" t="s">
        <v>30</v>
      </c>
      <c r="E22" s="40"/>
      <c r="F22" s="40"/>
      <c r="G22" s="40"/>
      <c r="H22" s="40"/>
      <c r="I22" s="158" t="s">
        <v>25</v>
      </c>
      <c r="J22" s="143" t="str">
        <f>IF('Rekapitulace stavby'!AN16="","",'Rekapitulace stavby'!AN16)</f>
        <v/>
      </c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43" t="str">
        <f>IF('Rekapitulace stavby'!E17="","",'Rekapitulace stavby'!E17)</f>
        <v xml:space="preserve"> </v>
      </c>
      <c r="F23" s="40"/>
      <c r="G23" s="40"/>
      <c r="H23" s="40"/>
      <c r="I23" s="158" t="s">
        <v>27</v>
      </c>
      <c r="J23" s="143" t="str">
        <f>IF('Rekapitulace stavby'!AN17="","",'Rekapitulace stavby'!AN17)</f>
        <v/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156"/>
      <c r="J24" s="40"/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54" t="s">
        <v>33</v>
      </c>
      <c r="E25" s="40"/>
      <c r="F25" s="40"/>
      <c r="G25" s="40"/>
      <c r="H25" s="40"/>
      <c r="I25" s="158" t="s">
        <v>25</v>
      </c>
      <c r="J25" s="143" t="s">
        <v>1</v>
      </c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43" t="s">
        <v>34</v>
      </c>
      <c r="F26" s="40"/>
      <c r="G26" s="40"/>
      <c r="H26" s="40"/>
      <c r="I26" s="158" t="s">
        <v>27</v>
      </c>
      <c r="J26" s="143" t="s">
        <v>1</v>
      </c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156"/>
      <c r="J27" s="40"/>
      <c r="K27" s="40"/>
      <c r="L27" s="65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54" t="s">
        <v>35</v>
      </c>
      <c r="E28" s="40"/>
      <c r="F28" s="40"/>
      <c r="G28" s="40"/>
      <c r="H28" s="40"/>
      <c r="I28" s="156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60"/>
      <c r="B29" s="161"/>
      <c r="C29" s="160"/>
      <c r="D29" s="160"/>
      <c r="E29" s="162" t="s">
        <v>1</v>
      </c>
      <c r="F29" s="162"/>
      <c r="G29" s="162"/>
      <c r="H29" s="162"/>
      <c r="I29" s="163"/>
      <c r="J29" s="160"/>
      <c r="K29" s="160"/>
      <c r="L29" s="164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156"/>
      <c r="J30" s="40"/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65"/>
      <c r="E31" s="165"/>
      <c r="F31" s="165"/>
      <c r="G31" s="165"/>
      <c r="H31" s="165"/>
      <c r="I31" s="166"/>
      <c r="J31" s="165"/>
      <c r="K31" s="165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67" t="s">
        <v>37</v>
      </c>
      <c r="E32" s="40"/>
      <c r="F32" s="40"/>
      <c r="G32" s="40"/>
      <c r="H32" s="40"/>
      <c r="I32" s="156"/>
      <c r="J32" s="168">
        <f>ROUND(J122,2)</f>
        <v>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65"/>
      <c r="E33" s="165"/>
      <c r="F33" s="165"/>
      <c r="G33" s="165"/>
      <c r="H33" s="165"/>
      <c r="I33" s="166"/>
      <c r="J33" s="165"/>
      <c r="K33" s="165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69" t="s">
        <v>39</v>
      </c>
      <c r="G34" s="40"/>
      <c r="H34" s="40"/>
      <c r="I34" s="170" t="s">
        <v>38</v>
      </c>
      <c r="J34" s="169" t="s">
        <v>40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71" t="s">
        <v>41</v>
      </c>
      <c r="E35" s="154" t="s">
        <v>42</v>
      </c>
      <c r="F35" s="172">
        <f>ROUND((SUM(BE122:BE125)),2)</f>
        <v>0</v>
      </c>
      <c r="G35" s="40"/>
      <c r="H35" s="40"/>
      <c r="I35" s="173">
        <v>0.21</v>
      </c>
      <c r="J35" s="172">
        <f>ROUND(((SUM(BE122:BE125))*I35),2)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54" t="s">
        <v>43</v>
      </c>
      <c r="F36" s="172">
        <f>ROUND((SUM(BF122:BF125)),2)</f>
        <v>0</v>
      </c>
      <c r="G36" s="40"/>
      <c r="H36" s="40"/>
      <c r="I36" s="173">
        <v>0.15</v>
      </c>
      <c r="J36" s="172">
        <f>ROUND(((SUM(BF122:BF125))*I36),2)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54" t="s">
        <v>44</v>
      </c>
      <c r="F37" s="172">
        <f>ROUND((SUM(BG122:BG125)),2)</f>
        <v>0</v>
      </c>
      <c r="G37" s="40"/>
      <c r="H37" s="40"/>
      <c r="I37" s="173">
        <v>0.21</v>
      </c>
      <c r="J37" s="172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54" t="s">
        <v>45</v>
      </c>
      <c r="F38" s="172">
        <f>ROUND((SUM(BH122:BH125)),2)</f>
        <v>0</v>
      </c>
      <c r="G38" s="40"/>
      <c r="H38" s="40"/>
      <c r="I38" s="173">
        <v>0.15</v>
      </c>
      <c r="J38" s="172">
        <f>0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54" t="s">
        <v>46</v>
      </c>
      <c r="F39" s="172">
        <f>ROUND((SUM(BI122:BI125)),2)</f>
        <v>0</v>
      </c>
      <c r="G39" s="40"/>
      <c r="H39" s="40"/>
      <c r="I39" s="173">
        <v>0</v>
      </c>
      <c r="J39" s="172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156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74"/>
      <c r="D41" s="175" t="s">
        <v>47</v>
      </c>
      <c r="E41" s="176"/>
      <c r="F41" s="176"/>
      <c r="G41" s="177" t="s">
        <v>48</v>
      </c>
      <c r="H41" s="178" t="s">
        <v>49</v>
      </c>
      <c r="I41" s="179"/>
      <c r="J41" s="180">
        <f>SUM(J32:J39)</f>
        <v>0</v>
      </c>
      <c r="K41" s="181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46"/>
      <c r="C42" s="40"/>
      <c r="D42" s="40"/>
      <c r="E42" s="40"/>
      <c r="F42" s="40"/>
      <c r="G42" s="40"/>
      <c r="H42" s="40"/>
      <c r="I42" s="156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2:12" s="1" customFormat="1" ht="14.4" customHeight="1">
      <c r="B43" s="22"/>
      <c r="I43" s="148"/>
      <c r="L43" s="22"/>
    </row>
    <row r="44" spans="2:12" s="1" customFormat="1" ht="14.4" customHeight="1">
      <c r="B44" s="22"/>
      <c r="I44" s="148"/>
      <c r="L44" s="22"/>
    </row>
    <row r="45" spans="2:12" s="1" customFormat="1" ht="14.4" customHeight="1">
      <c r="B45" s="22"/>
      <c r="I45" s="148"/>
      <c r="L45" s="22"/>
    </row>
    <row r="46" spans="2:12" s="1" customFormat="1" ht="14.4" customHeight="1">
      <c r="B46" s="22"/>
      <c r="I46" s="148"/>
      <c r="L46" s="22"/>
    </row>
    <row r="47" spans="2:12" s="1" customFormat="1" ht="14.4" customHeight="1">
      <c r="B47" s="22"/>
      <c r="I47" s="148"/>
      <c r="L47" s="22"/>
    </row>
    <row r="48" spans="2:12" s="1" customFormat="1" ht="14.4" customHeight="1">
      <c r="B48" s="22"/>
      <c r="I48" s="148"/>
      <c r="L48" s="22"/>
    </row>
    <row r="49" spans="2:12" s="1" customFormat="1" ht="14.4" customHeight="1">
      <c r="B49" s="22"/>
      <c r="I49" s="148"/>
      <c r="L49" s="22"/>
    </row>
    <row r="50" spans="2:12" s="2" customFormat="1" ht="14.4" customHeight="1">
      <c r="B50" s="65"/>
      <c r="D50" s="182" t="s">
        <v>50</v>
      </c>
      <c r="E50" s="183"/>
      <c r="F50" s="183"/>
      <c r="G50" s="182" t="s">
        <v>51</v>
      </c>
      <c r="H50" s="183"/>
      <c r="I50" s="184"/>
      <c r="J50" s="183"/>
      <c r="K50" s="183"/>
      <c r="L50" s="6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40"/>
      <c r="B61" s="46"/>
      <c r="C61" s="40"/>
      <c r="D61" s="185" t="s">
        <v>52</v>
      </c>
      <c r="E61" s="186"/>
      <c r="F61" s="187" t="s">
        <v>53</v>
      </c>
      <c r="G61" s="185" t="s">
        <v>52</v>
      </c>
      <c r="H61" s="186"/>
      <c r="I61" s="188"/>
      <c r="J61" s="189" t="s">
        <v>53</v>
      </c>
      <c r="K61" s="186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40"/>
      <c r="B65" s="46"/>
      <c r="C65" s="40"/>
      <c r="D65" s="182" t="s">
        <v>54</v>
      </c>
      <c r="E65" s="190"/>
      <c r="F65" s="190"/>
      <c r="G65" s="182" t="s">
        <v>55</v>
      </c>
      <c r="H65" s="190"/>
      <c r="I65" s="191"/>
      <c r="J65" s="190"/>
      <c r="K65" s="190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40"/>
      <c r="B76" s="46"/>
      <c r="C76" s="40"/>
      <c r="D76" s="185" t="s">
        <v>52</v>
      </c>
      <c r="E76" s="186"/>
      <c r="F76" s="187" t="s">
        <v>53</v>
      </c>
      <c r="G76" s="185" t="s">
        <v>52</v>
      </c>
      <c r="H76" s="186"/>
      <c r="I76" s="188"/>
      <c r="J76" s="189" t="s">
        <v>53</v>
      </c>
      <c r="K76" s="186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92"/>
      <c r="C77" s="193"/>
      <c r="D77" s="193"/>
      <c r="E77" s="193"/>
      <c r="F77" s="193"/>
      <c r="G77" s="193"/>
      <c r="H77" s="193"/>
      <c r="I77" s="194"/>
      <c r="J77" s="193"/>
      <c r="K77" s="19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95"/>
      <c r="C81" s="196"/>
      <c r="D81" s="196"/>
      <c r="E81" s="196"/>
      <c r="F81" s="196"/>
      <c r="G81" s="196"/>
      <c r="H81" s="196"/>
      <c r="I81" s="197"/>
      <c r="J81" s="196"/>
      <c r="K81" s="196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5" t="s">
        <v>140</v>
      </c>
      <c r="D82" s="42"/>
      <c r="E82" s="42"/>
      <c r="F82" s="42"/>
      <c r="G82" s="42"/>
      <c r="H82" s="42"/>
      <c r="I82" s="156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156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16</v>
      </c>
      <c r="D84" s="42"/>
      <c r="E84" s="42"/>
      <c r="F84" s="42"/>
      <c r="G84" s="42"/>
      <c r="H84" s="42"/>
      <c r="I84" s="156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3.25" customHeight="1">
      <c r="A85" s="40"/>
      <c r="B85" s="41"/>
      <c r="C85" s="42"/>
      <c r="D85" s="42"/>
      <c r="E85" s="198" t="str">
        <f>E7</f>
        <v>Snížení energetické náročnosti budovy Střední průmyslové školy v Mladé Boleslavi</v>
      </c>
      <c r="F85" s="34"/>
      <c r="G85" s="34"/>
      <c r="H85" s="34"/>
      <c r="I85" s="156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2:12" s="1" customFormat="1" ht="12" customHeight="1">
      <c r="B86" s="23"/>
      <c r="C86" s="34" t="s">
        <v>138</v>
      </c>
      <c r="D86" s="24"/>
      <c r="E86" s="24"/>
      <c r="F86" s="24"/>
      <c r="G86" s="24"/>
      <c r="H86" s="24"/>
      <c r="I86" s="148"/>
      <c r="J86" s="24"/>
      <c r="K86" s="24"/>
      <c r="L86" s="22"/>
    </row>
    <row r="87" spans="1:31" s="2" customFormat="1" ht="16.5" customHeight="1">
      <c r="A87" s="40"/>
      <c r="B87" s="41"/>
      <c r="C87" s="42"/>
      <c r="D87" s="42"/>
      <c r="E87" s="198" t="s">
        <v>3449</v>
      </c>
      <c r="F87" s="42"/>
      <c r="G87" s="42"/>
      <c r="H87" s="42"/>
      <c r="I87" s="156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420</v>
      </c>
      <c r="D88" s="42"/>
      <c r="E88" s="42"/>
      <c r="F88" s="42"/>
      <c r="G88" s="42"/>
      <c r="H88" s="42"/>
      <c r="I88" s="156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6.5" customHeight="1">
      <c r="A89" s="40"/>
      <c r="B89" s="41"/>
      <c r="C89" s="42"/>
      <c r="D89" s="42"/>
      <c r="E89" s="78" t="str">
        <f>E11</f>
        <v>Dok-01 - Dokumentace skutečného provedení</v>
      </c>
      <c r="F89" s="42"/>
      <c r="G89" s="42"/>
      <c r="H89" s="42"/>
      <c r="I89" s="156"/>
      <c r="J89" s="42"/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156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4" t="s">
        <v>20</v>
      </c>
      <c r="D91" s="42"/>
      <c r="E91" s="42"/>
      <c r="F91" s="29" t="str">
        <f>F14</f>
        <v>Mladá Boleslav</v>
      </c>
      <c r="G91" s="42"/>
      <c r="H91" s="42"/>
      <c r="I91" s="158" t="s">
        <v>22</v>
      </c>
      <c r="J91" s="81" t="str">
        <f>IF(J14="","",J14)</f>
        <v>18. 6. 2020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156"/>
      <c r="J92" s="42"/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5.15" customHeight="1">
      <c r="A93" s="40"/>
      <c r="B93" s="41"/>
      <c r="C93" s="34" t="s">
        <v>24</v>
      </c>
      <c r="D93" s="42"/>
      <c r="E93" s="42"/>
      <c r="F93" s="29" t="str">
        <f>E17</f>
        <v>Energy Benefit</v>
      </c>
      <c r="G93" s="42"/>
      <c r="H93" s="42"/>
      <c r="I93" s="158" t="s">
        <v>30</v>
      </c>
      <c r="J93" s="38" t="str">
        <f>E23</f>
        <v xml:space="preserve"> </v>
      </c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5.15" customHeight="1">
      <c r="A94" s="40"/>
      <c r="B94" s="41"/>
      <c r="C94" s="34" t="s">
        <v>28</v>
      </c>
      <c r="D94" s="42"/>
      <c r="E94" s="42"/>
      <c r="F94" s="29" t="str">
        <f>IF(E20="","",E20)</f>
        <v>Vyplň údaj</v>
      </c>
      <c r="G94" s="42"/>
      <c r="H94" s="42"/>
      <c r="I94" s="158" t="s">
        <v>33</v>
      </c>
      <c r="J94" s="38" t="str">
        <f>E26</f>
        <v>KAVRO</v>
      </c>
      <c r="K94" s="42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156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29.25" customHeight="1">
      <c r="A96" s="40"/>
      <c r="B96" s="41"/>
      <c r="C96" s="199" t="s">
        <v>141</v>
      </c>
      <c r="D96" s="200"/>
      <c r="E96" s="200"/>
      <c r="F96" s="200"/>
      <c r="G96" s="200"/>
      <c r="H96" s="200"/>
      <c r="I96" s="201"/>
      <c r="J96" s="202" t="s">
        <v>142</v>
      </c>
      <c r="K96" s="200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10.3" customHeight="1">
      <c r="A97" s="40"/>
      <c r="B97" s="41"/>
      <c r="C97" s="42"/>
      <c r="D97" s="42"/>
      <c r="E97" s="42"/>
      <c r="F97" s="42"/>
      <c r="G97" s="42"/>
      <c r="H97" s="42"/>
      <c r="I97" s="156"/>
      <c r="J97" s="42"/>
      <c r="K97" s="42"/>
      <c r="L97" s="65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47" s="2" customFormat="1" ht="22.8" customHeight="1">
      <c r="A98" s="40"/>
      <c r="B98" s="41"/>
      <c r="C98" s="203" t="s">
        <v>143</v>
      </c>
      <c r="D98" s="42"/>
      <c r="E98" s="42"/>
      <c r="F98" s="42"/>
      <c r="G98" s="42"/>
      <c r="H98" s="42"/>
      <c r="I98" s="156"/>
      <c r="J98" s="112">
        <f>J122</f>
        <v>0</v>
      </c>
      <c r="K98" s="42"/>
      <c r="L98" s="65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U98" s="19" t="s">
        <v>144</v>
      </c>
    </row>
    <row r="99" spans="1:31" s="9" customFormat="1" ht="24.95" customHeight="1">
      <c r="A99" s="9"/>
      <c r="B99" s="204"/>
      <c r="C99" s="205"/>
      <c r="D99" s="206" t="s">
        <v>3551</v>
      </c>
      <c r="E99" s="207"/>
      <c r="F99" s="207"/>
      <c r="G99" s="207"/>
      <c r="H99" s="207"/>
      <c r="I99" s="208"/>
      <c r="J99" s="209">
        <f>J123</f>
        <v>0</v>
      </c>
      <c r="K99" s="205"/>
      <c r="L99" s="21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1"/>
      <c r="C100" s="135"/>
      <c r="D100" s="212" t="s">
        <v>3552</v>
      </c>
      <c r="E100" s="213"/>
      <c r="F100" s="213"/>
      <c r="G100" s="213"/>
      <c r="H100" s="213"/>
      <c r="I100" s="214"/>
      <c r="J100" s="215">
        <f>J124</f>
        <v>0</v>
      </c>
      <c r="K100" s="135"/>
      <c r="L100" s="21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40"/>
      <c r="B101" s="41"/>
      <c r="C101" s="42"/>
      <c r="D101" s="42"/>
      <c r="E101" s="42"/>
      <c r="F101" s="42"/>
      <c r="G101" s="42"/>
      <c r="H101" s="42"/>
      <c r="I101" s="156"/>
      <c r="J101" s="42"/>
      <c r="K101" s="42"/>
      <c r="L101" s="65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pans="1:31" s="2" customFormat="1" ht="6.95" customHeight="1">
      <c r="A102" s="40"/>
      <c r="B102" s="68"/>
      <c r="C102" s="69"/>
      <c r="D102" s="69"/>
      <c r="E102" s="69"/>
      <c r="F102" s="69"/>
      <c r="G102" s="69"/>
      <c r="H102" s="69"/>
      <c r="I102" s="194"/>
      <c r="J102" s="69"/>
      <c r="K102" s="69"/>
      <c r="L102" s="65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6" spans="1:31" s="2" customFormat="1" ht="6.95" customHeight="1">
      <c r="A106" s="40"/>
      <c r="B106" s="70"/>
      <c r="C106" s="71"/>
      <c r="D106" s="71"/>
      <c r="E106" s="71"/>
      <c r="F106" s="71"/>
      <c r="G106" s="71"/>
      <c r="H106" s="71"/>
      <c r="I106" s="197"/>
      <c r="J106" s="71"/>
      <c r="K106" s="71"/>
      <c r="L106" s="65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24.95" customHeight="1">
      <c r="A107" s="40"/>
      <c r="B107" s="41"/>
      <c r="C107" s="25" t="s">
        <v>152</v>
      </c>
      <c r="D107" s="42"/>
      <c r="E107" s="42"/>
      <c r="F107" s="42"/>
      <c r="G107" s="42"/>
      <c r="H107" s="42"/>
      <c r="I107" s="156"/>
      <c r="J107" s="42"/>
      <c r="K107" s="42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6.95" customHeight="1">
      <c r="A108" s="40"/>
      <c r="B108" s="41"/>
      <c r="C108" s="42"/>
      <c r="D108" s="42"/>
      <c r="E108" s="42"/>
      <c r="F108" s="42"/>
      <c r="G108" s="42"/>
      <c r="H108" s="42"/>
      <c r="I108" s="156"/>
      <c r="J108" s="42"/>
      <c r="K108" s="42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12" customHeight="1">
      <c r="A109" s="40"/>
      <c r="B109" s="41"/>
      <c r="C109" s="34" t="s">
        <v>16</v>
      </c>
      <c r="D109" s="42"/>
      <c r="E109" s="42"/>
      <c r="F109" s="42"/>
      <c r="G109" s="42"/>
      <c r="H109" s="42"/>
      <c r="I109" s="156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23.25" customHeight="1">
      <c r="A110" s="40"/>
      <c r="B110" s="41"/>
      <c r="C110" s="42"/>
      <c r="D110" s="42"/>
      <c r="E110" s="198" t="str">
        <f>E7</f>
        <v>Snížení energetické náročnosti budovy Střední průmyslové školy v Mladé Boleslavi</v>
      </c>
      <c r="F110" s="34"/>
      <c r="G110" s="34"/>
      <c r="H110" s="34"/>
      <c r="I110" s="156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2:12" s="1" customFormat="1" ht="12" customHeight="1">
      <c r="B111" s="23"/>
      <c r="C111" s="34" t="s">
        <v>138</v>
      </c>
      <c r="D111" s="24"/>
      <c r="E111" s="24"/>
      <c r="F111" s="24"/>
      <c r="G111" s="24"/>
      <c r="H111" s="24"/>
      <c r="I111" s="148"/>
      <c r="J111" s="24"/>
      <c r="K111" s="24"/>
      <c r="L111" s="22"/>
    </row>
    <row r="112" spans="1:31" s="2" customFormat="1" ht="16.5" customHeight="1">
      <c r="A112" s="40"/>
      <c r="B112" s="41"/>
      <c r="C112" s="42"/>
      <c r="D112" s="42"/>
      <c r="E112" s="198" t="s">
        <v>3449</v>
      </c>
      <c r="F112" s="42"/>
      <c r="G112" s="42"/>
      <c r="H112" s="42"/>
      <c r="I112" s="156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12" customHeight="1">
      <c r="A113" s="40"/>
      <c r="B113" s="41"/>
      <c r="C113" s="34" t="s">
        <v>420</v>
      </c>
      <c r="D113" s="42"/>
      <c r="E113" s="42"/>
      <c r="F113" s="42"/>
      <c r="G113" s="42"/>
      <c r="H113" s="42"/>
      <c r="I113" s="156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16.5" customHeight="1">
      <c r="A114" s="40"/>
      <c r="B114" s="41"/>
      <c r="C114" s="42"/>
      <c r="D114" s="42"/>
      <c r="E114" s="78" t="str">
        <f>E11</f>
        <v>Dok-01 - Dokumentace skutečného provedení</v>
      </c>
      <c r="F114" s="42"/>
      <c r="G114" s="42"/>
      <c r="H114" s="42"/>
      <c r="I114" s="156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6.95" customHeight="1">
      <c r="A115" s="40"/>
      <c r="B115" s="41"/>
      <c r="C115" s="42"/>
      <c r="D115" s="42"/>
      <c r="E115" s="42"/>
      <c r="F115" s="42"/>
      <c r="G115" s="42"/>
      <c r="H115" s="42"/>
      <c r="I115" s="156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12" customHeight="1">
      <c r="A116" s="40"/>
      <c r="B116" s="41"/>
      <c r="C116" s="34" t="s">
        <v>20</v>
      </c>
      <c r="D116" s="42"/>
      <c r="E116" s="42"/>
      <c r="F116" s="29" t="str">
        <f>F14</f>
        <v>Mladá Boleslav</v>
      </c>
      <c r="G116" s="42"/>
      <c r="H116" s="42"/>
      <c r="I116" s="158" t="s">
        <v>22</v>
      </c>
      <c r="J116" s="81" t="str">
        <f>IF(J14="","",J14)</f>
        <v>18. 6. 2020</v>
      </c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6.95" customHeight="1">
      <c r="A117" s="40"/>
      <c r="B117" s="41"/>
      <c r="C117" s="42"/>
      <c r="D117" s="42"/>
      <c r="E117" s="42"/>
      <c r="F117" s="42"/>
      <c r="G117" s="42"/>
      <c r="H117" s="42"/>
      <c r="I117" s="156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15.15" customHeight="1">
      <c r="A118" s="40"/>
      <c r="B118" s="41"/>
      <c r="C118" s="34" t="s">
        <v>24</v>
      </c>
      <c r="D118" s="42"/>
      <c r="E118" s="42"/>
      <c r="F118" s="29" t="str">
        <f>E17</f>
        <v>Energy Benefit</v>
      </c>
      <c r="G118" s="42"/>
      <c r="H118" s="42"/>
      <c r="I118" s="158" t="s">
        <v>30</v>
      </c>
      <c r="J118" s="38" t="str">
        <f>E23</f>
        <v xml:space="preserve"> </v>
      </c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15.15" customHeight="1">
      <c r="A119" s="40"/>
      <c r="B119" s="41"/>
      <c r="C119" s="34" t="s">
        <v>28</v>
      </c>
      <c r="D119" s="42"/>
      <c r="E119" s="42"/>
      <c r="F119" s="29" t="str">
        <f>IF(E20="","",E20)</f>
        <v>Vyplň údaj</v>
      </c>
      <c r="G119" s="42"/>
      <c r="H119" s="42"/>
      <c r="I119" s="158" t="s">
        <v>33</v>
      </c>
      <c r="J119" s="38" t="str">
        <f>E26</f>
        <v>KAVRO</v>
      </c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10.3" customHeight="1">
      <c r="A120" s="40"/>
      <c r="B120" s="41"/>
      <c r="C120" s="42"/>
      <c r="D120" s="42"/>
      <c r="E120" s="42"/>
      <c r="F120" s="42"/>
      <c r="G120" s="42"/>
      <c r="H120" s="42"/>
      <c r="I120" s="156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11" customFormat="1" ht="29.25" customHeight="1">
      <c r="A121" s="217"/>
      <c r="B121" s="218"/>
      <c r="C121" s="219" t="s">
        <v>153</v>
      </c>
      <c r="D121" s="220" t="s">
        <v>62</v>
      </c>
      <c r="E121" s="220" t="s">
        <v>58</v>
      </c>
      <c r="F121" s="220" t="s">
        <v>59</v>
      </c>
      <c r="G121" s="220" t="s">
        <v>154</v>
      </c>
      <c r="H121" s="220" t="s">
        <v>155</v>
      </c>
      <c r="I121" s="221" t="s">
        <v>156</v>
      </c>
      <c r="J121" s="220" t="s">
        <v>142</v>
      </c>
      <c r="K121" s="222" t="s">
        <v>157</v>
      </c>
      <c r="L121" s="223"/>
      <c r="M121" s="102" t="s">
        <v>1</v>
      </c>
      <c r="N121" s="103" t="s">
        <v>41</v>
      </c>
      <c r="O121" s="103" t="s">
        <v>158</v>
      </c>
      <c r="P121" s="103" t="s">
        <v>159</v>
      </c>
      <c r="Q121" s="103" t="s">
        <v>160</v>
      </c>
      <c r="R121" s="103" t="s">
        <v>161</v>
      </c>
      <c r="S121" s="103" t="s">
        <v>162</v>
      </c>
      <c r="T121" s="104" t="s">
        <v>163</v>
      </c>
      <c r="U121" s="217"/>
      <c r="V121" s="217"/>
      <c r="W121" s="217"/>
      <c r="X121" s="217"/>
      <c r="Y121" s="217"/>
      <c r="Z121" s="217"/>
      <c r="AA121" s="217"/>
      <c r="AB121" s="217"/>
      <c r="AC121" s="217"/>
      <c r="AD121" s="217"/>
      <c r="AE121" s="217"/>
    </row>
    <row r="122" spans="1:63" s="2" customFormat="1" ht="22.8" customHeight="1">
      <c r="A122" s="40"/>
      <c r="B122" s="41"/>
      <c r="C122" s="109" t="s">
        <v>164</v>
      </c>
      <c r="D122" s="42"/>
      <c r="E122" s="42"/>
      <c r="F122" s="42"/>
      <c r="G122" s="42"/>
      <c r="H122" s="42"/>
      <c r="I122" s="156"/>
      <c r="J122" s="224">
        <f>BK122</f>
        <v>0</v>
      </c>
      <c r="K122" s="42"/>
      <c r="L122" s="46"/>
      <c r="M122" s="105"/>
      <c r="N122" s="225"/>
      <c r="O122" s="106"/>
      <c r="P122" s="226">
        <f>P123</f>
        <v>0</v>
      </c>
      <c r="Q122" s="106"/>
      <c r="R122" s="226">
        <f>R123</f>
        <v>0</v>
      </c>
      <c r="S122" s="106"/>
      <c r="T122" s="227">
        <f>T123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76</v>
      </c>
      <c r="AU122" s="19" t="s">
        <v>144</v>
      </c>
      <c r="BK122" s="228">
        <f>BK123</f>
        <v>0</v>
      </c>
    </row>
    <row r="123" spans="1:63" s="12" customFormat="1" ht="25.9" customHeight="1">
      <c r="A123" s="12"/>
      <c r="B123" s="229"/>
      <c r="C123" s="230"/>
      <c r="D123" s="231" t="s">
        <v>76</v>
      </c>
      <c r="E123" s="232" t="s">
        <v>3093</v>
      </c>
      <c r="F123" s="232" t="s">
        <v>3093</v>
      </c>
      <c r="G123" s="230"/>
      <c r="H123" s="230"/>
      <c r="I123" s="233"/>
      <c r="J123" s="234">
        <f>BK123</f>
        <v>0</v>
      </c>
      <c r="K123" s="230"/>
      <c r="L123" s="235"/>
      <c r="M123" s="236"/>
      <c r="N123" s="237"/>
      <c r="O123" s="237"/>
      <c r="P123" s="238">
        <f>P124</f>
        <v>0</v>
      </c>
      <c r="Q123" s="237"/>
      <c r="R123" s="238">
        <f>R124</f>
        <v>0</v>
      </c>
      <c r="S123" s="237"/>
      <c r="T123" s="239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40" t="s">
        <v>175</v>
      </c>
      <c r="AT123" s="241" t="s">
        <v>76</v>
      </c>
      <c r="AU123" s="241" t="s">
        <v>77</v>
      </c>
      <c r="AY123" s="240" t="s">
        <v>167</v>
      </c>
      <c r="BK123" s="242">
        <f>BK124</f>
        <v>0</v>
      </c>
    </row>
    <row r="124" spans="1:63" s="12" customFormat="1" ht="22.8" customHeight="1">
      <c r="A124" s="12"/>
      <c r="B124" s="229"/>
      <c r="C124" s="230"/>
      <c r="D124" s="231" t="s">
        <v>76</v>
      </c>
      <c r="E124" s="243" t="s">
        <v>3553</v>
      </c>
      <c r="F124" s="243" t="s">
        <v>126</v>
      </c>
      <c r="G124" s="230"/>
      <c r="H124" s="230"/>
      <c r="I124" s="233"/>
      <c r="J124" s="244">
        <f>BK124</f>
        <v>0</v>
      </c>
      <c r="K124" s="230"/>
      <c r="L124" s="235"/>
      <c r="M124" s="236"/>
      <c r="N124" s="237"/>
      <c r="O124" s="237"/>
      <c r="P124" s="238">
        <f>P125</f>
        <v>0</v>
      </c>
      <c r="Q124" s="237"/>
      <c r="R124" s="238">
        <f>R125</f>
        <v>0</v>
      </c>
      <c r="S124" s="237"/>
      <c r="T124" s="239">
        <f>T125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40" t="s">
        <v>175</v>
      </c>
      <c r="AT124" s="241" t="s">
        <v>76</v>
      </c>
      <c r="AU124" s="241" t="s">
        <v>85</v>
      </c>
      <c r="AY124" s="240" t="s">
        <v>167</v>
      </c>
      <c r="BK124" s="242">
        <f>BK125</f>
        <v>0</v>
      </c>
    </row>
    <row r="125" spans="1:65" s="2" customFormat="1" ht="16.5" customHeight="1">
      <c r="A125" s="40"/>
      <c r="B125" s="41"/>
      <c r="C125" s="245" t="s">
        <v>85</v>
      </c>
      <c r="D125" s="245" t="s">
        <v>170</v>
      </c>
      <c r="E125" s="246" t="s">
        <v>3554</v>
      </c>
      <c r="F125" s="247" t="s">
        <v>126</v>
      </c>
      <c r="G125" s="248" t="s">
        <v>348</v>
      </c>
      <c r="H125" s="249">
        <v>1</v>
      </c>
      <c r="I125" s="250"/>
      <c r="J125" s="251">
        <f>ROUND(I125*H125,2)</f>
        <v>0</v>
      </c>
      <c r="K125" s="247" t="s">
        <v>1</v>
      </c>
      <c r="L125" s="46"/>
      <c r="M125" s="319" t="s">
        <v>1</v>
      </c>
      <c r="N125" s="320" t="s">
        <v>42</v>
      </c>
      <c r="O125" s="321"/>
      <c r="P125" s="322">
        <f>O125*H125</f>
        <v>0</v>
      </c>
      <c r="Q125" s="322">
        <v>0</v>
      </c>
      <c r="R125" s="322">
        <f>Q125*H125</f>
        <v>0</v>
      </c>
      <c r="S125" s="322">
        <v>0</v>
      </c>
      <c r="T125" s="323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56" t="s">
        <v>1948</v>
      </c>
      <c r="AT125" s="256" t="s">
        <v>170</v>
      </c>
      <c r="AU125" s="256" t="s">
        <v>87</v>
      </c>
      <c r="AY125" s="19" t="s">
        <v>167</v>
      </c>
      <c r="BE125" s="257">
        <f>IF(N125="základní",J125,0)</f>
        <v>0</v>
      </c>
      <c r="BF125" s="257">
        <f>IF(N125="snížená",J125,0)</f>
        <v>0</v>
      </c>
      <c r="BG125" s="257">
        <f>IF(N125="zákl. přenesená",J125,0)</f>
        <v>0</v>
      </c>
      <c r="BH125" s="257">
        <f>IF(N125="sníž. přenesená",J125,0)</f>
        <v>0</v>
      </c>
      <c r="BI125" s="257">
        <f>IF(N125="nulová",J125,0)</f>
        <v>0</v>
      </c>
      <c r="BJ125" s="19" t="s">
        <v>85</v>
      </c>
      <c r="BK125" s="257">
        <f>ROUND(I125*H125,2)</f>
        <v>0</v>
      </c>
      <c r="BL125" s="19" t="s">
        <v>1948</v>
      </c>
      <c r="BM125" s="256" t="s">
        <v>3555</v>
      </c>
    </row>
    <row r="126" spans="1:31" s="2" customFormat="1" ht="6.95" customHeight="1">
      <c r="A126" s="40"/>
      <c r="B126" s="68"/>
      <c r="C126" s="69"/>
      <c r="D126" s="69"/>
      <c r="E126" s="69"/>
      <c r="F126" s="69"/>
      <c r="G126" s="69"/>
      <c r="H126" s="69"/>
      <c r="I126" s="194"/>
      <c r="J126" s="69"/>
      <c r="K126" s="69"/>
      <c r="L126" s="46"/>
      <c r="M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</sheetData>
  <sheetProtection password="BABA" sheet="1" objects="1" scenarios="1" formatColumns="0" formatRows="0" autoFilter="0"/>
  <autoFilter ref="C121:K12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130</v>
      </c>
    </row>
    <row r="3" spans="2:46" s="1" customFormat="1" ht="6.95" customHeight="1">
      <c r="B3" s="149"/>
      <c r="C3" s="150"/>
      <c r="D3" s="150"/>
      <c r="E3" s="150"/>
      <c r="F3" s="150"/>
      <c r="G3" s="150"/>
      <c r="H3" s="150"/>
      <c r="I3" s="151"/>
      <c r="J3" s="150"/>
      <c r="K3" s="150"/>
      <c r="L3" s="22"/>
      <c r="AT3" s="19" t="s">
        <v>87</v>
      </c>
    </row>
    <row r="4" spans="2:46" s="1" customFormat="1" ht="24.95" customHeight="1">
      <c r="B4" s="22"/>
      <c r="D4" s="152" t="s">
        <v>137</v>
      </c>
      <c r="I4" s="148"/>
      <c r="L4" s="22"/>
      <c r="M4" s="153" t="s">
        <v>10</v>
      </c>
      <c r="AT4" s="19" t="s">
        <v>4</v>
      </c>
    </row>
    <row r="5" spans="2:12" s="1" customFormat="1" ht="6.95" customHeight="1">
      <c r="B5" s="22"/>
      <c r="I5" s="148"/>
      <c r="L5" s="22"/>
    </row>
    <row r="6" spans="2:12" s="1" customFormat="1" ht="12" customHeight="1">
      <c r="B6" s="22"/>
      <c r="D6" s="154" t="s">
        <v>16</v>
      </c>
      <c r="I6" s="148"/>
      <c r="L6" s="22"/>
    </row>
    <row r="7" spans="2:12" s="1" customFormat="1" ht="23.25" customHeight="1">
      <c r="B7" s="22"/>
      <c r="E7" s="155" t="str">
        <f>'Rekapitulace stavby'!K6</f>
        <v>Snížení energetické náročnosti budovy Střední průmyslové školy v Mladé Boleslavi</v>
      </c>
      <c r="F7" s="154"/>
      <c r="G7" s="154"/>
      <c r="H7" s="154"/>
      <c r="I7" s="148"/>
      <c r="L7" s="22"/>
    </row>
    <row r="8" spans="1:31" s="2" customFormat="1" ht="12" customHeight="1">
      <c r="A8" s="40"/>
      <c r="B8" s="46"/>
      <c r="C8" s="40"/>
      <c r="D8" s="154" t="s">
        <v>138</v>
      </c>
      <c r="E8" s="40"/>
      <c r="F8" s="40"/>
      <c r="G8" s="40"/>
      <c r="H8" s="40"/>
      <c r="I8" s="156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57" t="s">
        <v>3556</v>
      </c>
      <c r="F9" s="40"/>
      <c r="G9" s="40"/>
      <c r="H9" s="40"/>
      <c r="I9" s="156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56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54" t="s">
        <v>18</v>
      </c>
      <c r="E11" s="40"/>
      <c r="F11" s="143" t="s">
        <v>1</v>
      </c>
      <c r="G11" s="40"/>
      <c r="H11" s="40"/>
      <c r="I11" s="158" t="s">
        <v>19</v>
      </c>
      <c r="J11" s="143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54" t="s">
        <v>20</v>
      </c>
      <c r="E12" s="40"/>
      <c r="F12" s="143" t="s">
        <v>31</v>
      </c>
      <c r="G12" s="40"/>
      <c r="H12" s="40"/>
      <c r="I12" s="158" t="s">
        <v>22</v>
      </c>
      <c r="J12" s="159" t="str">
        <f>'Rekapitulace stavby'!AN8</f>
        <v>18. 6. 2020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56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54" t="s">
        <v>24</v>
      </c>
      <c r="E14" s="40"/>
      <c r="F14" s="40"/>
      <c r="G14" s="40"/>
      <c r="H14" s="40"/>
      <c r="I14" s="158" t="s">
        <v>25</v>
      </c>
      <c r="J14" s="143" t="str">
        <f>IF('Rekapitulace stavby'!AN10="","",'Rekapitulace stavby'!AN10)</f>
        <v/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3" t="str">
        <f>IF('Rekapitulace stavby'!E11="","",'Rekapitulace stavby'!E11)</f>
        <v>Energy Benefit</v>
      </c>
      <c r="F15" s="40"/>
      <c r="G15" s="40"/>
      <c r="H15" s="40"/>
      <c r="I15" s="158" t="s">
        <v>27</v>
      </c>
      <c r="J15" s="143" t="str">
        <f>IF('Rekapitulace stavby'!AN11="","",'Rekapitulace stavby'!AN11)</f>
        <v/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56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54" t="s">
        <v>28</v>
      </c>
      <c r="E17" s="40"/>
      <c r="F17" s="40"/>
      <c r="G17" s="40"/>
      <c r="H17" s="40"/>
      <c r="I17" s="158" t="s">
        <v>25</v>
      </c>
      <c r="J17" s="35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3"/>
      <c r="G18" s="143"/>
      <c r="H18" s="143"/>
      <c r="I18" s="158" t="s">
        <v>27</v>
      </c>
      <c r="J18" s="35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56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54" t="s">
        <v>30</v>
      </c>
      <c r="E20" s="40"/>
      <c r="F20" s="40"/>
      <c r="G20" s="40"/>
      <c r="H20" s="40"/>
      <c r="I20" s="158" t="s">
        <v>25</v>
      </c>
      <c r="J20" s="143" t="str">
        <f>IF('Rekapitulace stavby'!AN16="","",'Rekapitulace stavby'!AN16)</f>
        <v/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3" t="str">
        <f>IF('Rekapitulace stavby'!E17="","",'Rekapitulace stavby'!E17)</f>
        <v xml:space="preserve"> </v>
      </c>
      <c r="F21" s="40"/>
      <c r="G21" s="40"/>
      <c r="H21" s="40"/>
      <c r="I21" s="158" t="s">
        <v>27</v>
      </c>
      <c r="J21" s="143" t="str">
        <f>IF('Rekapitulace stavby'!AN17="","",'Rekapitulace stavby'!AN17)</f>
        <v/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56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54" t="s">
        <v>33</v>
      </c>
      <c r="E23" s="40"/>
      <c r="F23" s="40"/>
      <c r="G23" s="40"/>
      <c r="H23" s="40"/>
      <c r="I23" s="158" t="s">
        <v>25</v>
      </c>
      <c r="J23" s="143" t="str">
        <f>IF('Rekapitulace stavby'!AN19="","",'Rekapitulace stavby'!AN19)</f>
        <v/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3" t="str">
        <f>IF('Rekapitulace stavby'!E20="","",'Rekapitulace stavby'!E20)</f>
        <v>KAVRO</v>
      </c>
      <c r="F24" s="40"/>
      <c r="G24" s="40"/>
      <c r="H24" s="40"/>
      <c r="I24" s="158" t="s">
        <v>27</v>
      </c>
      <c r="J24" s="143" t="str">
        <f>IF('Rekapitulace stavby'!AN20="","",'Rekapitulace stavby'!AN20)</f>
        <v/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56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54" t="s">
        <v>35</v>
      </c>
      <c r="E26" s="40"/>
      <c r="F26" s="40"/>
      <c r="G26" s="40"/>
      <c r="H26" s="40"/>
      <c r="I26" s="156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60"/>
      <c r="B27" s="161"/>
      <c r="C27" s="160"/>
      <c r="D27" s="160"/>
      <c r="E27" s="162" t="s">
        <v>1</v>
      </c>
      <c r="F27" s="162"/>
      <c r="G27" s="162"/>
      <c r="H27" s="162"/>
      <c r="I27" s="163"/>
      <c r="J27" s="160"/>
      <c r="K27" s="160"/>
      <c r="L27" s="164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56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65"/>
      <c r="E29" s="165"/>
      <c r="F29" s="165"/>
      <c r="G29" s="165"/>
      <c r="H29" s="165"/>
      <c r="I29" s="166"/>
      <c r="J29" s="165"/>
      <c r="K29" s="165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67" t="s">
        <v>37</v>
      </c>
      <c r="E30" s="40"/>
      <c r="F30" s="40"/>
      <c r="G30" s="40"/>
      <c r="H30" s="40"/>
      <c r="I30" s="156"/>
      <c r="J30" s="168">
        <f>ROUND(J123,2)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65"/>
      <c r="E31" s="165"/>
      <c r="F31" s="165"/>
      <c r="G31" s="165"/>
      <c r="H31" s="165"/>
      <c r="I31" s="166"/>
      <c r="J31" s="165"/>
      <c r="K31" s="165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69" t="s">
        <v>39</v>
      </c>
      <c r="G32" s="40"/>
      <c r="H32" s="40"/>
      <c r="I32" s="170" t="s">
        <v>38</v>
      </c>
      <c r="J32" s="169" t="s">
        <v>40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71" t="s">
        <v>41</v>
      </c>
      <c r="E33" s="154" t="s">
        <v>42</v>
      </c>
      <c r="F33" s="172">
        <f>ROUND((SUM(BE123:BE209)),2)</f>
        <v>0</v>
      </c>
      <c r="G33" s="40"/>
      <c r="H33" s="40"/>
      <c r="I33" s="173">
        <v>0.21</v>
      </c>
      <c r="J33" s="172">
        <f>ROUND(((SUM(BE123:BE209))*I33),2)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54" t="s">
        <v>43</v>
      </c>
      <c r="F34" s="172">
        <f>ROUND((SUM(BF123:BF209)),2)</f>
        <v>0</v>
      </c>
      <c r="G34" s="40"/>
      <c r="H34" s="40"/>
      <c r="I34" s="173">
        <v>0.15</v>
      </c>
      <c r="J34" s="172">
        <f>ROUND(((SUM(BF123:BF209))*I34),2)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54" t="s">
        <v>44</v>
      </c>
      <c r="F35" s="172">
        <f>ROUND((SUM(BG123:BG209)),2)</f>
        <v>0</v>
      </c>
      <c r="G35" s="40"/>
      <c r="H35" s="40"/>
      <c r="I35" s="173">
        <v>0.21</v>
      </c>
      <c r="J35" s="172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54" t="s">
        <v>45</v>
      </c>
      <c r="F36" s="172">
        <f>ROUND((SUM(BH123:BH209)),2)</f>
        <v>0</v>
      </c>
      <c r="G36" s="40"/>
      <c r="H36" s="40"/>
      <c r="I36" s="173">
        <v>0.15</v>
      </c>
      <c r="J36" s="172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54" t="s">
        <v>46</v>
      </c>
      <c r="F37" s="172">
        <f>ROUND((SUM(BI123:BI209)),2)</f>
        <v>0</v>
      </c>
      <c r="G37" s="40"/>
      <c r="H37" s="40"/>
      <c r="I37" s="173">
        <v>0</v>
      </c>
      <c r="J37" s="172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56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74"/>
      <c r="D39" s="175" t="s">
        <v>47</v>
      </c>
      <c r="E39" s="176"/>
      <c r="F39" s="176"/>
      <c r="G39" s="177" t="s">
        <v>48</v>
      </c>
      <c r="H39" s="178" t="s">
        <v>49</v>
      </c>
      <c r="I39" s="179"/>
      <c r="J39" s="180">
        <f>SUM(J30:J37)</f>
        <v>0</v>
      </c>
      <c r="K39" s="181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156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2"/>
      <c r="I41" s="148"/>
      <c r="L41" s="22"/>
    </row>
    <row r="42" spans="2:12" s="1" customFormat="1" ht="14.4" customHeight="1">
      <c r="B42" s="22"/>
      <c r="I42" s="148"/>
      <c r="L42" s="22"/>
    </row>
    <row r="43" spans="2:12" s="1" customFormat="1" ht="14.4" customHeight="1">
      <c r="B43" s="22"/>
      <c r="I43" s="148"/>
      <c r="L43" s="22"/>
    </row>
    <row r="44" spans="2:12" s="1" customFormat="1" ht="14.4" customHeight="1">
      <c r="B44" s="22"/>
      <c r="I44" s="148"/>
      <c r="L44" s="22"/>
    </row>
    <row r="45" spans="2:12" s="1" customFormat="1" ht="14.4" customHeight="1">
      <c r="B45" s="22"/>
      <c r="I45" s="148"/>
      <c r="L45" s="22"/>
    </row>
    <row r="46" spans="2:12" s="1" customFormat="1" ht="14.4" customHeight="1">
      <c r="B46" s="22"/>
      <c r="I46" s="148"/>
      <c r="L46" s="22"/>
    </row>
    <row r="47" spans="2:12" s="1" customFormat="1" ht="14.4" customHeight="1">
      <c r="B47" s="22"/>
      <c r="I47" s="148"/>
      <c r="L47" s="22"/>
    </row>
    <row r="48" spans="2:12" s="1" customFormat="1" ht="14.4" customHeight="1">
      <c r="B48" s="22"/>
      <c r="I48" s="148"/>
      <c r="L48" s="22"/>
    </row>
    <row r="49" spans="2:12" s="1" customFormat="1" ht="14.4" customHeight="1">
      <c r="B49" s="22"/>
      <c r="I49" s="148"/>
      <c r="L49" s="22"/>
    </row>
    <row r="50" spans="2:12" s="2" customFormat="1" ht="14.4" customHeight="1">
      <c r="B50" s="65"/>
      <c r="D50" s="182" t="s">
        <v>50</v>
      </c>
      <c r="E50" s="183"/>
      <c r="F50" s="183"/>
      <c r="G50" s="182" t="s">
        <v>51</v>
      </c>
      <c r="H50" s="183"/>
      <c r="I50" s="184"/>
      <c r="J50" s="183"/>
      <c r="K50" s="183"/>
      <c r="L50" s="6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40"/>
      <c r="B61" s="46"/>
      <c r="C61" s="40"/>
      <c r="D61" s="185" t="s">
        <v>52</v>
      </c>
      <c r="E61" s="186"/>
      <c r="F61" s="187" t="s">
        <v>53</v>
      </c>
      <c r="G61" s="185" t="s">
        <v>52</v>
      </c>
      <c r="H61" s="186"/>
      <c r="I61" s="188"/>
      <c r="J61" s="189" t="s">
        <v>53</v>
      </c>
      <c r="K61" s="186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40"/>
      <c r="B65" s="46"/>
      <c r="C65" s="40"/>
      <c r="D65" s="182" t="s">
        <v>54</v>
      </c>
      <c r="E65" s="190"/>
      <c r="F65" s="190"/>
      <c r="G65" s="182" t="s">
        <v>55</v>
      </c>
      <c r="H65" s="190"/>
      <c r="I65" s="191"/>
      <c r="J65" s="190"/>
      <c r="K65" s="190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40"/>
      <c r="B76" s="46"/>
      <c r="C76" s="40"/>
      <c r="D76" s="185" t="s">
        <v>52</v>
      </c>
      <c r="E76" s="186"/>
      <c r="F76" s="187" t="s">
        <v>53</v>
      </c>
      <c r="G76" s="185" t="s">
        <v>52</v>
      </c>
      <c r="H76" s="186"/>
      <c r="I76" s="188"/>
      <c r="J76" s="189" t="s">
        <v>53</v>
      </c>
      <c r="K76" s="186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92"/>
      <c r="C77" s="193"/>
      <c r="D77" s="193"/>
      <c r="E77" s="193"/>
      <c r="F77" s="193"/>
      <c r="G77" s="193"/>
      <c r="H77" s="193"/>
      <c r="I77" s="194"/>
      <c r="J77" s="193"/>
      <c r="K77" s="19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95"/>
      <c r="C81" s="196"/>
      <c r="D81" s="196"/>
      <c r="E81" s="196"/>
      <c r="F81" s="196"/>
      <c r="G81" s="196"/>
      <c r="H81" s="196"/>
      <c r="I81" s="197"/>
      <c r="J81" s="196"/>
      <c r="K81" s="196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5" t="s">
        <v>140</v>
      </c>
      <c r="D82" s="42"/>
      <c r="E82" s="42"/>
      <c r="F82" s="42"/>
      <c r="G82" s="42"/>
      <c r="H82" s="42"/>
      <c r="I82" s="156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156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16</v>
      </c>
      <c r="D84" s="42"/>
      <c r="E84" s="42"/>
      <c r="F84" s="42"/>
      <c r="G84" s="42"/>
      <c r="H84" s="42"/>
      <c r="I84" s="156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3.25" customHeight="1">
      <c r="A85" s="40"/>
      <c r="B85" s="41"/>
      <c r="C85" s="42"/>
      <c r="D85" s="42"/>
      <c r="E85" s="198" t="str">
        <f>E7</f>
        <v>Snížení energetické náročnosti budovy Střední průmyslové školy v Mladé Boleslavi</v>
      </c>
      <c r="F85" s="34"/>
      <c r="G85" s="34"/>
      <c r="H85" s="34"/>
      <c r="I85" s="156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138</v>
      </c>
      <c r="D86" s="42"/>
      <c r="E86" s="42"/>
      <c r="F86" s="42"/>
      <c r="G86" s="42"/>
      <c r="H86" s="42"/>
      <c r="I86" s="156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2020-160601.8 - Plyn</v>
      </c>
      <c r="F87" s="42"/>
      <c r="G87" s="42"/>
      <c r="H87" s="42"/>
      <c r="I87" s="156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156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20</v>
      </c>
      <c r="D89" s="42"/>
      <c r="E89" s="42"/>
      <c r="F89" s="29" t="str">
        <f>F12</f>
        <v xml:space="preserve"> </v>
      </c>
      <c r="G89" s="42"/>
      <c r="H89" s="42"/>
      <c r="I89" s="158" t="s">
        <v>22</v>
      </c>
      <c r="J89" s="81" t="str">
        <f>IF(J12="","",J12)</f>
        <v>18. 6. 2020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156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24</v>
      </c>
      <c r="D91" s="42"/>
      <c r="E91" s="42"/>
      <c r="F91" s="29" t="str">
        <f>E15</f>
        <v>Energy Benefit</v>
      </c>
      <c r="G91" s="42"/>
      <c r="H91" s="42"/>
      <c r="I91" s="158" t="s">
        <v>30</v>
      </c>
      <c r="J91" s="38" t="str">
        <f>E21</f>
        <v xml:space="preserve"> 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4" t="s">
        <v>28</v>
      </c>
      <c r="D92" s="42"/>
      <c r="E92" s="42"/>
      <c r="F92" s="29" t="str">
        <f>IF(E18="","",E18)</f>
        <v>Vyplň údaj</v>
      </c>
      <c r="G92" s="42"/>
      <c r="H92" s="42"/>
      <c r="I92" s="158" t="s">
        <v>33</v>
      </c>
      <c r="J92" s="38" t="str">
        <f>E24</f>
        <v>KAVRO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156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99" t="s">
        <v>141</v>
      </c>
      <c r="D94" s="200"/>
      <c r="E94" s="200"/>
      <c r="F94" s="200"/>
      <c r="G94" s="200"/>
      <c r="H94" s="200"/>
      <c r="I94" s="201"/>
      <c r="J94" s="202" t="s">
        <v>142</v>
      </c>
      <c r="K94" s="200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156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203" t="s">
        <v>143</v>
      </c>
      <c r="D96" s="42"/>
      <c r="E96" s="42"/>
      <c r="F96" s="42"/>
      <c r="G96" s="42"/>
      <c r="H96" s="42"/>
      <c r="I96" s="156"/>
      <c r="J96" s="112">
        <f>J123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9" t="s">
        <v>144</v>
      </c>
    </row>
    <row r="97" spans="1:31" s="9" customFormat="1" ht="24.95" customHeight="1">
      <c r="A97" s="9"/>
      <c r="B97" s="204"/>
      <c r="C97" s="205"/>
      <c r="D97" s="206" t="s">
        <v>3557</v>
      </c>
      <c r="E97" s="207"/>
      <c r="F97" s="207"/>
      <c r="G97" s="207"/>
      <c r="H97" s="207"/>
      <c r="I97" s="208"/>
      <c r="J97" s="209">
        <f>J124</f>
        <v>0</v>
      </c>
      <c r="K97" s="205"/>
      <c r="L97" s="21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11"/>
      <c r="C98" s="135"/>
      <c r="D98" s="212" t="s">
        <v>3558</v>
      </c>
      <c r="E98" s="213"/>
      <c r="F98" s="213"/>
      <c r="G98" s="213"/>
      <c r="H98" s="213"/>
      <c r="I98" s="214"/>
      <c r="J98" s="215">
        <f>J125</f>
        <v>0</v>
      </c>
      <c r="K98" s="135"/>
      <c r="L98" s="21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11"/>
      <c r="C99" s="135"/>
      <c r="D99" s="212" t="s">
        <v>3559</v>
      </c>
      <c r="E99" s="213"/>
      <c r="F99" s="213"/>
      <c r="G99" s="213"/>
      <c r="H99" s="213"/>
      <c r="I99" s="214"/>
      <c r="J99" s="215">
        <f>J133</f>
        <v>0</v>
      </c>
      <c r="K99" s="135"/>
      <c r="L99" s="21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204"/>
      <c r="C100" s="205"/>
      <c r="D100" s="206" t="s">
        <v>3560</v>
      </c>
      <c r="E100" s="207"/>
      <c r="F100" s="207"/>
      <c r="G100" s="207"/>
      <c r="H100" s="207"/>
      <c r="I100" s="208"/>
      <c r="J100" s="209">
        <f>J153</f>
        <v>0</v>
      </c>
      <c r="K100" s="205"/>
      <c r="L100" s="210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211"/>
      <c r="C101" s="135"/>
      <c r="D101" s="212" t="s">
        <v>3558</v>
      </c>
      <c r="E101" s="213"/>
      <c r="F101" s="213"/>
      <c r="G101" s="213"/>
      <c r="H101" s="213"/>
      <c r="I101" s="214"/>
      <c r="J101" s="215">
        <f>J154</f>
        <v>0</v>
      </c>
      <c r="K101" s="135"/>
      <c r="L101" s="21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1"/>
      <c r="C102" s="135"/>
      <c r="D102" s="212" t="s">
        <v>3561</v>
      </c>
      <c r="E102" s="213"/>
      <c r="F102" s="213"/>
      <c r="G102" s="213"/>
      <c r="H102" s="213"/>
      <c r="I102" s="214"/>
      <c r="J102" s="215">
        <f>J165</f>
        <v>0</v>
      </c>
      <c r="K102" s="135"/>
      <c r="L102" s="21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204"/>
      <c r="C103" s="205"/>
      <c r="D103" s="206" t="s">
        <v>3562</v>
      </c>
      <c r="E103" s="207"/>
      <c r="F103" s="207"/>
      <c r="G103" s="207"/>
      <c r="H103" s="207"/>
      <c r="I103" s="208"/>
      <c r="J103" s="209">
        <f>J197</f>
        <v>0</v>
      </c>
      <c r="K103" s="205"/>
      <c r="L103" s="210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40"/>
      <c r="B104" s="41"/>
      <c r="C104" s="42"/>
      <c r="D104" s="42"/>
      <c r="E104" s="42"/>
      <c r="F104" s="42"/>
      <c r="G104" s="42"/>
      <c r="H104" s="42"/>
      <c r="I104" s="156"/>
      <c r="J104" s="42"/>
      <c r="K104" s="42"/>
      <c r="L104" s="65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pans="1:31" s="2" customFormat="1" ht="6.95" customHeight="1">
      <c r="A105" s="40"/>
      <c r="B105" s="68"/>
      <c r="C105" s="69"/>
      <c r="D105" s="69"/>
      <c r="E105" s="69"/>
      <c r="F105" s="69"/>
      <c r="G105" s="69"/>
      <c r="H105" s="69"/>
      <c r="I105" s="194"/>
      <c r="J105" s="69"/>
      <c r="K105" s="69"/>
      <c r="L105" s="65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9" spans="1:31" s="2" customFormat="1" ht="6.95" customHeight="1">
      <c r="A109" s="40"/>
      <c r="B109" s="70"/>
      <c r="C109" s="71"/>
      <c r="D109" s="71"/>
      <c r="E109" s="71"/>
      <c r="F109" s="71"/>
      <c r="G109" s="71"/>
      <c r="H109" s="71"/>
      <c r="I109" s="197"/>
      <c r="J109" s="71"/>
      <c r="K109" s="71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24.95" customHeight="1">
      <c r="A110" s="40"/>
      <c r="B110" s="41"/>
      <c r="C110" s="25" t="s">
        <v>152</v>
      </c>
      <c r="D110" s="42"/>
      <c r="E110" s="42"/>
      <c r="F110" s="42"/>
      <c r="G110" s="42"/>
      <c r="H110" s="42"/>
      <c r="I110" s="156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6.95" customHeight="1">
      <c r="A111" s="40"/>
      <c r="B111" s="41"/>
      <c r="C111" s="42"/>
      <c r="D111" s="42"/>
      <c r="E111" s="42"/>
      <c r="F111" s="42"/>
      <c r="G111" s="42"/>
      <c r="H111" s="42"/>
      <c r="I111" s="156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12" customHeight="1">
      <c r="A112" s="40"/>
      <c r="B112" s="41"/>
      <c r="C112" s="34" t="s">
        <v>16</v>
      </c>
      <c r="D112" s="42"/>
      <c r="E112" s="42"/>
      <c r="F112" s="42"/>
      <c r="G112" s="42"/>
      <c r="H112" s="42"/>
      <c r="I112" s="156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23.25" customHeight="1">
      <c r="A113" s="40"/>
      <c r="B113" s="41"/>
      <c r="C113" s="42"/>
      <c r="D113" s="42"/>
      <c r="E113" s="198" t="str">
        <f>E7</f>
        <v>Snížení energetické náročnosti budovy Střední průmyslové školy v Mladé Boleslavi</v>
      </c>
      <c r="F113" s="34"/>
      <c r="G113" s="34"/>
      <c r="H113" s="34"/>
      <c r="I113" s="156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12" customHeight="1">
      <c r="A114" s="40"/>
      <c r="B114" s="41"/>
      <c r="C114" s="34" t="s">
        <v>138</v>
      </c>
      <c r="D114" s="42"/>
      <c r="E114" s="42"/>
      <c r="F114" s="42"/>
      <c r="G114" s="42"/>
      <c r="H114" s="42"/>
      <c r="I114" s="156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16.5" customHeight="1">
      <c r="A115" s="40"/>
      <c r="B115" s="41"/>
      <c r="C115" s="42"/>
      <c r="D115" s="42"/>
      <c r="E115" s="78" t="str">
        <f>E9</f>
        <v>2020-160601.8 - Plyn</v>
      </c>
      <c r="F115" s="42"/>
      <c r="G115" s="42"/>
      <c r="H115" s="42"/>
      <c r="I115" s="156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6.95" customHeight="1">
      <c r="A116" s="40"/>
      <c r="B116" s="41"/>
      <c r="C116" s="42"/>
      <c r="D116" s="42"/>
      <c r="E116" s="42"/>
      <c r="F116" s="42"/>
      <c r="G116" s="42"/>
      <c r="H116" s="42"/>
      <c r="I116" s="156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12" customHeight="1">
      <c r="A117" s="40"/>
      <c r="B117" s="41"/>
      <c r="C117" s="34" t="s">
        <v>20</v>
      </c>
      <c r="D117" s="42"/>
      <c r="E117" s="42"/>
      <c r="F117" s="29" t="str">
        <f>F12</f>
        <v xml:space="preserve"> </v>
      </c>
      <c r="G117" s="42"/>
      <c r="H117" s="42"/>
      <c r="I117" s="158" t="s">
        <v>22</v>
      </c>
      <c r="J117" s="81" t="str">
        <f>IF(J12="","",J12)</f>
        <v>18. 6. 2020</v>
      </c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6.95" customHeight="1">
      <c r="A118" s="40"/>
      <c r="B118" s="41"/>
      <c r="C118" s="42"/>
      <c r="D118" s="42"/>
      <c r="E118" s="42"/>
      <c r="F118" s="42"/>
      <c r="G118" s="42"/>
      <c r="H118" s="42"/>
      <c r="I118" s="156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15.15" customHeight="1">
      <c r="A119" s="40"/>
      <c r="B119" s="41"/>
      <c r="C119" s="34" t="s">
        <v>24</v>
      </c>
      <c r="D119" s="42"/>
      <c r="E119" s="42"/>
      <c r="F119" s="29" t="str">
        <f>E15</f>
        <v>Energy Benefit</v>
      </c>
      <c r="G119" s="42"/>
      <c r="H119" s="42"/>
      <c r="I119" s="158" t="s">
        <v>30</v>
      </c>
      <c r="J119" s="38" t="str">
        <f>E21</f>
        <v xml:space="preserve"> </v>
      </c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15.15" customHeight="1">
      <c r="A120" s="40"/>
      <c r="B120" s="41"/>
      <c r="C120" s="34" t="s">
        <v>28</v>
      </c>
      <c r="D120" s="42"/>
      <c r="E120" s="42"/>
      <c r="F120" s="29" t="str">
        <f>IF(E18="","",E18)</f>
        <v>Vyplň údaj</v>
      </c>
      <c r="G120" s="42"/>
      <c r="H120" s="42"/>
      <c r="I120" s="158" t="s">
        <v>33</v>
      </c>
      <c r="J120" s="38" t="str">
        <f>E24</f>
        <v>KAVRO</v>
      </c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10.3" customHeight="1">
      <c r="A121" s="40"/>
      <c r="B121" s="41"/>
      <c r="C121" s="42"/>
      <c r="D121" s="42"/>
      <c r="E121" s="42"/>
      <c r="F121" s="42"/>
      <c r="G121" s="42"/>
      <c r="H121" s="42"/>
      <c r="I121" s="156"/>
      <c r="J121" s="42"/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11" customFormat="1" ht="29.25" customHeight="1">
      <c r="A122" s="217"/>
      <c r="B122" s="218"/>
      <c r="C122" s="219" t="s">
        <v>153</v>
      </c>
      <c r="D122" s="220" t="s">
        <v>62</v>
      </c>
      <c r="E122" s="220" t="s">
        <v>58</v>
      </c>
      <c r="F122" s="220" t="s">
        <v>59</v>
      </c>
      <c r="G122" s="220" t="s">
        <v>154</v>
      </c>
      <c r="H122" s="220" t="s">
        <v>155</v>
      </c>
      <c r="I122" s="221" t="s">
        <v>156</v>
      </c>
      <c r="J122" s="220" t="s">
        <v>142</v>
      </c>
      <c r="K122" s="222" t="s">
        <v>157</v>
      </c>
      <c r="L122" s="223"/>
      <c r="M122" s="102" t="s">
        <v>1</v>
      </c>
      <c r="N122" s="103" t="s">
        <v>41</v>
      </c>
      <c r="O122" s="103" t="s">
        <v>158</v>
      </c>
      <c r="P122" s="103" t="s">
        <v>159</v>
      </c>
      <c r="Q122" s="103" t="s">
        <v>160</v>
      </c>
      <c r="R122" s="103" t="s">
        <v>161</v>
      </c>
      <c r="S122" s="103" t="s">
        <v>162</v>
      </c>
      <c r="T122" s="104" t="s">
        <v>163</v>
      </c>
      <c r="U122" s="217"/>
      <c r="V122" s="217"/>
      <c r="W122" s="217"/>
      <c r="X122" s="217"/>
      <c r="Y122" s="217"/>
      <c r="Z122" s="217"/>
      <c r="AA122" s="217"/>
      <c r="AB122" s="217"/>
      <c r="AC122" s="217"/>
      <c r="AD122" s="217"/>
      <c r="AE122" s="217"/>
    </row>
    <row r="123" spans="1:63" s="2" customFormat="1" ht="22.8" customHeight="1">
      <c r="A123" s="40"/>
      <c r="B123" s="41"/>
      <c r="C123" s="109" t="s">
        <v>164</v>
      </c>
      <c r="D123" s="42"/>
      <c r="E123" s="42"/>
      <c r="F123" s="42"/>
      <c r="G123" s="42"/>
      <c r="H123" s="42"/>
      <c r="I123" s="156"/>
      <c r="J123" s="224">
        <f>BK123</f>
        <v>0</v>
      </c>
      <c r="K123" s="42"/>
      <c r="L123" s="46"/>
      <c r="M123" s="105"/>
      <c r="N123" s="225"/>
      <c r="O123" s="106"/>
      <c r="P123" s="226">
        <f>P124+P153+P197</f>
        <v>0</v>
      </c>
      <c r="Q123" s="106"/>
      <c r="R123" s="226">
        <f>R124+R153+R197</f>
        <v>0</v>
      </c>
      <c r="S123" s="106"/>
      <c r="T123" s="227">
        <f>T124+T153+T197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76</v>
      </c>
      <c r="AU123" s="19" t="s">
        <v>144</v>
      </c>
      <c r="BK123" s="228">
        <f>BK124+BK153+BK197</f>
        <v>0</v>
      </c>
    </row>
    <row r="124" spans="1:63" s="12" customFormat="1" ht="25.9" customHeight="1">
      <c r="A124" s="12"/>
      <c r="B124" s="229"/>
      <c r="C124" s="230"/>
      <c r="D124" s="231" t="s">
        <v>76</v>
      </c>
      <c r="E124" s="232" t="s">
        <v>1128</v>
      </c>
      <c r="F124" s="232" t="s">
        <v>3563</v>
      </c>
      <c r="G124" s="230"/>
      <c r="H124" s="230"/>
      <c r="I124" s="233"/>
      <c r="J124" s="234">
        <f>BK124</f>
        <v>0</v>
      </c>
      <c r="K124" s="230"/>
      <c r="L124" s="235"/>
      <c r="M124" s="236"/>
      <c r="N124" s="237"/>
      <c r="O124" s="237"/>
      <c r="P124" s="238">
        <f>P125+P133</f>
        <v>0</v>
      </c>
      <c r="Q124" s="237"/>
      <c r="R124" s="238">
        <f>R125+R133</f>
        <v>0</v>
      </c>
      <c r="S124" s="237"/>
      <c r="T124" s="239">
        <f>T125+T133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40" t="s">
        <v>85</v>
      </c>
      <c r="AT124" s="241" t="s">
        <v>76</v>
      </c>
      <c r="AU124" s="241" t="s">
        <v>77</v>
      </c>
      <c r="AY124" s="240" t="s">
        <v>167</v>
      </c>
      <c r="BK124" s="242">
        <f>BK125+BK133</f>
        <v>0</v>
      </c>
    </row>
    <row r="125" spans="1:63" s="12" customFormat="1" ht="22.8" customHeight="1">
      <c r="A125" s="12"/>
      <c r="B125" s="229"/>
      <c r="C125" s="230"/>
      <c r="D125" s="231" t="s">
        <v>76</v>
      </c>
      <c r="E125" s="243" t="s">
        <v>2268</v>
      </c>
      <c r="F125" s="243" t="s">
        <v>3564</v>
      </c>
      <c r="G125" s="230"/>
      <c r="H125" s="230"/>
      <c r="I125" s="233"/>
      <c r="J125" s="244">
        <f>BK125</f>
        <v>0</v>
      </c>
      <c r="K125" s="230"/>
      <c r="L125" s="235"/>
      <c r="M125" s="236"/>
      <c r="N125" s="237"/>
      <c r="O125" s="237"/>
      <c r="P125" s="238">
        <f>SUM(P126:P132)</f>
        <v>0</v>
      </c>
      <c r="Q125" s="237"/>
      <c r="R125" s="238">
        <f>SUM(R126:R132)</f>
        <v>0</v>
      </c>
      <c r="S125" s="237"/>
      <c r="T125" s="239">
        <f>SUM(T126:T132)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40" t="s">
        <v>85</v>
      </c>
      <c r="AT125" s="241" t="s">
        <v>76</v>
      </c>
      <c r="AU125" s="241" t="s">
        <v>85</v>
      </c>
      <c r="AY125" s="240" t="s">
        <v>167</v>
      </c>
      <c r="BK125" s="242">
        <f>SUM(BK126:BK132)</f>
        <v>0</v>
      </c>
    </row>
    <row r="126" spans="1:65" s="2" customFormat="1" ht="16.5" customHeight="1">
      <c r="A126" s="40"/>
      <c r="B126" s="41"/>
      <c r="C126" s="245" t="s">
        <v>85</v>
      </c>
      <c r="D126" s="245" t="s">
        <v>170</v>
      </c>
      <c r="E126" s="246" t="s">
        <v>3565</v>
      </c>
      <c r="F126" s="247" t="s">
        <v>3566</v>
      </c>
      <c r="G126" s="248" t="s">
        <v>267</v>
      </c>
      <c r="H126" s="249">
        <v>2.5</v>
      </c>
      <c r="I126" s="250"/>
      <c r="J126" s="251">
        <f>ROUND(I126*H126,2)</f>
        <v>0</v>
      </c>
      <c r="K126" s="247" t="s">
        <v>1</v>
      </c>
      <c r="L126" s="46"/>
      <c r="M126" s="252" t="s">
        <v>1</v>
      </c>
      <c r="N126" s="253" t="s">
        <v>42</v>
      </c>
      <c r="O126" s="93"/>
      <c r="P126" s="254">
        <f>O126*H126</f>
        <v>0</v>
      </c>
      <c r="Q126" s="254">
        <v>0</v>
      </c>
      <c r="R126" s="254">
        <f>Q126*H126</f>
        <v>0</v>
      </c>
      <c r="S126" s="254">
        <v>0</v>
      </c>
      <c r="T126" s="255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56" t="s">
        <v>175</v>
      </c>
      <c r="AT126" s="256" t="s">
        <v>170</v>
      </c>
      <c r="AU126" s="256" t="s">
        <v>87</v>
      </c>
      <c r="AY126" s="19" t="s">
        <v>167</v>
      </c>
      <c r="BE126" s="257">
        <f>IF(N126="základní",J126,0)</f>
        <v>0</v>
      </c>
      <c r="BF126" s="257">
        <f>IF(N126="snížená",J126,0)</f>
        <v>0</v>
      </c>
      <c r="BG126" s="257">
        <f>IF(N126="zákl. přenesená",J126,0)</f>
        <v>0</v>
      </c>
      <c r="BH126" s="257">
        <f>IF(N126="sníž. přenesená",J126,0)</f>
        <v>0</v>
      </c>
      <c r="BI126" s="257">
        <f>IF(N126="nulová",J126,0)</f>
        <v>0</v>
      </c>
      <c r="BJ126" s="19" t="s">
        <v>85</v>
      </c>
      <c r="BK126" s="257">
        <f>ROUND(I126*H126,2)</f>
        <v>0</v>
      </c>
      <c r="BL126" s="19" t="s">
        <v>175</v>
      </c>
      <c r="BM126" s="256" t="s">
        <v>87</v>
      </c>
    </row>
    <row r="127" spans="1:65" s="2" customFormat="1" ht="16.5" customHeight="1">
      <c r="A127" s="40"/>
      <c r="B127" s="41"/>
      <c r="C127" s="245" t="s">
        <v>87</v>
      </c>
      <c r="D127" s="245" t="s">
        <v>170</v>
      </c>
      <c r="E127" s="246" t="s">
        <v>3567</v>
      </c>
      <c r="F127" s="247" t="s">
        <v>3568</v>
      </c>
      <c r="G127" s="248" t="s">
        <v>267</v>
      </c>
      <c r="H127" s="249">
        <v>40</v>
      </c>
      <c r="I127" s="250"/>
      <c r="J127" s="251">
        <f>ROUND(I127*H127,2)</f>
        <v>0</v>
      </c>
      <c r="K127" s="247" t="s">
        <v>1</v>
      </c>
      <c r="L127" s="46"/>
      <c r="M127" s="252" t="s">
        <v>1</v>
      </c>
      <c r="N127" s="253" t="s">
        <v>42</v>
      </c>
      <c r="O127" s="93"/>
      <c r="P127" s="254">
        <f>O127*H127</f>
        <v>0</v>
      </c>
      <c r="Q127" s="254">
        <v>0</v>
      </c>
      <c r="R127" s="254">
        <f>Q127*H127</f>
        <v>0</v>
      </c>
      <c r="S127" s="254">
        <v>0</v>
      </c>
      <c r="T127" s="255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56" t="s">
        <v>175</v>
      </c>
      <c r="AT127" s="256" t="s">
        <v>170</v>
      </c>
      <c r="AU127" s="256" t="s">
        <v>87</v>
      </c>
      <c r="AY127" s="19" t="s">
        <v>167</v>
      </c>
      <c r="BE127" s="257">
        <f>IF(N127="základní",J127,0)</f>
        <v>0</v>
      </c>
      <c r="BF127" s="257">
        <f>IF(N127="snížená",J127,0)</f>
        <v>0</v>
      </c>
      <c r="BG127" s="257">
        <f>IF(N127="zákl. přenesená",J127,0)</f>
        <v>0</v>
      </c>
      <c r="BH127" s="257">
        <f>IF(N127="sníž. přenesená",J127,0)</f>
        <v>0</v>
      </c>
      <c r="BI127" s="257">
        <f>IF(N127="nulová",J127,0)</f>
        <v>0</v>
      </c>
      <c r="BJ127" s="19" t="s">
        <v>85</v>
      </c>
      <c r="BK127" s="257">
        <f>ROUND(I127*H127,2)</f>
        <v>0</v>
      </c>
      <c r="BL127" s="19" t="s">
        <v>175</v>
      </c>
      <c r="BM127" s="256" t="s">
        <v>175</v>
      </c>
    </row>
    <row r="128" spans="1:65" s="2" customFormat="1" ht="16.5" customHeight="1">
      <c r="A128" s="40"/>
      <c r="B128" s="41"/>
      <c r="C128" s="245" t="s">
        <v>209</v>
      </c>
      <c r="D128" s="245" t="s">
        <v>170</v>
      </c>
      <c r="E128" s="246" t="s">
        <v>3569</v>
      </c>
      <c r="F128" s="247" t="s">
        <v>3570</v>
      </c>
      <c r="G128" s="248" t="s">
        <v>348</v>
      </c>
      <c r="H128" s="249">
        <v>1</v>
      </c>
      <c r="I128" s="250"/>
      <c r="J128" s="251">
        <f>ROUND(I128*H128,2)</f>
        <v>0</v>
      </c>
      <c r="K128" s="247" t="s">
        <v>1</v>
      </c>
      <c r="L128" s="46"/>
      <c r="M128" s="252" t="s">
        <v>1</v>
      </c>
      <c r="N128" s="253" t="s">
        <v>42</v>
      </c>
      <c r="O128" s="93"/>
      <c r="P128" s="254">
        <f>O128*H128</f>
        <v>0</v>
      </c>
      <c r="Q128" s="254">
        <v>0</v>
      </c>
      <c r="R128" s="254">
        <f>Q128*H128</f>
        <v>0</v>
      </c>
      <c r="S128" s="254">
        <v>0</v>
      </c>
      <c r="T128" s="255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56" t="s">
        <v>175</v>
      </c>
      <c r="AT128" s="256" t="s">
        <v>170</v>
      </c>
      <c r="AU128" s="256" t="s">
        <v>87</v>
      </c>
      <c r="AY128" s="19" t="s">
        <v>167</v>
      </c>
      <c r="BE128" s="257">
        <f>IF(N128="základní",J128,0)</f>
        <v>0</v>
      </c>
      <c r="BF128" s="257">
        <f>IF(N128="snížená",J128,0)</f>
        <v>0</v>
      </c>
      <c r="BG128" s="257">
        <f>IF(N128="zákl. přenesená",J128,0)</f>
        <v>0</v>
      </c>
      <c r="BH128" s="257">
        <f>IF(N128="sníž. přenesená",J128,0)</f>
        <v>0</v>
      </c>
      <c r="BI128" s="257">
        <f>IF(N128="nulová",J128,0)</f>
        <v>0</v>
      </c>
      <c r="BJ128" s="19" t="s">
        <v>85</v>
      </c>
      <c r="BK128" s="257">
        <f>ROUND(I128*H128,2)</f>
        <v>0</v>
      </c>
      <c r="BL128" s="19" t="s">
        <v>175</v>
      </c>
      <c r="BM128" s="256" t="s">
        <v>227</v>
      </c>
    </row>
    <row r="129" spans="1:65" s="2" customFormat="1" ht="16.5" customHeight="1">
      <c r="A129" s="40"/>
      <c r="B129" s="41"/>
      <c r="C129" s="245" t="s">
        <v>175</v>
      </c>
      <c r="D129" s="245" t="s">
        <v>170</v>
      </c>
      <c r="E129" s="246" t="s">
        <v>3571</v>
      </c>
      <c r="F129" s="247" t="s">
        <v>3572</v>
      </c>
      <c r="G129" s="248" t="s">
        <v>348</v>
      </c>
      <c r="H129" s="249">
        <v>2</v>
      </c>
      <c r="I129" s="250"/>
      <c r="J129" s="251">
        <f>ROUND(I129*H129,2)</f>
        <v>0</v>
      </c>
      <c r="K129" s="247" t="s">
        <v>1</v>
      </c>
      <c r="L129" s="46"/>
      <c r="M129" s="252" t="s">
        <v>1</v>
      </c>
      <c r="N129" s="253" t="s">
        <v>42</v>
      </c>
      <c r="O129" s="93"/>
      <c r="P129" s="254">
        <f>O129*H129</f>
        <v>0</v>
      </c>
      <c r="Q129" s="254">
        <v>0</v>
      </c>
      <c r="R129" s="254">
        <f>Q129*H129</f>
        <v>0</v>
      </c>
      <c r="S129" s="254">
        <v>0</v>
      </c>
      <c r="T129" s="255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56" t="s">
        <v>175</v>
      </c>
      <c r="AT129" s="256" t="s">
        <v>170</v>
      </c>
      <c r="AU129" s="256" t="s">
        <v>87</v>
      </c>
      <c r="AY129" s="19" t="s">
        <v>167</v>
      </c>
      <c r="BE129" s="257">
        <f>IF(N129="základní",J129,0)</f>
        <v>0</v>
      </c>
      <c r="BF129" s="257">
        <f>IF(N129="snížená",J129,0)</f>
        <v>0</v>
      </c>
      <c r="BG129" s="257">
        <f>IF(N129="zákl. přenesená",J129,0)</f>
        <v>0</v>
      </c>
      <c r="BH129" s="257">
        <f>IF(N129="sníž. přenesená",J129,0)</f>
        <v>0</v>
      </c>
      <c r="BI129" s="257">
        <f>IF(N129="nulová",J129,0)</f>
        <v>0</v>
      </c>
      <c r="BJ129" s="19" t="s">
        <v>85</v>
      </c>
      <c r="BK129" s="257">
        <f>ROUND(I129*H129,2)</f>
        <v>0</v>
      </c>
      <c r="BL129" s="19" t="s">
        <v>175</v>
      </c>
      <c r="BM129" s="256" t="s">
        <v>238</v>
      </c>
    </row>
    <row r="130" spans="1:65" s="2" customFormat="1" ht="16.5" customHeight="1">
      <c r="A130" s="40"/>
      <c r="B130" s="41"/>
      <c r="C130" s="245" t="s">
        <v>219</v>
      </c>
      <c r="D130" s="245" t="s">
        <v>170</v>
      </c>
      <c r="E130" s="246" t="s">
        <v>3573</v>
      </c>
      <c r="F130" s="247" t="s">
        <v>3574</v>
      </c>
      <c r="G130" s="248" t="s">
        <v>348</v>
      </c>
      <c r="H130" s="249">
        <v>2</v>
      </c>
      <c r="I130" s="250"/>
      <c r="J130" s="251">
        <f>ROUND(I130*H130,2)</f>
        <v>0</v>
      </c>
      <c r="K130" s="247" t="s">
        <v>1</v>
      </c>
      <c r="L130" s="46"/>
      <c r="M130" s="252" t="s">
        <v>1</v>
      </c>
      <c r="N130" s="253" t="s">
        <v>42</v>
      </c>
      <c r="O130" s="93"/>
      <c r="P130" s="254">
        <f>O130*H130</f>
        <v>0</v>
      </c>
      <c r="Q130" s="254">
        <v>0</v>
      </c>
      <c r="R130" s="254">
        <f>Q130*H130</f>
        <v>0</v>
      </c>
      <c r="S130" s="254">
        <v>0</v>
      </c>
      <c r="T130" s="255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56" t="s">
        <v>175</v>
      </c>
      <c r="AT130" s="256" t="s">
        <v>170</v>
      </c>
      <c r="AU130" s="256" t="s">
        <v>87</v>
      </c>
      <c r="AY130" s="19" t="s">
        <v>167</v>
      </c>
      <c r="BE130" s="257">
        <f>IF(N130="základní",J130,0)</f>
        <v>0</v>
      </c>
      <c r="BF130" s="257">
        <f>IF(N130="snížená",J130,0)</f>
        <v>0</v>
      </c>
      <c r="BG130" s="257">
        <f>IF(N130="zákl. přenesená",J130,0)</f>
        <v>0</v>
      </c>
      <c r="BH130" s="257">
        <f>IF(N130="sníž. přenesená",J130,0)</f>
        <v>0</v>
      </c>
      <c r="BI130" s="257">
        <f>IF(N130="nulová",J130,0)</f>
        <v>0</v>
      </c>
      <c r="BJ130" s="19" t="s">
        <v>85</v>
      </c>
      <c r="BK130" s="257">
        <f>ROUND(I130*H130,2)</f>
        <v>0</v>
      </c>
      <c r="BL130" s="19" t="s">
        <v>175</v>
      </c>
      <c r="BM130" s="256" t="s">
        <v>264</v>
      </c>
    </row>
    <row r="131" spans="1:65" s="2" customFormat="1" ht="16.5" customHeight="1">
      <c r="A131" s="40"/>
      <c r="B131" s="41"/>
      <c r="C131" s="245" t="s">
        <v>227</v>
      </c>
      <c r="D131" s="245" t="s">
        <v>170</v>
      </c>
      <c r="E131" s="246" t="s">
        <v>3575</v>
      </c>
      <c r="F131" s="247" t="s">
        <v>3576</v>
      </c>
      <c r="G131" s="248" t="s">
        <v>2655</v>
      </c>
      <c r="H131" s="249">
        <v>1</v>
      </c>
      <c r="I131" s="250"/>
      <c r="J131" s="251">
        <f>ROUND(I131*H131,2)</f>
        <v>0</v>
      </c>
      <c r="K131" s="247" t="s">
        <v>1</v>
      </c>
      <c r="L131" s="46"/>
      <c r="M131" s="252" t="s">
        <v>1</v>
      </c>
      <c r="N131" s="253" t="s">
        <v>42</v>
      </c>
      <c r="O131" s="93"/>
      <c r="P131" s="254">
        <f>O131*H131</f>
        <v>0</v>
      </c>
      <c r="Q131" s="254">
        <v>0</v>
      </c>
      <c r="R131" s="254">
        <f>Q131*H131</f>
        <v>0</v>
      </c>
      <c r="S131" s="254">
        <v>0</v>
      </c>
      <c r="T131" s="255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56" t="s">
        <v>175</v>
      </c>
      <c r="AT131" s="256" t="s">
        <v>170</v>
      </c>
      <c r="AU131" s="256" t="s">
        <v>87</v>
      </c>
      <c r="AY131" s="19" t="s">
        <v>167</v>
      </c>
      <c r="BE131" s="257">
        <f>IF(N131="základní",J131,0)</f>
        <v>0</v>
      </c>
      <c r="BF131" s="257">
        <f>IF(N131="snížená",J131,0)</f>
        <v>0</v>
      </c>
      <c r="BG131" s="257">
        <f>IF(N131="zákl. přenesená",J131,0)</f>
        <v>0</v>
      </c>
      <c r="BH131" s="257">
        <f>IF(N131="sníž. přenesená",J131,0)</f>
        <v>0</v>
      </c>
      <c r="BI131" s="257">
        <f>IF(N131="nulová",J131,0)</f>
        <v>0</v>
      </c>
      <c r="BJ131" s="19" t="s">
        <v>85</v>
      </c>
      <c r="BK131" s="257">
        <f>ROUND(I131*H131,2)</f>
        <v>0</v>
      </c>
      <c r="BL131" s="19" t="s">
        <v>175</v>
      </c>
      <c r="BM131" s="256" t="s">
        <v>277</v>
      </c>
    </row>
    <row r="132" spans="1:65" s="2" customFormat="1" ht="16.5" customHeight="1">
      <c r="A132" s="40"/>
      <c r="B132" s="41"/>
      <c r="C132" s="245" t="s">
        <v>226</v>
      </c>
      <c r="D132" s="245" t="s">
        <v>170</v>
      </c>
      <c r="E132" s="246" t="s">
        <v>3577</v>
      </c>
      <c r="F132" s="247" t="s">
        <v>3578</v>
      </c>
      <c r="G132" s="248" t="s">
        <v>348</v>
      </c>
      <c r="H132" s="249">
        <v>1</v>
      </c>
      <c r="I132" s="250"/>
      <c r="J132" s="251">
        <f>ROUND(I132*H132,2)</f>
        <v>0</v>
      </c>
      <c r="K132" s="247" t="s">
        <v>1</v>
      </c>
      <c r="L132" s="46"/>
      <c r="M132" s="252" t="s">
        <v>1</v>
      </c>
      <c r="N132" s="253" t="s">
        <v>42</v>
      </c>
      <c r="O132" s="93"/>
      <c r="P132" s="254">
        <f>O132*H132</f>
        <v>0</v>
      </c>
      <c r="Q132" s="254">
        <v>0</v>
      </c>
      <c r="R132" s="254">
        <f>Q132*H132</f>
        <v>0</v>
      </c>
      <c r="S132" s="254">
        <v>0</v>
      </c>
      <c r="T132" s="255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56" t="s">
        <v>175</v>
      </c>
      <c r="AT132" s="256" t="s">
        <v>170</v>
      </c>
      <c r="AU132" s="256" t="s">
        <v>87</v>
      </c>
      <c r="AY132" s="19" t="s">
        <v>167</v>
      </c>
      <c r="BE132" s="257">
        <f>IF(N132="základní",J132,0)</f>
        <v>0</v>
      </c>
      <c r="BF132" s="257">
        <f>IF(N132="snížená",J132,0)</f>
        <v>0</v>
      </c>
      <c r="BG132" s="257">
        <f>IF(N132="zákl. přenesená",J132,0)</f>
        <v>0</v>
      </c>
      <c r="BH132" s="257">
        <f>IF(N132="sníž. přenesená",J132,0)</f>
        <v>0</v>
      </c>
      <c r="BI132" s="257">
        <f>IF(N132="nulová",J132,0)</f>
        <v>0</v>
      </c>
      <c r="BJ132" s="19" t="s">
        <v>85</v>
      </c>
      <c r="BK132" s="257">
        <f>ROUND(I132*H132,2)</f>
        <v>0</v>
      </c>
      <c r="BL132" s="19" t="s">
        <v>175</v>
      </c>
      <c r="BM132" s="256" t="s">
        <v>288</v>
      </c>
    </row>
    <row r="133" spans="1:63" s="12" customFormat="1" ht="22.8" customHeight="1">
      <c r="A133" s="12"/>
      <c r="B133" s="229"/>
      <c r="C133" s="230"/>
      <c r="D133" s="231" t="s">
        <v>76</v>
      </c>
      <c r="E133" s="243" t="s">
        <v>2649</v>
      </c>
      <c r="F133" s="243" t="s">
        <v>3579</v>
      </c>
      <c r="G133" s="230"/>
      <c r="H133" s="230"/>
      <c r="I133" s="233"/>
      <c r="J133" s="244">
        <f>BK133</f>
        <v>0</v>
      </c>
      <c r="K133" s="230"/>
      <c r="L133" s="235"/>
      <c r="M133" s="236"/>
      <c r="N133" s="237"/>
      <c r="O133" s="237"/>
      <c r="P133" s="238">
        <f>SUM(P134:P152)</f>
        <v>0</v>
      </c>
      <c r="Q133" s="237"/>
      <c r="R133" s="238">
        <f>SUM(R134:R152)</f>
        <v>0</v>
      </c>
      <c r="S133" s="237"/>
      <c r="T133" s="239">
        <f>SUM(T134:T152)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85</v>
      </c>
      <c r="AT133" s="241" t="s">
        <v>76</v>
      </c>
      <c r="AU133" s="241" t="s">
        <v>85</v>
      </c>
      <c r="AY133" s="240" t="s">
        <v>167</v>
      </c>
      <c r="BK133" s="242">
        <f>SUM(BK134:BK152)</f>
        <v>0</v>
      </c>
    </row>
    <row r="134" spans="1:65" s="2" customFormat="1" ht="21.75" customHeight="1">
      <c r="A134" s="40"/>
      <c r="B134" s="41"/>
      <c r="C134" s="245" t="s">
        <v>238</v>
      </c>
      <c r="D134" s="245" t="s">
        <v>170</v>
      </c>
      <c r="E134" s="246" t="s">
        <v>3580</v>
      </c>
      <c r="F134" s="247" t="s">
        <v>3581</v>
      </c>
      <c r="G134" s="248" t="s">
        <v>348</v>
      </c>
      <c r="H134" s="249">
        <v>1</v>
      </c>
      <c r="I134" s="250"/>
      <c r="J134" s="251">
        <f>ROUND(I134*H134,2)</f>
        <v>0</v>
      </c>
      <c r="K134" s="247" t="s">
        <v>1</v>
      </c>
      <c r="L134" s="46"/>
      <c r="M134" s="252" t="s">
        <v>1</v>
      </c>
      <c r="N134" s="253" t="s">
        <v>42</v>
      </c>
      <c r="O134" s="93"/>
      <c r="P134" s="254">
        <f>O134*H134</f>
        <v>0</v>
      </c>
      <c r="Q134" s="254">
        <v>0</v>
      </c>
      <c r="R134" s="254">
        <f>Q134*H134</f>
        <v>0</v>
      </c>
      <c r="S134" s="254">
        <v>0</v>
      </c>
      <c r="T134" s="255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56" t="s">
        <v>175</v>
      </c>
      <c r="AT134" s="256" t="s">
        <v>170</v>
      </c>
      <c r="AU134" s="256" t="s">
        <v>87</v>
      </c>
      <c r="AY134" s="19" t="s">
        <v>167</v>
      </c>
      <c r="BE134" s="257">
        <f>IF(N134="základní",J134,0)</f>
        <v>0</v>
      </c>
      <c r="BF134" s="257">
        <f>IF(N134="snížená",J134,0)</f>
        <v>0</v>
      </c>
      <c r="BG134" s="257">
        <f>IF(N134="zákl. přenesená",J134,0)</f>
        <v>0</v>
      </c>
      <c r="BH134" s="257">
        <f>IF(N134="sníž. přenesená",J134,0)</f>
        <v>0</v>
      </c>
      <c r="BI134" s="257">
        <f>IF(N134="nulová",J134,0)</f>
        <v>0</v>
      </c>
      <c r="BJ134" s="19" t="s">
        <v>85</v>
      </c>
      <c r="BK134" s="257">
        <f>ROUND(I134*H134,2)</f>
        <v>0</v>
      </c>
      <c r="BL134" s="19" t="s">
        <v>175</v>
      </c>
      <c r="BM134" s="256" t="s">
        <v>300</v>
      </c>
    </row>
    <row r="135" spans="1:65" s="2" customFormat="1" ht="21.75" customHeight="1">
      <c r="A135" s="40"/>
      <c r="B135" s="41"/>
      <c r="C135" s="245" t="s">
        <v>168</v>
      </c>
      <c r="D135" s="245" t="s">
        <v>170</v>
      </c>
      <c r="E135" s="246" t="s">
        <v>3582</v>
      </c>
      <c r="F135" s="247" t="s">
        <v>3583</v>
      </c>
      <c r="G135" s="248" t="s">
        <v>348</v>
      </c>
      <c r="H135" s="249">
        <v>1</v>
      </c>
      <c r="I135" s="250"/>
      <c r="J135" s="251">
        <f>ROUND(I135*H135,2)</f>
        <v>0</v>
      </c>
      <c r="K135" s="247" t="s">
        <v>1</v>
      </c>
      <c r="L135" s="46"/>
      <c r="M135" s="252" t="s">
        <v>1</v>
      </c>
      <c r="N135" s="253" t="s">
        <v>42</v>
      </c>
      <c r="O135" s="93"/>
      <c r="P135" s="254">
        <f>O135*H135</f>
        <v>0</v>
      </c>
      <c r="Q135" s="254">
        <v>0</v>
      </c>
      <c r="R135" s="254">
        <f>Q135*H135</f>
        <v>0</v>
      </c>
      <c r="S135" s="254">
        <v>0</v>
      </c>
      <c r="T135" s="255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56" t="s">
        <v>175</v>
      </c>
      <c r="AT135" s="256" t="s">
        <v>170</v>
      </c>
      <c r="AU135" s="256" t="s">
        <v>87</v>
      </c>
      <c r="AY135" s="19" t="s">
        <v>167</v>
      </c>
      <c r="BE135" s="257">
        <f>IF(N135="základní",J135,0)</f>
        <v>0</v>
      </c>
      <c r="BF135" s="257">
        <f>IF(N135="snížená",J135,0)</f>
        <v>0</v>
      </c>
      <c r="BG135" s="257">
        <f>IF(N135="zákl. přenesená",J135,0)</f>
        <v>0</v>
      </c>
      <c r="BH135" s="257">
        <f>IF(N135="sníž. přenesená",J135,0)</f>
        <v>0</v>
      </c>
      <c r="BI135" s="257">
        <f>IF(N135="nulová",J135,0)</f>
        <v>0</v>
      </c>
      <c r="BJ135" s="19" t="s">
        <v>85</v>
      </c>
      <c r="BK135" s="257">
        <f>ROUND(I135*H135,2)</f>
        <v>0</v>
      </c>
      <c r="BL135" s="19" t="s">
        <v>175</v>
      </c>
      <c r="BM135" s="256" t="s">
        <v>314</v>
      </c>
    </row>
    <row r="136" spans="1:65" s="2" customFormat="1" ht="16.5" customHeight="1">
      <c r="A136" s="40"/>
      <c r="B136" s="41"/>
      <c r="C136" s="245" t="s">
        <v>264</v>
      </c>
      <c r="D136" s="245" t="s">
        <v>170</v>
      </c>
      <c r="E136" s="246" t="s">
        <v>3584</v>
      </c>
      <c r="F136" s="247" t="s">
        <v>3585</v>
      </c>
      <c r="G136" s="248" t="s">
        <v>348</v>
      </c>
      <c r="H136" s="249">
        <v>2</v>
      </c>
      <c r="I136" s="250"/>
      <c r="J136" s="251">
        <f>ROUND(I136*H136,2)</f>
        <v>0</v>
      </c>
      <c r="K136" s="247" t="s">
        <v>1</v>
      </c>
      <c r="L136" s="46"/>
      <c r="M136" s="252" t="s">
        <v>1</v>
      </c>
      <c r="N136" s="253" t="s">
        <v>42</v>
      </c>
      <c r="O136" s="93"/>
      <c r="P136" s="254">
        <f>O136*H136</f>
        <v>0</v>
      </c>
      <c r="Q136" s="254">
        <v>0</v>
      </c>
      <c r="R136" s="254">
        <f>Q136*H136</f>
        <v>0</v>
      </c>
      <c r="S136" s="254">
        <v>0</v>
      </c>
      <c r="T136" s="255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56" t="s">
        <v>175</v>
      </c>
      <c r="AT136" s="256" t="s">
        <v>170</v>
      </c>
      <c r="AU136" s="256" t="s">
        <v>87</v>
      </c>
      <c r="AY136" s="19" t="s">
        <v>167</v>
      </c>
      <c r="BE136" s="257">
        <f>IF(N136="základní",J136,0)</f>
        <v>0</v>
      </c>
      <c r="BF136" s="257">
        <f>IF(N136="snížená",J136,0)</f>
        <v>0</v>
      </c>
      <c r="BG136" s="257">
        <f>IF(N136="zákl. přenesená",J136,0)</f>
        <v>0</v>
      </c>
      <c r="BH136" s="257">
        <f>IF(N136="sníž. přenesená",J136,0)</f>
        <v>0</v>
      </c>
      <c r="BI136" s="257">
        <f>IF(N136="nulová",J136,0)</f>
        <v>0</v>
      </c>
      <c r="BJ136" s="19" t="s">
        <v>85</v>
      </c>
      <c r="BK136" s="257">
        <f>ROUND(I136*H136,2)</f>
        <v>0</v>
      </c>
      <c r="BL136" s="19" t="s">
        <v>175</v>
      </c>
      <c r="BM136" s="256" t="s">
        <v>327</v>
      </c>
    </row>
    <row r="137" spans="1:65" s="2" customFormat="1" ht="16.5" customHeight="1">
      <c r="A137" s="40"/>
      <c r="B137" s="41"/>
      <c r="C137" s="245" t="s">
        <v>271</v>
      </c>
      <c r="D137" s="245" t="s">
        <v>170</v>
      </c>
      <c r="E137" s="246" t="s">
        <v>3586</v>
      </c>
      <c r="F137" s="247" t="s">
        <v>3587</v>
      </c>
      <c r="G137" s="248" t="s">
        <v>348</v>
      </c>
      <c r="H137" s="249">
        <v>1</v>
      </c>
      <c r="I137" s="250"/>
      <c r="J137" s="251">
        <f>ROUND(I137*H137,2)</f>
        <v>0</v>
      </c>
      <c r="K137" s="247" t="s">
        <v>1</v>
      </c>
      <c r="L137" s="46"/>
      <c r="M137" s="252" t="s">
        <v>1</v>
      </c>
      <c r="N137" s="253" t="s">
        <v>42</v>
      </c>
      <c r="O137" s="93"/>
      <c r="P137" s="254">
        <f>O137*H137</f>
        <v>0</v>
      </c>
      <c r="Q137" s="254">
        <v>0</v>
      </c>
      <c r="R137" s="254">
        <f>Q137*H137</f>
        <v>0</v>
      </c>
      <c r="S137" s="254">
        <v>0</v>
      </c>
      <c r="T137" s="255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56" t="s">
        <v>175</v>
      </c>
      <c r="AT137" s="256" t="s">
        <v>170</v>
      </c>
      <c r="AU137" s="256" t="s">
        <v>87</v>
      </c>
      <c r="AY137" s="19" t="s">
        <v>167</v>
      </c>
      <c r="BE137" s="257">
        <f>IF(N137="základní",J137,0)</f>
        <v>0</v>
      </c>
      <c r="BF137" s="257">
        <f>IF(N137="snížená",J137,0)</f>
        <v>0</v>
      </c>
      <c r="BG137" s="257">
        <f>IF(N137="zákl. přenesená",J137,0)</f>
        <v>0</v>
      </c>
      <c r="BH137" s="257">
        <f>IF(N137="sníž. přenesená",J137,0)</f>
        <v>0</v>
      </c>
      <c r="BI137" s="257">
        <f>IF(N137="nulová",J137,0)</f>
        <v>0</v>
      </c>
      <c r="BJ137" s="19" t="s">
        <v>85</v>
      </c>
      <c r="BK137" s="257">
        <f>ROUND(I137*H137,2)</f>
        <v>0</v>
      </c>
      <c r="BL137" s="19" t="s">
        <v>175</v>
      </c>
      <c r="BM137" s="256" t="s">
        <v>345</v>
      </c>
    </row>
    <row r="138" spans="1:65" s="2" customFormat="1" ht="16.5" customHeight="1">
      <c r="A138" s="40"/>
      <c r="B138" s="41"/>
      <c r="C138" s="245" t="s">
        <v>277</v>
      </c>
      <c r="D138" s="245" t="s">
        <v>170</v>
      </c>
      <c r="E138" s="246" t="s">
        <v>3588</v>
      </c>
      <c r="F138" s="247" t="s">
        <v>3589</v>
      </c>
      <c r="G138" s="248" t="s">
        <v>348</v>
      </c>
      <c r="H138" s="249">
        <v>1</v>
      </c>
      <c r="I138" s="250"/>
      <c r="J138" s="251">
        <f>ROUND(I138*H138,2)</f>
        <v>0</v>
      </c>
      <c r="K138" s="247" t="s">
        <v>1</v>
      </c>
      <c r="L138" s="46"/>
      <c r="M138" s="252" t="s">
        <v>1</v>
      </c>
      <c r="N138" s="253" t="s">
        <v>42</v>
      </c>
      <c r="O138" s="93"/>
      <c r="P138" s="254">
        <f>O138*H138</f>
        <v>0</v>
      </c>
      <c r="Q138" s="254">
        <v>0</v>
      </c>
      <c r="R138" s="254">
        <f>Q138*H138</f>
        <v>0</v>
      </c>
      <c r="S138" s="254">
        <v>0</v>
      </c>
      <c r="T138" s="255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56" t="s">
        <v>175</v>
      </c>
      <c r="AT138" s="256" t="s">
        <v>170</v>
      </c>
      <c r="AU138" s="256" t="s">
        <v>87</v>
      </c>
      <c r="AY138" s="19" t="s">
        <v>167</v>
      </c>
      <c r="BE138" s="257">
        <f>IF(N138="základní",J138,0)</f>
        <v>0</v>
      </c>
      <c r="BF138" s="257">
        <f>IF(N138="snížená",J138,0)</f>
        <v>0</v>
      </c>
      <c r="BG138" s="257">
        <f>IF(N138="zákl. přenesená",J138,0)</f>
        <v>0</v>
      </c>
      <c r="BH138" s="257">
        <f>IF(N138="sníž. přenesená",J138,0)</f>
        <v>0</v>
      </c>
      <c r="BI138" s="257">
        <f>IF(N138="nulová",J138,0)</f>
        <v>0</v>
      </c>
      <c r="BJ138" s="19" t="s">
        <v>85</v>
      </c>
      <c r="BK138" s="257">
        <f>ROUND(I138*H138,2)</f>
        <v>0</v>
      </c>
      <c r="BL138" s="19" t="s">
        <v>175</v>
      </c>
      <c r="BM138" s="256" t="s">
        <v>356</v>
      </c>
    </row>
    <row r="139" spans="1:65" s="2" customFormat="1" ht="21.75" customHeight="1">
      <c r="A139" s="40"/>
      <c r="B139" s="41"/>
      <c r="C139" s="245" t="s">
        <v>283</v>
      </c>
      <c r="D139" s="245" t="s">
        <v>170</v>
      </c>
      <c r="E139" s="246" t="s">
        <v>3590</v>
      </c>
      <c r="F139" s="247" t="s">
        <v>3591</v>
      </c>
      <c r="G139" s="248" t="s">
        <v>348</v>
      </c>
      <c r="H139" s="249">
        <v>1</v>
      </c>
      <c r="I139" s="250"/>
      <c r="J139" s="251">
        <f>ROUND(I139*H139,2)</f>
        <v>0</v>
      </c>
      <c r="K139" s="247" t="s">
        <v>1</v>
      </c>
      <c r="L139" s="46"/>
      <c r="M139" s="252" t="s">
        <v>1</v>
      </c>
      <c r="N139" s="253" t="s">
        <v>42</v>
      </c>
      <c r="O139" s="93"/>
      <c r="P139" s="254">
        <f>O139*H139</f>
        <v>0</v>
      </c>
      <c r="Q139" s="254">
        <v>0</v>
      </c>
      <c r="R139" s="254">
        <f>Q139*H139</f>
        <v>0</v>
      </c>
      <c r="S139" s="254">
        <v>0</v>
      </c>
      <c r="T139" s="255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56" t="s">
        <v>175</v>
      </c>
      <c r="AT139" s="256" t="s">
        <v>170</v>
      </c>
      <c r="AU139" s="256" t="s">
        <v>87</v>
      </c>
      <c r="AY139" s="19" t="s">
        <v>167</v>
      </c>
      <c r="BE139" s="257">
        <f>IF(N139="základní",J139,0)</f>
        <v>0</v>
      </c>
      <c r="BF139" s="257">
        <f>IF(N139="snížená",J139,0)</f>
        <v>0</v>
      </c>
      <c r="BG139" s="257">
        <f>IF(N139="zákl. přenesená",J139,0)</f>
        <v>0</v>
      </c>
      <c r="BH139" s="257">
        <f>IF(N139="sníž. přenesená",J139,0)</f>
        <v>0</v>
      </c>
      <c r="BI139" s="257">
        <f>IF(N139="nulová",J139,0)</f>
        <v>0</v>
      </c>
      <c r="BJ139" s="19" t="s">
        <v>85</v>
      </c>
      <c r="BK139" s="257">
        <f>ROUND(I139*H139,2)</f>
        <v>0</v>
      </c>
      <c r="BL139" s="19" t="s">
        <v>175</v>
      </c>
      <c r="BM139" s="256" t="s">
        <v>365</v>
      </c>
    </row>
    <row r="140" spans="1:65" s="2" customFormat="1" ht="16.5" customHeight="1">
      <c r="A140" s="40"/>
      <c r="B140" s="41"/>
      <c r="C140" s="245" t="s">
        <v>288</v>
      </c>
      <c r="D140" s="245" t="s">
        <v>170</v>
      </c>
      <c r="E140" s="246" t="s">
        <v>3592</v>
      </c>
      <c r="F140" s="247" t="s">
        <v>3593</v>
      </c>
      <c r="G140" s="248" t="s">
        <v>267</v>
      </c>
      <c r="H140" s="249">
        <v>1.2</v>
      </c>
      <c r="I140" s="250"/>
      <c r="J140" s="251">
        <f>ROUND(I140*H140,2)</f>
        <v>0</v>
      </c>
      <c r="K140" s="247" t="s">
        <v>1</v>
      </c>
      <c r="L140" s="46"/>
      <c r="M140" s="252" t="s">
        <v>1</v>
      </c>
      <c r="N140" s="253" t="s">
        <v>42</v>
      </c>
      <c r="O140" s="93"/>
      <c r="P140" s="254">
        <f>O140*H140</f>
        <v>0</v>
      </c>
      <c r="Q140" s="254">
        <v>0</v>
      </c>
      <c r="R140" s="254">
        <f>Q140*H140</f>
        <v>0</v>
      </c>
      <c r="S140" s="254">
        <v>0</v>
      </c>
      <c r="T140" s="255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56" t="s">
        <v>175</v>
      </c>
      <c r="AT140" s="256" t="s">
        <v>170</v>
      </c>
      <c r="AU140" s="256" t="s">
        <v>87</v>
      </c>
      <c r="AY140" s="19" t="s">
        <v>167</v>
      </c>
      <c r="BE140" s="257">
        <f>IF(N140="základní",J140,0)</f>
        <v>0</v>
      </c>
      <c r="BF140" s="257">
        <f>IF(N140="snížená",J140,0)</f>
        <v>0</v>
      </c>
      <c r="BG140" s="257">
        <f>IF(N140="zákl. přenesená",J140,0)</f>
        <v>0</v>
      </c>
      <c r="BH140" s="257">
        <f>IF(N140="sníž. přenesená",J140,0)</f>
        <v>0</v>
      </c>
      <c r="BI140" s="257">
        <f>IF(N140="nulová",J140,0)</f>
        <v>0</v>
      </c>
      <c r="BJ140" s="19" t="s">
        <v>85</v>
      </c>
      <c r="BK140" s="257">
        <f>ROUND(I140*H140,2)</f>
        <v>0</v>
      </c>
      <c r="BL140" s="19" t="s">
        <v>175</v>
      </c>
      <c r="BM140" s="256" t="s">
        <v>380</v>
      </c>
    </row>
    <row r="141" spans="1:65" s="2" customFormat="1" ht="16.5" customHeight="1">
      <c r="A141" s="40"/>
      <c r="B141" s="41"/>
      <c r="C141" s="245" t="s">
        <v>8</v>
      </c>
      <c r="D141" s="245" t="s">
        <v>170</v>
      </c>
      <c r="E141" s="246" t="s">
        <v>3594</v>
      </c>
      <c r="F141" s="247" t="s">
        <v>3595</v>
      </c>
      <c r="G141" s="248" t="s">
        <v>267</v>
      </c>
      <c r="H141" s="249">
        <v>1.5</v>
      </c>
      <c r="I141" s="250"/>
      <c r="J141" s="251">
        <f>ROUND(I141*H141,2)</f>
        <v>0</v>
      </c>
      <c r="K141" s="247" t="s">
        <v>1</v>
      </c>
      <c r="L141" s="46"/>
      <c r="M141" s="252" t="s">
        <v>1</v>
      </c>
      <c r="N141" s="253" t="s">
        <v>42</v>
      </c>
      <c r="O141" s="93"/>
      <c r="P141" s="254">
        <f>O141*H141</f>
        <v>0</v>
      </c>
      <c r="Q141" s="254">
        <v>0</v>
      </c>
      <c r="R141" s="254">
        <f>Q141*H141</f>
        <v>0</v>
      </c>
      <c r="S141" s="254">
        <v>0</v>
      </c>
      <c r="T141" s="255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56" t="s">
        <v>175</v>
      </c>
      <c r="AT141" s="256" t="s">
        <v>170</v>
      </c>
      <c r="AU141" s="256" t="s">
        <v>87</v>
      </c>
      <c r="AY141" s="19" t="s">
        <v>167</v>
      </c>
      <c r="BE141" s="257">
        <f>IF(N141="základní",J141,0)</f>
        <v>0</v>
      </c>
      <c r="BF141" s="257">
        <f>IF(N141="snížená",J141,0)</f>
        <v>0</v>
      </c>
      <c r="BG141" s="257">
        <f>IF(N141="zákl. přenesená",J141,0)</f>
        <v>0</v>
      </c>
      <c r="BH141" s="257">
        <f>IF(N141="sníž. přenesená",J141,0)</f>
        <v>0</v>
      </c>
      <c r="BI141" s="257">
        <f>IF(N141="nulová",J141,0)</f>
        <v>0</v>
      </c>
      <c r="BJ141" s="19" t="s">
        <v>85</v>
      </c>
      <c r="BK141" s="257">
        <f>ROUND(I141*H141,2)</f>
        <v>0</v>
      </c>
      <c r="BL141" s="19" t="s">
        <v>175</v>
      </c>
      <c r="BM141" s="256" t="s">
        <v>333</v>
      </c>
    </row>
    <row r="142" spans="1:65" s="2" customFormat="1" ht="16.5" customHeight="1">
      <c r="A142" s="40"/>
      <c r="B142" s="41"/>
      <c r="C142" s="245" t="s">
        <v>300</v>
      </c>
      <c r="D142" s="245" t="s">
        <v>170</v>
      </c>
      <c r="E142" s="246" t="s">
        <v>3596</v>
      </c>
      <c r="F142" s="247" t="s">
        <v>3597</v>
      </c>
      <c r="G142" s="248" t="s">
        <v>267</v>
      </c>
      <c r="H142" s="249">
        <v>70</v>
      </c>
      <c r="I142" s="250"/>
      <c r="J142" s="251">
        <f>ROUND(I142*H142,2)</f>
        <v>0</v>
      </c>
      <c r="K142" s="247" t="s">
        <v>1</v>
      </c>
      <c r="L142" s="46"/>
      <c r="M142" s="252" t="s">
        <v>1</v>
      </c>
      <c r="N142" s="253" t="s">
        <v>42</v>
      </c>
      <c r="O142" s="93"/>
      <c r="P142" s="254">
        <f>O142*H142</f>
        <v>0</v>
      </c>
      <c r="Q142" s="254">
        <v>0</v>
      </c>
      <c r="R142" s="254">
        <f>Q142*H142</f>
        <v>0</v>
      </c>
      <c r="S142" s="254">
        <v>0</v>
      </c>
      <c r="T142" s="255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56" t="s">
        <v>175</v>
      </c>
      <c r="AT142" s="256" t="s">
        <v>170</v>
      </c>
      <c r="AU142" s="256" t="s">
        <v>87</v>
      </c>
      <c r="AY142" s="19" t="s">
        <v>167</v>
      </c>
      <c r="BE142" s="257">
        <f>IF(N142="základní",J142,0)</f>
        <v>0</v>
      </c>
      <c r="BF142" s="257">
        <f>IF(N142="snížená",J142,0)</f>
        <v>0</v>
      </c>
      <c r="BG142" s="257">
        <f>IF(N142="zákl. přenesená",J142,0)</f>
        <v>0</v>
      </c>
      <c r="BH142" s="257">
        <f>IF(N142="sníž. přenesená",J142,0)</f>
        <v>0</v>
      </c>
      <c r="BI142" s="257">
        <f>IF(N142="nulová",J142,0)</f>
        <v>0</v>
      </c>
      <c r="BJ142" s="19" t="s">
        <v>85</v>
      </c>
      <c r="BK142" s="257">
        <f>ROUND(I142*H142,2)</f>
        <v>0</v>
      </c>
      <c r="BL142" s="19" t="s">
        <v>175</v>
      </c>
      <c r="BM142" s="256" t="s">
        <v>407</v>
      </c>
    </row>
    <row r="143" spans="1:65" s="2" customFormat="1" ht="16.5" customHeight="1">
      <c r="A143" s="40"/>
      <c r="B143" s="41"/>
      <c r="C143" s="245" t="s">
        <v>306</v>
      </c>
      <c r="D143" s="245" t="s">
        <v>170</v>
      </c>
      <c r="E143" s="246" t="s">
        <v>3598</v>
      </c>
      <c r="F143" s="247" t="s">
        <v>3599</v>
      </c>
      <c r="G143" s="248" t="s">
        <v>2655</v>
      </c>
      <c r="H143" s="249">
        <v>1</v>
      </c>
      <c r="I143" s="250"/>
      <c r="J143" s="251">
        <f>ROUND(I143*H143,2)</f>
        <v>0</v>
      </c>
      <c r="K143" s="247" t="s">
        <v>1</v>
      </c>
      <c r="L143" s="46"/>
      <c r="M143" s="252" t="s">
        <v>1</v>
      </c>
      <c r="N143" s="253" t="s">
        <v>42</v>
      </c>
      <c r="O143" s="93"/>
      <c r="P143" s="254">
        <f>O143*H143</f>
        <v>0</v>
      </c>
      <c r="Q143" s="254">
        <v>0</v>
      </c>
      <c r="R143" s="254">
        <f>Q143*H143</f>
        <v>0</v>
      </c>
      <c r="S143" s="254">
        <v>0</v>
      </c>
      <c r="T143" s="255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56" t="s">
        <v>175</v>
      </c>
      <c r="AT143" s="256" t="s">
        <v>170</v>
      </c>
      <c r="AU143" s="256" t="s">
        <v>87</v>
      </c>
      <c r="AY143" s="19" t="s">
        <v>167</v>
      </c>
      <c r="BE143" s="257">
        <f>IF(N143="základní",J143,0)</f>
        <v>0</v>
      </c>
      <c r="BF143" s="257">
        <f>IF(N143="snížená",J143,0)</f>
        <v>0</v>
      </c>
      <c r="BG143" s="257">
        <f>IF(N143="zákl. přenesená",J143,0)</f>
        <v>0</v>
      </c>
      <c r="BH143" s="257">
        <f>IF(N143="sníž. přenesená",J143,0)</f>
        <v>0</v>
      </c>
      <c r="BI143" s="257">
        <f>IF(N143="nulová",J143,0)</f>
        <v>0</v>
      </c>
      <c r="BJ143" s="19" t="s">
        <v>85</v>
      </c>
      <c r="BK143" s="257">
        <f>ROUND(I143*H143,2)</f>
        <v>0</v>
      </c>
      <c r="BL143" s="19" t="s">
        <v>175</v>
      </c>
      <c r="BM143" s="256" t="s">
        <v>399</v>
      </c>
    </row>
    <row r="144" spans="1:65" s="2" customFormat="1" ht="16.5" customHeight="1">
      <c r="A144" s="40"/>
      <c r="B144" s="41"/>
      <c r="C144" s="245" t="s">
        <v>314</v>
      </c>
      <c r="D144" s="245" t="s">
        <v>170</v>
      </c>
      <c r="E144" s="246" t="s">
        <v>3600</v>
      </c>
      <c r="F144" s="247" t="s">
        <v>3601</v>
      </c>
      <c r="G144" s="248" t="s">
        <v>2655</v>
      </c>
      <c r="H144" s="249">
        <v>1</v>
      </c>
      <c r="I144" s="250"/>
      <c r="J144" s="251">
        <f>ROUND(I144*H144,2)</f>
        <v>0</v>
      </c>
      <c r="K144" s="247" t="s">
        <v>1</v>
      </c>
      <c r="L144" s="46"/>
      <c r="M144" s="252" t="s">
        <v>1</v>
      </c>
      <c r="N144" s="253" t="s">
        <v>42</v>
      </c>
      <c r="O144" s="93"/>
      <c r="P144" s="254">
        <f>O144*H144</f>
        <v>0</v>
      </c>
      <c r="Q144" s="254">
        <v>0</v>
      </c>
      <c r="R144" s="254">
        <f>Q144*H144</f>
        <v>0</v>
      </c>
      <c r="S144" s="254">
        <v>0</v>
      </c>
      <c r="T144" s="255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56" t="s">
        <v>175</v>
      </c>
      <c r="AT144" s="256" t="s">
        <v>170</v>
      </c>
      <c r="AU144" s="256" t="s">
        <v>87</v>
      </c>
      <c r="AY144" s="19" t="s">
        <v>167</v>
      </c>
      <c r="BE144" s="257">
        <f>IF(N144="základní",J144,0)</f>
        <v>0</v>
      </c>
      <c r="BF144" s="257">
        <f>IF(N144="snížená",J144,0)</f>
        <v>0</v>
      </c>
      <c r="BG144" s="257">
        <f>IF(N144="zákl. přenesená",J144,0)</f>
        <v>0</v>
      </c>
      <c r="BH144" s="257">
        <f>IF(N144="sníž. přenesená",J144,0)</f>
        <v>0</v>
      </c>
      <c r="BI144" s="257">
        <f>IF(N144="nulová",J144,0)</f>
        <v>0</v>
      </c>
      <c r="BJ144" s="19" t="s">
        <v>85</v>
      </c>
      <c r="BK144" s="257">
        <f>ROUND(I144*H144,2)</f>
        <v>0</v>
      </c>
      <c r="BL144" s="19" t="s">
        <v>175</v>
      </c>
      <c r="BM144" s="256" t="s">
        <v>604</v>
      </c>
    </row>
    <row r="145" spans="1:65" s="2" customFormat="1" ht="16.5" customHeight="1">
      <c r="A145" s="40"/>
      <c r="B145" s="41"/>
      <c r="C145" s="245" t="s">
        <v>321</v>
      </c>
      <c r="D145" s="245" t="s">
        <v>170</v>
      </c>
      <c r="E145" s="246" t="s">
        <v>3602</v>
      </c>
      <c r="F145" s="247" t="s">
        <v>3603</v>
      </c>
      <c r="G145" s="248" t="s">
        <v>2655</v>
      </c>
      <c r="H145" s="249">
        <v>2</v>
      </c>
      <c r="I145" s="250"/>
      <c r="J145" s="251">
        <f>ROUND(I145*H145,2)</f>
        <v>0</v>
      </c>
      <c r="K145" s="247" t="s">
        <v>1</v>
      </c>
      <c r="L145" s="46"/>
      <c r="M145" s="252" t="s">
        <v>1</v>
      </c>
      <c r="N145" s="253" t="s">
        <v>42</v>
      </c>
      <c r="O145" s="93"/>
      <c r="P145" s="254">
        <f>O145*H145</f>
        <v>0</v>
      </c>
      <c r="Q145" s="254">
        <v>0</v>
      </c>
      <c r="R145" s="254">
        <f>Q145*H145</f>
        <v>0</v>
      </c>
      <c r="S145" s="254">
        <v>0</v>
      </c>
      <c r="T145" s="255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56" t="s">
        <v>175</v>
      </c>
      <c r="AT145" s="256" t="s">
        <v>170</v>
      </c>
      <c r="AU145" s="256" t="s">
        <v>87</v>
      </c>
      <c r="AY145" s="19" t="s">
        <v>167</v>
      </c>
      <c r="BE145" s="257">
        <f>IF(N145="základní",J145,0)</f>
        <v>0</v>
      </c>
      <c r="BF145" s="257">
        <f>IF(N145="snížená",J145,0)</f>
        <v>0</v>
      </c>
      <c r="BG145" s="257">
        <f>IF(N145="zákl. přenesená",J145,0)</f>
        <v>0</v>
      </c>
      <c r="BH145" s="257">
        <f>IF(N145="sníž. přenesená",J145,0)</f>
        <v>0</v>
      </c>
      <c r="BI145" s="257">
        <f>IF(N145="nulová",J145,0)</f>
        <v>0</v>
      </c>
      <c r="BJ145" s="19" t="s">
        <v>85</v>
      </c>
      <c r="BK145" s="257">
        <f>ROUND(I145*H145,2)</f>
        <v>0</v>
      </c>
      <c r="BL145" s="19" t="s">
        <v>175</v>
      </c>
      <c r="BM145" s="256" t="s">
        <v>616</v>
      </c>
    </row>
    <row r="146" spans="1:65" s="2" customFormat="1" ht="16.5" customHeight="1">
      <c r="A146" s="40"/>
      <c r="B146" s="41"/>
      <c r="C146" s="245" t="s">
        <v>327</v>
      </c>
      <c r="D146" s="245" t="s">
        <v>170</v>
      </c>
      <c r="E146" s="246" t="s">
        <v>3604</v>
      </c>
      <c r="F146" s="247" t="s">
        <v>3605</v>
      </c>
      <c r="G146" s="248" t="s">
        <v>2655</v>
      </c>
      <c r="H146" s="249">
        <v>14</v>
      </c>
      <c r="I146" s="250"/>
      <c r="J146" s="251">
        <f>ROUND(I146*H146,2)</f>
        <v>0</v>
      </c>
      <c r="K146" s="247" t="s">
        <v>1</v>
      </c>
      <c r="L146" s="46"/>
      <c r="M146" s="252" t="s">
        <v>1</v>
      </c>
      <c r="N146" s="253" t="s">
        <v>42</v>
      </c>
      <c r="O146" s="93"/>
      <c r="P146" s="254">
        <f>O146*H146</f>
        <v>0</v>
      </c>
      <c r="Q146" s="254">
        <v>0</v>
      </c>
      <c r="R146" s="254">
        <f>Q146*H146</f>
        <v>0</v>
      </c>
      <c r="S146" s="254">
        <v>0</v>
      </c>
      <c r="T146" s="255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56" t="s">
        <v>175</v>
      </c>
      <c r="AT146" s="256" t="s">
        <v>170</v>
      </c>
      <c r="AU146" s="256" t="s">
        <v>87</v>
      </c>
      <c r="AY146" s="19" t="s">
        <v>167</v>
      </c>
      <c r="BE146" s="257">
        <f>IF(N146="základní",J146,0)</f>
        <v>0</v>
      </c>
      <c r="BF146" s="257">
        <f>IF(N146="snížená",J146,0)</f>
        <v>0</v>
      </c>
      <c r="BG146" s="257">
        <f>IF(N146="zákl. přenesená",J146,0)</f>
        <v>0</v>
      </c>
      <c r="BH146" s="257">
        <f>IF(N146="sníž. přenesená",J146,0)</f>
        <v>0</v>
      </c>
      <c r="BI146" s="257">
        <f>IF(N146="nulová",J146,0)</f>
        <v>0</v>
      </c>
      <c r="BJ146" s="19" t="s">
        <v>85</v>
      </c>
      <c r="BK146" s="257">
        <f>ROUND(I146*H146,2)</f>
        <v>0</v>
      </c>
      <c r="BL146" s="19" t="s">
        <v>175</v>
      </c>
      <c r="BM146" s="256" t="s">
        <v>628</v>
      </c>
    </row>
    <row r="147" spans="1:65" s="2" customFormat="1" ht="16.5" customHeight="1">
      <c r="A147" s="40"/>
      <c r="B147" s="41"/>
      <c r="C147" s="245" t="s">
        <v>7</v>
      </c>
      <c r="D147" s="245" t="s">
        <v>170</v>
      </c>
      <c r="E147" s="246" t="s">
        <v>3606</v>
      </c>
      <c r="F147" s="247" t="s">
        <v>3607</v>
      </c>
      <c r="G147" s="248" t="s">
        <v>348</v>
      </c>
      <c r="H147" s="249">
        <v>2</v>
      </c>
      <c r="I147" s="250"/>
      <c r="J147" s="251">
        <f>ROUND(I147*H147,2)</f>
        <v>0</v>
      </c>
      <c r="K147" s="247" t="s">
        <v>1</v>
      </c>
      <c r="L147" s="46"/>
      <c r="M147" s="252" t="s">
        <v>1</v>
      </c>
      <c r="N147" s="253" t="s">
        <v>42</v>
      </c>
      <c r="O147" s="93"/>
      <c r="P147" s="254">
        <f>O147*H147</f>
        <v>0</v>
      </c>
      <c r="Q147" s="254">
        <v>0</v>
      </c>
      <c r="R147" s="254">
        <f>Q147*H147</f>
        <v>0</v>
      </c>
      <c r="S147" s="254">
        <v>0</v>
      </c>
      <c r="T147" s="255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56" t="s">
        <v>175</v>
      </c>
      <c r="AT147" s="256" t="s">
        <v>170</v>
      </c>
      <c r="AU147" s="256" t="s">
        <v>87</v>
      </c>
      <c r="AY147" s="19" t="s">
        <v>167</v>
      </c>
      <c r="BE147" s="257">
        <f>IF(N147="základní",J147,0)</f>
        <v>0</v>
      </c>
      <c r="BF147" s="257">
        <f>IF(N147="snížená",J147,0)</f>
        <v>0</v>
      </c>
      <c r="BG147" s="257">
        <f>IF(N147="zákl. přenesená",J147,0)</f>
        <v>0</v>
      </c>
      <c r="BH147" s="257">
        <f>IF(N147="sníž. přenesená",J147,0)</f>
        <v>0</v>
      </c>
      <c r="BI147" s="257">
        <f>IF(N147="nulová",J147,0)</f>
        <v>0</v>
      </c>
      <c r="BJ147" s="19" t="s">
        <v>85</v>
      </c>
      <c r="BK147" s="257">
        <f>ROUND(I147*H147,2)</f>
        <v>0</v>
      </c>
      <c r="BL147" s="19" t="s">
        <v>175</v>
      </c>
      <c r="BM147" s="256" t="s">
        <v>641</v>
      </c>
    </row>
    <row r="148" spans="1:65" s="2" customFormat="1" ht="16.5" customHeight="1">
      <c r="A148" s="40"/>
      <c r="B148" s="41"/>
      <c r="C148" s="245" t="s">
        <v>345</v>
      </c>
      <c r="D148" s="245" t="s">
        <v>170</v>
      </c>
      <c r="E148" s="246" t="s">
        <v>3608</v>
      </c>
      <c r="F148" s="247" t="s">
        <v>3609</v>
      </c>
      <c r="G148" s="248" t="s">
        <v>348</v>
      </c>
      <c r="H148" s="249">
        <v>10</v>
      </c>
      <c r="I148" s="250"/>
      <c r="J148" s="251">
        <f>ROUND(I148*H148,2)</f>
        <v>0</v>
      </c>
      <c r="K148" s="247" t="s">
        <v>1</v>
      </c>
      <c r="L148" s="46"/>
      <c r="M148" s="252" t="s">
        <v>1</v>
      </c>
      <c r="N148" s="253" t="s">
        <v>42</v>
      </c>
      <c r="O148" s="93"/>
      <c r="P148" s="254">
        <f>O148*H148</f>
        <v>0</v>
      </c>
      <c r="Q148" s="254">
        <v>0</v>
      </c>
      <c r="R148" s="254">
        <f>Q148*H148</f>
        <v>0</v>
      </c>
      <c r="S148" s="254">
        <v>0</v>
      </c>
      <c r="T148" s="255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56" t="s">
        <v>175</v>
      </c>
      <c r="AT148" s="256" t="s">
        <v>170</v>
      </c>
      <c r="AU148" s="256" t="s">
        <v>87</v>
      </c>
      <c r="AY148" s="19" t="s">
        <v>167</v>
      </c>
      <c r="BE148" s="257">
        <f>IF(N148="základní",J148,0)</f>
        <v>0</v>
      </c>
      <c r="BF148" s="257">
        <f>IF(N148="snížená",J148,0)</f>
        <v>0</v>
      </c>
      <c r="BG148" s="257">
        <f>IF(N148="zákl. přenesená",J148,0)</f>
        <v>0</v>
      </c>
      <c r="BH148" s="257">
        <f>IF(N148="sníž. přenesená",J148,0)</f>
        <v>0</v>
      </c>
      <c r="BI148" s="257">
        <f>IF(N148="nulová",J148,0)</f>
        <v>0</v>
      </c>
      <c r="BJ148" s="19" t="s">
        <v>85</v>
      </c>
      <c r="BK148" s="257">
        <f>ROUND(I148*H148,2)</f>
        <v>0</v>
      </c>
      <c r="BL148" s="19" t="s">
        <v>175</v>
      </c>
      <c r="BM148" s="256" t="s">
        <v>651</v>
      </c>
    </row>
    <row r="149" spans="1:65" s="2" customFormat="1" ht="16.5" customHeight="1">
      <c r="A149" s="40"/>
      <c r="B149" s="41"/>
      <c r="C149" s="245" t="s">
        <v>350</v>
      </c>
      <c r="D149" s="245" t="s">
        <v>170</v>
      </c>
      <c r="E149" s="246" t="s">
        <v>3610</v>
      </c>
      <c r="F149" s="247" t="s">
        <v>3611</v>
      </c>
      <c r="G149" s="248" t="s">
        <v>348</v>
      </c>
      <c r="H149" s="249">
        <v>1</v>
      </c>
      <c r="I149" s="250"/>
      <c r="J149" s="251">
        <f>ROUND(I149*H149,2)</f>
        <v>0</v>
      </c>
      <c r="K149" s="247" t="s">
        <v>1</v>
      </c>
      <c r="L149" s="46"/>
      <c r="M149" s="252" t="s">
        <v>1</v>
      </c>
      <c r="N149" s="253" t="s">
        <v>42</v>
      </c>
      <c r="O149" s="93"/>
      <c r="P149" s="254">
        <f>O149*H149</f>
        <v>0</v>
      </c>
      <c r="Q149" s="254">
        <v>0</v>
      </c>
      <c r="R149" s="254">
        <f>Q149*H149</f>
        <v>0</v>
      </c>
      <c r="S149" s="254">
        <v>0</v>
      </c>
      <c r="T149" s="255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56" t="s">
        <v>175</v>
      </c>
      <c r="AT149" s="256" t="s">
        <v>170</v>
      </c>
      <c r="AU149" s="256" t="s">
        <v>87</v>
      </c>
      <c r="AY149" s="19" t="s">
        <v>167</v>
      </c>
      <c r="BE149" s="257">
        <f>IF(N149="základní",J149,0)</f>
        <v>0</v>
      </c>
      <c r="BF149" s="257">
        <f>IF(N149="snížená",J149,0)</f>
        <v>0</v>
      </c>
      <c r="BG149" s="257">
        <f>IF(N149="zákl. přenesená",J149,0)</f>
        <v>0</v>
      </c>
      <c r="BH149" s="257">
        <f>IF(N149="sníž. přenesená",J149,0)</f>
        <v>0</v>
      </c>
      <c r="BI149" s="257">
        <f>IF(N149="nulová",J149,0)</f>
        <v>0</v>
      </c>
      <c r="BJ149" s="19" t="s">
        <v>85</v>
      </c>
      <c r="BK149" s="257">
        <f>ROUND(I149*H149,2)</f>
        <v>0</v>
      </c>
      <c r="BL149" s="19" t="s">
        <v>175</v>
      </c>
      <c r="BM149" s="256" t="s">
        <v>665</v>
      </c>
    </row>
    <row r="150" spans="1:65" s="2" customFormat="1" ht="16.5" customHeight="1">
      <c r="A150" s="40"/>
      <c r="B150" s="41"/>
      <c r="C150" s="245" t="s">
        <v>356</v>
      </c>
      <c r="D150" s="245" t="s">
        <v>170</v>
      </c>
      <c r="E150" s="246" t="s">
        <v>3612</v>
      </c>
      <c r="F150" s="247" t="s">
        <v>3613</v>
      </c>
      <c r="G150" s="248" t="s">
        <v>348</v>
      </c>
      <c r="H150" s="249">
        <v>1</v>
      </c>
      <c r="I150" s="250"/>
      <c r="J150" s="251">
        <f>ROUND(I150*H150,2)</f>
        <v>0</v>
      </c>
      <c r="K150" s="247" t="s">
        <v>1</v>
      </c>
      <c r="L150" s="46"/>
      <c r="M150" s="252" t="s">
        <v>1</v>
      </c>
      <c r="N150" s="253" t="s">
        <v>42</v>
      </c>
      <c r="O150" s="93"/>
      <c r="P150" s="254">
        <f>O150*H150</f>
        <v>0</v>
      </c>
      <c r="Q150" s="254">
        <v>0</v>
      </c>
      <c r="R150" s="254">
        <f>Q150*H150</f>
        <v>0</v>
      </c>
      <c r="S150" s="254">
        <v>0</v>
      </c>
      <c r="T150" s="255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56" t="s">
        <v>175</v>
      </c>
      <c r="AT150" s="256" t="s">
        <v>170</v>
      </c>
      <c r="AU150" s="256" t="s">
        <v>87</v>
      </c>
      <c r="AY150" s="19" t="s">
        <v>167</v>
      </c>
      <c r="BE150" s="257">
        <f>IF(N150="základní",J150,0)</f>
        <v>0</v>
      </c>
      <c r="BF150" s="257">
        <f>IF(N150="snížená",J150,0)</f>
        <v>0</v>
      </c>
      <c r="BG150" s="257">
        <f>IF(N150="zákl. přenesená",J150,0)</f>
        <v>0</v>
      </c>
      <c r="BH150" s="257">
        <f>IF(N150="sníž. přenesená",J150,0)</f>
        <v>0</v>
      </c>
      <c r="BI150" s="257">
        <f>IF(N150="nulová",J150,0)</f>
        <v>0</v>
      </c>
      <c r="BJ150" s="19" t="s">
        <v>85</v>
      </c>
      <c r="BK150" s="257">
        <f>ROUND(I150*H150,2)</f>
        <v>0</v>
      </c>
      <c r="BL150" s="19" t="s">
        <v>175</v>
      </c>
      <c r="BM150" s="256" t="s">
        <v>675</v>
      </c>
    </row>
    <row r="151" spans="1:65" s="2" customFormat="1" ht="16.5" customHeight="1">
      <c r="A151" s="40"/>
      <c r="B151" s="41"/>
      <c r="C151" s="245" t="s">
        <v>361</v>
      </c>
      <c r="D151" s="245" t="s">
        <v>170</v>
      </c>
      <c r="E151" s="246" t="s">
        <v>3614</v>
      </c>
      <c r="F151" s="247" t="s">
        <v>3615</v>
      </c>
      <c r="G151" s="248" t="s">
        <v>2439</v>
      </c>
      <c r="H151" s="249">
        <v>200</v>
      </c>
      <c r="I151" s="250"/>
      <c r="J151" s="251">
        <f>ROUND(I151*H151,2)</f>
        <v>0</v>
      </c>
      <c r="K151" s="247" t="s">
        <v>1</v>
      </c>
      <c r="L151" s="46"/>
      <c r="M151" s="252" t="s">
        <v>1</v>
      </c>
      <c r="N151" s="253" t="s">
        <v>42</v>
      </c>
      <c r="O151" s="93"/>
      <c r="P151" s="254">
        <f>O151*H151</f>
        <v>0</v>
      </c>
      <c r="Q151" s="254">
        <v>0</v>
      </c>
      <c r="R151" s="254">
        <f>Q151*H151</f>
        <v>0</v>
      </c>
      <c r="S151" s="254">
        <v>0</v>
      </c>
      <c r="T151" s="255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56" t="s">
        <v>175</v>
      </c>
      <c r="AT151" s="256" t="s">
        <v>170</v>
      </c>
      <c r="AU151" s="256" t="s">
        <v>87</v>
      </c>
      <c r="AY151" s="19" t="s">
        <v>167</v>
      </c>
      <c r="BE151" s="257">
        <f>IF(N151="základní",J151,0)</f>
        <v>0</v>
      </c>
      <c r="BF151" s="257">
        <f>IF(N151="snížená",J151,0)</f>
        <v>0</v>
      </c>
      <c r="BG151" s="257">
        <f>IF(N151="zákl. přenesená",J151,0)</f>
        <v>0</v>
      </c>
      <c r="BH151" s="257">
        <f>IF(N151="sníž. přenesená",J151,0)</f>
        <v>0</v>
      </c>
      <c r="BI151" s="257">
        <f>IF(N151="nulová",J151,0)</f>
        <v>0</v>
      </c>
      <c r="BJ151" s="19" t="s">
        <v>85</v>
      </c>
      <c r="BK151" s="257">
        <f>ROUND(I151*H151,2)</f>
        <v>0</v>
      </c>
      <c r="BL151" s="19" t="s">
        <v>175</v>
      </c>
      <c r="BM151" s="256" t="s">
        <v>690</v>
      </c>
    </row>
    <row r="152" spans="1:65" s="2" customFormat="1" ht="16.5" customHeight="1">
      <c r="A152" s="40"/>
      <c r="B152" s="41"/>
      <c r="C152" s="245" t="s">
        <v>365</v>
      </c>
      <c r="D152" s="245" t="s">
        <v>170</v>
      </c>
      <c r="E152" s="246" t="s">
        <v>3616</v>
      </c>
      <c r="F152" s="247" t="s">
        <v>3617</v>
      </c>
      <c r="G152" s="248" t="s">
        <v>348</v>
      </c>
      <c r="H152" s="249">
        <v>1</v>
      </c>
      <c r="I152" s="250"/>
      <c r="J152" s="251">
        <f>ROUND(I152*H152,2)</f>
        <v>0</v>
      </c>
      <c r="K152" s="247" t="s">
        <v>1</v>
      </c>
      <c r="L152" s="46"/>
      <c r="M152" s="252" t="s">
        <v>1</v>
      </c>
      <c r="N152" s="253" t="s">
        <v>42</v>
      </c>
      <c r="O152" s="93"/>
      <c r="P152" s="254">
        <f>O152*H152</f>
        <v>0</v>
      </c>
      <c r="Q152" s="254">
        <v>0</v>
      </c>
      <c r="R152" s="254">
        <f>Q152*H152</f>
        <v>0</v>
      </c>
      <c r="S152" s="254">
        <v>0</v>
      </c>
      <c r="T152" s="255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56" t="s">
        <v>175</v>
      </c>
      <c r="AT152" s="256" t="s">
        <v>170</v>
      </c>
      <c r="AU152" s="256" t="s">
        <v>87</v>
      </c>
      <c r="AY152" s="19" t="s">
        <v>167</v>
      </c>
      <c r="BE152" s="257">
        <f>IF(N152="základní",J152,0)</f>
        <v>0</v>
      </c>
      <c r="BF152" s="257">
        <f>IF(N152="snížená",J152,0)</f>
        <v>0</v>
      </c>
      <c r="BG152" s="257">
        <f>IF(N152="zákl. přenesená",J152,0)</f>
        <v>0</v>
      </c>
      <c r="BH152" s="257">
        <f>IF(N152="sníž. přenesená",J152,0)</f>
        <v>0</v>
      </c>
      <c r="BI152" s="257">
        <f>IF(N152="nulová",J152,0)</f>
        <v>0</v>
      </c>
      <c r="BJ152" s="19" t="s">
        <v>85</v>
      </c>
      <c r="BK152" s="257">
        <f>ROUND(I152*H152,2)</f>
        <v>0</v>
      </c>
      <c r="BL152" s="19" t="s">
        <v>175</v>
      </c>
      <c r="BM152" s="256" t="s">
        <v>701</v>
      </c>
    </row>
    <row r="153" spans="1:63" s="12" customFormat="1" ht="25.9" customHeight="1">
      <c r="A153" s="12"/>
      <c r="B153" s="229"/>
      <c r="C153" s="230"/>
      <c r="D153" s="231" t="s">
        <v>76</v>
      </c>
      <c r="E153" s="232" t="s">
        <v>2681</v>
      </c>
      <c r="F153" s="232" t="s">
        <v>1012</v>
      </c>
      <c r="G153" s="230"/>
      <c r="H153" s="230"/>
      <c r="I153" s="233"/>
      <c r="J153" s="234">
        <f>BK153</f>
        <v>0</v>
      </c>
      <c r="K153" s="230"/>
      <c r="L153" s="235"/>
      <c r="M153" s="236"/>
      <c r="N153" s="237"/>
      <c r="O153" s="237"/>
      <c r="P153" s="238">
        <f>P154+P165</f>
        <v>0</v>
      </c>
      <c r="Q153" s="237"/>
      <c r="R153" s="238">
        <f>R154+R165</f>
        <v>0</v>
      </c>
      <c r="S153" s="237"/>
      <c r="T153" s="239">
        <f>T154+T165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40" t="s">
        <v>85</v>
      </c>
      <c r="AT153" s="241" t="s">
        <v>76</v>
      </c>
      <c r="AU153" s="241" t="s">
        <v>77</v>
      </c>
      <c r="AY153" s="240" t="s">
        <v>167</v>
      </c>
      <c r="BK153" s="242">
        <f>BK154+BK165</f>
        <v>0</v>
      </c>
    </row>
    <row r="154" spans="1:63" s="12" customFormat="1" ht="22.8" customHeight="1">
      <c r="A154" s="12"/>
      <c r="B154" s="229"/>
      <c r="C154" s="230"/>
      <c r="D154" s="231" t="s">
        <v>76</v>
      </c>
      <c r="E154" s="243" t="s">
        <v>2268</v>
      </c>
      <c r="F154" s="243" t="s">
        <v>3564</v>
      </c>
      <c r="G154" s="230"/>
      <c r="H154" s="230"/>
      <c r="I154" s="233"/>
      <c r="J154" s="244">
        <f>BK154</f>
        <v>0</v>
      </c>
      <c r="K154" s="230"/>
      <c r="L154" s="235"/>
      <c r="M154" s="236"/>
      <c r="N154" s="237"/>
      <c r="O154" s="237"/>
      <c r="P154" s="238">
        <f>SUM(P155:P164)</f>
        <v>0</v>
      </c>
      <c r="Q154" s="237"/>
      <c r="R154" s="238">
        <f>SUM(R155:R164)</f>
        <v>0</v>
      </c>
      <c r="S154" s="237"/>
      <c r="T154" s="239">
        <f>SUM(T155:T164)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40" t="s">
        <v>85</v>
      </c>
      <c r="AT154" s="241" t="s">
        <v>76</v>
      </c>
      <c r="AU154" s="241" t="s">
        <v>85</v>
      </c>
      <c r="AY154" s="240" t="s">
        <v>167</v>
      </c>
      <c r="BK154" s="242">
        <f>SUM(BK155:BK164)</f>
        <v>0</v>
      </c>
    </row>
    <row r="155" spans="1:65" s="2" customFormat="1" ht="16.5" customHeight="1">
      <c r="A155" s="40"/>
      <c r="B155" s="41"/>
      <c r="C155" s="245" t="s">
        <v>372</v>
      </c>
      <c r="D155" s="245" t="s">
        <v>170</v>
      </c>
      <c r="E155" s="246" t="s">
        <v>3618</v>
      </c>
      <c r="F155" s="247" t="s">
        <v>3619</v>
      </c>
      <c r="G155" s="248" t="s">
        <v>348</v>
      </c>
      <c r="H155" s="249">
        <v>4</v>
      </c>
      <c r="I155" s="250"/>
      <c r="J155" s="251">
        <f>ROUND(I155*H155,2)</f>
        <v>0</v>
      </c>
      <c r="K155" s="247" t="s">
        <v>1</v>
      </c>
      <c r="L155" s="46"/>
      <c r="M155" s="252" t="s">
        <v>1</v>
      </c>
      <c r="N155" s="253" t="s">
        <v>42</v>
      </c>
      <c r="O155" s="93"/>
      <c r="P155" s="254">
        <f>O155*H155</f>
        <v>0</v>
      </c>
      <c r="Q155" s="254">
        <v>0</v>
      </c>
      <c r="R155" s="254">
        <f>Q155*H155</f>
        <v>0</v>
      </c>
      <c r="S155" s="254">
        <v>0</v>
      </c>
      <c r="T155" s="255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56" t="s">
        <v>175</v>
      </c>
      <c r="AT155" s="256" t="s">
        <v>170</v>
      </c>
      <c r="AU155" s="256" t="s">
        <v>87</v>
      </c>
      <c r="AY155" s="19" t="s">
        <v>167</v>
      </c>
      <c r="BE155" s="257">
        <f>IF(N155="základní",J155,0)</f>
        <v>0</v>
      </c>
      <c r="BF155" s="257">
        <f>IF(N155="snížená",J155,0)</f>
        <v>0</v>
      </c>
      <c r="BG155" s="257">
        <f>IF(N155="zákl. přenesená",J155,0)</f>
        <v>0</v>
      </c>
      <c r="BH155" s="257">
        <f>IF(N155="sníž. přenesená",J155,0)</f>
        <v>0</v>
      </c>
      <c r="BI155" s="257">
        <f>IF(N155="nulová",J155,0)</f>
        <v>0</v>
      </c>
      <c r="BJ155" s="19" t="s">
        <v>85</v>
      </c>
      <c r="BK155" s="257">
        <f>ROUND(I155*H155,2)</f>
        <v>0</v>
      </c>
      <c r="BL155" s="19" t="s">
        <v>175</v>
      </c>
      <c r="BM155" s="256" t="s">
        <v>711</v>
      </c>
    </row>
    <row r="156" spans="1:65" s="2" customFormat="1" ht="16.5" customHeight="1">
      <c r="A156" s="40"/>
      <c r="B156" s="41"/>
      <c r="C156" s="245" t="s">
        <v>380</v>
      </c>
      <c r="D156" s="245" t="s">
        <v>170</v>
      </c>
      <c r="E156" s="246" t="s">
        <v>3620</v>
      </c>
      <c r="F156" s="247" t="s">
        <v>3621</v>
      </c>
      <c r="G156" s="248" t="s">
        <v>2439</v>
      </c>
      <c r="H156" s="249">
        <v>800</v>
      </c>
      <c r="I156" s="250"/>
      <c r="J156" s="251">
        <f>ROUND(I156*H156,2)</f>
        <v>0</v>
      </c>
      <c r="K156" s="247" t="s">
        <v>1</v>
      </c>
      <c r="L156" s="46"/>
      <c r="M156" s="252" t="s">
        <v>1</v>
      </c>
      <c r="N156" s="253" t="s">
        <v>42</v>
      </c>
      <c r="O156" s="93"/>
      <c r="P156" s="254">
        <f>O156*H156</f>
        <v>0</v>
      </c>
      <c r="Q156" s="254">
        <v>0</v>
      </c>
      <c r="R156" s="254">
        <f>Q156*H156</f>
        <v>0</v>
      </c>
      <c r="S156" s="254">
        <v>0</v>
      </c>
      <c r="T156" s="255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56" t="s">
        <v>175</v>
      </c>
      <c r="AT156" s="256" t="s">
        <v>170</v>
      </c>
      <c r="AU156" s="256" t="s">
        <v>87</v>
      </c>
      <c r="AY156" s="19" t="s">
        <v>167</v>
      </c>
      <c r="BE156" s="257">
        <f>IF(N156="základní",J156,0)</f>
        <v>0</v>
      </c>
      <c r="BF156" s="257">
        <f>IF(N156="snížená",J156,0)</f>
        <v>0</v>
      </c>
      <c r="BG156" s="257">
        <f>IF(N156="zákl. přenesená",J156,0)</f>
        <v>0</v>
      </c>
      <c r="BH156" s="257">
        <f>IF(N156="sníž. přenesená",J156,0)</f>
        <v>0</v>
      </c>
      <c r="BI156" s="257">
        <f>IF(N156="nulová",J156,0)</f>
        <v>0</v>
      </c>
      <c r="BJ156" s="19" t="s">
        <v>85</v>
      </c>
      <c r="BK156" s="257">
        <f>ROUND(I156*H156,2)</f>
        <v>0</v>
      </c>
      <c r="BL156" s="19" t="s">
        <v>175</v>
      </c>
      <c r="BM156" s="256" t="s">
        <v>719</v>
      </c>
    </row>
    <row r="157" spans="1:65" s="2" customFormat="1" ht="16.5" customHeight="1">
      <c r="A157" s="40"/>
      <c r="B157" s="41"/>
      <c r="C157" s="245" t="s">
        <v>388</v>
      </c>
      <c r="D157" s="245" t="s">
        <v>170</v>
      </c>
      <c r="E157" s="246" t="s">
        <v>3622</v>
      </c>
      <c r="F157" s="247" t="s">
        <v>3623</v>
      </c>
      <c r="G157" s="248" t="s">
        <v>2655</v>
      </c>
      <c r="H157" s="249">
        <v>4</v>
      </c>
      <c r="I157" s="250"/>
      <c r="J157" s="251">
        <f>ROUND(I157*H157,2)</f>
        <v>0</v>
      </c>
      <c r="K157" s="247" t="s">
        <v>1</v>
      </c>
      <c r="L157" s="46"/>
      <c r="M157" s="252" t="s">
        <v>1</v>
      </c>
      <c r="N157" s="253" t="s">
        <v>42</v>
      </c>
      <c r="O157" s="93"/>
      <c r="P157" s="254">
        <f>O157*H157</f>
        <v>0</v>
      </c>
      <c r="Q157" s="254">
        <v>0</v>
      </c>
      <c r="R157" s="254">
        <f>Q157*H157</f>
        <v>0</v>
      </c>
      <c r="S157" s="254">
        <v>0</v>
      </c>
      <c r="T157" s="255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56" t="s">
        <v>175</v>
      </c>
      <c r="AT157" s="256" t="s">
        <v>170</v>
      </c>
      <c r="AU157" s="256" t="s">
        <v>87</v>
      </c>
      <c r="AY157" s="19" t="s">
        <v>167</v>
      </c>
      <c r="BE157" s="257">
        <f>IF(N157="základní",J157,0)</f>
        <v>0</v>
      </c>
      <c r="BF157" s="257">
        <f>IF(N157="snížená",J157,0)</f>
        <v>0</v>
      </c>
      <c r="BG157" s="257">
        <f>IF(N157="zákl. přenesená",J157,0)</f>
        <v>0</v>
      </c>
      <c r="BH157" s="257">
        <f>IF(N157="sníž. přenesená",J157,0)</f>
        <v>0</v>
      </c>
      <c r="BI157" s="257">
        <f>IF(N157="nulová",J157,0)</f>
        <v>0</v>
      </c>
      <c r="BJ157" s="19" t="s">
        <v>85</v>
      </c>
      <c r="BK157" s="257">
        <f>ROUND(I157*H157,2)</f>
        <v>0</v>
      </c>
      <c r="BL157" s="19" t="s">
        <v>175</v>
      </c>
      <c r="BM157" s="256" t="s">
        <v>729</v>
      </c>
    </row>
    <row r="158" spans="1:65" s="2" customFormat="1" ht="16.5" customHeight="1">
      <c r="A158" s="40"/>
      <c r="B158" s="41"/>
      <c r="C158" s="245" t="s">
        <v>333</v>
      </c>
      <c r="D158" s="245" t="s">
        <v>170</v>
      </c>
      <c r="E158" s="246" t="s">
        <v>3624</v>
      </c>
      <c r="F158" s="247" t="s">
        <v>3625</v>
      </c>
      <c r="G158" s="248" t="s">
        <v>2655</v>
      </c>
      <c r="H158" s="249">
        <v>12</v>
      </c>
      <c r="I158" s="250"/>
      <c r="J158" s="251">
        <f>ROUND(I158*H158,2)</f>
        <v>0</v>
      </c>
      <c r="K158" s="247" t="s">
        <v>1</v>
      </c>
      <c r="L158" s="46"/>
      <c r="M158" s="252" t="s">
        <v>1</v>
      </c>
      <c r="N158" s="253" t="s">
        <v>42</v>
      </c>
      <c r="O158" s="93"/>
      <c r="P158" s="254">
        <f>O158*H158</f>
        <v>0</v>
      </c>
      <c r="Q158" s="254">
        <v>0</v>
      </c>
      <c r="R158" s="254">
        <f>Q158*H158</f>
        <v>0</v>
      </c>
      <c r="S158" s="254">
        <v>0</v>
      </c>
      <c r="T158" s="255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56" t="s">
        <v>175</v>
      </c>
      <c r="AT158" s="256" t="s">
        <v>170</v>
      </c>
      <c r="AU158" s="256" t="s">
        <v>87</v>
      </c>
      <c r="AY158" s="19" t="s">
        <v>167</v>
      </c>
      <c r="BE158" s="257">
        <f>IF(N158="základní",J158,0)</f>
        <v>0</v>
      </c>
      <c r="BF158" s="257">
        <f>IF(N158="snížená",J158,0)</f>
        <v>0</v>
      </c>
      <c r="BG158" s="257">
        <f>IF(N158="zákl. přenesená",J158,0)</f>
        <v>0</v>
      </c>
      <c r="BH158" s="257">
        <f>IF(N158="sníž. přenesená",J158,0)</f>
        <v>0</v>
      </c>
      <c r="BI158" s="257">
        <f>IF(N158="nulová",J158,0)</f>
        <v>0</v>
      </c>
      <c r="BJ158" s="19" t="s">
        <v>85</v>
      </c>
      <c r="BK158" s="257">
        <f>ROUND(I158*H158,2)</f>
        <v>0</v>
      </c>
      <c r="BL158" s="19" t="s">
        <v>175</v>
      </c>
      <c r="BM158" s="256" t="s">
        <v>741</v>
      </c>
    </row>
    <row r="159" spans="1:65" s="2" customFormat="1" ht="16.5" customHeight="1">
      <c r="A159" s="40"/>
      <c r="B159" s="41"/>
      <c r="C159" s="245" t="s">
        <v>413</v>
      </c>
      <c r="D159" s="245" t="s">
        <v>170</v>
      </c>
      <c r="E159" s="246" t="s">
        <v>3626</v>
      </c>
      <c r="F159" s="247" t="s">
        <v>3627</v>
      </c>
      <c r="G159" s="248" t="s">
        <v>348</v>
      </c>
      <c r="H159" s="249">
        <v>2</v>
      </c>
      <c r="I159" s="250"/>
      <c r="J159" s="251">
        <f>ROUND(I159*H159,2)</f>
        <v>0</v>
      </c>
      <c r="K159" s="247" t="s">
        <v>1</v>
      </c>
      <c r="L159" s="46"/>
      <c r="M159" s="252" t="s">
        <v>1</v>
      </c>
      <c r="N159" s="253" t="s">
        <v>42</v>
      </c>
      <c r="O159" s="93"/>
      <c r="P159" s="254">
        <f>O159*H159</f>
        <v>0</v>
      </c>
      <c r="Q159" s="254">
        <v>0</v>
      </c>
      <c r="R159" s="254">
        <f>Q159*H159</f>
        <v>0</v>
      </c>
      <c r="S159" s="254">
        <v>0</v>
      </c>
      <c r="T159" s="255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56" t="s">
        <v>175</v>
      </c>
      <c r="AT159" s="256" t="s">
        <v>170</v>
      </c>
      <c r="AU159" s="256" t="s">
        <v>87</v>
      </c>
      <c r="AY159" s="19" t="s">
        <v>167</v>
      </c>
      <c r="BE159" s="257">
        <f>IF(N159="základní",J159,0)</f>
        <v>0</v>
      </c>
      <c r="BF159" s="257">
        <f>IF(N159="snížená",J159,0)</f>
        <v>0</v>
      </c>
      <c r="BG159" s="257">
        <f>IF(N159="zákl. přenesená",J159,0)</f>
        <v>0</v>
      </c>
      <c r="BH159" s="257">
        <f>IF(N159="sníž. přenesená",J159,0)</f>
        <v>0</v>
      </c>
      <c r="BI159" s="257">
        <f>IF(N159="nulová",J159,0)</f>
        <v>0</v>
      </c>
      <c r="BJ159" s="19" t="s">
        <v>85</v>
      </c>
      <c r="BK159" s="257">
        <f>ROUND(I159*H159,2)</f>
        <v>0</v>
      </c>
      <c r="BL159" s="19" t="s">
        <v>175</v>
      </c>
      <c r="BM159" s="256" t="s">
        <v>751</v>
      </c>
    </row>
    <row r="160" spans="1:65" s="2" customFormat="1" ht="16.5" customHeight="1">
      <c r="A160" s="40"/>
      <c r="B160" s="41"/>
      <c r="C160" s="245" t="s">
        <v>407</v>
      </c>
      <c r="D160" s="245" t="s">
        <v>170</v>
      </c>
      <c r="E160" s="246" t="s">
        <v>3628</v>
      </c>
      <c r="F160" s="247" t="s">
        <v>3629</v>
      </c>
      <c r="G160" s="248" t="s">
        <v>267</v>
      </c>
      <c r="H160" s="249">
        <v>9</v>
      </c>
      <c r="I160" s="250"/>
      <c r="J160" s="251">
        <f>ROUND(I160*H160,2)</f>
        <v>0</v>
      </c>
      <c r="K160" s="247" t="s">
        <v>1</v>
      </c>
      <c r="L160" s="46"/>
      <c r="M160" s="252" t="s">
        <v>1</v>
      </c>
      <c r="N160" s="253" t="s">
        <v>42</v>
      </c>
      <c r="O160" s="93"/>
      <c r="P160" s="254">
        <f>O160*H160</f>
        <v>0</v>
      </c>
      <c r="Q160" s="254">
        <v>0</v>
      </c>
      <c r="R160" s="254">
        <f>Q160*H160</f>
        <v>0</v>
      </c>
      <c r="S160" s="254">
        <v>0</v>
      </c>
      <c r="T160" s="255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56" t="s">
        <v>175</v>
      </c>
      <c r="AT160" s="256" t="s">
        <v>170</v>
      </c>
      <c r="AU160" s="256" t="s">
        <v>87</v>
      </c>
      <c r="AY160" s="19" t="s">
        <v>167</v>
      </c>
      <c r="BE160" s="257">
        <f>IF(N160="základní",J160,0)</f>
        <v>0</v>
      </c>
      <c r="BF160" s="257">
        <f>IF(N160="snížená",J160,0)</f>
        <v>0</v>
      </c>
      <c r="BG160" s="257">
        <f>IF(N160="zákl. přenesená",J160,0)</f>
        <v>0</v>
      </c>
      <c r="BH160" s="257">
        <f>IF(N160="sníž. přenesená",J160,0)</f>
        <v>0</v>
      </c>
      <c r="BI160" s="257">
        <f>IF(N160="nulová",J160,0)</f>
        <v>0</v>
      </c>
      <c r="BJ160" s="19" t="s">
        <v>85</v>
      </c>
      <c r="BK160" s="257">
        <f>ROUND(I160*H160,2)</f>
        <v>0</v>
      </c>
      <c r="BL160" s="19" t="s">
        <v>175</v>
      </c>
      <c r="BM160" s="256" t="s">
        <v>761</v>
      </c>
    </row>
    <row r="161" spans="1:65" s="2" customFormat="1" ht="16.5" customHeight="1">
      <c r="A161" s="40"/>
      <c r="B161" s="41"/>
      <c r="C161" s="245" t="s">
        <v>393</v>
      </c>
      <c r="D161" s="245" t="s">
        <v>170</v>
      </c>
      <c r="E161" s="246" t="s">
        <v>3630</v>
      </c>
      <c r="F161" s="247" t="s">
        <v>3631</v>
      </c>
      <c r="G161" s="248" t="s">
        <v>267</v>
      </c>
      <c r="H161" s="249">
        <v>4</v>
      </c>
      <c r="I161" s="250"/>
      <c r="J161" s="251">
        <f>ROUND(I161*H161,2)</f>
        <v>0</v>
      </c>
      <c r="K161" s="247" t="s">
        <v>1</v>
      </c>
      <c r="L161" s="46"/>
      <c r="M161" s="252" t="s">
        <v>1</v>
      </c>
      <c r="N161" s="253" t="s">
        <v>42</v>
      </c>
      <c r="O161" s="93"/>
      <c r="P161" s="254">
        <f>O161*H161</f>
        <v>0</v>
      </c>
      <c r="Q161" s="254">
        <v>0</v>
      </c>
      <c r="R161" s="254">
        <f>Q161*H161</f>
        <v>0</v>
      </c>
      <c r="S161" s="254">
        <v>0</v>
      </c>
      <c r="T161" s="255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56" t="s">
        <v>175</v>
      </c>
      <c r="AT161" s="256" t="s">
        <v>170</v>
      </c>
      <c r="AU161" s="256" t="s">
        <v>87</v>
      </c>
      <c r="AY161" s="19" t="s">
        <v>167</v>
      </c>
      <c r="BE161" s="257">
        <f>IF(N161="základní",J161,0)</f>
        <v>0</v>
      </c>
      <c r="BF161" s="257">
        <f>IF(N161="snížená",J161,0)</f>
        <v>0</v>
      </c>
      <c r="BG161" s="257">
        <f>IF(N161="zákl. přenesená",J161,0)</f>
        <v>0</v>
      </c>
      <c r="BH161" s="257">
        <f>IF(N161="sníž. přenesená",J161,0)</f>
        <v>0</v>
      </c>
      <c r="BI161" s="257">
        <f>IF(N161="nulová",J161,0)</f>
        <v>0</v>
      </c>
      <c r="BJ161" s="19" t="s">
        <v>85</v>
      </c>
      <c r="BK161" s="257">
        <f>ROUND(I161*H161,2)</f>
        <v>0</v>
      </c>
      <c r="BL161" s="19" t="s">
        <v>175</v>
      </c>
      <c r="BM161" s="256" t="s">
        <v>773</v>
      </c>
    </row>
    <row r="162" spans="1:65" s="2" customFormat="1" ht="16.5" customHeight="1">
      <c r="A162" s="40"/>
      <c r="B162" s="41"/>
      <c r="C162" s="245" t="s">
        <v>399</v>
      </c>
      <c r="D162" s="245" t="s">
        <v>170</v>
      </c>
      <c r="E162" s="246" t="s">
        <v>3632</v>
      </c>
      <c r="F162" s="247" t="s">
        <v>3633</v>
      </c>
      <c r="G162" s="248" t="s">
        <v>267</v>
      </c>
      <c r="H162" s="249">
        <v>45</v>
      </c>
      <c r="I162" s="250"/>
      <c r="J162" s="251">
        <f>ROUND(I162*H162,2)</f>
        <v>0</v>
      </c>
      <c r="K162" s="247" t="s">
        <v>1</v>
      </c>
      <c r="L162" s="46"/>
      <c r="M162" s="252" t="s">
        <v>1</v>
      </c>
      <c r="N162" s="253" t="s">
        <v>42</v>
      </c>
      <c r="O162" s="93"/>
      <c r="P162" s="254">
        <f>O162*H162</f>
        <v>0</v>
      </c>
      <c r="Q162" s="254">
        <v>0</v>
      </c>
      <c r="R162" s="254">
        <f>Q162*H162</f>
        <v>0</v>
      </c>
      <c r="S162" s="254">
        <v>0</v>
      </c>
      <c r="T162" s="255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56" t="s">
        <v>175</v>
      </c>
      <c r="AT162" s="256" t="s">
        <v>170</v>
      </c>
      <c r="AU162" s="256" t="s">
        <v>87</v>
      </c>
      <c r="AY162" s="19" t="s">
        <v>167</v>
      </c>
      <c r="BE162" s="257">
        <f>IF(N162="základní",J162,0)</f>
        <v>0</v>
      </c>
      <c r="BF162" s="257">
        <f>IF(N162="snížená",J162,0)</f>
        <v>0</v>
      </c>
      <c r="BG162" s="257">
        <f>IF(N162="zákl. přenesená",J162,0)</f>
        <v>0</v>
      </c>
      <c r="BH162" s="257">
        <f>IF(N162="sníž. přenesená",J162,0)</f>
        <v>0</v>
      </c>
      <c r="BI162" s="257">
        <f>IF(N162="nulová",J162,0)</f>
        <v>0</v>
      </c>
      <c r="BJ162" s="19" t="s">
        <v>85</v>
      </c>
      <c r="BK162" s="257">
        <f>ROUND(I162*H162,2)</f>
        <v>0</v>
      </c>
      <c r="BL162" s="19" t="s">
        <v>175</v>
      </c>
      <c r="BM162" s="256" t="s">
        <v>782</v>
      </c>
    </row>
    <row r="163" spans="1:65" s="2" customFormat="1" ht="16.5" customHeight="1">
      <c r="A163" s="40"/>
      <c r="B163" s="41"/>
      <c r="C163" s="245" t="s">
        <v>598</v>
      </c>
      <c r="D163" s="245" t="s">
        <v>170</v>
      </c>
      <c r="E163" s="246" t="s">
        <v>3634</v>
      </c>
      <c r="F163" s="247" t="s">
        <v>3635</v>
      </c>
      <c r="G163" s="248" t="s">
        <v>348</v>
      </c>
      <c r="H163" s="249">
        <v>1</v>
      </c>
      <c r="I163" s="250"/>
      <c r="J163" s="251">
        <f>ROUND(I163*H163,2)</f>
        <v>0</v>
      </c>
      <c r="K163" s="247" t="s">
        <v>1</v>
      </c>
      <c r="L163" s="46"/>
      <c r="M163" s="252" t="s">
        <v>1</v>
      </c>
      <c r="N163" s="253" t="s">
        <v>42</v>
      </c>
      <c r="O163" s="93"/>
      <c r="P163" s="254">
        <f>O163*H163</f>
        <v>0</v>
      </c>
      <c r="Q163" s="254">
        <v>0</v>
      </c>
      <c r="R163" s="254">
        <f>Q163*H163</f>
        <v>0</v>
      </c>
      <c r="S163" s="254">
        <v>0</v>
      </c>
      <c r="T163" s="255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56" t="s">
        <v>175</v>
      </c>
      <c r="AT163" s="256" t="s">
        <v>170</v>
      </c>
      <c r="AU163" s="256" t="s">
        <v>87</v>
      </c>
      <c r="AY163" s="19" t="s">
        <v>167</v>
      </c>
      <c r="BE163" s="257">
        <f>IF(N163="základní",J163,0)</f>
        <v>0</v>
      </c>
      <c r="BF163" s="257">
        <f>IF(N163="snížená",J163,0)</f>
        <v>0</v>
      </c>
      <c r="BG163" s="257">
        <f>IF(N163="zákl. přenesená",J163,0)</f>
        <v>0</v>
      </c>
      <c r="BH163" s="257">
        <f>IF(N163="sníž. přenesená",J163,0)</f>
        <v>0</v>
      </c>
      <c r="BI163" s="257">
        <f>IF(N163="nulová",J163,0)</f>
        <v>0</v>
      </c>
      <c r="BJ163" s="19" t="s">
        <v>85</v>
      </c>
      <c r="BK163" s="257">
        <f>ROUND(I163*H163,2)</f>
        <v>0</v>
      </c>
      <c r="BL163" s="19" t="s">
        <v>175</v>
      </c>
      <c r="BM163" s="256" t="s">
        <v>793</v>
      </c>
    </row>
    <row r="164" spans="1:65" s="2" customFormat="1" ht="16.5" customHeight="1">
      <c r="A164" s="40"/>
      <c r="B164" s="41"/>
      <c r="C164" s="245" t="s">
        <v>604</v>
      </c>
      <c r="D164" s="245" t="s">
        <v>170</v>
      </c>
      <c r="E164" s="246" t="s">
        <v>3577</v>
      </c>
      <c r="F164" s="247" t="s">
        <v>3578</v>
      </c>
      <c r="G164" s="248" t="s">
        <v>348</v>
      </c>
      <c r="H164" s="249">
        <v>1</v>
      </c>
      <c r="I164" s="250"/>
      <c r="J164" s="251">
        <f>ROUND(I164*H164,2)</f>
        <v>0</v>
      </c>
      <c r="K164" s="247" t="s">
        <v>1</v>
      </c>
      <c r="L164" s="46"/>
      <c r="M164" s="252" t="s">
        <v>1</v>
      </c>
      <c r="N164" s="253" t="s">
        <v>42</v>
      </c>
      <c r="O164" s="93"/>
      <c r="P164" s="254">
        <f>O164*H164</f>
        <v>0</v>
      </c>
      <c r="Q164" s="254">
        <v>0</v>
      </c>
      <c r="R164" s="254">
        <f>Q164*H164</f>
        <v>0</v>
      </c>
      <c r="S164" s="254">
        <v>0</v>
      </c>
      <c r="T164" s="255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56" t="s">
        <v>175</v>
      </c>
      <c r="AT164" s="256" t="s">
        <v>170</v>
      </c>
      <c r="AU164" s="256" t="s">
        <v>87</v>
      </c>
      <c r="AY164" s="19" t="s">
        <v>167</v>
      </c>
      <c r="BE164" s="257">
        <f>IF(N164="základní",J164,0)</f>
        <v>0</v>
      </c>
      <c r="BF164" s="257">
        <f>IF(N164="snížená",J164,0)</f>
        <v>0</v>
      </c>
      <c r="BG164" s="257">
        <f>IF(N164="zákl. přenesená",J164,0)</f>
        <v>0</v>
      </c>
      <c r="BH164" s="257">
        <f>IF(N164="sníž. přenesená",J164,0)</f>
        <v>0</v>
      </c>
      <c r="BI164" s="257">
        <f>IF(N164="nulová",J164,0)</f>
        <v>0</v>
      </c>
      <c r="BJ164" s="19" t="s">
        <v>85</v>
      </c>
      <c r="BK164" s="257">
        <f>ROUND(I164*H164,2)</f>
        <v>0</v>
      </c>
      <c r="BL164" s="19" t="s">
        <v>175</v>
      </c>
      <c r="BM164" s="256" t="s">
        <v>804</v>
      </c>
    </row>
    <row r="165" spans="1:63" s="12" customFormat="1" ht="22.8" customHeight="1">
      <c r="A165" s="12"/>
      <c r="B165" s="229"/>
      <c r="C165" s="230"/>
      <c r="D165" s="231" t="s">
        <v>76</v>
      </c>
      <c r="E165" s="243" t="s">
        <v>2714</v>
      </c>
      <c r="F165" s="243" t="s">
        <v>3636</v>
      </c>
      <c r="G165" s="230"/>
      <c r="H165" s="230"/>
      <c r="I165" s="233"/>
      <c r="J165" s="244">
        <f>BK165</f>
        <v>0</v>
      </c>
      <c r="K165" s="230"/>
      <c r="L165" s="235"/>
      <c r="M165" s="236"/>
      <c r="N165" s="237"/>
      <c r="O165" s="237"/>
      <c r="P165" s="238">
        <f>SUM(P166:P196)</f>
        <v>0</v>
      </c>
      <c r="Q165" s="237"/>
      <c r="R165" s="238">
        <f>SUM(R166:R196)</f>
        <v>0</v>
      </c>
      <c r="S165" s="237"/>
      <c r="T165" s="239">
        <f>SUM(T166:T196)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40" t="s">
        <v>85</v>
      </c>
      <c r="AT165" s="241" t="s">
        <v>76</v>
      </c>
      <c r="AU165" s="241" t="s">
        <v>85</v>
      </c>
      <c r="AY165" s="240" t="s">
        <v>167</v>
      </c>
      <c r="BK165" s="242">
        <f>SUM(BK166:BK196)</f>
        <v>0</v>
      </c>
    </row>
    <row r="166" spans="1:65" s="2" customFormat="1" ht="16.5" customHeight="1">
      <c r="A166" s="40"/>
      <c r="B166" s="41"/>
      <c r="C166" s="245" t="s">
        <v>609</v>
      </c>
      <c r="D166" s="245" t="s">
        <v>170</v>
      </c>
      <c r="E166" s="246" t="s">
        <v>3628</v>
      </c>
      <c r="F166" s="247" t="s">
        <v>3629</v>
      </c>
      <c r="G166" s="248" t="s">
        <v>267</v>
      </c>
      <c r="H166" s="249">
        <v>8.6</v>
      </c>
      <c r="I166" s="250"/>
      <c r="J166" s="251">
        <f>ROUND(I166*H166,2)</f>
        <v>0</v>
      </c>
      <c r="K166" s="247" t="s">
        <v>1</v>
      </c>
      <c r="L166" s="46"/>
      <c r="M166" s="252" t="s">
        <v>1</v>
      </c>
      <c r="N166" s="253" t="s">
        <v>42</v>
      </c>
      <c r="O166" s="93"/>
      <c r="P166" s="254">
        <f>O166*H166</f>
        <v>0</v>
      </c>
      <c r="Q166" s="254">
        <v>0</v>
      </c>
      <c r="R166" s="254">
        <f>Q166*H166</f>
        <v>0</v>
      </c>
      <c r="S166" s="254">
        <v>0</v>
      </c>
      <c r="T166" s="255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56" t="s">
        <v>175</v>
      </c>
      <c r="AT166" s="256" t="s">
        <v>170</v>
      </c>
      <c r="AU166" s="256" t="s">
        <v>87</v>
      </c>
      <c r="AY166" s="19" t="s">
        <v>167</v>
      </c>
      <c r="BE166" s="257">
        <f>IF(N166="základní",J166,0)</f>
        <v>0</v>
      </c>
      <c r="BF166" s="257">
        <f>IF(N166="snížená",J166,0)</f>
        <v>0</v>
      </c>
      <c r="BG166" s="257">
        <f>IF(N166="zákl. přenesená",J166,0)</f>
        <v>0</v>
      </c>
      <c r="BH166" s="257">
        <f>IF(N166="sníž. přenesená",J166,0)</f>
        <v>0</v>
      </c>
      <c r="BI166" s="257">
        <f>IF(N166="nulová",J166,0)</f>
        <v>0</v>
      </c>
      <c r="BJ166" s="19" t="s">
        <v>85</v>
      </c>
      <c r="BK166" s="257">
        <f>ROUND(I166*H166,2)</f>
        <v>0</v>
      </c>
      <c r="BL166" s="19" t="s">
        <v>175</v>
      </c>
      <c r="BM166" s="256" t="s">
        <v>814</v>
      </c>
    </row>
    <row r="167" spans="1:65" s="2" customFormat="1" ht="16.5" customHeight="1">
      <c r="A167" s="40"/>
      <c r="B167" s="41"/>
      <c r="C167" s="245" t="s">
        <v>616</v>
      </c>
      <c r="D167" s="245" t="s">
        <v>170</v>
      </c>
      <c r="E167" s="246" t="s">
        <v>3630</v>
      </c>
      <c r="F167" s="247" t="s">
        <v>3631</v>
      </c>
      <c r="G167" s="248" t="s">
        <v>267</v>
      </c>
      <c r="H167" s="249">
        <v>2.5</v>
      </c>
      <c r="I167" s="250"/>
      <c r="J167" s="251">
        <f>ROUND(I167*H167,2)</f>
        <v>0</v>
      </c>
      <c r="K167" s="247" t="s">
        <v>1</v>
      </c>
      <c r="L167" s="46"/>
      <c r="M167" s="252" t="s">
        <v>1</v>
      </c>
      <c r="N167" s="253" t="s">
        <v>42</v>
      </c>
      <c r="O167" s="93"/>
      <c r="P167" s="254">
        <f>O167*H167</f>
        <v>0</v>
      </c>
      <c r="Q167" s="254">
        <v>0</v>
      </c>
      <c r="R167" s="254">
        <f>Q167*H167</f>
        <v>0</v>
      </c>
      <c r="S167" s="254">
        <v>0</v>
      </c>
      <c r="T167" s="255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56" t="s">
        <v>175</v>
      </c>
      <c r="AT167" s="256" t="s">
        <v>170</v>
      </c>
      <c r="AU167" s="256" t="s">
        <v>87</v>
      </c>
      <c r="AY167" s="19" t="s">
        <v>167</v>
      </c>
      <c r="BE167" s="257">
        <f>IF(N167="základní",J167,0)</f>
        <v>0</v>
      </c>
      <c r="BF167" s="257">
        <f>IF(N167="snížená",J167,0)</f>
        <v>0</v>
      </c>
      <c r="BG167" s="257">
        <f>IF(N167="zákl. přenesená",J167,0)</f>
        <v>0</v>
      </c>
      <c r="BH167" s="257">
        <f>IF(N167="sníž. přenesená",J167,0)</f>
        <v>0</v>
      </c>
      <c r="BI167" s="257">
        <f>IF(N167="nulová",J167,0)</f>
        <v>0</v>
      </c>
      <c r="BJ167" s="19" t="s">
        <v>85</v>
      </c>
      <c r="BK167" s="257">
        <f>ROUND(I167*H167,2)</f>
        <v>0</v>
      </c>
      <c r="BL167" s="19" t="s">
        <v>175</v>
      </c>
      <c r="BM167" s="256" t="s">
        <v>824</v>
      </c>
    </row>
    <row r="168" spans="1:65" s="2" customFormat="1" ht="16.5" customHeight="1">
      <c r="A168" s="40"/>
      <c r="B168" s="41"/>
      <c r="C168" s="245" t="s">
        <v>621</v>
      </c>
      <c r="D168" s="245" t="s">
        <v>170</v>
      </c>
      <c r="E168" s="246" t="s">
        <v>3637</v>
      </c>
      <c r="F168" s="247" t="s">
        <v>3638</v>
      </c>
      <c r="G168" s="248" t="s">
        <v>267</v>
      </c>
      <c r="H168" s="249">
        <v>9</v>
      </c>
      <c r="I168" s="250"/>
      <c r="J168" s="251">
        <f>ROUND(I168*H168,2)</f>
        <v>0</v>
      </c>
      <c r="K168" s="247" t="s">
        <v>1</v>
      </c>
      <c r="L168" s="46"/>
      <c r="M168" s="252" t="s">
        <v>1</v>
      </c>
      <c r="N168" s="253" t="s">
        <v>42</v>
      </c>
      <c r="O168" s="93"/>
      <c r="P168" s="254">
        <f>O168*H168</f>
        <v>0</v>
      </c>
      <c r="Q168" s="254">
        <v>0</v>
      </c>
      <c r="R168" s="254">
        <f>Q168*H168</f>
        <v>0</v>
      </c>
      <c r="S168" s="254">
        <v>0</v>
      </c>
      <c r="T168" s="255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56" t="s">
        <v>175</v>
      </c>
      <c r="AT168" s="256" t="s">
        <v>170</v>
      </c>
      <c r="AU168" s="256" t="s">
        <v>87</v>
      </c>
      <c r="AY168" s="19" t="s">
        <v>167</v>
      </c>
      <c r="BE168" s="257">
        <f>IF(N168="základní",J168,0)</f>
        <v>0</v>
      </c>
      <c r="BF168" s="257">
        <f>IF(N168="snížená",J168,0)</f>
        <v>0</v>
      </c>
      <c r="BG168" s="257">
        <f>IF(N168="zákl. přenesená",J168,0)</f>
        <v>0</v>
      </c>
      <c r="BH168" s="257">
        <f>IF(N168="sníž. přenesená",J168,0)</f>
        <v>0</v>
      </c>
      <c r="BI168" s="257">
        <f>IF(N168="nulová",J168,0)</f>
        <v>0</v>
      </c>
      <c r="BJ168" s="19" t="s">
        <v>85</v>
      </c>
      <c r="BK168" s="257">
        <f>ROUND(I168*H168,2)</f>
        <v>0</v>
      </c>
      <c r="BL168" s="19" t="s">
        <v>175</v>
      </c>
      <c r="BM168" s="256" t="s">
        <v>835</v>
      </c>
    </row>
    <row r="169" spans="1:65" s="2" customFormat="1" ht="16.5" customHeight="1">
      <c r="A169" s="40"/>
      <c r="B169" s="41"/>
      <c r="C169" s="245" t="s">
        <v>628</v>
      </c>
      <c r="D169" s="245" t="s">
        <v>170</v>
      </c>
      <c r="E169" s="246" t="s">
        <v>3639</v>
      </c>
      <c r="F169" s="247" t="s">
        <v>3640</v>
      </c>
      <c r="G169" s="248" t="s">
        <v>267</v>
      </c>
      <c r="H169" s="249">
        <v>17.5</v>
      </c>
      <c r="I169" s="250"/>
      <c r="J169" s="251">
        <f>ROUND(I169*H169,2)</f>
        <v>0</v>
      </c>
      <c r="K169" s="247" t="s">
        <v>1</v>
      </c>
      <c r="L169" s="46"/>
      <c r="M169" s="252" t="s">
        <v>1</v>
      </c>
      <c r="N169" s="253" t="s">
        <v>42</v>
      </c>
      <c r="O169" s="93"/>
      <c r="P169" s="254">
        <f>O169*H169</f>
        <v>0</v>
      </c>
      <c r="Q169" s="254">
        <v>0</v>
      </c>
      <c r="R169" s="254">
        <f>Q169*H169</f>
        <v>0</v>
      </c>
      <c r="S169" s="254">
        <v>0</v>
      </c>
      <c r="T169" s="255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56" t="s">
        <v>175</v>
      </c>
      <c r="AT169" s="256" t="s">
        <v>170</v>
      </c>
      <c r="AU169" s="256" t="s">
        <v>87</v>
      </c>
      <c r="AY169" s="19" t="s">
        <v>167</v>
      </c>
      <c r="BE169" s="257">
        <f>IF(N169="základní",J169,0)</f>
        <v>0</v>
      </c>
      <c r="BF169" s="257">
        <f>IF(N169="snížená",J169,0)</f>
        <v>0</v>
      </c>
      <c r="BG169" s="257">
        <f>IF(N169="zákl. přenesená",J169,0)</f>
        <v>0</v>
      </c>
      <c r="BH169" s="257">
        <f>IF(N169="sníž. přenesená",J169,0)</f>
        <v>0</v>
      </c>
      <c r="BI169" s="257">
        <f>IF(N169="nulová",J169,0)</f>
        <v>0</v>
      </c>
      <c r="BJ169" s="19" t="s">
        <v>85</v>
      </c>
      <c r="BK169" s="257">
        <f>ROUND(I169*H169,2)</f>
        <v>0</v>
      </c>
      <c r="BL169" s="19" t="s">
        <v>175</v>
      </c>
      <c r="BM169" s="256" t="s">
        <v>845</v>
      </c>
    </row>
    <row r="170" spans="1:65" s="2" customFormat="1" ht="16.5" customHeight="1">
      <c r="A170" s="40"/>
      <c r="B170" s="41"/>
      <c r="C170" s="245" t="s">
        <v>635</v>
      </c>
      <c r="D170" s="245" t="s">
        <v>170</v>
      </c>
      <c r="E170" s="246" t="s">
        <v>3641</v>
      </c>
      <c r="F170" s="247" t="s">
        <v>3642</v>
      </c>
      <c r="G170" s="248" t="s">
        <v>267</v>
      </c>
      <c r="H170" s="249">
        <v>6.5</v>
      </c>
      <c r="I170" s="250"/>
      <c r="J170" s="251">
        <f>ROUND(I170*H170,2)</f>
        <v>0</v>
      </c>
      <c r="K170" s="247" t="s">
        <v>1</v>
      </c>
      <c r="L170" s="46"/>
      <c r="M170" s="252" t="s">
        <v>1</v>
      </c>
      <c r="N170" s="253" t="s">
        <v>42</v>
      </c>
      <c r="O170" s="93"/>
      <c r="P170" s="254">
        <f>O170*H170</f>
        <v>0</v>
      </c>
      <c r="Q170" s="254">
        <v>0</v>
      </c>
      <c r="R170" s="254">
        <f>Q170*H170</f>
        <v>0</v>
      </c>
      <c r="S170" s="254">
        <v>0</v>
      </c>
      <c r="T170" s="255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56" t="s">
        <v>175</v>
      </c>
      <c r="AT170" s="256" t="s">
        <v>170</v>
      </c>
      <c r="AU170" s="256" t="s">
        <v>87</v>
      </c>
      <c r="AY170" s="19" t="s">
        <v>167</v>
      </c>
      <c r="BE170" s="257">
        <f>IF(N170="základní",J170,0)</f>
        <v>0</v>
      </c>
      <c r="BF170" s="257">
        <f>IF(N170="snížená",J170,0)</f>
        <v>0</v>
      </c>
      <c r="BG170" s="257">
        <f>IF(N170="zákl. přenesená",J170,0)</f>
        <v>0</v>
      </c>
      <c r="BH170" s="257">
        <f>IF(N170="sníž. přenesená",J170,0)</f>
        <v>0</v>
      </c>
      <c r="BI170" s="257">
        <f>IF(N170="nulová",J170,0)</f>
        <v>0</v>
      </c>
      <c r="BJ170" s="19" t="s">
        <v>85</v>
      </c>
      <c r="BK170" s="257">
        <f>ROUND(I170*H170,2)</f>
        <v>0</v>
      </c>
      <c r="BL170" s="19" t="s">
        <v>175</v>
      </c>
      <c r="BM170" s="256" t="s">
        <v>855</v>
      </c>
    </row>
    <row r="171" spans="1:65" s="2" customFormat="1" ht="16.5" customHeight="1">
      <c r="A171" s="40"/>
      <c r="B171" s="41"/>
      <c r="C171" s="245" t="s">
        <v>641</v>
      </c>
      <c r="D171" s="245" t="s">
        <v>170</v>
      </c>
      <c r="E171" s="246" t="s">
        <v>3643</v>
      </c>
      <c r="F171" s="247" t="s">
        <v>3644</v>
      </c>
      <c r="G171" s="248" t="s">
        <v>267</v>
      </c>
      <c r="H171" s="249">
        <v>16</v>
      </c>
      <c r="I171" s="250"/>
      <c r="J171" s="251">
        <f>ROUND(I171*H171,2)</f>
        <v>0</v>
      </c>
      <c r="K171" s="247" t="s">
        <v>1</v>
      </c>
      <c r="L171" s="46"/>
      <c r="M171" s="252" t="s">
        <v>1</v>
      </c>
      <c r="N171" s="253" t="s">
        <v>42</v>
      </c>
      <c r="O171" s="93"/>
      <c r="P171" s="254">
        <f>O171*H171</f>
        <v>0</v>
      </c>
      <c r="Q171" s="254">
        <v>0</v>
      </c>
      <c r="R171" s="254">
        <f>Q171*H171</f>
        <v>0</v>
      </c>
      <c r="S171" s="254">
        <v>0</v>
      </c>
      <c r="T171" s="255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56" t="s">
        <v>175</v>
      </c>
      <c r="AT171" s="256" t="s">
        <v>170</v>
      </c>
      <c r="AU171" s="256" t="s">
        <v>87</v>
      </c>
      <c r="AY171" s="19" t="s">
        <v>167</v>
      </c>
      <c r="BE171" s="257">
        <f>IF(N171="základní",J171,0)</f>
        <v>0</v>
      </c>
      <c r="BF171" s="257">
        <f>IF(N171="snížená",J171,0)</f>
        <v>0</v>
      </c>
      <c r="BG171" s="257">
        <f>IF(N171="zákl. přenesená",J171,0)</f>
        <v>0</v>
      </c>
      <c r="BH171" s="257">
        <f>IF(N171="sníž. přenesená",J171,0)</f>
        <v>0</v>
      </c>
      <c r="BI171" s="257">
        <f>IF(N171="nulová",J171,0)</f>
        <v>0</v>
      </c>
      <c r="BJ171" s="19" t="s">
        <v>85</v>
      </c>
      <c r="BK171" s="257">
        <f>ROUND(I171*H171,2)</f>
        <v>0</v>
      </c>
      <c r="BL171" s="19" t="s">
        <v>175</v>
      </c>
      <c r="BM171" s="256" t="s">
        <v>867</v>
      </c>
    </row>
    <row r="172" spans="1:65" s="2" customFormat="1" ht="16.5" customHeight="1">
      <c r="A172" s="40"/>
      <c r="B172" s="41"/>
      <c r="C172" s="245" t="s">
        <v>646</v>
      </c>
      <c r="D172" s="245" t="s">
        <v>170</v>
      </c>
      <c r="E172" s="246" t="s">
        <v>3645</v>
      </c>
      <c r="F172" s="247" t="s">
        <v>3646</v>
      </c>
      <c r="G172" s="248" t="s">
        <v>267</v>
      </c>
      <c r="H172" s="249">
        <v>3</v>
      </c>
      <c r="I172" s="250"/>
      <c r="J172" s="251">
        <f>ROUND(I172*H172,2)</f>
        <v>0</v>
      </c>
      <c r="K172" s="247" t="s">
        <v>1</v>
      </c>
      <c r="L172" s="46"/>
      <c r="M172" s="252" t="s">
        <v>1</v>
      </c>
      <c r="N172" s="253" t="s">
        <v>42</v>
      </c>
      <c r="O172" s="93"/>
      <c r="P172" s="254">
        <f>O172*H172</f>
        <v>0</v>
      </c>
      <c r="Q172" s="254">
        <v>0</v>
      </c>
      <c r="R172" s="254">
        <f>Q172*H172</f>
        <v>0</v>
      </c>
      <c r="S172" s="254">
        <v>0</v>
      </c>
      <c r="T172" s="255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56" t="s">
        <v>175</v>
      </c>
      <c r="AT172" s="256" t="s">
        <v>170</v>
      </c>
      <c r="AU172" s="256" t="s">
        <v>87</v>
      </c>
      <c r="AY172" s="19" t="s">
        <v>167</v>
      </c>
      <c r="BE172" s="257">
        <f>IF(N172="základní",J172,0)</f>
        <v>0</v>
      </c>
      <c r="BF172" s="257">
        <f>IF(N172="snížená",J172,0)</f>
        <v>0</v>
      </c>
      <c r="BG172" s="257">
        <f>IF(N172="zákl. přenesená",J172,0)</f>
        <v>0</v>
      </c>
      <c r="BH172" s="257">
        <f>IF(N172="sníž. přenesená",J172,0)</f>
        <v>0</v>
      </c>
      <c r="BI172" s="257">
        <f>IF(N172="nulová",J172,0)</f>
        <v>0</v>
      </c>
      <c r="BJ172" s="19" t="s">
        <v>85</v>
      </c>
      <c r="BK172" s="257">
        <f>ROUND(I172*H172,2)</f>
        <v>0</v>
      </c>
      <c r="BL172" s="19" t="s">
        <v>175</v>
      </c>
      <c r="BM172" s="256" t="s">
        <v>876</v>
      </c>
    </row>
    <row r="173" spans="1:65" s="2" customFormat="1" ht="16.5" customHeight="1">
      <c r="A173" s="40"/>
      <c r="B173" s="41"/>
      <c r="C173" s="245" t="s">
        <v>651</v>
      </c>
      <c r="D173" s="245" t="s">
        <v>170</v>
      </c>
      <c r="E173" s="246" t="s">
        <v>3647</v>
      </c>
      <c r="F173" s="247" t="s">
        <v>3648</v>
      </c>
      <c r="G173" s="248" t="s">
        <v>2655</v>
      </c>
      <c r="H173" s="249">
        <v>2</v>
      </c>
      <c r="I173" s="250"/>
      <c r="J173" s="251">
        <f>ROUND(I173*H173,2)</f>
        <v>0</v>
      </c>
      <c r="K173" s="247" t="s">
        <v>1</v>
      </c>
      <c r="L173" s="46"/>
      <c r="M173" s="252" t="s">
        <v>1</v>
      </c>
      <c r="N173" s="253" t="s">
        <v>42</v>
      </c>
      <c r="O173" s="93"/>
      <c r="P173" s="254">
        <f>O173*H173</f>
        <v>0</v>
      </c>
      <c r="Q173" s="254">
        <v>0</v>
      </c>
      <c r="R173" s="254">
        <f>Q173*H173</f>
        <v>0</v>
      </c>
      <c r="S173" s="254">
        <v>0</v>
      </c>
      <c r="T173" s="255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56" t="s">
        <v>175</v>
      </c>
      <c r="AT173" s="256" t="s">
        <v>170</v>
      </c>
      <c r="AU173" s="256" t="s">
        <v>87</v>
      </c>
      <c r="AY173" s="19" t="s">
        <v>167</v>
      </c>
      <c r="BE173" s="257">
        <f>IF(N173="základní",J173,0)</f>
        <v>0</v>
      </c>
      <c r="BF173" s="257">
        <f>IF(N173="snížená",J173,0)</f>
        <v>0</v>
      </c>
      <c r="BG173" s="257">
        <f>IF(N173="zákl. přenesená",J173,0)</f>
        <v>0</v>
      </c>
      <c r="BH173" s="257">
        <f>IF(N173="sníž. přenesená",J173,0)</f>
        <v>0</v>
      </c>
      <c r="BI173" s="257">
        <f>IF(N173="nulová",J173,0)</f>
        <v>0</v>
      </c>
      <c r="BJ173" s="19" t="s">
        <v>85</v>
      </c>
      <c r="BK173" s="257">
        <f>ROUND(I173*H173,2)</f>
        <v>0</v>
      </c>
      <c r="BL173" s="19" t="s">
        <v>175</v>
      </c>
      <c r="BM173" s="256" t="s">
        <v>885</v>
      </c>
    </row>
    <row r="174" spans="1:65" s="2" customFormat="1" ht="16.5" customHeight="1">
      <c r="A174" s="40"/>
      <c r="B174" s="41"/>
      <c r="C174" s="245" t="s">
        <v>656</v>
      </c>
      <c r="D174" s="245" t="s">
        <v>170</v>
      </c>
      <c r="E174" s="246" t="s">
        <v>3649</v>
      </c>
      <c r="F174" s="247" t="s">
        <v>3650</v>
      </c>
      <c r="G174" s="248" t="s">
        <v>2655</v>
      </c>
      <c r="H174" s="249">
        <v>2</v>
      </c>
      <c r="I174" s="250"/>
      <c r="J174" s="251">
        <f>ROUND(I174*H174,2)</f>
        <v>0</v>
      </c>
      <c r="K174" s="247" t="s">
        <v>1</v>
      </c>
      <c r="L174" s="46"/>
      <c r="M174" s="252" t="s">
        <v>1</v>
      </c>
      <c r="N174" s="253" t="s">
        <v>42</v>
      </c>
      <c r="O174" s="93"/>
      <c r="P174" s="254">
        <f>O174*H174</f>
        <v>0</v>
      </c>
      <c r="Q174" s="254">
        <v>0</v>
      </c>
      <c r="R174" s="254">
        <f>Q174*H174</f>
        <v>0</v>
      </c>
      <c r="S174" s="254">
        <v>0</v>
      </c>
      <c r="T174" s="255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56" t="s">
        <v>175</v>
      </c>
      <c r="AT174" s="256" t="s">
        <v>170</v>
      </c>
      <c r="AU174" s="256" t="s">
        <v>87</v>
      </c>
      <c r="AY174" s="19" t="s">
        <v>167</v>
      </c>
      <c r="BE174" s="257">
        <f>IF(N174="základní",J174,0)</f>
        <v>0</v>
      </c>
      <c r="BF174" s="257">
        <f>IF(N174="snížená",J174,0)</f>
        <v>0</v>
      </c>
      <c r="BG174" s="257">
        <f>IF(N174="zákl. přenesená",J174,0)</f>
        <v>0</v>
      </c>
      <c r="BH174" s="257">
        <f>IF(N174="sníž. přenesená",J174,0)</f>
        <v>0</v>
      </c>
      <c r="BI174" s="257">
        <f>IF(N174="nulová",J174,0)</f>
        <v>0</v>
      </c>
      <c r="BJ174" s="19" t="s">
        <v>85</v>
      </c>
      <c r="BK174" s="257">
        <f>ROUND(I174*H174,2)</f>
        <v>0</v>
      </c>
      <c r="BL174" s="19" t="s">
        <v>175</v>
      </c>
      <c r="BM174" s="256" t="s">
        <v>900</v>
      </c>
    </row>
    <row r="175" spans="1:65" s="2" customFormat="1" ht="16.5" customHeight="1">
      <c r="A175" s="40"/>
      <c r="B175" s="41"/>
      <c r="C175" s="245" t="s">
        <v>665</v>
      </c>
      <c r="D175" s="245" t="s">
        <v>170</v>
      </c>
      <c r="E175" s="246" t="s">
        <v>3651</v>
      </c>
      <c r="F175" s="247" t="s">
        <v>3652</v>
      </c>
      <c r="G175" s="248" t="s">
        <v>2655</v>
      </c>
      <c r="H175" s="249">
        <v>3</v>
      </c>
      <c r="I175" s="250"/>
      <c r="J175" s="251">
        <f>ROUND(I175*H175,2)</f>
        <v>0</v>
      </c>
      <c r="K175" s="247" t="s">
        <v>1</v>
      </c>
      <c r="L175" s="46"/>
      <c r="M175" s="252" t="s">
        <v>1</v>
      </c>
      <c r="N175" s="253" t="s">
        <v>42</v>
      </c>
      <c r="O175" s="93"/>
      <c r="P175" s="254">
        <f>O175*H175</f>
        <v>0</v>
      </c>
      <c r="Q175" s="254">
        <v>0</v>
      </c>
      <c r="R175" s="254">
        <f>Q175*H175</f>
        <v>0</v>
      </c>
      <c r="S175" s="254">
        <v>0</v>
      </c>
      <c r="T175" s="255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56" t="s">
        <v>175</v>
      </c>
      <c r="AT175" s="256" t="s">
        <v>170</v>
      </c>
      <c r="AU175" s="256" t="s">
        <v>87</v>
      </c>
      <c r="AY175" s="19" t="s">
        <v>167</v>
      </c>
      <c r="BE175" s="257">
        <f>IF(N175="základní",J175,0)</f>
        <v>0</v>
      </c>
      <c r="BF175" s="257">
        <f>IF(N175="snížená",J175,0)</f>
        <v>0</v>
      </c>
      <c r="BG175" s="257">
        <f>IF(N175="zákl. přenesená",J175,0)</f>
        <v>0</v>
      </c>
      <c r="BH175" s="257">
        <f>IF(N175="sníž. přenesená",J175,0)</f>
        <v>0</v>
      </c>
      <c r="BI175" s="257">
        <f>IF(N175="nulová",J175,0)</f>
        <v>0</v>
      </c>
      <c r="BJ175" s="19" t="s">
        <v>85</v>
      </c>
      <c r="BK175" s="257">
        <f>ROUND(I175*H175,2)</f>
        <v>0</v>
      </c>
      <c r="BL175" s="19" t="s">
        <v>175</v>
      </c>
      <c r="BM175" s="256" t="s">
        <v>917</v>
      </c>
    </row>
    <row r="176" spans="1:65" s="2" customFormat="1" ht="16.5" customHeight="1">
      <c r="A176" s="40"/>
      <c r="B176" s="41"/>
      <c r="C176" s="245" t="s">
        <v>669</v>
      </c>
      <c r="D176" s="245" t="s">
        <v>170</v>
      </c>
      <c r="E176" s="246" t="s">
        <v>3653</v>
      </c>
      <c r="F176" s="247" t="s">
        <v>3654</v>
      </c>
      <c r="G176" s="248" t="s">
        <v>2655</v>
      </c>
      <c r="H176" s="249">
        <v>3</v>
      </c>
      <c r="I176" s="250"/>
      <c r="J176" s="251">
        <f>ROUND(I176*H176,2)</f>
        <v>0</v>
      </c>
      <c r="K176" s="247" t="s">
        <v>1</v>
      </c>
      <c r="L176" s="46"/>
      <c r="M176" s="252" t="s">
        <v>1</v>
      </c>
      <c r="N176" s="253" t="s">
        <v>42</v>
      </c>
      <c r="O176" s="93"/>
      <c r="P176" s="254">
        <f>O176*H176</f>
        <v>0</v>
      </c>
      <c r="Q176" s="254">
        <v>0</v>
      </c>
      <c r="R176" s="254">
        <f>Q176*H176</f>
        <v>0</v>
      </c>
      <c r="S176" s="254">
        <v>0</v>
      </c>
      <c r="T176" s="255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56" t="s">
        <v>175</v>
      </c>
      <c r="AT176" s="256" t="s">
        <v>170</v>
      </c>
      <c r="AU176" s="256" t="s">
        <v>87</v>
      </c>
      <c r="AY176" s="19" t="s">
        <v>167</v>
      </c>
      <c r="BE176" s="257">
        <f>IF(N176="základní",J176,0)</f>
        <v>0</v>
      </c>
      <c r="BF176" s="257">
        <f>IF(N176="snížená",J176,0)</f>
        <v>0</v>
      </c>
      <c r="BG176" s="257">
        <f>IF(N176="zákl. přenesená",J176,0)</f>
        <v>0</v>
      </c>
      <c r="BH176" s="257">
        <f>IF(N176="sníž. přenesená",J176,0)</f>
        <v>0</v>
      </c>
      <c r="BI176" s="257">
        <f>IF(N176="nulová",J176,0)</f>
        <v>0</v>
      </c>
      <c r="BJ176" s="19" t="s">
        <v>85</v>
      </c>
      <c r="BK176" s="257">
        <f>ROUND(I176*H176,2)</f>
        <v>0</v>
      </c>
      <c r="BL176" s="19" t="s">
        <v>175</v>
      </c>
      <c r="BM176" s="256" t="s">
        <v>926</v>
      </c>
    </row>
    <row r="177" spans="1:65" s="2" customFormat="1" ht="16.5" customHeight="1">
      <c r="A177" s="40"/>
      <c r="B177" s="41"/>
      <c r="C177" s="245" t="s">
        <v>675</v>
      </c>
      <c r="D177" s="245" t="s">
        <v>170</v>
      </c>
      <c r="E177" s="246" t="s">
        <v>3655</v>
      </c>
      <c r="F177" s="247" t="s">
        <v>3656</v>
      </c>
      <c r="G177" s="248" t="s">
        <v>2655</v>
      </c>
      <c r="H177" s="249">
        <v>7</v>
      </c>
      <c r="I177" s="250"/>
      <c r="J177" s="251">
        <f>ROUND(I177*H177,2)</f>
        <v>0</v>
      </c>
      <c r="K177" s="247" t="s">
        <v>1</v>
      </c>
      <c r="L177" s="46"/>
      <c r="M177" s="252" t="s">
        <v>1</v>
      </c>
      <c r="N177" s="253" t="s">
        <v>42</v>
      </c>
      <c r="O177" s="93"/>
      <c r="P177" s="254">
        <f>O177*H177</f>
        <v>0</v>
      </c>
      <c r="Q177" s="254">
        <v>0</v>
      </c>
      <c r="R177" s="254">
        <f>Q177*H177</f>
        <v>0</v>
      </c>
      <c r="S177" s="254">
        <v>0</v>
      </c>
      <c r="T177" s="255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56" t="s">
        <v>175</v>
      </c>
      <c r="AT177" s="256" t="s">
        <v>170</v>
      </c>
      <c r="AU177" s="256" t="s">
        <v>87</v>
      </c>
      <c r="AY177" s="19" t="s">
        <v>167</v>
      </c>
      <c r="BE177" s="257">
        <f>IF(N177="základní",J177,0)</f>
        <v>0</v>
      </c>
      <c r="BF177" s="257">
        <f>IF(N177="snížená",J177,0)</f>
        <v>0</v>
      </c>
      <c r="BG177" s="257">
        <f>IF(N177="zákl. přenesená",J177,0)</f>
        <v>0</v>
      </c>
      <c r="BH177" s="257">
        <f>IF(N177="sníž. přenesená",J177,0)</f>
        <v>0</v>
      </c>
      <c r="BI177" s="257">
        <f>IF(N177="nulová",J177,0)</f>
        <v>0</v>
      </c>
      <c r="BJ177" s="19" t="s">
        <v>85</v>
      </c>
      <c r="BK177" s="257">
        <f>ROUND(I177*H177,2)</f>
        <v>0</v>
      </c>
      <c r="BL177" s="19" t="s">
        <v>175</v>
      </c>
      <c r="BM177" s="256" t="s">
        <v>938</v>
      </c>
    </row>
    <row r="178" spans="1:65" s="2" customFormat="1" ht="16.5" customHeight="1">
      <c r="A178" s="40"/>
      <c r="B178" s="41"/>
      <c r="C178" s="245" t="s">
        <v>685</v>
      </c>
      <c r="D178" s="245" t="s">
        <v>170</v>
      </c>
      <c r="E178" s="246" t="s">
        <v>3657</v>
      </c>
      <c r="F178" s="247" t="s">
        <v>3658</v>
      </c>
      <c r="G178" s="248" t="s">
        <v>2655</v>
      </c>
      <c r="H178" s="249">
        <v>6</v>
      </c>
      <c r="I178" s="250"/>
      <c r="J178" s="251">
        <f>ROUND(I178*H178,2)</f>
        <v>0</v>
      </c>
      <c r="K178" s="247" t="s">
        <v>1</v>
      </c>
      <c r="L178" s="46"/>
      <c r="M178" s="252" t="s">
        <v>1</v>
      </c>
      <c r="N178" s="253" t="s">
        <v>42</v>
      </c>
      <c r="O178" s="93"/>
      <c r="P178" s="254">
        <f>O178*H178</f>
        <v>0</v>
      </c>
      <c r="Q178" s="254">
        <v>0</v>
      </c>
      <c r="R178" s="254">
        <f>Q178*H178</f>
        <v>0</v>
      </c>
      <c r="S178" s="254">
        <v>0</v>
      </c>
      <c r="T178" s="255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56" t="s">
        <v>175</v>
      </c>
      <c r="AT178" s="256" t="s">
        <v>170</v>
      </c>
      <c r="AU178" s="256" t="s">
        <v>87</v>
      </c>
      <c r="AY178" s="19" t="s">
        <v>167</v>
      </c>
      <c r="BE178" s="257">
        <f>IF(N178="základní",J178,0)</f>
        <v>0</v>
      </c>
      <c r="BF178" s="257">
        <f>IF(N178="snížená",J178,0)</f>
        <v>0</v>
      </c>
      <c r="BG178" s="257">
        <f>IF(N178="zákl. přenesená",J178,0)</f>
        <v>0</v>
      </c>
      <c r="BH178" s="257">
        <f>IF(N178="sníž. přenesená",J178,0)</f>
        <v>0</v>
      </c>
      <c r="BI178" s="257">
        <f>IF(N178="nulová",J178,0)</f>
        <v>0</v>
      </c>
      <c r="BJ178" s="19" t="s">
        <v>85</v>
      </c>
      <c r="BK178" s="257">
        <f>ROUND(I178*H178,2)</f>
        <v>0</v>
      </c>
      <c r="BL178" s="19" t="s">
        <v>175</v>
      </c>
      <c r="BM178" s="256" t="s">
        <v>907</v>
      </c>
    </row>
    <row r="179" spans="1:65" s="2" customFormat="1" ht="16.5" customHeight="1">
      <c r="A179" s="40"/>
      <c r="B179" s="41"/>
      <c r="C179" s="245" t="s">
        <v>690</v>
      </c>
      <c r="D179" s="245" t="s">
        <v>170</v>
      </c>
      <c r="E179" s="246" t="s">
        <v>3659</v>
      </c>
      <c r="F179" s="247" t="s">
        <v>3660</v>
      </c>
      <c r="G179" s="248" t="s">
        <v>2655</v>
      </c>
      <c r="H179" s="249">
        <v>3</v>
      </c>
      <c r="I179" s="250"/>
      <c r="J179" s="251">
        <f>ROUND(I179*H179,2)</f>
        <v>0</v>
      </c>
      <c r="K179" s="247" t="s">
        <v>1</v>
      </c>
      <c r="L179" s="46"/>
      <c r="M179" s="252" t="s">
        <v>1</v>
      </c>
      <c r="N179" s="253" t="s">
        <v>42</v>
      </c>
      <c r="O179" s="93"/>
      <c r="P179" s="254">
        <f>O179*H179</f>
        <v>0</v>
      </c>
      <c r="Q179" s="254">
        <v>0</v>
      </c>
      <c r="R179" s="254">
        <f>Q179*H179</f>
        <v>0</v>
      </c>
      <c r="S179" s="254">
        <v>0</v>
      </c>
      <c r="T179" s="255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56" t="s">
        <v>175</v>
      </c>
      <c r="AT179" s="256" t="s">
        <v>170</v>
      </c>
      <c r="AU179" s="256" t="s">
        <v>87</v>
      </c>
      <c r="AY179" s="19" t="s">
        <v>167</v>
      </c>
      <c r="BE179" s="257">
        <f>IF(N179="základní",J179,0)</f>
        <v>0</v>
      </c>
      <c r="BF179" s="257">
        <f>IF(N179="snížená",J179,0)</f>
        <v>0</v>
      </c>
      <c r="BG179" s="257">
        <f>IF(N179="zákl. přenesená",J179,0)</f>
        <v>0</v>
      </c>
      <c r="BH179" s="257">
        <f>IF(N179="sníž. přenesená",J179,0)</f>
        <v>0</v>
      </c>
      <c r="BI179" s="257">
        <f>IF(N179="nulová",J179,0)</f>
        <v>0</v>
      </c>
      <c r="BJ179" s="19" t="s">
        <v>85</v>
      </c>
      <c r="BK179" s="257">
        <f>ROUND(I179*H179,2)</f>
        <v>0</v>
      </c>
      <c r="BL179" s="19" t="s">
        <v>175</v>
      </c>
      <c r="BM179" s="256" t="s">
        <v>1238</v>
      </c>
    </row>
    <row r="180" spans="1:65" s="2" customFormat="1" ht="16.5" customHeight="1">
      <c r="A180" s="40"/>
      <c r="B180" s="41"/>
      <c r="C180" s="245" t="s">
        <v>695</v>
      </c>
      <c r="D180" s="245" t="s">
        <v>170</v>
      </c>
      <c r="E180" s="246" t="s">
        <v>701</v>
      </c>
      <c r="F180" s="247" t="s">
        <v>3661</v>
      </c>
      <c r="G180" s="248" t="s">
        <v>1</v>
      </c>
      <c r="H180" s="249">
        <v>0</v>
      </c>
      <c r="I180" s="250"/>
      <c r="J180" s="251">
        <f>ROUND(I180*H180,2)</f>
        <v>0</v>
      </c>
      <c r="K180" s="247" t="s">
        <v>1</v>
      </c>
      <c r="L180" s="46"/>
      <c r="M180" s="252" t="s">
        <v>1</v>
      </c>
      <c r="N180" s="253" t="s">
        <v>42</v>
      </c>
      <c r="O180" s="93"/>
      <c r="P180" s="254">
        <f>O180*H180</f>
        <v>0</v>
      </c>
      <c r="Q180" s="254">
        <v>0</v>
      </c>
      <c r="R180" s="254">
        <f>Q180*H180</f>
        <v>0</v>
      </c>
      <c r="S180" s="254">
        <v>0</v>
      </c>
      <c r="T180" s="255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56" t="s">
        <v>175</v>
      </c>
      <c r="AT180" s="256" t="s">
        <v>170</v>
      </c>
      <c r="AU180" s="256" t="s">
        <v>87</v>
      </c>
      <c r="AY180" s="19" t="s">
        <v>167</v>
      </c>
      <c r="BE180" s="257">
        <f>IF(N180="základní",J180,0)</f>
        <v>0</v>
      </c>
      <c r="BF180" s="257">
        <f>IF(N180="snížená",J180,0)</f>
        <v>0</v>
      </c>
      <c r="BG180" s="257">
        <f>IF(N180="zákl. přenesená",J180,0)</f>
        <v>0</v>
      </c>
      <c r="BH180" s="257">
        <f>IF(N180="sníž. přenesená",J180,0)</f>
        <v>0</v>
      </c>
      <c r="BI180" s="257">
        <f>IF(N180="nulová",J180,0)</f>
        <v>0</v>
      </c>
      <c r="BJ180" s="19" t="s">
        <v>85</v>
      </c>
      <c r="BK180" s="257">
        <f>ROUND(I180*H180,2)</f>
        <v>0</v>
      </c>
      <c r="BL180" s="19" t="s">
        <v>175</v>
      </c>
      <c r="BM180" s="256" t="s">
        <v>1242</v>
      </c>
    </row>
    <row r="181" spans="1:65" s="2" customFormat="1" ht="33" customHeight="1">
      <c r="A181" s="40"/>
      <c r="B181" s="41"/>
      <c r="C181" s="245" t="s">
        <v>701</v>
      </c>
      <c r="D181" s="245" t="s">
        <v>170</v>
      </c>
      <c r="E181" s="246" t="s">
        <v>3662</v>
      </c>
      <c r="F181" s="247" t="s">
        <v>3663</v>
      </c>
      <c r="G181" s="248" t="s">
        <v>348</v>
      </c>
      <c r="H181" s="249">
        <v>1</v>
      </c>
      <c r="I181" s="250"/>
      <c r="J181" s="251">
        <f>ROUND(I181*H181,2)</f>
        <v>0</v>
      </c>
      <c r="K181" s="247" t="s">
        <v>1</v>
      </c>
      <c r="L181" s="46"/>
      <c r="M181" s="252" t="s">
        <v>1</v>
      </c>
      <c r="N181" s="253" t="s">
        <v>42</v>
      </c>
      <c r="O181" s="93"/>
      <c r="P181" s="254">
        <f>O181*H181</f>
        <v>0</v>
      </c>
      <c r="Q181" s="254">
        <v>0</v>
      </c>
      <c r="R181" s="254">
        <f>Q181*H181</f>
        <v>0</v>
      </c>
      <c r="S181" s="254">
        <v>0</v>
      </c>
      <c r="T181" s="255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56" t="s">
        <v>175</v>
      </c>
      <c r="AT181" s="256" t="s">
        <v>170</v>
      </c>
      <c r="AU181" s="256" t="s">
        <v>87</v>
      </c>
      <c r="AY181" s="19" t="s">
        <v>167</v>
      </c>
      <c r="BE181" s="257">
        <f>IF(N181="základní",J181,0)</f>
        <v>0</v>
      </c>
      <c r="BF181" s="257">
        <f>IF(N181="snížená",J181,0)</f>
        <v>0</v>
      </c>
      <c r="BG181" s="257">
        <f>IF(N181="zákl. přenesená",J181,0)</f>
        <v>0</v>
      </c>
      <c r="BH181" s="257">
        <f>IF(N181="sníž. přenesená",J181,0)</f>
        <v>0</v>
      </c>
      <c r="BI181" s="257">
        <f>IF(N181="nulová",J181,0)</f>
        <v>0</v>
      </c>
      <c r="BJ181" s="19" t="s">
        <v>85</v>
      </c>
      <c r="BK181" s="257">
        <f>ROUND(I181*H181,2)</f>
        <v>0</v>
      </c>
      <c r="BL181" s="19" t="s">
        <v>175</v>
      </c>
      <c r="BM181" s="256" t="s">
        <v>1245</v>
      </c>
    </row>
    <row r="182" spans="1:65" s="2" customFormat="1" ht="16.5" customHeight="1">
      <c r="A182" s="40"/>
      <c r="B182" s="41"/>
      <c r="C182" s="245" t="s">
        <v>706</v>
      </c>
      <c r="D182" s="245" t="s">
        <v>170</v>
      </c>
      <c r="E182" s="246" t="s">
        <v>3664</v>
      </c>
      <c r="F182" s="247" t="s">
        <v>3665</v>
      </c>
      <c r="G182" s="248" t="s">
        <v>2655</v>
      </c>
      <c r="H182" s="249">
        <v>3</v>
      </c>
      <c r="I182" s="250"/>
      <c r="J182" s="251">
        <f>ROUND(I182*H182,2)</f>
        <v>0</v>
      </c>
      <c r="K182" s="247" t="s">
        <v>1</v>
      </c>
      <c r="L182" s="46"/>
      <c r="M182" s="252" t="s">
        <v>1</v>
      </c>
      <c r="N182" s="253" t="s">
        <v>42</v>
      </c>
      <c r="O182" s="93"/>
      <c r="P182" s="254">
        <f>O182*H182</f>
        <v>0</v>
      </c>
      <c r="Q182" s="254">
        <v>0</v>
      </c>
      <c r="R182" s="254">
        <f>Q182*H182</f>
        <v>0</v>
      </c>
      <c r="S182" s="254">
        <v>0</v>
      </c>
      <c r="T182" s="255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56" t="s">
        <v>175</v>
      </c>
      <c r="AT182" s="256" t="s">
        <v>170</v>
      </c>
      <c r="AU182" s="256" t="s">
        <v>87</v>
      </c>
      <c r="AY182" s="19" t="s">
        <v>167</v>
      </c>
      <c r="BE182" s="257">
        <f>IF(N182="základní",J182,0)</f>
        <v>0</v>
      </c>
      <c r="BF182" s="257">
        <f>IF(N182="snížená",J182,0)</f>
        <v>0</v>
      </c>
      <c r="BG182" s="257">
        <f>IF(N182="zákl. přenesená",J182,0)</f>
        <v>0</v>
      </c>
      <c r="BH182" s="257">
        <f>IF(N182="sníž. přenesená",J182,0)</f>
        <v>0</v>
      </c>
      <c r="BI182" s="257">
        <f>IF(N182="nulová",J182,0)</f>
        <v>0</v>
      </c>
      <c r="BJ182" s="19" t="s">
        <v>85</v>
      </c>
      <c r="BK182" s="257">
        <f>ROUND(I182*H182,2)</f>
        <v>0</v>
      </c>
      <c r="BL182" s="19" t="s">
        <v>175</v>
      </c>
      <c r="BM182" s="256" t="s">
        <v>1248</v>
      </c>
    </row>
    <row r="183" spans="1:65" s="2" customFormat="1" ht="16.5" customHeight="1">
      <c r="A183" s="40"/>
      <c r="B183" s="41"/>
      <c r="C183" s="245" t="s">
        <v>711</v>
      </c>
      <c r="D183" s="245" t="s">
        <v>170</v>
      </c>
      <c r="E183" s="246" t="s">
        <v>3666</v>
      </c>
      <c r="F183" s="247" t="s">
        <v>3667</v>
      </c>
      <c r="G183" s="248" t="s">
        <v>2655</v>
      </c>
      <c r="H183" s="249">
        <v>1</v>
      </c>
      <c r="I183" s="250"/>
      <c r="J183" s="251">
        <f>ROUND(I183*H183,2)</f>
        <v>0</v>
      </c>
      <c r="K183" s="247" t="s">
        <v>1</v>
      </c>
      <c r="L183" s="46"/>
      <c r="M183" s="252" t="s">
        <v>1</v>
      </c>
      <c r="N183" s="253" t="s">
        <v>42</v>
      </c>
      <c r="O183" s="93"/>
      <c r="P183" s="254">
        <f>O183*H183</f>
        <v>0</v>
      </c>
      <c r="Q183" s="254">
        <v>0</v>
      </c>
      <c r="R183" s="254">
        <f>Q183*H183</f>
        <v>0</v>
      </c>
      <c r="S183" s="254">
        <v>0</v>
      </c>
      <c r="T183" s="255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56" t="s">
        <v>175</v>
      </c>
      <c r="AT183" s="256" t="s">
        <v>170</v>
      </c>
      <c r="AU183" s="256" t="s">
        <v>87</v>
      </c>
      <c r="AY183" s="19" t="s">
        <v>167</v>
      </c>
      <c r="BE183" s="257">
        <f>IF(N183="základní",J183,0)</f>
        <v>0</v>
      </c>
      <c r="BF183" s="257">
        <f>IF(N183="snížená",J183,0)</f>
        <v>0</v>
      </c>
      <c r="BG183" s="257">
        <f>IF(N183="zákl. přenesená",J183,0)</f>
        <v>0</v>
      </c>
      <c r="BH183" s="257">
        <f>IF(N183="sníž. přenesená",J183,0)</f>
        <v>0</v>
      </c>
      <c r="BI183" s="257">
        <f>IF(N183="nulová",J183,0)</f>
        <v>0</v>
      </c>
      <c r="BJ183" s="19" t="s">
        <v>85</v>
      </c>
      <c r="BK183" s="257">
        <f>ROUND(I183*H183,2)</f>
        <v>0</v>
      </c>
      <c r="BL183" s="19" t="s">
        <v>175</v>
      </c>
      <c r="BM183" s="256" t="s">
        <v>1251</v>
      </c>
    </row>
    <row r="184" spans="1:65" s="2" customFormat="1" ht="16.5" customHeight="1">
      <c r="A184" s="40"/>
      <c r="B184" s="41"/>
      <c r="C184" s="245" t="s">
        <v>714</v>
      </c>
      <c r="D184" s="245" t="s">
        <v>170</v>
      </c>
      <c r="E184" s="246" t="s">
        <v>3668</v>
      </c>
      <c r="F184" s="247" t="s">
        <v>3669</v>
      </c>
      <c r="G184" s="248" t="s">
        <v>2655</v>
      </c>
      <c r="H184" s="249">
        <v>6</v>
      </c>
      <c r="I184" s="250"/>
      <c r="J184" s="251">
        <f>ROUND(I184*H184,2)</f>
        <v>0</v>
      </c>
      <c r="K184" s="247" t="s">
        <v>1</v>
      </c>
      <c r="L184" s="46"/>
      <c r="M184" s="252" t="s">
        <v>1</v>
      </c>
      <c r="N184" s="253" t="s">
        <v>42</v>
      </c>
      <c r="O184" s="93"/>
      <c r="P184" s="254">
        <f>O184*H184</f>
        <v>0</v>
      </c>
      <c r="Q184" s="254">
        <v>0</v>
      </c>
      <c r="R184" s="254">
        <f>Q184*H184</f>
        <v>0</v>
      </c>
      <c r="S184" s="254">
        <v>0</v>
      </c>
      <c r="T184" s="255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56" t="s">
        <v>175</v>
      </c>
      <c r="AT184" s="256" t="s">
        <v>170</v>
      </c>
      <c r="AU184" s="256" t="s">
        <v>87</v>
      </c>
      <c r="AY184" s="19" t="s">
        <v>167</v>
      </c>
      <c r="BE184" s="257">
        <f>IF(N184="základní",J184,0)</f>
        <v>0</v>
      </c>
      <c r="BF184" s="257">
        <f>IF(N184="snížená",J184,0)</f>
        <v>0</v>
      </c>
      <c r="BG184" s="257">
        <f>IF(N184="zákl. přenesená",J184,0)</f>
        <v>0</v>
      </c>
      <c r="BH184" s="257">
        <f>IF(N184="sníž. přenesená",J184,0)</f>
        <v>0</v>
      </c>
      <c r="BI184" s="257">
        <f>IF(N184="nulová",J184,0)</f>
        <v>0</v>
      </c>
      <c r="BJ184" s="19" t="s">
        <v>85</v>
      </c>
      <c r="BK184" s="257">
        <f>ROUND(I184*H184,2)</f>
        <v>0</v>
      </c>
      <c r="BL184" s="19" t="s">
        <v>175</v>
      </c>
      <c r="BM184" s="256" t="s">
        <v>1254</v>
      </c>
    </row>
    <row r="185" spans="1:65" s="2" customFormat="1" ht="16.5" customHeight="1">
      <c r="A185" s="40"/>
      <c r="B185" s="41"/>
      <c r="C185" s="245" t="s">
        <v>719</v>
      </c>
      <c r="D185" s="245" t="s">
        <v>170</v>
      </c>
      <c r="E185" s="246" t="s">
        <v>3670</v>
      </c>
      <c r="F185" s="247" t="s">
        <v>3671</v>
      </c>
      <c r="G185" s="248" t="s">
        <v>2655</v>
      </c>
      <c r="H185" s="249">
        <v>2</v>
      </c>
      <c r="I185" s="250"/>
      <c r="J185" s="251">
        <f>ROUND(I185*H185,2)</f>
        <v>0</v>
      </c>
      <c r="K185" s="247" t="s">
        <v>1</v>
      </c>
      <c r="L185" s="46"/>
      <c r="M185" s="252" t="s">
        <v>1</v>
      </c>
      <c r="N185" s="253" t="s">
        <v>42</v>
      </c>
      <c r="O185" s="93"/>
      <c r="P185" s="254">
        <f>O185*H185</f>
        <v>0</v>
      </c>
      <c r="Q185" s="254">
        <v>0</v>
      </c>
      <c r="R185" s="254">
        <f>Q185*H185</f>
        <v>0</v>
      </c>
      <c r="S185" s="254">
        <v>0</v>
      </c>
      <c r="T185" s="255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56" t="s">
        <v>175</v>
      </c>
      <c r="AT185" s="256" t="s">
        <v>170</v>
      </c>
      <c r="AU185" s="256" t="s">
        <v>87</v>
      </c>
      <c r="AY185" s="19" t="s">
        <v>167</v>
      </c>
      <c r="BE185" s="257">
        <f>IF(N185="základní",J185,0)</f>
        <v>0</v>
      </c>
      <c r="BF185" s="257">
        <f>IF(N185="snížená",J185,0)</f>
        <v>0</v>
      </c>
      <c r="BG185" s="257">
        <f>IF(N185="zákl. přenesená",J185,0)</f>
        <v>0</v>
      </c>
      <c r="BH185" s="257">
        <f>IF(N185="sníž. přenesená",J185,0)</f>
        <v>0</v>
      </c>
      <c r="BI185" s="257">
        <f>IF(N185="nulová",J185,0)</f>
        <v>0</v>
      </c>
      <c r="BJ185" s="19" t="s">
        <v>85</v>
      </c>
      <c r="BK185" s="257">
        <f>ROUND(I185*H185,2)</f>
        <v>0</v>
      </c>
      <c r="BL185" s="19" t="s">
        <v>175</v>
      </c>
      <c r="BM185" s="256" t="s">
        <v>1257</v>
      </c>
    </row>
    <row r="186" spans="1:65" s="2" customFormat="1" ht="16.5" customHeight="1">
      <c r="A186" s="40"/>
      <c r="B186" s="41"/>
      <c r="C186" s="245" t="s">
        <v>725</v>
      </c>
      <c r="D186" s="245" t="s">
        <v>170</v>
      </c>
      <c r="E186" s="246" t="s">
        <v>3672</v>
      </c>
      <c r="F186" s="247" t="s">
        <v>3673</v>
      </c>
      <c r="G186" s="248" t="s">
        <v>348</v>
      </c>
      <c r="H186" s="249">
        <v>4</v>
      </c>
      <c r="I186" s="250"/>
      <c r="J186" s="251">
        <f>ROUND(I186*H186,2)</f>
        <v>0</v>
      </c>
      <c r="K186" s="247" t="s">
        <v>1</v>
      </c>
      <c r="L186" s="46"/>
      <c r="M186" s="252" t="s">
        <v>1</v>
      </c>
      <c r="N186" s="253" t="s">
        <v>42</v>
      </c>
      <c r="O186" s="93"/>
      <c r="P186" s="254">
        <f>O186*H186</f>
        <v>0</v>
      </c>
      <c r="Q186" s="254">
        <v>0</v>
      </c>
      <c r="R186" s="254">
        <f>Q186*H186</f>
        <v>0</v>
      </c>
      <c r="S186" s="254">
        <v>0</v>
      </c>
      <c r="T186" s="255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56" t="s">
        <v>175</v>
      </c>
      <c r="AT186" s="256" t="s">
        <v>170</v>
      </c>
      <c r="AU186" s="256" t="s">
        <v>87</v>
      </c>
      <c r="AY186" s="19" t="s">
        <v>167</v>
      </c>
      <c r="BE186" s="257">
        <f>IF(N186="základní",J186,0)</f>
        <v>0</v>
      </c>
      <c r="BF186" s="257">
        <f>IF(N186="snížená",J186,0)</f>
        <v>0</v>
      </c>
      <c r="BG186" s="257">
        <f>IF(N186="zákl. přenesená",J186,0)</f>
        <v>0</v>
      </c>
      <c r="BH186" s="257">
        <f>IF(N186="sníž. přenesená",J186,0)</f>
        <v>0</v>
      </c>
      <c r="BI186" s="257">
        <f>IF(N186="nulová",J186,0)</f>
        <v>0</v>
      </c>
      <c r="BJ186" s="19" t="s">
        <v>85</v>
      </c>
      <c r="BK186" s="257">
        <f>ROUND(I186*H186,2)</f>
        <v>0</v>
      </c>
      <c r="BL186" s="19" t="s">
        <v>175</v>
      </c>
      <c r="BM186" s="256" t="s">
        <v>1260</v>
      </c>
    </row>
    <row r="187" spans="1:65" s="2" customFormat="1" ht="16.5" customHeight="1">
      <c r="A187" s="40"/>
      <c r="B187" s="41"/>
      <c r="C187" s="245" t="s">
        <v>729</v>
      </c>
      <c r="D187" s="245" t="s">
        <v>170</v>
      </c>
      <c r="E187" s="246" t="s">
        <v>3674</v>
      </c>
      <c r="F187" s="247" t="s">
        <v>3675</v>
      </c>
      <c r="G187" s="248" t="s">
        <v>2655</v>
      </c>
      <c r="H187" s="249">
        <v>1</v>
      </c>
      <c r="I187" s="250"/>
      <c r="J187" s="251">
        <f>ROUND(I187*H187,2)</f>
        <v>0</v>
      </c>
      <c r="K187" s="247" t="s">
        <v>1</v>
      </c>
      <c r="L187" s="46"/>
      <c r="M187" s="252" t="s">
        <v>1</v>
      </c>
      <c r="N187" s="253" t="s">
        <v>42</v>
      </c>
      <c r="O187" s="93"/>
      <c r="P187" s="254">
        <f>O187*H187</f>
        <v>0</v>
      </c>
      <c r="Q187" s="254">
        <v>0</v>
      </c>
      <c r="R187" s="254">
        <f>Q187*H187</f>
        <v>0</v>
      </c>
      <c r="S187" s="254">
        <v>0</v>
      </c>
      <c r="T187" s="255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56" t="s">
        <v>175</v>
      </c>
      <c r="AT187" s="256" t="s">
        <v>170</v>
      </c>
      <c r="AU187" s="256" t="s">
        <v>87</v>
      </c>
      <c r="AY187" s="19" t="s">
        <v>167</v>
      </c>
      <c r="BE187" s="257">
        <f>IF(N187="základní",J187,0)</f>
        <v>0</v>
      </c>
      <c r="BF187" s="257">
        <f>IF(N187="snížená",J187,0)</f>
        <v>0</v>
      </c>
      <c r="BG187" s="257">
        <f>IF(N187="zákl. přenesená",J187,0)</f>
        <v>0</v>
      </c>
      <c r="BH187" s="257">
        <f>IF(N187="sníž. přenesená",J187,0)</f>
        <v>0</v>
      </c>
      <c r="BI187" s="257">
        <f>IF(N187="nulová",J187,0)</f>
        <v>0</v>
      </c>
      <c r="BJ187" s="19" t="s">
        <v>85</v>
      </c>
      <c r="BK187" s="257">
        <f>ROUND(I187*H187,2)</f>
        <v>0</v>
      </c>
      <c r="BL187" s="19" t="s">
        <v>175</v>
      </c>
      <c r="BM187" s="256" t="s">
        <v>1263</v>
      </c>
    </row>
    <row r="188" spans="1:65" s="2" customFormat="1" ht="16.5" customHeight="1">
      <c r="A188" s="40"/>
      <c r="B188" s="41"/>
      <c r="C188" s="245" t="s">
        <v>735</v>
      </c>
      <c r="D188" s="245" t="s">
        <v>170</v>
      </c>
      <c r="E188" s="246" t="s">
        <v>3676</v>
      </c>
      <c r="F188" s="247" t="s">
        <v>3677</v>
      </c>
      <c r="G188" s="248" t="s">
        <v>348</v>
      </c>
      <c r="H188" s="249">
        <v>4</v>
      </c>
      <c r="I188" s="250"/>
      <c r="J188" s="251">
        <f>ROUND(I188*H188,2)</f>
        <v>0</v>
      </c>
      <c r="K188" s="247" t="s">
        <v>1</v>
      </c>
      <c r="L188" s="46"/>
      <c r="M188" s="252" t="s">
        <v>1</v>
      </c>
      <c r="N188" s="253" t="s">
        <v>42</v>
      </c>
      <c r="O188" s="93"/>
      <c r="P188" s="254">
        <f>O188*H188</f>
        <v>0</v>
      </c>
      <c r="Q188" s="254">
        <v>0</v>
      </c>
      <c r="R188" s="254">
        <f>Q188*H188</f>
        <v>0</v>
      </c>
      <c r="S188" s="254">
        <v>0</v>
      </c>
      <c r="T188" s="255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56" t="s">
        <v>175</v>
      </c>
      <c r="AT188" s="256" t="s">
        <v>170</v>
      </c>
      <c r="AU188" s="256" t="s">
        <v>87</v>
      </c>
      <c r="AY188" s="19" t="s">
        <v>167</v>
      </c>
      <c r="BE188" s="257">
        <f>IF(N188="základní",J188,0)</f>
        <v>0</v>
      </c>
      <c r="BF188" s="257">
        <f>IF(N188="snížená",J188,0)</f>
        <v>0</v>
      </c>
      <c r="BG188" s="257">
        <f>IF(N188="zákl. přenesená",J188,0)</f>
        <v>0</v>
      </c>
      <c r="BH188" s="257">
        <f>IF(N188="sníž. přenesená",J188,0)</f>
        <v>0</v>
      </c>
      <c r="BI188" s="257">
        <f>IF(N188="nulová",J188,0)</f>
        <v>0</v>
      </c>
      <c r="BJ188" s="19" t="s">
        <v>85</v>
      </c>
      <c r="BK188" s="257">
        <f>ROUND(I188*H188,2)</f>
        <v>0</v>
      </c>
      <c r="BL188" s="19" t="s">
        <v>175</v>
      </c>
      <c r="BM188" s="256" t="s">
        <v>1266</v>
      </c>
    </row>
    <row r="189" spans="1:65" s="2" customFormat="1" ht="16.5" customHeight="1">
      <c r="A189" s="40"/>
      <c r="B189" s="41"/>
      <c r="C189" s="245" t="s">
        <v>741</v>
      </c>
      <c r="D189" s="245" t="s">
        <v>170</v>
      </c>
      <c r="E189" s="246" t="s">
        <v>3678</v>
      </c>
      <c r="F189" s="247" t="s">
        <v>3679</v>
      </c>
      <c r="G189" s="248" t="s">
        <v>2655</v>
      </c>
      <c r="H189" s="249">
        <v>1</v>
      </c>
      <c r="I189" s="250"/>
      <c r="J189" s="251">
        <f>ROUND(I189*H189,2)</f>
        <v>0</v>
      </c>
      <c r="K189" s="247" t="s">
        <v>1</v>
      </c>
      <c r="L189" s="46"/>
      <c r="M189" s="252" t="s">
        <v>1</v>
      </c>
      <c r="N189" s="253" t="s">
        <v>42</v>
      </c>
      <c r="O189" s="93"/>
      <c r="P189" s="254">
        <f>O189*H189</f>
        <v>0</v>
      </c>
      <c r="Q189" s="254">
        <v>0</v>
      </c>
      <c r="R189" s="254">
        <f>Q189*H189</f>
        <v>0</v>
      </c>
      <c r="S189" s="254">
        <v>0</v>
      </c>
      <c r="T189" s="255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56" t="s">
        <v>175</v>
      </c>
      <c r="AT189" s="256" t="s">
        <v>170</v>
      </c>
      <c r="AU189" s="256" t="s">
        <v>87</v>
      </c>
      <c r="AY189" s="19" t="s">
        <v>167</v>
      </c>
      <c r="BE189" s="257">
        <f>IF(N189="základní",J189,0)</f>
        <v>0</v>
      </c>
      <c r="BF189" s="257">
        <f>IF(N189="snížená",J189,0)</f>
        <v>0</v>
      </c>
      <c r="BG189" s="257">
        <f>IF(N189="zákl. přenesená",J189,0)</f>
        <v>0</v>
      </c>
      <c r="BH189" s="257">
        <f>IF(N189="sníž. přenesená",J189,0)</f>
        <v>0</v>
      </c>
      <c r="BI189" s="257">
        <f>IF(N189="nulová",J189,0)</f>
        <v>0</v>
      </c>
      <c r="BJ189" s="19" t="s">
        <v>85</v>
      </c>
      <c r="BK189" s="257">
        <f>ROUND(I189*H189,2)</f>
        <v>0</v>
      </c>
      <c r="BL189" s="19" t="s">
        <v>175</v>
      </c>
      <c r="BM189" s="256" t="s">
        <v>1269</v>
      </c>
    </row>
    <row r="190" spans="1:65" s="2" customFormat="1" ht="16.5" customHeight="1">
      <c r="A190" s="40"/>
      <c r="B190" s="41"/>
      <c r="C190" s="245" t="s">
        <v>746</v>
      </c>
      <c r="D190" s="245" t="s">
        <v>170</v>
      </c>
      <c r="E190" s="246" t="s">
        <v>3680</v>
      </c>
      <c r="F190" s="247" t="s">
        <v>3681</v>
      </c>
      <c r="G190" s="248" t="s">
        <v>2655</v>
      </c>
      <c r="H190" s="249">
        <v>1</v>
      </c>
      <c r="I190" s="250"/>
      <c r="J190" s="251">
        <f>ROUND(I190*H190,2)</f>
        <v>0</v>
      </c>
      <c r="K190" s="247" t="s">
        <v>1</v>
      </c>
      <c r="L190" s="46"/>
      <c r="M190" s="252" t="s">
        <v>1</v>
      </c>
      <c r="N190" s="253" t="s">
        <v>42</v>
      </c>
      <c r="O190" s="93"/>
      <c r="P190" s="254">
        <f>O190*H190</f>
        <v>0</v>
      </c>
      <c r="Q190" s="254">
        <v>0</v>
      </c>
      <c r="R190" s="254">
        <f>Q190*H190</f>
        <v>0</v>
      </c>
      <c r="S190" s="254">
        <v>0</v>
      </c>
      <c r="T190" s="255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56" t="s">
        <v>175</v>
      </c>
      <c r="AT190" s="256" t="s">
        <v>170</v>
      </c>
      <c r="AU190" s="256" t="s">
        <v>87</v>
      </c>
      <c r="AY190" s="19" t="s">
        <v>167</v>
      </c>
      <c r="BE190" s="257">
        <f>IF(N190="základní",J190,0)</f>
        <v>0</v>
      </c>
      <c r="BF190" s="257">
        <f>IF(N190="snížená",J190,0)</f>
        <v>0</v>
      </c>
      <c r="BG190" s="257">
        <f>IF(N190="zákl. přenesená",J190,0)</f>
        <v>0</v>
      </c>
      <c r="BH190" s="257">
        <f>IF(N190="sníž. přenesená",J190,0)</f>
        <v>0</v>
      </c>
      <c r="BI190" s="257">
        <f>IF(N190="nulová",J190,0)</f>
        <v>0</v>
      </c>
      <c r="BJ190" s="19" t="s">
        <v>85</v>
      </c>
      <c r="BK190" s="257">
        <f>ROUND(I190*H190,2)</f>
        <v>0</v>
      </c>
      <c r="BL190" s="19" t="s">
        <v>175</v>
      </c>
      <c r="BM190" s="256" t="s">
        <v>1273</v>
      </c>
    </row>
    <row r="191" spans="1:65" s="2" customFormat="1" ht="16.5" customHeight="1">
      <c r="A191" s="40"/>
      <c r="B191" s="41"/>
      <c r="C191" s="245" t="s">
        <v>751</v>
      </c>
      <c r="D191" s="245" t="s">
        <v>170</v>
      </c>
      <c r="E191" s="246" t="s">
        <v>3682</v>
      </c>
      <c r="F191" s="247" t="s">
        <v>3683</v>
      </c>
      <c r="G191" s="248" t="s">
        <v>348</v>
      </c>
      <c r="H191" s="249">
        <v>3</v>
      </c>
      <c r="I191" s="250"/>
      <c r="J191" s="251">
        <f>ROUND(I191*H191,2)</f>
        <v>0</v>
      </c>
      <c r="K191" s="247" t="s">
        <v>1</v>
      </c>
      <c r="L191" s="46"/>
      <c r="M191" s="252" t="s">
        <v>1</v>
      </c>
      <c r="N191" s="253" t="s">
        <v>42</v>
      </c>
      <c r="O191" s="93"/>
      <c r="P191" s="254">
        <f>O191*H191</f>
        <v>0</v>
      </c>
      <c r="Q191" s="254">
        <v>0</v>
      </c>
      <c r="R191" s="254">
        <f>Q191*H191</f>
        <v>0</v>
      </c>
      <c r="S191" s="254">
        <v>0</v>
      </c>
      <c r="T191" s="255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56" t="s">
        <v>175</v>
      </c>
      <c r="AT191" s="256" t="s">
        <v>170</v>
      </c>
      <c r="AU191" s="256" t="s">
        <v>87</v>
      </c>
      <c r="AY191" s="19" t="s">
        <v>167</v>
      </c>
      <c r="BE191" s="257">
        <f>IF(N191="základní",J191,0)</f>
        <v>0</v>
      </c>
      <c r="BF191" s="257">
        <f>IF(N191="snížená",J191,0)</f>
        <v>0</v>
      </c>
      <c r="BG191" s="257">
        <f>IF(N191="zákl. přenesená",J191,0)</f>
        <v>0</v>
      </c>
      <c r="BH191" s="257">
        <f>IF(N191="sníž. přenesená",J191,0)</f>
        <v>0</v>
      </c>
      <c r="BI191" s="257">
        <f>IF(N191="nulová",J191,0)</f>
        <v>0</v>
      </c>
      <c r="BJ191" s="19" t="s">
        <v>85</v>
      </c>
      <c r="BK191" s="257">
        <f>ROUND(I191*H191,2)</f>
        <v>0</v>
      </c>
      <c r="BL191" s="19" t="s">
        <v>175</v>
      </c>
      <c r="BM191" s="256" t="s">
        <v>1276</v>
      </c>
    </row>
    <row r="192" spans="1:65" s="2" customFormat="1" ht="16.5" customHeight="1">
      <c r="A192" s="40"/>
      <c r="B192" s="41"/>
      <c r="C192" s="245" t="s">
        <v>756</v>
      </c>
      <c r="D192" s="245" t="s">
        <v>170</v>
      </c>
      <c r="E192" s="246" t="s">
        <v>3684</v>
      </c>
      <c r="F192" s="247" t="s">
        <v>3685</v>
      </c>
      <c r="G192" s="248" t="s">
        <v>348</v>
      </c>
      <c r="H192" s="249">
        <v>1</v>
      </c>
      <c r="I192" s="250"/>
      <c r="J192" s="251">
        <f>ROUND(I192*H192,2)</f>
        <v>0</v>
      </c>
      <c r="K192" s="247" t="s">
        <v>1</v>
      </c>
      <c r="L192" s="46"/>
      <c r="M192" s="252" t="s">
        <v>1</v>
      </c>
      <c r="N192" s="253" t="s">
        <v>42</v>
      </c>
      <c r="O192" s="93"/>
      <c r="P192" s="254">
        <f>O192*H192</f>
        <v>0</v>
      </c>
      <c r="Q192" s="254">
        <v>0</v>
      </c>
      <c r="R192" s="254">
        <f>Q192*H192</f>
        <v>0</v>
      </c>
      <c r="S192" s="254">
        <v>0</v>
      </c>
      <c r="T192" s="255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56" t="s">
        <v>175</v>
      </c>
      <c r="AT192" s="256" t="s">
        <v>170</v>
      </c>
      <c r="AU192" s="256" t="s">
        <v>87</v>
      </c>
      <c r="AY192" s="19" t="s">
        <v>167</v>
      </c>
      <c r="BE192" s="257">
        <f>IF(N192="základní",J192,0)</f>
        <v>0</v>
      </c>
      <c r="BF192" s="257">
        <f>IF(N192="snížená",J192,0)</f>
        <v>0</v>
      </c>
      <c r="BG192" s="257">
        <f>IF(N192="zákl. přenesená",J192,0)</f>
        <v>0</v>
      </c>
      <c r="BH192" s="257">
        <f>IF(N192="sníž. přenesená",J192,0)</f>
        <v>0</v>
      </c>
      <c r="BI192" s="257">
        <f>IF(N192="nulová",J192,0)</f>
        <v>0</v>
      </c>
      <c r="BJ192" s="19" t="s">
        <v>85</v>
      </c>
      <c r="BK192" s="257">
        <f>ROUND(I192*H192,2)</f>
        <v>0</v>
      </c>
      <c r="BL192" s="19" t="s">
        <v>175</v>
      </c>
      <c r="BM192" s="256" t="s">
        <v>1279</v>
      </c>
    </row>
    <row r="193" spans="1:65" s="2" customFormat="1" ht="16.5" customHeight="1">
      <c r="A193" s="40"/>
      <c r="B193" s="41"/>
      <c r="C193" s="245" t="s">
        <v>761</v>
      </c>
      <c r="D193" s="245" t="s">
        <v>170</v>
      </c>
      <c r="E193" s="246" t="s">
        <v>3610</v>
      </c>
      <c r="F193" s="247" t="s">
        <v>3611</v>
      </c>
      <c r="G193" s="248" t="s">
        <v>348</v>
      </c>
      <c r="H193" s="249">
        <v>1</v>
      </c>
      <c r="I193" s="250"/>
      <c r="J193" s="251">
        <f>ROUND(I193*H193,2)</f>
        <v>0</v>
      </c>
      <c r="K193" s="247" t="s">
        <v>1</v>
      </c>
      <c r="L193" s="46"/>
      <c r="M193" s="252" t="s">
        <v>1</v>
      </c>
      <c r="N193" s="253" t="s">
        <v>42</v>
      </c>
      <c r="O193" s="93"/>
      <c r="P193" s="254">
        <f>O193*H193</f>
        <v>0</v>
      </c>
      <c r="Q193" s="254">
        <v>0</v>
      </c>
      <c r="R193" s="254">
        <f>Q193*H193</f>
        <v>0</v>
      </c>
      <c r="S193" s="254">
        <v>0</v>
      </c>
      <c r="T193" s="255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56" t="s">
        <v>175</v>
      </c>
      <c r="AT193" s="256" t="s">
        <v>170</v>
      </c>
      <c r="AU193" s="256" t="s">
        <v>87</v>
      </c>
      <c r="AY193" s="19" t="s">
        <v>167</v>
      </c>
      <c r="BE193" s="257">
        <f>IF(N193="základní",J193,0)</f>
        <v>0</v>
      </c>
      <c r="BF193" s="257">
        <f>IF(N193="snížená",J193,0)</f>
        <v>0</v>
      </c>
      <c r="BG193" s="257">
        <f>IF(N193="zákl. přenesená",J193,0)</f>
        <v>0</v>
      </c>
      <c r="BH193" s="257">
        <f>IF(N193="sníž. přenesená",J193,0)</f>
        <v>0</v>
      </c>
      <c r="BI193" s="257">
        <f>IF(N193="nulová",J193,0)</f>
        <v>0</v>
      </c>
      <c r="BJ193" s="19" t="s">
        <v>85</v>
      </c>
      <c r="BK193" s="257">
        <f>ROUND(I193*H193,2)</f>
        <v>0</v>
      </c>
      <c r="BL193" s="19" t="s">
        <v>175</v>
      </c>
      <c r="BM193" s="256" t="s">
        <v>1282</v>
      </c>
    </row>
    <row r="194" spans="1:65" s="2" customFormat="1" ht="16.5" customHeight="1">
      <c r="A194" s="40"/>
      <c r="B194" s="41"/>
      <c r="C194" s="245" t="s">
        <v>767</v>
      </c>
      <c r="D194" s="245" t="s">
        <v>170</v>
      </c>
      <c r="E194" s="246" t="s">
        <v>3686</v>
      </c>
      <c r="F194" s="247" t="s">
        <v>3687</v>
      </c>
      <c r="G194" s="248" t="s">
        <v>348</v>
      </c>
      <c r="H194" s="249">
        <v>1</v>
      </c>
      <c r="I194" s="250"/>
      <c r="J194" s="251">
        <f>ROUND(I194*H194,2)</f>
        <v>0</v>
      </c>
      <c r="K194" s="247" t="s">
        <v>1</v>
      </c>
      <c r="L194" s="46"/>
      <c r="M194" s="252" t="s">
        <v>1</v>
      </c>
      <c r="N194" s="253" t="s">
        <v>42</v>
      </c>
      <c r="O194" s="93"/>
      <c r="P194" s="254">
        <f>O194*H194</f>
        <v>0</v>
      </c>
      <c r="Q194" s="254">
        <v>0</v>
      </c>
      <c r="R194" s="254">
        <f>Q194*H194</f>
        <v>0</v>
      </c>
      <c r="S194" s="254">
        <v>0</v>
      </c>
      <c r="T194" s="255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56" t="s">
        <v>175</v>
      </c>
      <c r="AT194" s="256" t="s">
        <v>170</v>
      </c>
      <c r="AU194" s="256" t="s">
        <v>87</v>
      </c>
      <c r="AY194" s="19" t="s">
        <v>167</v>
      </c>
      <c r="BE194" s="257">
        <f>IF(N194="základní",J194,0)</f>
        <v>0</v>
      </c>
      <c r="BF194" s="257">
        <f>IF(N194="snížená",J194,0)</f>
        <v>0</v>
      </c>
      <c r="BG194" s="257">
        <f>IF(N194="zákl. přenesená",J194,0)</f>
        <v>0</v>
      </c>
      <c r="BH194" s="257">
        <f>IF(N194="sníž. přenesená",J194,0)</f>
        <v>0</v>
      </c>
      <c r="BI194" s="257">
        <f>IF(N194="nulová",J194,0)</f>
        <v>0</v>
      </c>
      <c r="BJ194" s="19" t="s">
        <v>85</v>
      </c>
      <c r="BK194" s="257">
        <f>ROUND(I194*H194,2)</f>
        <v>0</v>
      </c>
      <c r="BL194" s="19" t="s">
        <v>175</v>
      </c>
      <c r="BM194" s="256" t="s">
        <v>1285</v>
      </c>
    </row>
    <row r="195" spans="1:65" s="2" customFormat="1" ht="21.75" customHeight="1">
      <c r="A195" s="40"/>
      <c r="B195" s="41"/>
      <c r="C195" s="245" t="s">
        <v>773</v>
      </c>
      <c r="D195" s="245" t="s">
        <v>170</v>
      </c>
      <c r="E195" s="246" t="s">
        <v>778</v>
      </c>
      <c r="F195" s="247" t="s">
        <v>3688</v>
      </c>
      <c r="G195" s="248" t="s">
        <v>1</v>
      </c>
      <c r="H195" s="249">
        <v>0</v>
      </c>
      <c r="I195" s="250"/>
      <c r="J195" s="251">
        <f>ROUND(I195*H195,2)</f>
        <v>0</v>
      </c>
      <c r="K195" s="247" t="s">
        <v>1</v>
      </c>
      <c r="L195" s="46"/>
      <c r="M195" s="252" t="s">
        <v>1</v>
      </c>
      <c r="N195" s="253" t="s">
        <v>42</v>
      </c>
      <c r="O195" s="93"/>
      <c r="P195" s="254">
        <f>O195*H195</f>
        <v>0</v>
      </c>
      <c r="Q195" s="254">
        <v>0</v>
      </c>
      <c r="R195" s="254">
        <f>Q195*H195</f>
        <v>0</v>
      </c>
      <c r="S195" s="254">
        <v>0</v>
      </c>
      <c r="T195" s="255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56" t="s">
        <v>175</v>
      </c>
      <c r="AT195" s="256" t="s">
        <v>170</v>
      </c>
      <c r="AU195" s="256" t="s">
        <v>87</v>
      </c>
      <c r="AY195" s="19" t="s">
        <v>167</v>
      </c>
      <c r="BE195" s="257">
        <f>IF(N195="základní",J195,0)</f>
        <v>0</v>
      </c>
      <c r="BF195" s="257">
        <f>IF(N195="snížená",J195,0)</f>
        <v>0</v>
      </c>
      <c r="BG195" s="257">
        <f>IF(N195="zákl. přenesená",J195,0)</f>
        <v>0</v>
      </c>
      <c r="BH195" s="257">
        <f>IF(N195="sníž. přenesená",J195,0)</f>
        <v>0</v>
      </c>
      <c r="BI195" s="257">
        <f>IF(N195="nulová",J195,0)</f>
        <v>0</v>
      </c>
      <c r="BJ195" s="19" t="s">
        <v>85</v>
      </c>
      <c r="BK195" s="257">
        <f>ROUND(I195*H195,2)</f>
        <v>0</v>
      </c>
      <c r="BL195" s="19" t="s">
        <v>175</v>
      </c>
      <c r="BM195" s="256" t="s">
        <v>1288</v>
      </c>
    </row>
    <row r="196" spans="1:65" s="2" customFormat="1" ht="16.5" customHeight="1">
      <c r="A196" s="40"/>
      <c r="B196" s="41"/>
      <c r="C196" s="245" t="s">
        <v>778</v>
      </c>
      <c r="D196" s="245" t="s">
        <v>170</v>
      </c>
      <c r="E196" s="246" t="s">
        <v>3689</v>
      </c>
      <c r="F196" s="247" t="s">
        <v>3690</v>
      </c>
      <c r="G196" s="248" t="s">
        <v>2439</v>
      </c>
      <c r="H196" s="249">
        <v>350</v>
      </c>
      <c r="I196" s="250"/>
      <c r="J196" s="251">
        <f>ROUND(I196*H196,2)</f>
        <v>0</v>
      </c>
      <c r="K196" s="247" t="s">
        <v>1</v>
      </c>
      <c r="L196" s="46"/>
      <c r="M196" s="252" t="s">
        <v>1</v>
      </c>
      <c r="N196" s="253" t="s">
        <v>42</v>
      </c>
      <c r="O196" s="93"/>
      <c r="P196" s="254">
        <f>O196*H196</f>
        <v>0</v>
      </c>
      <c r="Q196" s="254">
        <v>0</v>
      </c>
      <c r="R196" s="254">
        <f>Q196*H196</f>
        <v>0</v>
      </c>
      <c r="S196" s="254">
        <v>0</v>
      </c>
      <c r="T196" s="255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56" t="s">
        <v>175</v>
      </c>
      <c r="AT196" s="256" t="s">
        <v>170</v>
      </c>
      <c r="AU196" s="256" t="s">
        <v>87</v>
      </c>
      <c r="AY196" s="19" t="s">
        <v>167</v>
      </c>
      <c r="BE196" s="257">
        <f>IF(N196="základní",J196,0)</f>
        <v>0</v>
      </c>
      <c r="BF196" s="257">
        <f>IF(N196="snížená",J196,0)</f>
        <v>0</v>
      </c>
      <c r="BG196" s="257">
        <f>IF(N196="zákl. přenesená",J196,0)</f>
        <v>0</v>
      </c>
      <c r="BH196" s="257">
        <f>IF(N196="sníž. přenesená",J196,0)</f>
        <v>0</v>
      </c>
      <c r="BI196" s="257">
        <f>IF(N196="nulová",J196,0)</f>
        <v>0</v>
      </c>
      <c r="BJ196" s="19" t="s">
        <v>85</v>
      </c>
      <c r="BK196" s="257">
        <f>ROUND(I196*H196,2)</f>
        <v>0</v>
      </c>
      <c r="BL196" s="19" t="s">
        <v>175</v>
      </c>
      <c r="BM196" s="256" t="s">
        <v>1291</v>
      </c>
    </row>
    <row r="197" spans="1:63" s="12" customFormat="1" ht="25.9" customHeight="1">
      <c r="A197" s="12"/>
      <c r="B197" s="229"/>
      <c r="C197" s="230"/>
      <c r="D197" s="231" t="s">
        <v>76</v>
      </c>
      <c r="E197" s="232" t="s">
        <v>3193</v>
      </c>
      <c r="F197" s="232" t="s">
        <v>3691</v>
      </c>
      <c r="G197" s="230"/>
      <c r="H197" s="230"/>
      <c r="I197" s="233"/>
      <c r="J197" s="234">
        <f>BK197</f>
        <v>0</v>
      </c>
      <c r="K197" s="230"/>
      <c r="L197" s="235"/>
      <c r="M197" s="236"/>
      <c r="N197" s="237"/>
      <c r="O197" s="237"/>
      <c r="P197" s="238">
        <f>SUM(P198:P209)</f>
        <v>0</v>
      </c>
      <c r="Q197" s="237"/>
      <c r="R197" s="238">
        <f>SUM(R198:R209)</f>
        <v>0</v>
      </c>
      <c r="S197" s="237"/>
      <c r="T197" s="239">
        <f>SUM(T198:T209)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40" t="s">
        <v>85</v>
      </c>
      <c r="AT197" s="241" t="s">
        <v>76</v>
      </c>
      <c r="AU197" s="241" t="s">
        <v>77</v>
      </c>
      <c r="AY197" s="240" t="s">
        <v>167</v>
      </c>
      <c r="BK197" s="242">
        <f>SUM(BK198:BK209)</f>
        <v>0</v>
      </c>
    </row>
    <row r="198" spans="1:65" s="2" customFormat="1" ht="16.5" customHeight="1">
      <c r="A198" s="40"/>
      <c r="B198" s="41"/>
      <c r="C198" s="245" t="s">
        <v>782</v>
      </c>
      <c r="D198" s="245" t="s">
        <v>170</v>
      </c>
      <c r="E198" s="246" t="s">
        <v>3692</v>
      </c>
      <c r="F198" s="247" t="s">
        <v>3693</v>
      </c>
      <c r="G198" s="248" t="s">
        <v>348</v>
      </c>
      <c r="H198" s="249">
        <v>1</v>
      </c>
      <c r="I198" s="250"/>
      <c r="J198" s="251">
        <f>ROUND(I198*H198,2)</f>
        <v>0</v>
      </c>
      <c r="K198" s="247" t="s">
        <v>1</v>
      </c>
      <c r="L198" s="46"/>
      <c r="M198" s="252" t="s">
        <v>1</v>
      </c>
      <c r="N198" s="253" t="s">
        <v>42</v>
      </c>
      <c r="O198" s="93"/>
      <c r="P198" s="254">
        <f>O198*H198</f>
        <v>0</v>
      </c>
      <c r="Q198" s="254">
        <v>0</v>
      </c>
      <c r="R198" s="254">
        <f>Q198*H198</f>
        <v>0</v>
      </c>
      <c r="S198" s="254">
        <v>0</v>
      </c>
      <c r="T198" s="255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56" t="s">
        <v>175</v>
      </c>
      <c r="AT198" s="256" t="s">
        <v>170</v>
      </c>
      <c r="AU198" s="256" t="s">
        <v>85</v>
      </c>
      <c r="AY198" s="19" t="s">
        <v>167</v>
      </c>
      <c r="BE198" s="257">
        <f>IF(N198="základní",J198,0)</f>
        <v>0</v>
      </c>
      <c r="BF198" s="257">
        <f>IF(N198="snížená",J198,0)</f>
        <v>0</v>
      </c>
      <c r="BG198" s="257">
        <f>IF(N198="zákl. přenesená",J198,0)</f>
        <v>0</v>
      </c>
      <c r="BH198" s="257">
        <f>IF(N198="sníž. přenesená",J198,0)</f>
        <v>0</v>
      </c>
      <c r="BI198" s="257">
        <f>IF(N198="nulová",J198,0)</f>
        <v>0</v>
      </c>
      <c r="BJ198" s="19" t="s">
        <v>85</v>
      </c>
      <c r="BK198" s="257">
        <f>ROUND(I198*H198,2)</f>
        <v>0</v>
      </c>
      <c r="BL198" s="19" t="s">
        <v>175</v>
      </c>
      <c r="BM198" s="256" t="s">
        <v>1294</v>
      </c>
    </row>
    <row r="199" spans="1:65" s="2" customFormat="1" ht="16.5" customHeight="1">
      <c r="A199" s="40"/>
      <c r="B199" s="41"/>
      <c r="C199" s="245" t="s">
        <v>787</v>
      </c>
      <c r="D199" s="245" t="s">
        <v>170</v>
      </c>
      <c r="E199" s="246" t="s">
        <v>3694</v>
      </c>
      <c r="F199" s="247" t="s">
        <v>3695</v>
      </c>
      <c r="G199" s="248" t="s">
        <v>348</v>
      </c>
      <c r="H199" s="249">
        <v>1</v>
      </c>
      <c r="I199" s="250"/>
      <c r="J199" s="251">
        <f>ROUND(I199*H199,2)</f>
        <v>0</v>
      </c>
      <c r="K199" s="247" t="s">
        <v>1</v>
      </c>
      <c r="L199" s="46"/>
      <c r="M199" s="252" t="s">
        <v>1</v>
      </c>
      <c r="N199" s="253" t="s">
        <v>42</v>
      </c>
      <c r="O199" s="93"/>
      <c r="P199" s="254">
        <f>O199*H199</f>
        <v>0</v>
      </c>
      <c r="Q199" s="254">
        <v>0</v>
      </c>
      <c r="R199" s="254">
        <f>Q199*H199</f>
        <v>0</v>
      </c>
      <c r="S199" s="254">
        <v>0</v>
      </c>
      <c r="T199" s="255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56" t="s">
        <v>175</v>
      </c>
      <c r="AT199" s="256" t="s">
        <v>170</v>
      </c>
      <c r="AU199" s="256" t="s">
        <v>85</v>
      </c>
      <c r="AY199" s="19" t="s">
        <v>167</v>
      </c>
      <c r="BE199" s="257">
        <f>IF(N199="základní",J199,0)</f>
        <v>0</v>
      </c>
      <c r="BF199" s="257">
        <f>IF(N199="snížená",J199,0)</f>
        <v>0</v>
      </c>
      <c r="BG199" s="257">
        <f>IF(N199="zákl. přenesená",J199,0)</f>
        <v>0</v>
      </c>
      <c r="BH199" s="257">
        <f>IF(N199="sníž. přenesená",J199,0)</f>
        <v>0</v>
      </c>
      <c r="BI199" s="257">
        <f>IF(N199="nulová",J199,0)</f>
        <v>0</v>
      </c>
      <c r="BJ199" s="19" t="s">
        <v>85</v>
      </c>
      <c r="BK199" s="257">
        <f>ROUND(I199*H199,2)</f>
        <v>0</v>
      </c>
      <c r="BL199" s="19" t="s">
        <v>175</v>
      </c>
      <c r="BM199" s="256" t="s">
        <v>1298</v>
      </c>
    </row>
    <row r="200" spans="1:65" s="2" customFormat="1" ht="16.5" customHeight="1">
      <c r="A200" s="40"/>
      <c r="B200" s="41"/>
      <c r="C200" s="245" t="s">
        <v>793</v>
      </c>
      <c r="D200" s="245" t="s">
        <v>170</v>
      </c>
      <c r="E200" s="246" t="s">
        <v>3696</v>
      </c>
      <c r="F200" s="247" t="s">
        <v>3697</v>
      </c>
      <c r="G200" s="248" t="s">
        <v>348</v>
      </c>
      <c r="H200" s="249">
        <v>1</v>
      </c>
      <c r="I200" s="250"/>
      <c r="J200" s="251">
        <f>ROUND(I200*H200,2)</f>
        <v>0</v>
      </c>
      <c r="K200" s="247" t="s">
        <v>1</v>
      </c>
      <c r="L200" s="46"/>
      <c r="M200" s="252" t="s">
        <v>1</v>
      </c>
      <c r="N200" s="253" t="s">
        <v>42</v>
      </c>
      <c r="O200" s="93"/>
      <c r="P200" s="254">
        <f>O200*H200</f>
        <v>0</v>
      </c>
      <c r="Q200" s="254">
        <v>0</v>
      </c>
      <c r="R200" s="254">
        <f>Q200*H200</f>
        <v>0</v>
      </c>
      <c r="S200" s="254">
        <v>0</v>
      </c>
      <c r="T200" s="255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56" t="s">
        <v>175</v>
      </c>
      <c r="AT200" s="256" t="s">
        <v>170</v>
      </c>
      <c r="AU200" s="256" t="s">
        <v>85</v>
      </c>
      <c r="AY200" s="19" t="s">
        <v>167</v>
      </c>
      <c r="BE200" s="257">
        <f>IF(N200="základní",J200,0)</f>
        <v>0</v>
      </c>
      <c r="BF200" s="257">
        <f>IF(N200="snížená",J200,0)</f>
        <v>0</v>
      </c>
      <c r="BG200" s="257">
        <f>IF(N200="zákl. přenesená",J200,0)</f>
        <v>0</v>
      </c>
      <c r="BH200" s="257">
        <f>IF(N200="sníž. přenesená",J200,0)</f>
        <v>0</v>
      </c>
      <c r="BI200" s="257">
        <f>IF(N200="nulová",J200,0)</f>
        <v>0</v>
      </c>
      <c r="BJ200" s="19" t="s">
        <v>85</v>
      </c>
      <c r="BK200" s="257">
        <f>ROUND(I200*H200,2)</f>
        <v>0</v>
      </c>
      <c r="BL200" s="19" t="s">
        <v>175</v>
      </c>
      <c r="BM200" s="256" t="s">
        <v>1301</v>
      </c>
    </row>
    <row r="201" spans="1:65" s="2" customFormat="1" ht="16.5" customHeight="1">
      <c r="A201" s="40"/>
      <c r="B201" s="41"/>
      <c r="C201" s="245" t="s">
        <v>798</v>
      </c>
      <c r="D201" s="245" t="s">
        <v>170</v>
      </c>
      <c r="E201" s="246" t="s">
        <v>3698</v>
      </c>
      <c r="F201" s="247" t="s">
        <v>3699</v>
      </c>
      <c r="G201" s="248" t="s">
        <v>348</v>
      </c>
      <c r="H201" s="249">
        <v>1</v>
      </c>
      <c r="I201" s="250"/>
      <c r="J201" s="251">
        <f>ROUND(I201*H201,2)</f>
        <v>0</v>
      </c>
      <c r="K201" s="247" t="s">
        <v>1</v>
      </c>
      <c r="L201" s="46"/>
      <c r="M201" s="252" t="s">
        <v>1</v>
      </c>
      <c r="N201" s="253" t="s">
        <v>42</v>
      </c>
      <c r="O201" s="93"/>
      <c r="P201" s="254">
        <f>O201*H201</f>
        <v>0</v>
      </c>
      <c r="Q201" s="254">
        <v>0</v>
      </c>
      <c r="R201" s="254">
        <f>Q201*H201</f>
        <v>0</v>
      </c>
      <c r="S201" s="254">
        <v>0</v>
      </c>
      <c r="T201" s="255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56" t="s">
        <v>175</v>
      </c>
      <c r="AT201" s="256" t="s">
        <v>170</v>
      </c>
      <c r="AU201" s="256" t="s">
        <v>85</v>
      </c>
      <c r="AY201" s="19" t="s">
        <v>167</v>
      </c>
      <c r="BE201" s="257">
        <f>IF(N201="základní",J201,0)</f>
        <v>0</v>
      </c>
      <c r="BF201" s="257">
        <f>IF(N201="snížená",J201,0)</f>
        <v>0</v>
      </c>
      <c r="BG201" s="257">
        <f>IF(N201="zákl. přenesená",J201,0)</f>
        <v>0</v>
      </c>
      <c r="BH201" s="257">
        <f>IF(N201="sníž. přenesená",J201,0)</f>
        <v>0</v>
      </c>
      <c r="BI201" s="257">
        <f>IF(N201="nulová",J201,0)</f>
        <v>0</v>
      </c>
      <c r="BJ201" s="19" t="s">
        <v>85</v>
      </c>
      <c r="BK201" s="257">
        <f>ROUND(I201*H201,2)</f>
        <v>0</v>
      </c>
      <c r="BL201" s="19" t="s">
        <v>175</v>
      </c>
      <c r="BM201" s="256" t="s">
        <v>1304</v>
      </c>
    </row>
    <row r="202" spans="1:65" s="2" customFormat="1" ht="16.5" customHeight="1">
      <c r="A202" s="40"/>
      <c r="B202" s="41"/>
      <c r="C202" s="245" t="s">
        <v>804</v>
      </c>
      <c r="D202" s="245" t="s">
        <v>170</v>
      </c>
      <c r="E202" s="246" t="s">
        <v>3700</v>
      </c>
      <c r="F202" s="247" t="s">
        <v>3701</v>
      </c>
      <c r="G202" s="248" t="s">
        <v>348</v>
      </c>
      <c r="H202" s="249">
        <v>1</v>
      </c>
      <c r="I202" s="250"/>
      <c r="J202" s="251">
        <f>ROUND(I202*H202,2)</f>
        <v>0</v>
      </c>
      <c r="K202" s="247" t="s">
        <v>1</v>
      </c>
      <c r="L202" s="46"/>
      <c r="M202" s="252" t="s">
        <v>1</v>
      </c>
      <c r="N202" s="253" t="s">
        <v>42</v>
      </c>
      <c r="O202" s="93"/>
      <c r="P202" s="254">
        <f>O202*H202</f>
        <v>0</v>
      </c>
      <c r="Q202" s="254">
        <v>0</v>
      </c>
      <c r="R202" s="254">
        <f>Q202*H202</f>
        <v>0</v>
      </c>
      <c r="S202" s="254">
        <v>0</v>
      </c>
      <c r="T202" s="255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56" t="s">
        <v>175</v>
      </c>
      <c r="AT202" s="256" t="s">
        <v>170</v>
      </c>
      <c r="AU202" s="256" t="s">
        <v>85</v>
      </c>
      <c r="AY202" s="19" t="s">
        <v>167</v>
      </c>
      <c r="BE202" s="257">
        <f>IF(N202="základní",J202,0)</f>
        <v>0</v>
      </c>
      <c r="BF202" s="257">
        <f>IF(N202="snížená",J202,0)</f>
        <v>0</v>
      </c>
      <c r="BG202" s="257">
        <f>IF(N202="zákl. přenesená",J202,0)</f>
        <v>0</v>
      </c>
      <c r="BH202" s="257">
        <f>IF(N202="sníž. přenesená",J202,0)</f>
        <v>0</v>
      </c>
      <c r="BI202" s="257">
        <f>IF(N202="nulová",J202,0)</f>
        <v>0</v>
      </c>
      <c r="BJ202" s="19" t="s">
        <v>85</v>
      </c>
      <c r="BK202" s="257">
        <f>ROUND(I202*H202,2)</f>
        <v>0</v>
      </c>
      <c r="BL202" s="19" t="s">
        <v>175</v>
      </c>
      <c r="BM202" s="256" t="s">
        <v>1307</v>
      </c>
    </row>
    <row r="203" spans="1:65" s="2" customFormat="1" ht="16.5" customHeight="1">
      <c r="A203" s="40"/>
      <c r="B203" s="41"/>
      <c r="C203" s="245" t="s">
        <v>809</v>
      </c>
      <c r="D203" s="245" t="s">
        <v>170</v>
      </c>
      <c r="E203" s="246" t="s">
        <v>3702</v>
      </c>
      <c r="F203" s="247" t="s">
        <v>3703</v>
      </c>
      <c r="G203" s="248" t="s">
        <v>348</v>
      </c>
      <c r="H203" s="249">
        <v>1</v>
      </c>
      <c r="I203" s="250"/>
      <c r="J203" s="251">
        <f>ROUND(I203*H203,2)</f>
        <v>0</v>
      </c>
      <c r="K203" s="247" t="s">
        <v>1</v>
      </c>
      <c r="L203" s="46"/>
      <c r="M203" s="252" t="s">
        <v>1</v>
      </c>
      <c r="N203" s="253" t="s">
        <v>42</v>
      </c>
      <c r="O203" s="93"/>
      <c r="P203" s="254">
        <f>O203*H203</f>
        <v>0</v>
      </c>
      <c r="Q203" s="254">
        <v>0</v>
      </c>
      <c r="R203" s="254">
        <f>Q203*H203</f>
        <v>0</v>
      </c>
      <c r="S203" s="254">
        <v>0</v>
      </c>
      <c r="T203" s="255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56" t="s">
        <v>175</v>
      </c>
      <c r="AT203" s="256" t="s">
        <v>170</v>
      </c>
      <c r="AU203" s="256" t="s">
        <v>85</v>
      </c>
      <c r="AY203" s="19" t="s">
        <v>167</v>
      </c>
      <c r="BE203" s="257">
        <f>IF(N203="základní",J203,0)</f>
        <v>0</v>
      </c>
      <c r="BF203" s="257">
        <f>IF(N203="snížená",J203,0)</f>
        <v>0</v>
      </c>
      <c r="BG203" s="257">
        <f>IF(N203="zákl. přenesená",J203,0)</f>
        <v>0</v>
      </c>
      <c r="BH203" s="257">
        <f>IF(N203="sníž. přenesená",J203,0)</f>
        <v>0</v>
      </c>
      <c r="BI203" s="257">
        <f>IF(N203="nulová",J203,0)</f>
        <v>0</v>
      </c>
      <c r="BJ203" s="19" t="s">
        <v>85</v>
      </c>
      <c r="BK203" s="257">
        <f>ROUND(I203*H203,2)</f>
        <v>0</v>
      </c>
      <c r="BL203" s="19" t="s">
        <v>175</v>
      </c>
      <c r="BM203" s="256" t="s">
        <v>1310</v>
      </c>
    </row>
    <row r="204" spans="1:65" s="2" customFormat="1" ht="16.5" customHeight="1">
      <c r="A204" s="40"/>
      <c r="B204" s="41"/>
      <c r="C204" s="245" t="s">
        <v>814</v>
      </c>
      <c r="D204" s="245" t="s">
        <v>170</v>
      </c>
      <c r="E204" s="246" t="s">
        <v>3704</v>
      </c>
      <c r="F204" s="247" t="s">
        <v>3705</v>
      </c>
      <c r="G204" s="248" t="s">
        <v>348</v>
      </c>
      <c r="H204" s="249">
        <v>1</v>
      </c>
      <c r="I204" s="250"/>
      <c r="J204" s="251">
        <f>ROUND(I204*H204,2)</f>
        <v>0</v>
      </c>
      <c r="K204" s="247" t="s">
        <v>1</v>
      </c>
      <c r="L204" s="46"/>
      <c r="M204" s="252" t="s">
        <v>1</v>
      </c>
      <c r="N204" s="253" t="s">
        <v>42</v>
      </c>
      <c r="O204" s="93"/>
      <c r="P204" s="254">
        <f>O204*H204</f>
        <v>0</v>
      </c>
      <c r="Q204" s="254">
        <v>0</v>
      </c>
      <c r="R204" s="254">
        <f>Q204*H204</f>
        <v>0</v>
      </c>
      <c r="S204" s="254">
        <v>0</v>
      </c>
      <c r="T204" s="255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56" t="s">
        <v>175</v>
      </c>
      <c r="AT204" s="256" t="s">
        <v>170</v>
      </c>
      <c r="AU204" s="256" t="s">
        <v>85</v>
      </c>
      <c r="AY204" s="19" t="s">
        <v>167</v>
      </c>
      <c r="BE204" s="257">
        <f>IF(N204="základní",J204,0)</f>
        <v>0</v>
      </c>
      <c r="BF204" s="257">
        <f>IF(N204="snížená",J204,0)</f>
        <v>0</v>
      </c>
      <c r="BG204" s="257">
        <f>IF(N204="zákl. přenesená",J204,0)</f>
        <v>0</v>
      </c>
      <c r="BH204" s="257">
        <f>IF(N204="sníž. přenesená",J204,0)</f>
        <v>0</v>
      </c>
      <c r="BI204" s="257">
        <f>IF(N204="nulová",J204,0)</f>
        <v>0</v>
      </c>
      <c r="BJ204" s="19" t="s">
        <v>85</v>
      </c>
      <c r="BK204" s="257">
        <f>ROUND(I204*H204,2)</f>
        <v>0</v>
      </c>
      <c r="BL204" s="19" t="s">
        <v>175</v>
      </c>
      <c r="BM204" s="256" t="s">
        <v>1313</v>
      </c>
    </row>
    <row r="205" spans="1:65" s="2" customFormat="1" ht="16.5" customHeight="1">
      <c r="A205" s="40"/>
      <c r="B205" s="41"/>
      <c r="C205" s="245" t="s">
        <v>819</v>
      </c>
      <c r="D205" s="245" t="s">
        <v>170</v>
      </c>
      <c r="E205" s="246" t="s">
        <v>3706</v>
      </c>
      <c r="F205" s="247" t="s">
        <v>3707</v>
      </c>
      <c r="G205" s="248" t="s">
        <v>348</v>
      </c>
      <c r="H205" s="249">
        <v>1</v>
      </c>
      <c r="I205" s="250"/>
      <c r="J205" s="251">
        <f>ROUND(I205*H205,2)</f>
        <v>0</v>
      </c>
      <c r="K205" s="247" t="s">
        <v>1</v>
      </c>
      <c r="L205" s="46"/>
      <c r="M205" s="252" t="s">
        <v>1</v>
      </c>
      <c r="N205" s="253" t="s">
        <v>42</v>
      </c>
      <c r="O205" s="93"/>
      <c r="P205" s="254">
        <f>O205*H205</f>
        <v>0</v>
      </c>
      <c r="Q205" s="254">
        <v>0</v>
      </c>
      <c r="R205" s="254">
        <f>Q205*H205</f>
        <v>0</v>
      </c>
      <c r="S205" s="254">
        <v>0</v>
      </c>
      <c r="T205" s="255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56" t="s">
        <v>175</v>
      </c>
      <c r="AT205" s="256" t="s">
        <v>170</v>
      </c>
      <c r="AU205" s="256" t="s">
        <v>85</v>
      </c>
      <c r="AY205" s="19" t="s">
        <v>167</v>
      </c>
      <c r="BE205" s="257">
        <f>IF(N205="základní",J205,0)</f>
        <v>0</v>
      </c>
      <c r="BF205" s="257">
        <f>IF(N205="snížená",J205,0)</f>
        <v>0</v>
      </c>
      <c r="BG205" s="257">
        <f>IF(N205="zákl. přenesená",J205,0)</f>
        <v>0</v>
      </c>
      <c r="BH205" s="257">
        <f>IF(N205="sníž. přenesená",J205,0)</f>
        <v>0</v>
      </c>
      <c r="BI205" s="257">
        <f>IF(N205="nulová",J205,0)</f>
        <v>0</v>
      </c>
      <c r="BJ205" s="19" t="s">
        <v>85</v>
      </c>
      <c r="BK205" s="257">
        <f>ROUND(I205*H205,2)</f>
        <v>0</v>
      </c>
      <c r="BL205" s="19" t="s">
        <v>175</v>
      </c>
      <c r="BM205" s="256" t="s">
        <v>1317</v>
      </c>
    </row>
    <row r="206" spans="1:65" s="2" customFormat="1" ht="16.5" customHeight="1">
      <c r="A206" s="40"/>
      <c r="B206" s="41"/>
      <c r="C206" s="245" t="s">
        <v>824</v>
      </c>
      <c r="D206" s="245" t="s">
        <v>170</v>
      </c>
      <c r="E206" s="246" t="s">
        <v>3708</v>
      </c>
      <c r="F206" s="247" t="s">
        <v>3709</v>
      </c>
      <c r="G206" s="248" t="s">
        <v>348</v>
      </c>
      <c r="H206" s="249">
        <v>1</v>
      </c>
      <c r="I206" s="250"/>
      <c r="J206" s="251">
        <f>ROUND(I206*H206,2)</f>
        <v>0</v>
      </c>
      <c r="K206" s="247" t="s">
        <v>1</v>
      </c>
      <c r="L206" s="46"/>
      <c r="M206" s="252" t="s">
        <v>1</v>
      </c>
      <c r="N206" s="253" t="s">
        <v>42</v>
      </c>
      <c r="O206" s="93"/>
      <c r="P206" s="254">
        <f>O206*H206</f>
        <v>0</v>
      </c>
      <c r="Q206" s="254">
        <v>0</v>
      </c>
      <c r="R206" s="254">
        <f>Q206*H206</f>
        <v>0</v>
      </c>
      <c r="S206" s="254">
        <v>0</v>
      </c>
      <c r="T206" s="255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56" t="s">
        <v>175</v>
      </c>
      <c r="AT206" s="256" t="s">
        <v>170</v>
      </c>
      <c r="AU206" s="256" t="s">
        <v>85</v>
      </c>
      <c r="AY206" s="19" t="s">
        <v>167</v>
      </c>
      <c r="BE206" s="257">
        <f>IF(N206="základní",J206,0)</f>
        <v>0</v>
      </c>
      <c r="BF206" s="257">
        <f>IF(N206="snížená",J206,0)</f>
        <v>0</v>
      </c>
      <c r="BG206" s="257">
        <f>IF(N206="zákl. přenesená",J206,0)</f>
        <v>0</v>
      </c>
      <c r="BH206" s="257">
        <f>IF(N206="sníž. přenesená",J206,0)</f>
        <v>0</v>
      </c>
      <c r="BI206" s="257">
        <f>IF(N206="nulová",J206,0)</f>
        <v>0</v>
      </c>
      <c r="BJ206" s="19" t="s">
        <v>85</v>
      </c>
      <c r="BK206" s="257">
        <f>ROUND(I206*H206,2)</f>
        <v>0</v>
      </c>
      <c r="BL206" s="19" t="s">
        <v>175</v>
      </c>
      <c r="BM206" s="256" t="s">
        <v>1320</v>
      </c>
    </row>
    <row r="207" spans="1:65" s="2" customFormat="1" ht="16.5" customHeight="1">
      <c r="A207" s="40"/>
      <c r="B207" s="41"/>
      <c r="C207" s="245" t="s">
        <v>829</v>
      </c>
      <c r="D207" s="245" t="s">
        <v>170</v>
      </c>
      <c r="E207" s="246" t="s">
        <v>3710</v>
      </c>
      <c r="F207" s="247" t="s">
        <v>3711</v>
      </c>
      <c r="G207" s="248" t="s">
        <v>348</v>
      </c>
      <c r="H207" s="249">
        <v>1</v>
      </c>
      <c r="I207" s="250"/>
      <c r="J207" s="251">
        <f>ROUND(I207*H207,2)</f>
        <v>0</v>
      </c>
      <c r="K207" s="247" t="s">
        <v>1</v>
      </c>
      <c r="L207" s="46"/>
      <c r="M207" s="252" t="s">
        <v>1</v>
      </c>
      <c r="N207" s="253" t="s">
        <v>42</v>
      </c>
      <c r="O207" s="93"/>
      <c r="P207" s="254">
        <f>O207*H207</f>
        <v>0</v>
      </c>
      <c r="Q207" s="254">
        <v>0</v>
      </c>
      <c r="R207" s="254">
        <f>Q207*H207</f>
        <v>0</v>
      </c>
      <c r="S207" s="254">
        <v>0</v>
      </c>
      <c r="T207" s="255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56" t="s">
        <v>175</v>
      </c>
      <c r="AT207" s="256" t="s">
        <v>170</v>
      </c>
      <c r="AU207" s="256" t="s">
        <v>85</v>
      </c>
      <c r="AY207" s="19" t="s">
        <v>167</v>
      </c>
      <c r="BE207" s="257">
        <f>IF(N207="základní",J207,0)</f>
        <v>0</v>
      </c>
      <c r="BF207" s="257">
        <f>IF(N207="snížená",J207,0)</f>
        <v>0</v>
      </c>
      <c r="BG207" s="257">
        <f>IF(N207="zákl. přenesená",J207,0)</f>
        <v>0</v>
      </c>
      <c r="BH207" s="257">
        <f>IF(N207="sníž. přenesená",J207,0)</f>
        <v>0</v>
      </c>
      <c r="BI207" s="257">
        <f>IF(N207="nulová",J207,0)</f>
        <v>0</v>
      </c>
      <c r="BJ207" s="19" t="s">
        <v>85</v>
      </c>
      <c r="BK207" s="257">
        <f>ROUND(I207*H207,2)</f>
        <v>0</v>
      </c>
      <c r="BL207" s="19" t="s">
        <v>175</v>
      </c>
      <c r="BM207" s="256" t="s">
        <v>1323</v>
      </c>
    </row>
    <row r="208" spans="1:65" s="2" customFormat="1" ht="16.5" customHeight="1">
      <c r="A208" s="40"/>
      <c r="B208" s="41"/>
      <c r="C208" s="245" t="s">
        <v>835</v>
      </c>
      <c r="D208" s="245" t="s">
        <v>170</v>
      </c>
      <c r="E208" s="246" t="s">
        <v>3712</v>
      </c>
      <c r="F208" s="247" t="s">
        <v>3713</v>
      </c>
      <c r="G208" s="248" t="s">
        <v>348</v>
      </c>
      <c r="H208" s="249">
        <v>1</v>
      </c>
      <c r="I208" s="250"/>
      <c r="J208" s="251">
        <f>ROUND(I208*H208,2)</f>
        <v>0</v>
      </c>
      <c r="K208" s="247" t="s">
        <v>1</v>
      </c>
      <c r="L208" s="46"/>
      <c r="M208" s="252" t="s">
        <v>1</v>
      </c>
      <c r="N208" s="253" t="s">
        <v>42</v>
      </c>
      <c r="O208" s="93"/>
      <c r="P208" s="254">
        <f>O208*H208</f>
        <v>0</v>
      </c>
      <c r="Q208" s="254">
        <v>0</v>
      </c>
      <c r="R208" s="254">
        <f>Q208*H208</f>
        <v>0</v>
      </c>
      <c r="S208" s="254">
        <v>0</v>
      </c>
      <c r="T208" s="255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56" t="s">
        <v>175</v>
      </c>
      <c r="AT208" s="256" t="s">
        <v>170</v>
      </c>
      <c r="AU208" s="256" t="s">
        <v>85</v>
      </c>
      <c r="AY208" s="19" t="s">
        <v>167</v>
      </c>
      <c r="BE208" s="257">
        <f>IF(N208="základní",J208,0)</f>
        <v>0</v>
      </c>
      <c r="BF208" s="257">
        <f>IF(N208="snížená",J208,0)</f>
        <v>0</v>
      </c>
      <c r="BG208" s="257">
        <f>IF(N208="zákl. přenesená",J208,0)</f>
        <v>0</v>
      </c>
      <c r="BH208" s="257">
        <f>IF(N208="sníž. přenesená",J208,0)</f>
        <v>0</v>
      </c>
      <c r="BI208" s="257">
        <f>IF(N208="nulová",J208,0)</f>
        <v>0</v>
      </c>
      <c r="BJ208" s="19" t="s">
        <v>85</v>
      </c>
      <c r="BK208" s="257">
        <f>ROUND(I208*H208,2)</f>
        <v>0</v>
      </c>
      <c r="BL208" s="19" t="s">
        <v>175</v>
      </c>
      <c r="BM208" s="256" t="s">
        <v>1326</v>
      </c>
    </row>
    <row r="209" spans="1:65" s="2" customFormat="1" ht="16.5" customHeight="1">
      <c r="A209" s="40"/>
      <c r="B209" s="41"/>
      <c r="C209" s="245" t="s">
        <v>841</v>
      </c>
      <c r="D209" s="245" t="s">
        <v>170</v>
      </c>
      <c r="E209" s="246" t="s">
        <v>3714</v>
      </c>
      <c r="F209" s="247" t="s">
        <v>3715</v>
      </c>
      <c r="G209" s="248" t="s">
        <v>348</v>
      </c>
      <c r="H209" s="249">
        <v>1</v>
      </c>
      <c r="I209" s="250"/>
      <c r="J209" s="251">
        <f>ROUND(I209*H209,2)</f>
        <v>0</v>
      </c>
      <c r="K209" s="247" t="s">
        <v>1</v>
      </c>
      <c r="L209" s="46"/>
      <c r="M209" s="319" t="s">
        <v>1</v>
      </c>
      <c r="N209" s="320" t="s">
        <v>42</v>
      </c>
      <c r="O209" s="321"/>
      <c r="P209" s="322">
        <f>O209*H209</f>
        <v>0</v>
      </c>
      <c r="Q209" s="322">
        <v>0</v>
      </c>
      <c r="R209" s="322">
        <f>Q209*H209</f>
        <v>0</v>
      </c>
      <c r="S209" s="322">
        <v>0</v>
      </c>
      <c r="T209" s="323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56" t="s">
        <v>175</v>
      </c>
      <c r="AT209" s="256" t="s">
        <v>170</v>
      </c>
      <c r="AU209" s="256" t="s">
        <v>85</v>
      </c>
      <c r="AY209" s="19" t="s">
        <v>167</v>
      </c>
      <c r="BE209" s="257">
        <f>IF(N209="základní",J209,0)</f>
        <v>0</v>
      </c>
      <c r="BF209" s="257">
        <f>IF(N209="snížená",J209,0)</f>
        <v>0</v>
      </c>
      <c r="BG209" s="257">
        <f>IF(N209="zákl. přenesená",J209,0)</f>
        <v>0</v>
      </c>
      <c r="BH209" s="257">
        <f>IF(N209="sníž. přenesená",J209,0)</f>
        <v>0</v>
      </c>
      <c r="BI209" s="257">
        <f>IF(N209="nulová",J209,0)</f>
        <v>0</v>
      </c>
      <c r="BJ209" s="19" t="s">
        <v>85</v>
      </c>
      <c r="BK209" s="257">
        <f>ROUND(I209*H209,2)</f>
        <v>0</v>
      </c>
      <c r="BL209" s="19" t="s">
        <v>175</v>
      </c>
      <c r="BM209" s="256" t="s">
        <v>1329</v>
      </c>
    </row>
    <row r="210" spans="1:31" s="2" customFormat="1" ht="6.95" customHeight="1">
      <c r="A210" s="40"/>
      <c r="B210" s="68"/>
      <c r="C210" s="69"/>
      <c r="D210" s="69"/>
      <c r="E210" s="69"/>
      <c r="F210" s="69"/>
      <c r="G210" s="69"/>
      <c r="H210" s="69"/>
      <c r="I210" s="194"/>
      <c r="J210" s="69"/>
      <c r="K210" s="69"/>
      <c r="L210" s="46"/>
      <c r="M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</row>
  </sheetData>
  <sheetProtection password="BABA" sheet="1" objects="1" scenarios="1" formatColumns="0" formatRows="0" autoFilter="0"/>
  <autoFilter ref="C122:K209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133</v>
      </c>
    </row>
    <row r="3" spans="2:46" s="1" customFormat="1" ht="6.95" customHeight="1">
      <c r="B3" s="149"/>
      <c r="C3" s="150"/>
      <c r="D3" s="150"/>
      <c r="E3" s="150"/>
      <c r="F3" s="150"/>
      <c r="G3" s="150"/>
      <c r="H3" s="150"/>
      <c r="I3" s="151"/>
      <c r="J3" s="150"/>
      <c r="K3" s="150"/>
      <c r="L3" s="22"/>
      <c r="AT3" s="19" t="s">
        <v>87</v>
      </c>
    </row>
    <row r="4" spans="2:46" s="1" customFormat="1" ht="24.95" customHeight="1">
      <c r="B4" s="22"/>
      <c r="D4" s="152" t="s">
        <v>137</v>
      </c>
      <c r="I4" s="148"/>
      <c r="L4" s="22"/>
      <c r="M4" s="153" t="s">
        <v>10</v>
      </c>
      <c r="AT4" s="19" t="s">
        <v>4</v>
      </c>
    </row>
    <row r="5" spans="2:12" s="1" customFormat="1" ht="6.95" customHeight="1">
      <c r="B5" s="22"/>
      <c r="I5" s="148"/>
      <c r="L5" s="22"/>
    </row>
    <row r="6" spans="2:12" s="1" customFormat="1" ht="12" customHeight="1">
      <c r="B6" s="22"/>
      <c r="D6" s="154" t="s">
        <v>16</v>
      </c>
      <c r="I6" s="148"/>
      <c r="L6" s="22"/>
    </row>
    <row r="7" spans="2:12" s="1" customFormat="1" ht="23.25" customHeight="1">
      <c r="B7" s="22"/>
      <c r="E7" s="155" t="str">
        <f>'Rekapitulace stavby'!K6</f>
        <v>Snížení energetické náročnosti budovy Střední průmyslové školy v Mladé Boleslavi</v>
      </c>
      <c r="F7" s="154"/>
      <c r="G7" s="154"/>
      <c r="H7" s="154"/>
      <c r="I7" s="148"/>
      <c r="L7" s="22"/>
    </row>
    <row r="8" spans="1:31" s="2" customFormat="1" ht="12" customHeight="1">
      <c r="A8" s="40"/>
      <c r="B8" s="46"/>
      <c r="C8" s="40"/>
      <c r="D8" s="154" t="s">
        <v>138</v>
      </c>
      <c r="E8" s="40"/>
      <c r="F8" s="40"/>
      <c r="G8" s="40"/>
      <c r="H8" s="40"/>
      <c r="I8" s="156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57" t="s">
        <v>3716</v>
      </c>
      <c r="F9" s="40"/>
      <c r="G9" s="40"/>
      <c r="H9" s="40"/>
      <c r="I9" s="156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56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54" t="s">
        <v>18</v>
      </c>
      <c r="E11" s="40"/>
      <c r="F11" s="143" t="s">
        <v>1</v>
      </c>
      <c r="G11" s="40"/>
      <c r="H11" s="40"/>
      <c r="I11" s="158" t="s">
        <v>19</v>
      </c>
      <c r="J11" s="143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54" t="s">
        <v>20</v>
      </c>
      <c r="E12" s="40"/>
      <c r="F12" s="143" t="s">
        <v>31</v>
      </c>
      <c r="G12" s="40"/>
      <c r="H12" s="40"/>
      <c r="I12" s="158" t="s">
        <v>22</v>
      </c>
      <c r="J12" s="159" t="str">
        <f>'Rekapitulace stavby'!AN8</f>
        <v>18. 6. 2020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56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54" t="s">
        <v>24</v>
      </c>
      <c r="E14" s="40"/>
      <c r="F14" s="40"/>
      <c r="G14" s="40"/>
      <c r="H14" s="40"/>
      <c r="I14" s="158" t="s">
        <v>25</v>
      </c>
      <c r="J14" s="143" t="str">
        <f>IF('Rekapitulace stavby'!AN10="","",'Rekapitulace stavby'!AN10)</f>
        <v/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3" t="str">
        <f>IF('Rekapitulace stavby'!E11="","",'Rekapitulace stavby'!E11)</f>
        <v>Energy Benefit</v>
      </c>
      <c r="F15" s="40"/>
      <c r="G15" s="40"/>
      <c r="H15" s="40"/>
      <c r="I15" s="158" t="s">
        <v>27</v>
      </c>
      <c r="J15" s="143" t="str">
        <f>IF('Rekapitulace stavby'!AN11="","",'Rekapitulace stavby'!AN11)</f>
        <v/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56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54" t="s">
        <v>28</v>
      </c>
      <c r="E17" s="40"/>
      <c r="F17" s="40"/>
      <c r="G17" s="40"/>
      <c r="H17" s="40"/>
      <c r="I17" s="158" t="s">
        <v>25</v>
      </c>
      <c r="J17" s="35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3"/>
      <c r="G18" s="143"/>
      <c r="H18" s="143"/>
      <c r="I18" s="158" t="s">
        <v>27</v>
      </c>
      <c r="J18" s="35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56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54" t="s">
        <v>30</v>
      </c>
      <c r="E20" s="40"/>
      <c r="F20" s="40"/>
      <c r="G20" s="40"/>
      <c r="H20" s="40"/>
      <c r="I20" s="158" t="s">
        <v>25</v>
      </c>
      <c r="J20" s="143" t="str">
        <f>IF('Rekapitulace stavby'!AN16="","",'Rekapitulace stavby'!AN16)</f>
        <v/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3" t="str">
        <f>IF('Rekapitulace stavby'!E17="","",'Rekapitulace stavby'!E17)</f>
        <v xml:space="preserve"> </v>
      </c>
      <c r="F21" s="40"/>
      <c r="G21" s="40"/>
      <c r="H21" s="40"/>
      <c r="I21" s="158" t="s">
        <v>27</v>
      </c>
      <c r="J21" s="143" t="str">
        <f>IF('Rekapitulace stavby'!AN17="","",'Rekapitulace stavby'!AN17)</f>
        <v/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56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54" t="s">
        <v>33</v>
      </c>
      <c r="E23" s="40"/>
      <c r="F23" s="40"/>
      <c r="G23" s="40"/>
      <c r="H23" s="40"/>
      <c r="I23" s="158" t="s">
        <v>25</v>
      </c>
      <c r="J23" s="143" t="str">
        <f>IF('Rekapitulace stavby'!AN19="","",'Rekapitulace stavby'!AN19)</f>
        <v/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3" t="str">
        <f>IF('Rekapitulace stavby'!E20="","",'Rekapitulace stavby'!E20)</f>
        <v>KAVRO</v>
      </c>
      <c r="F24" s="40"/>
      <c r="G24" s="40"/>
      <c r="H24" s="40"/>
      <c r="I24" s="158" t="s">
        <v>27</v>
      </c>
      <c r="J24" s="143" t="str">
        <f>IF('Rekapitulace stavby'!AN20="","",'Rekapitulace stavby'!AN20)</f>
        <v/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56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54" t="s">
        <v>35</v>
      </c>
      <c r="E26" s="40"/>
      <c r="F26" s="40"/>
      <c r="G26" s="40"/>
      <c r="H26" s="40"/>
      <c r="I26" s="156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60"/>
      <c r="B27" s="161"/>
      <c r="C27" s="160"/>
      <c r="D27" s="160"/>
      <c r="E27" s="162" t="s">
        <v>1</v>
      </c>
      <c r="F27" s="162"/>
      <c r="G27" s="162"/>
      <c r="H27" s="162"/>
      <c r="I27" s="163"/>
      <c r="J27" s="160"/>
      <c r="K27" s="160"/>
      <c r="L27" s="164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56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65"/>
      <c r="E29" s="165"/>
      <c r="F29" s="165"/>
      <c r="G29" s="165"/>
      <c r="H29" s="165"/>
      <c r="I29" s="166"/>
      <c r="J29" s="165"/>
      <c r="K29" s="165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67" t="s">
        <v>37</v>
      </c>
      <c r="E30" s="40"/>
      <c r="F30" s="40"/>
      <c r="G30" s="40"/>
      <c r="H30" s="40"/>
      <c r="I30" s="156"/>
      <c r="J30" s="168">
        <f>ROUND(J119,2)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65"/>
      <c r="E31" s="165"/>
      <c r="F31" s="165"/>
      <c r="G31" s="165"/>
      <c r="H31" s="165"/>
      <c r="I31" s="166"/>
      <c r="J31" s="165"/>
      <c r="K31" s="165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69" t="s">
        <v>39</v>
      </c>
      <c r="G32" s="40"/>
      <c r="H32" s="40"/>
      <c r="I32" s="170" t="s">
        <v>38</v>
      </c>
      <c r="J32" s="169" t="s">
        <v>40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71" t="s">
        <v>41</v>
      </c>
      <c r="E33" s="154" t="s">
        <v>42</v>
      </c>
      <c r="F33" s="172">
        <f>ROUND((SUM(BE119:BE138)),2)</f>
        <v>0</v>
      </c>
      <c r="G33" s="40"/>
      <c r="H33" s="40"/>
      <c r="I33" s="173">
        <v>0.21</v>
      </c>
      <c r="J33" s="172">
        <f>ROUND(((SUM(BE119:BE138))*I33),2)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54" t="s">
        <v>43</v>
      </c>
      <c r="F34" s="172">
        <f>ROUND((SUM(BF119:BF138)),2)</f>
        <v>0</v>
      </c>
      <c r="G34" s="40"/>
      <c r="H34" s="40"/>
      <c r="I34" s="173">
        <v>0.15</v>
      </c>
      <c r="J34" s="172">
        <f>ROUND(((SUM(BF119:BF138))*I34),2)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54" t="s">
        <v>44</v>
      </c>
      <c r="F35" s="172">
        <f>ROUND((SUM(BG119:BG138)),2)</f>
        <v>0</v>
      </c>
      <c r="G35" s="40"/>
      <c r="H35" s="40"/>
      <c r="I35" s="173">
        <v>0.21</v>
      </c>
      <c r="J35" s="172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54" t="s">
        <v>45</v>
      </c>
      <c r="F36" s="172">
        <f>ROUND((SUM(BH119:BH138)),2)</f>
        <v>0</v>
      </c>
      <c r="G36" s="40"/>
      <c r="H36" s="40"/>
      <c r="I36" s="173">
        <v>0.15</v>
      </c>
      <c r="J36" s="172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54" t="s">
        <v>46</v>
      </c>
      <c r="F37" s="172">
        <f>ROUND((SUM(BI119:BI138)),2)</f>
        <v>0</v>
      </c>
      <c r="G37" s="40"/>
      <c r="H37" s="40"/>
      <c r="I37" s="173">
        <v>0</v>
      </c>
      <c r="J37" s="172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56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74"/>
      <c r="D39" s="175" t="s">
        <v>47</v>
      </c>
      <c r="E39" s="176"/>
      <c r="F39" s="176"/>
      <c r="G39" s="177" t="s">
        <v>48</v>
      </c>
      <c r="H39" s="178" t="s">
        <v>49</v>
      </c>
      <c r="I39" s="179"/>
      <c r="J39" s="180">
        <f>SUM(J30:J37)</f>
        <v>0</v>
      </c>
      <c r="K39" s="181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156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2"/>
      <c r="I41" s="148"/>
      <c r="L41" s="22"/>
    </row>
    <row r="42" spans="2:12" s="1" customFormat="1" ht="14.4" customHeight="1">
      <c r="B42" s="22"/>
      <c r="I42" s="148"/>
      <c r="L42" s="22"/>
    </row>
    <row r="43" spans="2:12" s="1" customFormat="1" ht="14.4" customHeight="1">
      <c r="B43" s="22"/>
      <c r="I43" s="148"/>
      <c r="L43" s="22"/>
    </row>
    <row r="44" spans="2:12" s="1" customFormat="1" ht="14.4" customHeight="1">
      <c r="B44" s="22"/>
      <c r="I44" s="148"/>
      <c r="L44" s="22"/>
    </row>
    <row r="45" spans="2:12" s="1" customFormat="1" ht="14.4" customHeight="1">
      <c r="B45" s="22"/>
      <c r="I45" s="148"/>
      <c r="L45" s="22"/>
    </row>
    <row r="46" spans="2:12" s="1" customFormat="1" ht="14.4" customHeight="1">
      <c r="B46" s="22"/>
      <c r="I46" s="148"/>
      <c r="L46" s="22"/>
    </row>
    <row r="47" spans="2:12" s="1" customFormat="1" ht="14.4" customHeight="1">
      <c r="B47" s="22"/>
      <c r="I47" s="148"/>
      <c r="L47" s="22"/>
    </row>
    <row r="48" spans="2:12" s="1" customFormat="1" ht="14.4" customHeight="1">
      <c r="B48" s="22"/>
      <c r="I48" s="148"/>
      <c r="L48" s="22"/>
    </row>
    <row r="49" spans="2:12" s="1" customFormat="1" ht="14.4" customHeight="1">
      <c r="B49" s="22"/>
      <c r="I49" s="148"/>
      <c r="L49" s="22"/>
    </row>
    <row r="50" spans="2:12" s="2" customFormat="1" ht="14.4" customHeight="1">
      <c r="B50" s="65"/>
      <c r="D50" s="182" t="s">
        <v>50</v>
      </c>
      <c r="E50" s="183"/>
      <c r="F50" s="183"/>
      <c r="G50" s="182" t="s">
        <v>51</v>
      </c>
      <c r="H50" s="183"/>
      <c r="I50" s="184"/>
      <c r="J50" s="183"/>
      <c r="K50" s="183"/>
      <c r="L50" s="6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40"/>
      <c r="B61" s="46"/>
      <c r="C61" s="40"/>
      <c r="D61" s="185" t="s">
        <v>52</v>
      </c>
      <c r="E61" s="186"/>
      <c r="F61" s="187" t="s">
        <v>53</v>
      </c>
      <c r="G61" s="185" t="s">
        <v>52</v>
      </c>
      <c r="H61" s="186"/>
      <c r="I61" s="188"/>
      <c r="J61" s="189" t="s">
        <v>53</v>
      </c>
      <c r="K61" s="186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40"/>
      <c r="B65" s="46"/>
      <c r="C65" s="40"/>
      <c r="D65" s="182" t="s">
        <v>54</v>
      </c>
      <c r="E65" s="190"/>
      <c r="F65" s="190"/>
      <c r="G65" s="182" t="s">
        <v>55</v>
      </c>
      <c r="H65" s="190"/>
      <c r="I65" s="191"/>
      <c r="J65" s="190"/>
      <c r="K65" s="190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40"/>
      <c r="B76" s="46"/>
      <c r="C76" s="40"/>
      <c r="D76" s="185" t="s">
        <v>52</v>
      </c>
      <c r="E76" s="186"/>
      <c r="F76" s="187" t="s">
        <v>53</v>
      </c>
      <c r="G76" s="185" t="s">
        <v>52</v>
      </c>
      <c r="H76" s="186"/>
      <c r="I76" s="188"/>
      <c r="J76" s="189" t="s">
        <v>53</v>
      </c>
      <c r="K76" s="186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92"/>
      <c r="C77" s="193"/>
      <c r="D77" s="193"/>
      <c r="E77" s="193"/>
      <c r="F77" s="193"/>
      <c r="G77" s="193"/>
      <c r="H77" s="193"/>
      <c r="I77" s="194"/>
      <c r="J77" s="193"/>
      <c r="K77" s="19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95"/>
      <c r="C81" s="196"/>
      <c r="D81" s="196"/>
      <c r="E81" s="196"/>
      <c r="F81" s="196"/>
      <c r="G81" s="196"/>
      <c r="H81" s="196"/>
      <c r="I81" s="197"/>
      <c r="J81" s="196"/>
      <c r="K81" s="196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5" t="s">
        <v>140</v>
      </c>
      <c r="D82" s="42"/>
      <c r="E82" s="42"/>
      <c r="F82" s="42"/>
      <c r="G82" s="42"/>
      <c r="H82" s="42"/>
      <c r="I82" s="156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156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16</v>
      </c>
      <c r="D84" s="42"/>
      <c r="E84" s="42"/>
      <c r="F84" s="42"/>
      <c r="G84" s="42"/>
      <c r="H84" s="42"/>
      <c r="I84" s="156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3.25" customHeight="1">
      <c r="A85" s="40"/>
      <c r="B85" s="41"/>
      <c r="C85" s="42"/>
      <c r="D85" s="42"/>
      <c r="E85" s="198" t="str">
        <f>E7</f>
        <v>Snížení energetické náročnosti budovy Střední průmyslové školy v Mladé Boleslavi</v>
      </c>
      <c r="F85" s="34"/>
      <c r="G85" s="34"/>
      <c r="H85" s="34"/>
      <c r="I85" s="156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138</v>
      </c>
      <c r="D86" s="42"/>
      <c r="E86" s="42"/>
      <c r="F86" s="42"/>
      <c r="G86" s="42"/>
      <c r="H86" s="42"/>
      <c r="I86" s="156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2020-160601.9 - Bleskosvod a uzemění</v>
      </c>
      <c r="F87" s="42"/>
      <c r="G87" s="42"/>
      <c r="H87" s="42"/>
      <c r="I87" s="156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156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20</v>
      </c>
      <c r="D89" s="42"/>
      <c r="E89" s="42"/>
      <c r="F89" s="29" t="str">
        <f>F12</f>
        <v xml:space="preserve"> </v>
      </c>
      <c r="G89" s="42"/>
      <c r="H89" s="42"/>
      <c r="I89" s="158" t="s">
        <v>22</v>
      </c>
      <c r="J89" s="81" t="str">
        <f>IF(J12="","",J12)</f>
        <v>18. 6. 2020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156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24</v>
      </c>
      <c r="D91" s="42"/>
      <c r="E91" s="42"/>
      <c r="F91" s="29" t="str">
        <f>E15</f>
        <v>Energy Benefit</v>
      </c>
      <c r="G91" s="42"/>
      <c r="H91" s="42"/>
      <c r="I91" s="158" t="s">
        <v>30</v>
      </c>
      <c r="J91" s="38" t="str">
        <f>E21</f>
        <v xml:space="preserve"> 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4" t="s">
        <v>28</v>
      </c>
      <c r="D92" s="42"/>
      <c r="E92" s="42"/>
      <c r="F92" s="29" t="str">
        <f>IF(E18="","",E18)</f>
        <v>Vyplň údaj</v>
      </c>
      <c r="G92" s="42"/>
      <c r="H92" s="42"/>
      <c r="I92" s="158" t="s">
        <v>33</v>
      </c>
      <c r="J92" s="38" t="str">
        <f>E24</f>
        <v>KAVRO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156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99" t="s">
        <v>141</v>
      </c>
      <c r="D94" s="200"/>
      <c r="E94" s="200"/>
      <c r="F94" s="200"/>
      <c r="G94" s="200"/>
      <c r="H94" s="200"/>
      <c r="I94" s="201"/>
      <c r="J94" s="202" t="s">
        <v>142</v>
      </c>
      <c r="K94" s="200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156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203" t="s">
        <v>143</v>
      </c>
      <c r="D96" s="42"/>
      <c r="E96" s="42"/>
      <c r="F96" s="42"/>
      <c r="G96" s="42"/>
      <c r="H96" s="42"/>
      <c r="I96" s="156"/>
      <c r="J96" s="112">
        <f>J119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9" t="s">
        <v>144</v>
      </c>
    </row>
    <row r="97" spans="1:31" s="9" customFormat="1" ht="24.95" customHeight="1">
      <c r="A97" s="9"/>
      <c r="B97" s="204"/>
      <c r="C97" s="205"/>
      <c r="D97" s="206" t="s">
        <v>3717</v>
      </c>
      <c r="E97" s="207"/>
      <c r="F97" s="207"/>
      <c r="G97" s="207"/>
      <c r="H97" s="207"/>
      <c r="I97" s="208"/>
      <c r="J97" s="209">
        <f>J120</f>
        <v>0</v>
      </c>
      <c r="K97" s="205"/>
      <c r="L97" s="21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11"/>
      <c r="C98" s="135"/>
      <c r="D98" s="212" t="s">
        <v>3718</v>
      </c>
      <c r="E98" s="213"/>
      <c r="F98" s="213"/>
      <c r="G98" s="213"/>
      <c r="H98" s="213"/>
      <c r="I98" s="214"/>
      <c r="J98" s="215">
        <f>J121</f>
        <v>0</v>
      </c>
      <c r="K98" s="135"/>
      <c r="L98" s="21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11"/>
      <c r="C99" s="135"/>
      <c r="D99" s="212" t="s">
        <v>3719</v>
      </c>
      <c r="E99" s="213"/>
      <c r="F99" s="213"/>
      <c r="G99" s="213"/>
      <c r="H99" s="213"/>
      <c r="I99" s="214"/>
      <c r="J99" s="215">
        <f>J136</f>
        <v>0</v>
      </c>
      <c r="K99" s="135"/>
      <c r="L99" s="21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40"/>
      <c r="B100" s="41"/>
      <c r="C100" s="42"/>
      <c r="D100" s="42"/>
      <c r="E100" s="42"/>
      <c r="F100" s="42"/>
      <c r="G100" s="42"/>
      <c r="H100" s="42"/>
      <c r="I100" s="156"/>
      <c r="J100" s="42"/>
      <c r="K100" s="42"/>
      <c r="L100" s="65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1:31" s="2" customFormat="1" ht="6.95" customHeight="1">
      <c r="A101" s="40"/>
      <c r="B101" s="68"/>
      <c r="C101" s="69"/>
      <c r="D101" s="69"/>
      <c r="E101" s="69"/>
      <c r="F101" s="69"/>
      <c r="G101" s="69"/>
      <c r="H101" s="69"/>
      <c r="I101" s="194"/>
      <c r="J101" s="69"/>
      <c r="K101" s="69"/>
      <c r="L101" s="65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5" spans="1:31" s="2" customFormat="1" ht="6.95" customHeight="1">
      <c r="A105" s="40"/>
      <c r="B105" s="70"/>
      <c r="C105" s="71"/>
      <c r="D105" s="71"/>
      <c r="E105" s="71"/>
      <c r="F105" s="71"/>
      <c r="G105" s="71"/>
      <c r="H105" s="71"/>
      <c r="I105" s="197"/>
      <c r="J105" s="71"/>
      <c r="K105" s="71"/>
      <c r="L105" s="65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pans="1:31" s="2" customFormat="1" ht="24.95" customHeight="1">
      <c r="A106" s="40"/>
      <c r="B106" s="41"/>
      <c r="C106" s="25" t="s">
        <v>152</v>
      </c>
      <c r="D106" s="42"/>
      <c r="E106" s="42"/>
      <c r="F106" s="42"/>
      <c r="G106" s="42"/>
      <c r="H106" s="42"/>
      <c r="I106" s="156"/>
      <c r="J106" s="42"/>
      <c r="K106" s="42"/>
      <c r="L106" s="65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6.95" customHeight="1">
      <c r="A107" s="40"/>
      <c r="B107" s="41"/>
      <c r="C107" s="42"/>
      <c r="D107" s="42"/>
      <c r="E107" s="42"/>
      <c r="F107" s="42"/>
      <c r="G107" s="42"/>
      <c r="H107" s="42"/>
      <c r="I107" s="156"/>
      <c r="J107" s="42"/>
      <c r="K107" s="42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12" customHeight="1">
      <c r="A108" s="40"/>
      <c r="B108" s="41"/>
      <c r="C108" s="34" t="s">
        <v>16</v>
      </c>
      <c r="D108" s="42"/>
      <c r="E108" s="42"/>
      <c r="F108" s="42"/>
      <c r="G108" s="42"/>
      <c r="H108" s="42"/>
      <c r="I108" s="156"/>
      <c r="J108" s="42"/>
      <c r="K108" s="42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23.25" customHeight="1">
      <c r="A109" s="40"/>
      <c r="B109" s="41"/>
      <c r="C109" s="42"/>
      <c r="D109" s="42"/>
      <c r="E109" s="198" t="str">
        <f>E7</f>
        <v>Snížení energetické náročnosti budovy Střední průmyslové školy v Mladé Boleslavi</v>
      </c>
      <c r="F109" s="34"/>
      <c r="G109" s="34"/>
      <c r="H109" s="34"/>
      <c r="I109" s="156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12" customHeight="1">
      <c r="A110" s="40"/>
      <c r="B110" s="41"/>
      <c r="C110" s="34" t="s">
        <v>138</v>
      </c>
      <c r="D110" s="42"/>
      <c r="E110" s="42"/>
      <c r="F110" s="42"/>
      <c r="G110" s="42"/>
      <c r="H110" s="42"/>
      <c r="I110" s="156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16.5" customHeight="1">
      <c r="A111" s="40"/>
      <c r="B111" s="41"/>
      <c r="C111" s="42"/>
      <c r="D111" s="42"/>
      <c r="E111" s="78" t="str">
        <f>E9</f>
        <v>2020-160601.9 - Bleskosvod a uzemění</v>
      </c>
      <c r="F111" s="42"/>
      <c r="G111" s="42"/>
      <c r="H111" s="42"/>
      <c r="I111" s="156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6.95" customHeight="1">
      <c r="A112" s="40"/>
      <c r="B112" s="41"/>
      <c r="C112" s="42"/>
      <c r="D112" s="42"/>
      <c r="E112" s="42"/>
      <c r="F112" s="42"/>
      <c r="G112" s="42"/>
      <c r="H112" s="42"/>
      <c r="I112" s="156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12" customHeight="1">
      <c r="A113" s="40"/>
      <c r="B113" s="41"/>
      <c r="C113" s="34" t="s">
        <v>20</v>
      </c>
      <c r="D113" s="42"/>
      <c r="E113" s="42"/>
      <c r="F113" s="29" t="str">
        <f>F12</f>
        <v xml:space="preserve"> </v>
      </c>
      <c r="G113" s="42"/>
      <c r="H113" s="42"/>
      <c r="I113" s="158" t="s">
        <v>22</v>
      </c>
      <c r="J113" s="81" t="str">
        <f>IF(J12="","",J12)</f>
        <v>18. 6. 2020</v>
      </c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6.95" customHeight="1">
      <c r="A114" s="40"/>
      <c r="B114" s="41"/>
      <c r="C114" s="42"/>
      <c r="D114" s="42"/>
      <c r="E114" s="42"/>
      <c r="F114" s="42"/>
      <c r="G114" s="42"/>
      <c r="H114" s="42"/>
      <c r="I114" s="156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15.15" customHeight="1">
      <c r="A115" s="40"/>
      <c r="B115" s="41"/>
      <c r="C115" s="34" t="s">
        <v>24</v>
      </c>
      <c r="D115" s="42"/>
      <c r="E115" s="42"/>
      <c r="F115" s="29" t="str">
        <f>E15</f>
        <v>Energy Benefit</v>
      </c>
      <c r="G115" s="42"/>
      <c r="H115" s="42"/>
      <c r="I115" s="158" t="s">
        <v>30</v>
      </c>
      <c r="J115" s="38" t="str">
        <f>E21</f>
        <v xml:space="preserve"> </v>
      </c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15.15" customHeight="1">
      <c r="A116" s="40"/>
      <c r="B116" s="41"/>
      <c r="C116" s="34" t="s">
        <v>28</v>
      </c>
      <c r="D116" s="42"/>
      <c r="E116" s="42"/>
      <c r="F116" s="29" t="str">
        <f>IF(E18="","",E18)</f>
        <v>Vyplň údaj</v>
      </c>
      <c r="G116" s="42"/>
      <c r="H116" s="42"/>
      <c r="I116" s="158" t="s">
        <v>33</v>
      </c>
      <c r="J116" s="38" t="str">
        <f>E24</f>
        <v>KAVRO</v>
      </c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10.3" customHeight="1">
      <c r="A117" s="40"/>
      <c r="B117" s="41"/>
      <c r="C117" s="42"/>
      <c r="D117" s="42"/>
      <c r="E117" s="42"/>
      <c r="F117" s="42"/>
      <c r="G117" s="42"/>
      <c r="H117" s="42"/>
      <c r="I117" s="156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11" customFormat="1" ht="29.25" customHeight="1">
      <c r="A118" s="217"/>
      <c r="B118" s="218"/>
      <c r="C118" s="219" t="s">
        <v>153</v>
      </c>
      <c r="D118" s="220" t="s">
        <v>62</v>
      </c>
      <c r="E118" s="220" t="s">
        <v>58</v>
      </c>
      <c r="F118" s="220" t="s">
        <v>59</v>
      </c>
      <c r="G118" s="220" t="s">
        <v>154</v>
      </c>
      <c r="H118" s="220" t="s">
        <v>155</v>
      </c>
      <c r="I118" s="221" t="s">
        <v>156</v>
      </c>
      <c r="J118" s="220" t="s">
        <v>142</v>
      </c>
      <c r="K118" s="222" t="s">
        <v>157</v>
      </c>
      <c r="L118" s="223"/>
      <c r="M118" s="102" t="s">
        <v>1</v>
      </c>
      <c r="N118" s="103" t="s">
        <v>41</v>
      </c>
      <c r="O118" s="103" t="s">
        <v>158</v>
      </c>
      <c r="P118" s="103" t="s">
        <v>159</v>
      </c>
      <c r="Q118" s="103" t="s">
        <v>160</v>
      </c>
      <c r="R118" s="103" t="s">
        <v>161</v>
      </c>
      <c r="S118" s="103" t="s">
        <v>162</v>
      </c>
      <c r="T118" s="104" t="s">
        <v>163</v>
      </c>
      <c r="U118" s="217"/>
      <c r="V118" s="217"/>
      <c r="W118" s="217"/>
      <c r="X118" s="217"/>
      <c r="Y118" s="217"/>
      <c r="Z118" s="217"/>
      <c r="AA118" s="217"/>
      <c r="AB118" s="217"/>
      <c r="AC118" s="217"/>
      <c r="AD118" s="217"/>
      <c r="AE118" s="217"/>
    </row>
    <row r="119" spans="1:63" s="2" customFormat="1" ht="22.8" customHeight="1">
      <c r="A119" s="40"/>
      <c r="B119" s="41"/>
      <c r="C119" s="109" t="s">
        <v>164</v>
      </c>
      <c r="D119" s="42"/>
      <c r="E119" s="42"/>
      <c r="F119" s="42"/>
      <c r="G119" s="42"/>
      <c r="H119" s="42"/>
      <c r="I119" s="156"/>
      <c r="J119" s="224">
        <f>BK119</f>
        <v>0</v>
      </c>
      <c r="K119" s="42"/>
      <c r="L119" s="46"/>
      <c r="M119" s="105"/>
      <c r="N119" s="225"/>
      <c r="O119" s="106"/>
      <c r="P119" s="226">
        <f>P120</f>
        <v>0</v>
      </c>
      <c r="Q119" s="106"/>
      <c r="R119" s="226">
        <f>R120</f>
        <v>0</v>
      </c>
      <c r="S119" s="106"/>
      <c r="T119" s="227">
        <f>T120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76</v>
      </c>
      <c r="AU119" s="19" t="s">
        <v>144</v>
      </c>
      <c r="BK119" s="228">
        <f>BK120</f>
        <v>0</v>
      </c>
    </row>
    <row r="120" spans="1:63" s="12" customFormat="1" ht="25.9" customHeight="1">
      <c r="A120" s="12"/>
      <c r="B120" s="229"/>
      <c r="C120" s="230"/>
      <c r="D120" s="231" t="s">
        <v>76</v>
      </c>
      <c r="E120" s="232" t="s">
        <v>1128</v>
      </c>
      <c r="F120" s="232" t="s">
        <v>3720</v>
      </c>
      <c r="G120" s="230"/>
      <c r="H120" s="230"/>
      <c r="I120" s="233"/>
      <c r="J120" s="234">
        <f>BK120</f>
        <v>0</v>
      </c>
      <c r="K120" s="230"/>
      <c r="L120" s="235"/>
      <c r="M120" s="236"/>
      <c r="N120" s="237"/>
      <c r="O120" s="237"/>
      <c r="P120" s="238">
        <f>P121+P136</f>
        <v>0</v>
      </c>
      <c r="Q120" s="237"/>
      <c r="R120" s="238">
        <f>R121+R136</f>
        <v>0</v>
      </c>
      <c r="S120" s="237"/>
      <c r="T120" s="239">
        <f>T121+T136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40" t="s">
        <v>85</v>
      </c>
      <c r="AT120" s="241" t="s">
        <v>76</v>
      </c>
      <c r="AU120" s="241" t="s">
        <v>77</v>
      </c>
      <c r="AY120" s="240" t="s">
        <v>167</v>
      </c>
      <c r="BK120" s="242">
        <f>BK121+BK136</f>
        <v>0</v>
      </c>
    </row>
    <row r="121" spans="1:63" s="12" customFormat="1" ht="22.8" customHeight="1">
      <c r="A121" s="12"/>
      <c r="B121" s="229"/>
      <c r="C121" s="230"/>
      <c r="D121" s="231" t="s">
        <v>76</v>
      </c>
      <c r="E121" s="243" t="s">
        <v>2268</v>
      </c>
      <c r="F121" s="243" t="s">
        <v>3721</v>
      </c>
      <c r="G121" s="230"/>
      <c r="H121" s="230"/>
      <c r="I121" s="233"/>
      <c r="J121" s="244">
        <f>BK121</f>
        <v>0</v>
      </c>
      <c r="K121" s="230"/>
      <c r="L121" s="235"/>
      <c r="M121" s="236"/>
      <c r="N121" s="237"/>
      <c r="O121" s="237"/>
      <c r="P121" s="238">
        <f>SUM(P122:P135)</f>
        <v>0</v>
      </c>
      <c r="Q121" s="237"/>
      <c r="R121" s="238">
        <f>SUM(R122:R135)</f>
        <v>0</v>
      </c>
      <c r="S121" s="237"/>
      <c r="T121" s="239">
        <f>SUM(T122:T135)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40" t="s">
        <v>85</v>
      </c>
      <c r="AT121" s="241" t="s">
        <v>76</v>
      </c>
      <c r="AU121" s="241" t="s">
        <v>85</v>
      </c>
      <c r="AY121" s="240" t="s">
        <v>167</v>
      </c>
      <c r="BK121" s="242">
        <f>SUM(BK122:BK135)</f>
        <v>0</v>
      </c>
    </row>
    <row r="122" spans="1:65" s="2" customFormat="1" ht="16.5" customHeight="1">
      <c r="A122" s="40"/>
      <c r="B122" s="41"/>
      <c r="C122" s="245" t="s">
        <v>85</v>
      </c>
      <c r="D122" s="245" t="s">
        <v>170</v>
      </c>
      <c r="E122" s="246" t="s">
        <v>3722</v>
      </c>
      <c r="F122" s="247" t="s">
        <v>3723</v>
      </c>
      <c r="G122" s="248" t="s">
        <v>1</v>
      </c>
      <c r="H122" s="249">
        <v>1</v>
      </c>
      <c r="I122" s="250"/>
      <c r="J122" s="251">
        <f>ROUND(I122*H122,2)</f>
        <v>0</v>
      </c>
      <c r="K122" s="247" t="s">
        <v>1</v>
      </c>
      <c r="L122" s="46"/>
      <c r="M122" s="252" t="s">
        <v>1</v>
      </c>
      <c r="N122" s="253" t="s">
        <v>42</v>
      </c>
      <c r="O122" s="93"/>
      <c r="P122" s="254">
        <f>O122*H122</f>
        <v>0</v>
      </c>
      <c r="Q122" s="254">
        <v>0</v>
      </c>
      <c r="R122" s="254">
        <f>Q122*H122</f>
        <v>0</v>
      </c>
      <c r="S122" s="254">
        <v>0</v>
      </c>
      <c r="T122" s="255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56" t="s">
        <v>175</v>
      </c>
      <c r="AT122" s="256" t="s">
        <v>170</v>
      </c>
      <c r="AU122" s="256" t="s">
        <v>87</v>
      </c>
      <c r="AY122" s="19" t="s">
        <v>167</v>
      </c>
      <c r="BE122" s="257">
        <f>IF(N122="základní",J122,0)</f>
        <v>0</v>
      </c>
      <c r="BF122" s="257">
        <f>IF(N122="snížená",J122,0)</f>
        <v>0</v>
      </c>
      <c r="BG122" s="257">
        <f>IF(N122="zákl. přenesená",J122,0)</f>
        <v>0</v>
      </c>
      <c r="BH122" s="257">
        <f>IF(N122="sníž. přenesená",J122,0)</f>
        <v>0</v>
      </c>
      <c r="BI122" s="257">
        <f>IF(N122="nulová",J122,0)</f>
        <v>0</v>
      </c>
      <c r="BJ122" s="19" t="s">
        <v>85</v>
      </c>
      <c r="BK122" s="257">
        <f>ROUND(I122*H122,2)</f>
        <v>0</v>
      </c>
      <c r="BL122" s="19" t="s">
        <v>175</v>
      </c>
      <c r="BM122" s="256" t="s">
        <v>87</v>
      </c>
    </row>
    <row r="123" spans="1:65" s="2" customFormat="1" ht="16.5" customHeight="1">
      <c r="A123" s="40"/>
      <c r="B123" s="41"/>
      <c r="C123" s="245" t="s">
        <v>87</v>
      </c>
      <c r="D123" s="245" t="s">
        <v>170</v>
      </c>
      <c r="E123" s="246" t="s">
        <v>3724</v>
      </c>
      <c r="F123" s="247" t="s">
        <v>3725</v>
      </c>
      <c r="G123" s="248" t="s">
        <v>1</v>
      </c>
      <c r="H123" s="249">
        <v>10</v>
      </c>
      <c r="I123" s="250"/>
      <c r="J123" s="251">
        <f>ROUND(I123*H123,2)</f>
        <v>0</v>
      </c>
      <c r="K123" s="247" t="s">
        <v>1</v>
      </c>
      <c r="L123" s="46"/>
      <c r="M123" s="252" t="s">
        <v>1</v>
      </c>
      <c r="N123" s="253" t="s">
        <v>42</v>
      </c>
      <c r="O123" s="93"/>
      <c r="P123" s="254">
        <f>O123*H123</f>
        <v>0</v>
      </c>
      <c r="Q123" s="254">
        <v>0</v>
      </c>
      <c r="R123" s="254">
        <f>Q123*H123</f>
        <v>0</v>
      </c>
      <c r="S123" s="254">
        <v>0</v>
      </c>
      <c r="T123" s="255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56" t="s">
        <v>175</v>
      </c>
      <c r="AT123" s="256" t="s">
        <v>170</v>
      </c>
      <c r="AU123" s="256" t="s">
        <v>87</v>
      </c>
      <c r="AY123" s="19" t="s">
        <v>167</v>
      </c>
      <c r="BE123" s="257">
        <f>IF(N123="základní",J123,0)</f>
        <v>0</v>
      </c>
      <c r="BF123" s="257">
        <f>IF(N123="snížená",J123,0)</f>
        <v>0</v>
      </c>
      <c r="BG123" s="257">
        <f>IF(N123="zákl. přenesená",J123,0)</f>
        <v>0</v>
      </c>
      <c r="BH123" s="257">
        <f>IF(N123="sníž. přenesená",J123,0)</f>
        <v>0</v>
      </c>
      <c r="BI123" s="257">
        <f>IF(N123="nulová",J123,0)</f>
        <v>0</v>
      </c>
      <c r="BJ123" s="19" t="s">
        <v>85</v>
      </c>
      <c r="BK123" s="257">
        <f>ROUND(I123*H123,2)</f>
        <v>0</v>
      </c>
      <c r="BL123" s="19" t="s">
        <v>175</v>
      </c>
      <c r="BM123" s="256" t="s">
        <v>175</v>
      </c>
    </row>
    <row r="124" spans="1:65" s="2" customFormat="1" ht="16.5" customHeight="1">
      <c r="A124" s="40"/>
      <c r="B124" s="41"/>
      <c r="C124" s="245" t="s">
        <v>209</v>
      </c>
      <c r="D124" s="245" t="s">
        <v>170</v>
      </c>
      <c r="E124" s="246" t="s">
        <v>3726</v>
      </c>
      <c r="F124" s="247" t="s">
        <v>3727</v>
      </c>
      <c r="G124" s="248" t="s">
        <v>1</v>
      </c>
      <c r="H124" s="249">
        <v>2</v>
      </c>
      <c r="I124" s="250"/>
      <c r="J124" s="251">
        <f>ROUND(I124*H124,2)</f>
        <v>0</v>
      </c>
      <c r="K124" s="247" t="s">
        <v>1</v>
      </c>
      <c r="L124" s="46"/>
      <c r="M124" s="252" t="s">
        <v>1</v>
      </c>
      <c r="N124" s="253" t="s">
        <v>42</v>
      </c>
      <c r="O124" s="93"/>
      <c r="P124" s="254">
        <f>O124*H124</f>
        <v>0</v>
      </c>
      <c r="Q124" s="254">
        <v>0</v>
      </c>
      <c r="R124" s="254">
        <f>Q124*H124</f>
        <v>0</v>
      </c>
      <c r="S124" s="254">
        <v>0</v>
      </c>
      <c r="T124" s="255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56" t="s">
        <v>175</v>
      </c>
      <c r="AT124" s="256" t="s">
        <v>170</v>
      </c>
      <c r="AU124" s="256" t="s">
        <v>87</v>
      </c>
      <c r="AY124" s="19" t="s">
        <v>167</v>
      </c>
      <c r="BE124" s="257">
        <f>IF(N124="základní",J124,0)</f>
        <v>0</v>
      </c>
      <c r="BF124" s="257">
        <f>IF(N124="snížená",J124,0)</f>
        <v>0</v>
      </c>
      <c r="BG124" s="257">
        <f>IF(N124="zákl. přenesená",J124,0)</f>
        <v>0</v>
      </c>
      <c r="BH124" s="257">
        <f>IF(N124="sníž. přenesená",J124,0)</f>
        <v>0</v>
      </c>
      <c r="BI124" s="257">
        <f>IF(N124="nulová",J124,0)</f>
        <v>0</v>
      </c>
      <c r="BJ124" s="19" t="s">
        <v>85</v>
      </c>
      <c r="BK124" s="257">
        <f>ROUND(I124*H124,2)</f>
        <v>0</v>
      </c>
      <c r="BL124" s="19" t="s">
        <v>175</v>
      </c>
      <c r="BM124" s="256" t="s">
        <v>227</v>
      </c>
    </row>
    <row r="125" spans="1:65" s="2" customFormat="1" ht="16.5" customHeight="1">
      <c r="A125" s="40"/>
      <c r="B125" s="41"/>
      <c r="C125" s="245" t="s">
        <v>175</v>
      </c>
      <c r="D125" s="245" t="s">
        <v>170</v>
      </c>
      <c r="E125" s="246" t="s">
        <v>3728</v>
      </c>
      <c r="F125" s="247" t="s">
        <v>3729</v>
      </c>
      <c r="G125" s="248" t="s">
        <v>1</v>
      </c>
      <c r="H125" s="249">
        <v>4</v>
      </c>
      <c r="I125" s="250"/>
      <c r="J125" s="251">
        <f>ROUND(I125*H125,2)</f>
        <v>0</v>
      </c>
      <c r="K125" s="247" t="s">
        <v>1</v>
      </c>
      <c r="L125" s="46"/>
      <c r="M125" s="252" t="s">
        <v>1</v>
      </c>
      <c r="N125" s="253" t="s">
        <v>42</v>
      </c>
      <c r="O125" s="93"/>
      <c r="P125" s="254">
        <f>O125*H125</f>
        <v>0</v>
      </c>
      <c r="Q125" s="254">
        <v>0</v>
      </c>
      <c r="R125" s="254">
        <f>Q125*H125</f>
        <v>0</v>
      </c>
      <c r="S125" s="254">
        <v>0</v>
      </c>
      <c r="T125" s="255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56" t="s">
        <v>175</v>
      </c>
      <c r="AT125" s="256" t="s">
        <v>170</v>
      </c>
      <c r="AU125" s="256" t="s">
        <v>87</v>
      </c>
      <c r="AY125" s="19" t="s">
        <v>167</v>
      </c>
      <c r="BE125" s="257">
        <f>IF(N125="základní",J125,0)</f>
        <v>0</v>
      </c>
      <c r="BF125" s="257">
        <f>IF(N125="snížená",J125,0)</f>
        <v>0</v>
      </c>
      <c r="BG125" s="257">
        <f>IF(N125="zákl. přenesená",J125,0)</f>
        <v>0</v>
      </c>
      <c r="BH125" s="257">
        <f>IF(N125="sníž. přenesená",J125,0)</f>
        <v>0</v>
      </c>
      <c r="BI125" s="257">
        <f>IF(N125="nulová",J125,0)</f>
        <v>0</v>
      </c>
      <c r="BJ125" s="19" t="s">
        <v>85</v>
      </c>
      <c r="BK125" s="257">
        <f>ROUND(I125*H125,2)</f>
        <v>0</v>
      </c>
      <c r="BL125" s="19" t="s">
        <v>175</v>
      </c>
      <c r="BM125" s="256" t="s">
        <v>238</v>
      </c>
    </row>
    <row r="126" spans="1:65" s="2" customFormat="1" ht="16.5" customHeight="1">
      <c r="A126" s="40"/>
      <c r="B126" s="41"/>
      <c r="C126" s="245" t="s">
        <v>219</v>
      </c>
      <c r="D126" s="245" t="s">
        <v>170</v>
      </c>
      <c r="E126" s="246" t="s">
        <v>3730</v>
      </c>
      <c r="F126" s="247" t="s">
        <v>3731</v>
      </c>
      <c r="G126" s="248" t="s">
        <v>1</v>
      </c>
      <c r="H126" s="249">
        <v>2</v>
      </c>
      <c r="I126" s="250"/>
      <c r="J126" s="251">
        <f>ROUND(I126*H126,2)</f>
        <v>0</v>
      </c>
      <c r="K126" s="247" t="s">
        <v>1</v>
      </c>
      <c r="L126" s="46"/>
      <c r="M126" s="252" t="s">
        <v>1</v>
      </c>
      <c r="N126" s="253" t="s">
        <v>42</v>
      </c>
      <c r="O126" s="93"/>
      <c r="P126" s="254">
        <f>O126*H126</f>
        <v>0</v>
      </c>
      <c r="Q126" s="254">
        <v>0</v>
      </c>
      <c r="R126" s="254">
        <f>Q126*H126</f>
        <v>0</v>
      </c>
      <c r="S126" s="254">
        <v>0</v>
      </c>
      <c r="T126" s="255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56" t="s">
        <v>175</v>
      </c>
      <c r="AT126" s="256" t="s">
        <v>170</v>
      </c>
      <c r="AU126" s="256" t="s">
        <v>87</v>
      </c>
      <c r="AY126" s="19" t="s">
        <v>167</v>
      </c>
      <c r="BE126" s="257">
        <f>IF(N126="základní",J126,0)</f>
        <v>0</v>
      </c>
      <c r="BF126" s="257">
        <f>IF(N126="snížená",J126,0)</f>
        <v>0</v>
      </c>
      <c r="BG126" s="257">
        <f>IF(N126="zákl. přenesená",J126,0)</f>
        <v>0</v>
      </c>
      <c r="BH126" s="257">
        <f>IF(N126="sníž. přenesená",J126,0)</f>
        <v>0</v>
      </c>
      <c r="BI126" s="257">
        <f>IF(N126="nulová",J126,0)</f>
        <v>0</v>
      </c>
      <c r="BJ126" s="19" t="s">
        <v>85</v>
      </c>
      <c r="BK126" s="257">
        <f>ROUND(I126*H126,2)</f>
        <v>0</v>
      </c>
      <c r="BL126" s="19" t="s">
        <v>175</v>
      </c>
      <c r="BM126" s="256" t="s">
        <v>264</v>
      </c>
    </row>
    <row r="127" spans="1:65" s="2" customFormat="1" ht="16.5" customHeight="1">
      <c r="A127" s="40"/>
      <c r="B127" s="41"/>
      <c r="C127" s="245" t="s">
        <v>227</v>
      </c>
      <c r="D127" s="245" t="s">
        <v>170</v>
      </c>
      <c r="E127" s="246" t="s">
        <v>3732</v>
      </c>
      <c r="F127" s="247" t="s">
        <v>3733</v>
      </c>
      <c r="G127" s="248" t="s">
        <v>1</v>
      </c>
      <c r="H127" s="249">
        <v>25</v>
      </c>
      <c r="I127" s="250"/>
      <c r="J127" s="251">
        <f>ROUND(I127*H127,2)</f>
        <v>0</v>
      </c>
      <c r="K127" s="247" t="s">
        <v>1</v>
      </c>
      <c r="L127" s="46"/>
      <c r="M127" s="252" t="s">
        <v>1</v>
      </c>
      <c r="N127" s="253" t="s">
        <v>42</v>
      </c>
      <c r="O127" s="93"/>
      <c r="P127" s="254">
        <f>O127*H127</f>
        <v>0</v>
      </c>
      <c r="Q127" s="254">
        <v>0</v>
      </c>
      <c r="R127" s="254">
        <f>Q127*H127</f>
        <v>0</v>
      </c>
      <c r="S127" s="254">
        <v>0</v>
      </c>
      <c r="T127" s="255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56" t="s">
        <v>175</v>
      </c>
      <c r="AT127" s="256" t="s">
        <v>170</v>
      </c>
      <c r="AU127" s="256" t="s">
        <v>87</v>
      </c>
      <c r="AY127" s="19" t="s">
        <v>167</v>
      </c>
      <c r="BE127" s="257">
        <f>IF(N127="základní",J127,0)</f>
        <v>0</v>
      </c>
      <c r="BF127" s="257">
        <f>IF(N127="snížená",J127,0)</f>
        <v>0</v>
      </c>
      <c r="BG127" s="257">
        <f>IF(N127="zákl. přenesená",J127,0)</f>
        <v>0</v>
      </c>
      <c r="BH127" s="257">
        <f>IF(N127="sníž. přenesená",J127,0)</f>
        <v>0</v>
      </c>
      <c r="BI127" s="257">
        <f>IF(N127="nulová",J127,0)</f>
        <v>0</v>
      </c>
      <c r="BJ127" s="19" t="s">
        <v>85</v>
      </c>
      <c r="BK127" s="257">
        <f>ROUND(I127*H127,2)</f>
        <v>0</v>
      </c>
      <c r="BL127" s="19" t="s">
        <v>175</v>
      </c>
      <c r="BM127" s="256" t="s">
        <v>277</v>
      </c>
    </row>
    <row r="128" spans="1:65" s="2" customFormat="1" ht="16.5" customHeight="1">
      <c r="A128" s="40"/>
      <c r="B128" s="41"/>
      <c r="C128" s="245" t="s">
        <v>226</v>
      </c>
      <c r="D128" s="245" t="s">
        <v>170</v>
      </c>
      <c r="E128" s="246" t="s">
        <v>3734</v>
      </c>
      <c r="F128" s="247" t="s">
        <v>3735</v>
      </c>
      <c r="G128" s="248" t="s">
        <v>1</v>
      </c>
      <c r="H128" s="249">
        <v>6</v>
      </c>
      <c r="I128" s="250"/>
      <c r="J128" s="251">
        <f>ROUND(I128*H128,2)</f>
        <v>0</v>
      </c>
      <c r="K128" s="247" t="s">
        <v>1</v>
      </c>
      <c r="L128" s="46"/>
      <c r="M128" s="252" t="s">
        <v>1</v>
      </c>
      <c r="N128" s="253" t="s">
        <v>42</v>
      </c>
      <c r="O128" s="93"/>
      <c r="P128" s="254">
        <f>O128*H128</f>
        <v>0</v>
      </c>
      <c r="Q128" s="254">
        <v>0</v>
      </c>
      <c r="R128" s="254">
        <f>Q128*H128</f>
        <v>0</v>
      </c>
      <c r="S128" s="254">
        <v>0</v>
      </c>
      <c r="T128" s="255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56" t="s">
        <v>175</v>
      </c>
      <c r="AT128" s="256" t="s">
        <v>170</v>
      </c>
      <c r="AU128" s="256" t="s">
        <v>87</v>
      </c>
      <c r="AY128" s="19" t="s">
        <v>167</v>
      </c>
      <c r="BE128" s="257">
        <f>IF(N128="základní",J128,0)</f>
        <v>0</v>
      </c>
      <c r="BF128" s="257">
        <f>IF(N128="snížená",J128,0)</f>
        <v>0</v>
      </c>
      <c r="BG128" s="257">
        <f>IF(N128="zákl. přenesená",J128,0)</f>
        <v>0</v>
      </c>
      <c r="BH128" s="257">
        <f>IF(N128="sníž. přenesená",J128,0)</f>
        <v>0</v>
      </c>
      <c r="BI128" s="257">
        <f>IF(N128="nulová",J128,0)</f>
        <v>0</v>
      </c>
      <c r="BJ128" s="19" t="s">
        <v>85</v>
      </c>
      <c r="BK128" s="257">
        <f>ROUND(I128*H128,2)</f>
        <v>0</v>
      </c>
      <c r="BL128" s="19" t="s">
        <v>175</v>
      </c>
      <c r="BM128" s="256" t="s">
        <v>288</v>
      </c>
    </row>
    <row r="129" spans="1:65" s="2" customFormat="1" ht="16.5" customHeight="1">
      <c r="A129" s="40"/>
      <c r="B129" s="41"/>
      <c r="C129" s="245" t="s">
        <v>238</v>
      </c>
      <c r="D129" s="245" t="s">
        <v>170</v>
      </c>
      <c r="E129" s="246" t="s">
        <v>3736</v>
      </c>
      <c r="F129" s="247" t="s">
        <v>3737</v>
      </c>
      <c r="G129" s="248" t="s">
        <v>1</v>
      </c>
      <c r="H129" s="249">
        <v>4</v>
      </c>
      <c r="I129" s="250"/>
      <c r="J129" s="251">
        <f>ROUND(I129*H129,2)</f>
        <v>0</v>
      </c>
      <c r="K129" s="247" t="s">
        <v>1</v>
      </c>
      <c r="L129" s="46"/>
      <c r="M129" s="252" t="s">
        <v>1</v>
      </c>
      <c r="N129" s="253" t="s">
        <v>42</v>
      </c>
      <c r="O129" s="93"/>
      <c r="P129" s="254">
        <f>O129*H129</f>
        <v>0</v>
      </c>
      <c r="Q129" s="254">
        <v>0</v>
      </c>
      <c r="R129" s="254">
        <f>Q129*H129</f>
        <v>0</v>
      </c>
      <c r="S129" s="254">
        <v>0</v>
      </c>
      <c r="T129" s="255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56" t="s">
        <v>175</v>
      </c>
      <c r="AT129" s="256" t="s">
        <v>170</v>
      </c>
      <c r="AU129" s="256" t="s">
        <v>87</v>
      </c>
      <c r="AY129" s="19" t="s">
        <v>167</v>
      </c>
      <c r="BE129" s="257">
        <f>IF(N129="základní",J129,0)</f>
        <v>0</v>
      </c>
      <c r="BF129" s="257">
        <f>IF(N129="snížená",J129,0)</f>
        <v>0</v>
      </c>
      <c r="BG129" s="257">
        <f>IF(N129="zákl. přenesená",J129,0)</f>
        <v>0</v>
      </c>
      <c r="BH129" s="257">
        <f>IF(N129="sníž. přenesená",J129,0)</f>
        <v>0</v>
      </c>
      <c r="BI129" s="257">
        <f>IF(N129="nulová",J129,0)</f>
        <v>0</v>
      </c>
      <c r="BJ129" s="19" t="s">
        <v>85</v>
      </c>
      <c r="BK129" s="257">
        <f>ROUND(I129*H129,2)</f>
        <v>0</v>
      </c>
      <c r="BL129" s="19" t="s">
        <v>175</v>
      </c>
      <c r="BM129" s="256" t="s">
        <v>300</v>
      </c>
    </row>
    <row r="130" spans="1:65" s="2" customFormat="1" ht="16.5" customHeight="1">
      <c r="A130" s="40"/>
      <c r="B130" s="41"/>
      <c r="C130" s="245" t="s">
        <v>168</v>
      </c>
      <c r="D130" s="245" t="s">
        <v>170</v>
      </c>
      <c r="E130" s="246" t="s">
        <v>3738</v>
      </c>
      <c r="F130" s="247" t="s">
        <v>3739</v>
      </c>
      <c r="G130" s="248" t="s">
        <v>1</v>
      </c>
      <c r="H130" s="249">
        <v>4</v>
      </c>
      <c r="I130" s="250"/>
      <c r="J130" s="251">
        <f>ROUND(I130*H130,2)</f>
        <v>0</v>
      </c>
      <c r="K130" s="247" t="s">
        <v>1</v>
      </c>
      <c r="L130" s="46"/>
      <c r="M130" s="252" t="s">
        <v>1</v>
      </c>
      <c r="N130" s="253" t="s">
        <v>42</v>
      </c>
      <c r="O130" s="93"/>
      <c r="P130" s="254">
        <f>O130*H130</f>
        <v>0</v>
      </c>
      <c r="Q130" s="254">
        <v>0</v>
      </c>
      <c r="R130" s="254">
        <f>Q130*H130</f>
        <v>0</v>
      </c>
      <c r="S130" s="254">
        <v>0</v>
      </c>
      <c r="T130" s="255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56" t="s">
        <v>175</v>
      </c>
      <c r="AT130" s="256" t="s">
        <v>170</v>
      </c>
      <c r="AU130" s="256" t="s">
        <v>87</v>
      </c>
      <c r="AY130" s="19" t="s">
        <v>167</v>
      </c>
      <c r="BE130" s="257">
        <f>IF(N130="základní",J130,0)</f>
        <v>0</v>
      </c>
      <c r="BF130" s="257">
        <f>IF(N130="snížená",J130,0)</f>
        <v>0</v>
      </c>
      <c r="BG130" s="257">
        <f>IF(N130="zákl. přenesená",J130,0)</f>
        <v>0</v>
      </c>
      <c r="BH130" s="257">
        <f>IF(N130="sníž. přenesená",J130,0)</f>
        <v>0</v>
      </c>
      <c r="BI130" s="257">
        <f>IF(N130="nulová",J130,0)</f>
        <v>0</v>
      </c>
      <c r="BJ130" s="19" t="s">
        <v>85</v>
      </c>
      <c r="BK130" s="257">
        <f>ROUND(I130*H130,2)</f>
        <v>0</v>
      </c>
      <c r="BL130" s="19" t="s">
        <v>175</v>
      </c>
      <c r="BM130" s="256" t="s">
        <v>314</v>
      </c>
    </row>
    <row r="131" spans="1:65" s="2" customFormat="1" ht="16.5" customHeight="1">
      <c r="A131" s="40"/>
      <c r="B131" s="41"/>
      <c r="C131" s="245" t="s">
        <v>264</v>
      </c>
      <c r="D131" s="245" t="s">
        <v>170</v>
      </c>
      <c r="E131" s="246" t="s">
        <v>3740</v>
      </c>
      <c r="F131" s="247" t="s">
        <v>3741</v>
      </c>
      <c r="G131" s="248" t="s">
        <v>1</v>
      </c>
      <c r="H131" s="249">
        <v>2</v>
      </c>
      <c r="I131" s="250"/>
      <c r="J131" s="251">
        <f>ROUND(I131*H131,2)</f>
        <v>0</v>
      </c>
      <c r="K131" s="247" t="s">
        <v>1</v>
      </c>
      <c r="L131" s="46"/>
      <c r="M131" s="252" t="s">
        <v>1</v>
      </c>
      <c r="N131" s="253" t="s">
        <v>42</v>
      </c>
      <c r="O131" s="93"/>
      <c r="P131" s="254">
        <f>O131*H131</f>
        <v>0</v>
      </c>
      <c r="Q131" s="254">
        <v>0</v>
      </c>
      <c r="R131" s="254">
        <f>Q131*H131</f>
        <v>0</v>
      </c>
      <c r="S131" s="254">
        <v>0</v>
      </c>
      <c r="T131" s="255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56" t="s">
        <v>175</v>
      </c>
      <c r="AT131" s="256" t="s">
        <v>170</v>
      </c>
      <c r="AU131" s="256" t="s">
        <v>87</v>
      </c>
      <c r="AY131" s="19" t="s">
        <v>167</v>
      </c>
      <c r="BE131" s="257">
        <f>IF(N131="základní",J131,0)</f>
        <v>0</v>
      </c>
      <c r="BF131" s="257">
        <f>IF(N131="snížená",J131,0)</f>
        <v>0</v>
      </c>
      <c r="BG131" s="257">
        <f>IF(N131="zákl. přenesená",J131,0)</f>
        <v>0</v>
      </c>
      <c r="BH131" s="257">
        <f>IF(N131="sníž. přenesená",J131,0)</f>
        <v>0</v>
      </c>
      <c r="BI131" s="257">
        <f>IF(N131="nulová",J131,0)</f>
        <v>0</v>
      </c>
      <c r="BJ131" s="19" t="s">
        <v>85</v>
      </c>
      <c r="BK131" s="257">
        <f>ROUND(I131*H131,2)</f>
        <v>0</v>
      </c>
      <c r="BL131" s="19" t="s">
        <v>175</v>
      </c>
      <c r="BM131" s="256" t="s">
        <v>327</v>
      </c>
    </row>
    <row r="132" spans="1:65" s="2" customFormat="1" ht="16.5" customHeight="1">
      <c r="A132" s="40"/>
      <c r="B132" s="41"/>
      <c r="C132" s="245" t="s">
        <v>271</v>
      </c>
      <c r="D132" s="245" t="s">
        <v>170</v>
      </c>
      <c r="E132" s="246" t="s">
        <v>3742</v>
      </c>
      <c r="F132" s="247" t="s">
        <v>3743</v>
      </c>
      <c r="G132" s="248" t="s">
        <v>1</v>
      </c>
      <c r="H132" s="249">
        <v>9</v>
      </c>
      <c r="I132" s="250"/>
      <c r="J132" s="251">
        <f>ROUND(I132*H132,2)</f>
        <v>0</v>
      </c>
      <c r="K132" s="247" t="s">
        <v>1</v>
      </c>
      <c r="L132" s="46"/>
      <c r="M132" s="252" t="s">
        <v>1</v>
      </c>
      <c r="N132" s="253" t="s">
        <v>42</v>
      </c>
      <c r="O132" s="93"/>
      <c r="P132" s="254">
        <f>O132*H132</f>
        <v>0</v>
      </c>
      <c r="Q132" s="254">
        <v>0</v>
      </c>
      <c r="R132" s="254">
        <f>Q132*H132</f>
        <v>0</v>
      </c>
      <c r="S132" s="254">
        <v>0</v>
      </c>
      <c r="T132" s="255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56" t="s">
        <v>175</v>
      </c>
      <c r="AT132" s="256" t="s">
        <v>170</v>
      </c>
      <c r="AU132" s="256" t="s">
        <v>87</v>
      </c>
      <c r="AY132" s="19" t="s">
        <v>167</v>
      </c>
      <c r="BE132" s="257">
        <f>IF(N132="základní",J132,0)</f>
        <v>0</v>
      </c>
      <c r="BF132" s="257">
        <f>IF(N132="snížená",J132,0)</f>
        <v>0</v>
      </c>
      <c r="BG132" s="257">
        <f>IF(N132="zákl. přenesená",J132,0)</f>
        <v>0</v>
      </c>
      <c r="BH132" s="257">
        <f>IF(N132="sníž. přenesená",J132,0)</f>
        <v>0</v>
      </c>
      <c r="BI132" s="257">
        <f>IF(N132="nulová",J132,0)</f>
        <v>0</v>
      </c>
      <c r="BJ132" s="19" t="s">
        <v>85</v>
      </c>
      <c r="BK132" s="257">
        <f>ROUND(I132*H132,2)</f>
        <v>0</v>
      </c>
      <c r="BL132" s="19" t="s">
        <v>175</v>
      </c>
      <c r="BM132" s="256" t="s">
        <v>345</v>
      </c>
    </row>
    <row r="133" spans="1:65" s="2" customFormat="1" ht="16.5" customHeight="1">
      <c r="A133" s="40"/>
      <c r="B133" s="41"/>
      <c r="C133" s="245" t="s">
        <v>277</v>
      </c>
      <c r="D133" s="245" t="s">
        <v>170</v>
      </c>
      <c r="E133" s="246" t="s">
        <v>3744</v>
      </c>
      <c r="F133" s="247" t="s">
        <v>3745</v>
      </c>
      <c r="G133" s="248" t="s">
        <v>1</v>
      </c>
      <c r="H133" s="249">
        <v>1</v>
      </c>
      <c r="I133" s="250"/>
      <c r="J133" s="251">
        <f>ROUND(I133*H133,2)</f>
        <v>0</v>
      </c>
      <c r="K133" s="247" t="s">
        <v>1</v>
      </c>
      <c r="L133" s="46"/>
      <c r="M133" s="252" t="s">
        <v>1</v>
      </c>
      <c r="N133" s="253" t="s">
        <v>42</v>
      </c>
      <c r="O133" s="93"/>
      <c r="P133" s="254">
        <f>O133*H133</f>
        <v>0</v>
      </c>
      <c r="Q133" s="254">
        <v>0</v>
      </c>
      <c r="R133" s="254">
        <f>Q133*H133</f>
        <v>0</v>
      </c>
      <c r="S133" s="254">
        <v>0</v>
      </c>
      <c r="T133" s="255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56" t="s">
        <v>175</v>
      </c>
      <c r="AT133" s="256" t="s">
        <v>170</v>
      </c>
      <c r="AU133" s="256" t="s">
        <v>87</v>
      </c>
      <c r="AY133" s="19" t="s">
        <v>167</v>
      </c>
      <c r="BE133" s="257">
        <f>IF(N133="základní",J133,0)</f>
        <v>0</v>
      </c>
      <c r="BF133" s="257">
        <f>IF(N133="snížená",J133,0)</f>
        <v>0</v>
      </c>
      <c r="BG133" s="257">
        <f>IF(N133="zákl. přenesená",J133,0)</f>
        <v>0</v>
      </c>
      <c r="BH133" s="257">
        <f>IF(N133="sníž. přenesená",J133,0)</f>
        <v>0</v>
      </c>
      <c r="BI133" s="257">
        <f>IF(N133="nulová",J133,0)</f>
        <v>0</v>
      </c>
      <c r="BJ133" s="19" t="s">
        <v>85</v>
      </c>
      <c r="BK133" s="257">
        <f>ROUND(I133*H133,2)</f>
        <v>0</v>
      </c>
      <c r="BL133" s="19" t="s">
        <v>175</v>
      </c>
      <c r="BM133" s="256" t="s">
        <v>356</v>
      </c>
    </row>
    <row r="134" spans="1:65" s="2" customFormat="1" ht="16.5" customHeight="1">
      <c r="A134" s="40"/>
      <c r="B134" s="41"/>
      <c r="C134" s="245" t="s">
        <v>283</v>
      </c>
      <c r="D134" s="245" t="s">
        <v>170</v>
      </c>
      <c r="E134" s="246" t="s">
        <v>3746</v>
      </c>
      <c r="F134" s="247" t="s">
        <v>3747</v>
      </c>
      <c r="G134" s="248" t="s">
        <v>1</v>
      </c>
      <c r="H134" s="249">
        <v>2</v>
      </c>
      <c r="I134" s="250"/>
      <c r="J134" s="251">
        <f>ROUND(I134*H134,2)</f>
        <v>0</v>
      </c>
      <c r="K134" s="247" t="s">
        <v>1</v>
      </c>
      <c r="L134" s="46"/>
      <c r="M134" s="252" t="s">
        <v>1</v>
      </c>
      <c r="N134" s="253" t="s">
        <v>42</v>
      </c>
      <c r="O134" s="93"/>
      <c r="P134" s="254">
        <f>O134*H134</f>
        <v>0</v>
      </c>
      <c r="Q134" s="254">
        <v>0</v>
      </c>
      <c r="R134" s="254">
        <f>Q134*H134</f>
        <v>0</v>
      </c>
      <c r="S134" s="254">
        <v>0</v>
      </c>
      <c r="T134" s="255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56" t="s">
        <v>175</v>
      </c>
      <c r="AT134" s="256" t="s">
        <v>170</v>
      </c>
      <c r="AU134" s="256" t="s">
        <v>87</v>
      </c>
      <c r="AY134" s="19" t="s">
        <v>167</v>
      </c>
      <c r="BE134" s="257">
        <f>IF(N134="základní",J134,0)</f>
        <v>0</v>
      </c>
      <c r="BF134" s="257">
        <f>IF(N134="snížená",J134,0)</f>
        <v>0</v>
      </c>
      <c r="BG134" s="257">
        <f>IF(N134="zákl. přenesená",J134,0)</f>
        <v>0</v>
      </c>
      <c r="BH134" s="257">
        <f>IF(N134="sníž. přenesená",J134,0)</f>
        <v>0</v>
      </c>
      <c r="BI134" s="257">
        <f>IF(N134="nulová",J134,0)</f>
        <v>0</v>
      </c>
      <c r="BJ134" s="19" t="s">
        <v>85</v>
      </c>
      <c r="BK134" s="257">
        <f>ROUND(I134*H134,2)</f>
        <v>0</v>
      </c>
      <c r="BL134" s="19" t="s">
        <v>175</v>
      </c>
      <c r="BM134" s="256" t="s">
        <v>365</v>
      </c>
    </row>
    <row r="135" spans="1:65" s="2" customFormat="1" ht="16.5" customHeight="1">
      <c r="A135" s="40"/>
      <c r="B135" s="41"/>
      <c r="C135" s="245" t="s">
        <v>288</v>
      </c>
      <c r="D135" s="245" t="s">
        <v>170</v>
      </c>
      <c r="E135" s="246" t="s">
        <v>3748</v>
      </c>
      <c r="F135" s="247" t="s">
        <v>3749</v>
      </c>
      <c r="G135" s="248" t="s">
        <v>1</v>
      </c>
      <c r="H135" s="249">
        <v>6</v>
      </c>
      <c r="I135" s="250"/>
      <c r="J135" s="251">
        <f>ROUND(I135*H135,2)</f>
        <v>0</v>
      </c>
      <c r="K135" s="247" t="s">
        <v>1</v>
      </c>
      <c r="L135" s="46"/>
      <c r="M135" s="252" t="s">
        <v>1</v>
      </c>
      <c r="N135" s="253" t="s">
        <v>42</v>
      </c>
      <c r="O135" s="93"/>
      <c r="P135" s="254">
        <f>O135*H135</f>
        <v>0</v>
      </c>
      <c r="Q135" s="254">
        <v>0</v>
      </c>
      <c r="R135" s="254">
        <f>Q135*H135</f>
        <v>0</v>
      </c>
      <c r="S135" s="254">
        <v>0</v>
      </c>
      <c r="T135" s="255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56" t="s">
        <v>175</v>
      </c>
      <c r="AT135" s="256" t="s">
        <v>170</v>
      </c>
      <c r="AU135" s="256" t="s">
        <v>87</v>
      </c>
      <c r="AY135" s="19" t="s">
        <v>167</v>
      </c>
      <c r="BE135" s="257">
        <f>IF(N135="základní",J135,0)</f>
        <v>0</v>
      </c>
      <c r="BF135" s="257">
        <f>IF(N135="snížená",J135,0)</f>
        <v>0</v>
      </c>
      <c r="BG135" s="257">
        <f>IF(N135="zákl. přenesená",J135,0)</f>
        <v>0</v>
      </c>
      <c r="BH135" s="257">
        <f>IF(N135="sníž. přenesená",J135,0)</f>
        <v>0</v>
      </c>
      <c r="BI135" s="257">
        <f>IF(N135="nulová",J135,0)</f>
        <v>0</v>
      </c>
      <c r="BJ135" s="19" t="s">
        <v>85</v>
      </c>
      <c r="BK135" s="257">
        <f>ROUND(I135*H135,2)</f>
        <v>0</v>
      </c>
      <c r="BL135" s="19" t="s">
        <v>175</v>
      </c>
      <c r="BM135" s="256" t="s">
        <v>380</v>
      </c>
    </row>
    <row r="136" spans="1:63" s="12" customFormat="1" ht="22.8" customHeight="1">
      <c r="A136" s="12"/>
      <c r="B136" s="229"/>
      <c r="C136" s="230"/>
      <c r="D136" s="231" t="s">
        <v>76</v>
      </c>
      <c r="E136" s="243" t="s">
        <v>2649</v>
      </c>
      <c r="F136" s="243" t="s">
        <v>3750</v>
      </c>
      <c r="G136" s="230"/>
      <c r="H136" s="230"/>
      <c r="I136" s="233"/>
      <c r="J136" s="244">
        <f>BK136</f>
        <v>0</v>
      </c>
      <c r="K136" s="230"/>
      <c r="L136" s="235"/>
      <c r="M136" s="236"/>
      <c r="N136" s="237"/>
      <c r="O136" s="237"/>
      <c r="P136" s="238">
        <f>SUM(P137:P138)</f>
        <v>0</v>
      </c>
      <c r="Q136" s="237"/>
      <c r="R136" s="238">
        <f>SUM(R137:R138)</f>
        <v>0</v>
      </c>
      <c r="S136" s="237"/>
      <c r="T136" s="239">
        <f>SUM(T137:T138)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40" t="s">
        <v>85</v>
      </c>
      <c r="AT136" s="241" t="s">
        <v>76</v>
      </c>
      <c r="AU136" s="241" t="s">
        <v>85</v>
      </c>
      <c r="AY136" s="240" t="s">
        <v>167</v>
      </c>
      <c r="BK136" s="242">
        <f>SUM(BK137:BK138)</f>
        <v>0</v>
      </c>
    </row>
    <row r="137" spans="1:65" s="2" customFormat="1" ht="16.5" customHeight="1">
      <c r="A137" s="40"/>
      <c r="B137" s="41"/>
      <c r="C137" s="245" t="s">
        <v>8</v>
      </c>
      <c r="D137" s="245" t="s">
        <v>170</v>
      </c>
      <c r="E137" s="246" t="s">
        <v>3751</v>
      </c>
      <c r="F137" s="247" t="s">
        <v>3752</v>
      </c>
      <c r="G137" s="248" t="s">
        <v>1</v>
      </c>
      <c r="H137" s="249">
        <v>10</v>
      </c>
      <c r="I137" s="250"/>
      <c r="J137" s="251">
        <f>ROUND(I137*H137,2)</f>
        <v>0</v>
      </c>
      <c r="K137" s="247" t="s">
        <v>1</v>
      </c>
      <c r="L137" s="46"/>
      <c r="M137" s="252" t="s">
        <v>1</v>
      </c>
      <c r="N137" s="253" t="s">
        <v>42</v>
      </c>
      <c r="O137" s="93"/>
      <c r="P137" s="254">
        <f>O137*H137</f>
        <v>0</v>
      </c>
      <c r="Q137" s="254">
        <v>0</v>
      </c>
      <c r="R137" s="254">
        <f>Q137*H137</f>
        <v>0</v>
      </c>
      <c r="S137" s="254">
        <v>0</v>
      </c>
      <c r="T137" s="255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56" t="s">
        <v>175</v>
      </c>
      <c r="AT137" s="256" t="s">
        <v>170</v>
      </c>
      <c r="AU137" s="256" t="s">
        <v>87</v>
      </c>
      <c r="AY137" s="19" t="s">
        <v>167</v>
      </c>
      <c r="BE137" s="257">
        <f>IF(N137="základní",J137,0)</f>
        <v>0</v>
      </c>
      <c r="BF137" s="257">
        <f>IF(N137="snížená",J137,0)</f>
        <v>0</v>
      </c>
      <c r="BG137" s="257">
        <f>IF(N137="zákl. přenesená",J137,0)</f>
        <v>0</v>
      </c>
      <c r="BH137" s="257">
        <f>IF(N137="sníž. přenesená",J137,0)</f>
        <v>0</v>
      </c>
      <c r="BI137" s="257">
        <f>IF(N137="nulová",J137,0)</f>
        <v>0</v>
      </c>
      <c r="BJ137" s="19" t="s">
        <v>85</v>
      </c>
      <c r="BK137" s="257">
        <f>ROUND(I137*H137,2)</f>
        <v>0</v>
      </c>
      <c r="BL137" s="19" t="s">
        <v>175</v>
      </c>
      <c r="BM137" s="256" t="s">
        <v>333</v>
      </c>
    </row>
    <row r="138" spans="1:65" s="2" customFormat="1" ht="16.5" customHeight="1">
      <c r="A138" s="40"/>
      <c r="B138" s="41"/>
      <c r="C138" s="245" t="s">
        <v>300</v>
      </c>
      <c r="D138" s="245" t="s">
        <v>170</v>
      </c>
      <c r="E138" s="246" t="s">
        <v>3753</v>
      </c>
      <c r="F138" s="247" t="s">
        <v>3754</v>
      </c>
      <c r="G138" s="248" t="s">
        <v>1</v>
      </c>
      <c r="H138" s="249">
        <v>3.5</v>
      </c>
      <c r="I138" s="250"/>
      <c r="J138" s="251">
        <f>ROUND(I138*H138,2)</f>
        <v>0</v>
      </c>
      <c r="K138" s="247" t="s">
        <v>1</v>
      </c>
      <c r="L138" s="46"/>
      <c r="M138" s="319" t="s">
        <v>1</v>
      </c>
      <c r="N138" s="320" t="s">
        <v>42</v>
      </c>
      <c r="O138" s="321"/>
      <c r="P138" s="322">
        <f>O138*H138</f>
        <v>0</v>
      </c>
      <c r="Q138" s="322">
        <v>0</v>
      </c>
      <c r="R138" s="322">
        <f>Q138*H138</f>
        <v>0</v>
      </c>
      <c r="S138" s="322">
        <v>0</v>
      </c>
      <c r="T138" s="323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56" t="s">
        <v>175</v>
      </c>
      <c r="AT138" s="256" t="s">
        <v>170</v>
      </c>
      <c r="AU138" s="256" t="s">
        <v>87</v>
      </c>
      <c r="AY138" s="19" t="s">
        <v>167</v>
      </c>
      <c r="BE138" s="257">
        <f>IF(N138="základní",J138,0)</f>
        <v>0</v>
      </c>
      <c r="BF138" s="257">
        <f>IF(N138="snížená",J138,0)</f>
        <v>0</v>
      </c>
      <c r="BG138" s="257">
        <f>IF(N138="zákl. přenesená",J138,0)</f>
        <v>0</v>
      </c>
      <c r="BH138" s="257">
        <f>IF(N138="sníž. přenesená",J138,0)</f>
        <v>0</v>
      </c>
      <c r="BI138" s="257">
        <f>IF(N138="nulová",J138,0)</f>
        <v>0</v>
      </c>
      <c r="BJ138" s="19" t="s">
        <v>85</v>
      </c>
      <c r="BK138" s="257">
        <f>ROUND(I138*H138,2)</f>
        <v>0</v>
      </c>
      <c r="BL138" s="19" t="s">
        <v>175</v>
      </c>
      <c r="BM138" s="256" t="s">
        <v>407</v>
      </c>
    </row>
    <row r="139" spans="1:31" s="2" customFormat="1" ht="6.95" customHeight="1">
      <c r="A139" s="40"/>
      <c r="B139" s="68"/>
      <c r="C139" s="69"/>
      <c r="D139" s="69"/>
      <c r="E139" s="69"/>
      <c r="F139" s="69"/>
      <c r="G139" s="69"/>
      <c r="H139" s="69"/>
      <c r="I139" s="194"/>
      <c r="J139" s="69"/>
      <c r="K139" s="69"/>
      <c r="L139" s="46"/>
      <c r="M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</row>
  </sheetData>
  <sheetProtection password="BABA" sheet="1" objects="1" scenarios="1" formatColumns="0" formatRows="0" autoFilter="0"/>
  <autoFilter ref="C118:K138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136</v>
      </c>
    </row>
    <row r="3" spans="2:46" s="1" customFormat="1" ht="6.95" customHeight="1">
      <c r="B3" s="149"/>
      <c r="C3" s="150"/>
      <c r="D3" s="150"/>
      <c r="E3" s="150"/>
      <c r="F3" s="150"/>
      <c r="G3" s="150"/>
      <c r="H3" s="150"/>
      <c r="I3" s="151"/>
      <c r="J3" s="150"/>
      <c r="K3" s="150"/>
      <c r="L3" s="22"/>
      <c r="AT3" s="19" t="s">
        <v>87</v>
      </c>
    </row>
    <row r="4" spans="2:46" s="1" customFormat="1" ht="24.95" customHeight="1">
      <c r="B4" s="22"/>
      <c r="D4" s="152" t="s">
        <v>137</v>
      </c>
      <c r="I4" s="148"/>
      <c r="L4" s="22"/>
      <c r="M4" s="153" t="s">
        <v>10</v>
      </c>
      <c r="AT4" s="19" t="s">
        <v>4</v>
      </c>
    </row>
    <row r="5" spans="2:12" s="1" customFormat="1" ht="6.95" customHeight="1">
      <c r="B5" s="22"/>
      <c r="I5" s="148"/>
      <c r="L5" s="22"/>
    </row>
    <row r="6" spans="2:12" s="1" customFormat="1" ht="12" customHeight="1">
      <c r="B6" s="22"/>
      <c r="D6" s="154" t="s">
        <v>16</v>
      </c>
      <c r="I6" s="148"/>
      <c r="L6" s="22"/>
    </row>
    <row r="7" spans="2:12" s="1" customFormat="1" ht="23.25" customHeight="1">
      <c r="B7" s="22"/>
      <c r="E7" s="155" t="str">
        <f>'Rekapitulace stavby'!K6</f>
        <v>Snížení energetické náročnosti budovy Střední průmyslové školy v Mladé Boleslavi</v>
      </c>
      <c r="F7" s="154"/>
      <c r="G7" s="154"/>
      <c r="H7" s="154"/>
      <c r="I7" s="148"/>
      <c r="L7" s="22"/>
    </row>
    <row r="8" spans="1:31" s="2" customFormat="1" ht="12" customHeight="1">
      <c r="A8" s="40"/>
      <c r="B8" s="46"/>
      <c r="C8" s="40"/>
      <c r="D8" s="154" t="s">
        <v>138</v>
      </c>
      <c r="E8" s="40"/>
      <c r="F8" s="40"/>
      <c r="G8" s="40"/>
      <c r="H8" s="40"/>
      <c r="I8" s="156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57" t="s">
        <v>3755</v>
      </c>
      <c r="F9" s="40"/>
      <c r="G9" s="40"/>
      <c r="H9" s="40"/>
      <c r="I9" s="156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56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54" t="s">
        <v>18</v>
      </c>
      <c r="E11" s="40"/>
      <c r="F11" s="143" t="s">
        <v>1</v>
      </c>
      <c r="G11" s="40"/>
      <c r="H11" s="40"/>
      <c r="I11" s="158" t="s">
        <v>19</v>
      </c>
      <c r="J11" s="143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54" t="s">
        <v>20</v>
      </c>
      <c r="E12" s="40"/>
      <c r="F12" s="143" t="s">
        <v>21</v>
      </c>
      <c r="G12" s="40"/>
      <c r="H12" s="40"/>
      <c r="I12" s="158" t="s">
        <v>22</v>
      </c>
      <c r="J12" s="159" t="str">
        <f>'Rekapitulace stavby'!AN8</f>
        <v>18. 6. 2020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56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54" t="s">
        <v>24</v>
      </c>
      <c r="E14" s="40"/>
      <c r="F14" s="40"/>
      <c r="G14" s="40"/>
      <c r="H14" s="40"/>
      <c r="I14" s="158" t="s">
        <v>25</v>
      </c>
      <c r="J14" s="143" t="s">
        <v>1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3" t="s">
        <v>26</v>
      </c>
      <c r="F15" s="40"/>
      <c r="G15" s="40"/>
      <c r="H15" s="40"/>
      <c r="I15" s="158" t="s">
        <v>27</v>
      </c>
      <c r="J15" s="143" t="s">
        <v>1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56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54" t="s">
        <v>28</v>
      </c>
      <c r="E17" s="40"/>
      <c r="F17" s="40"/>
      <c r="G17" s="40"/>
      <c r="H17" s="40"/>
      <c r="I17" s="158" t="s">
        <v>25</v>
      </c>
      <c r="J17" s="35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3"/>
      <c r="G18" s="143"/>
      <c r="H18" s="143"/>
      <c r="I18" s="158" t="s">
        <v>27</v>
      </c>
      <c r="J18" s="35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56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54" t="s">
        <v>30</v>
      </c>
      <c r="E20" s="40"/>
      <c r="F20" s="40"/>
      <c r="G20" s="40"/>
      <c r="H20" s="40"/>
      <c r="I20" s="158" t="s">
        <v>25</v>
      </c>
      <c r="J20" s="143" t="str">
        <f>IF('Rekapitulace stavby'!AN16="","",'Rekapitulace stavby'!AN16)</f>
        <v/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3" t="str">
        <f>IF('Rekapitulace stavby'!E17="","",'Rekapitulace stavby'!E17)</f>
        <v xml:space="preserve"> </v>
      </c>
      <c r="F21" s="40"/>
      <c r="G21" s="40"/>
      <c r="H21" s="40"/>
      <c r="I21" s="158" t="s">
        <v>27</v>
      </c>
      <c r="J21" s="143" t="str">
        <f>IF('Rekapitulace stavby'!AN17="","",'Rekapitulace stavby'!AN17)</f>
        <v/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56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54" t="s">
        <v>33</v>
      </c>
      <c r="E23" s="40"/>
      <c r="F23" s="40"/>
      <c r="G23" s="40"/>
      <c r="H23" s="40"/>
      <c r="I23" s="158" t="s">
        <v>25</v>
      </c>
      <c r="J23" s="143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3" t="s">
        <v>34</v>
      </c>
      <c r="F24" s="40"/>
      <c r="G24" s="40"/>
      <c r="H24" s="40"/>
      <c r="I24" s="158" t="s">
        <v>27</v>
      </c>
      <c r="J24" s="143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56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54" t="s">
        <v>35</v>
      </c>
      <c r="E26" s="40"/>
      <c r="F26" s="40"/>
      <c r="G26" s="40"/>
      <c r="H26" s="40"/>
      <c r="I26" s="156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60"/>
      <c r="B27" s="161"/>
      <c r="C27" s="160"/>
      <c r="D27" s="160"/>
      <c r="E27" s="162" t="s">
        <v>1</v>
      </c>
      <c r="F27" s="162"/>
      <c r="G27" s="162"/>
      <c r="H27" s="162"/>
      <c r="I27" s="163"/>
      <c r="J27" s="160"/>
      <c r="K27" s="160"/>
      <c r="L27" s="164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56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65"/>
      <c r="E29" s="165"/>
      <c r="F29" s="165"/>
      <c r="G29" s="165"/>
      <c r="H29" s="165"/>
      <c r="I29" s="166"/>
      <c r="J29" s="165"/>
      <c r="K29" s="165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67" t="s">
        <v>37</v>
      </c>
      <c r="E30" s="40"/>
      <c r="F30" s="40"/>
      <c r="G30" s="40"/>
      <c r="H30" s="40"/>
      <c r="I30" s="156"/>
      <c r="J30" s="168">
        <f>ROUND(J118,2)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65"/>
      <c r="E31" s="165"/>
      <c r="F31" s="165"/>
      <c r="G31" s="165"/>
      <c r="H31" s="165"/>
      <c r="I31" s="166"/>
      <c r="J31" s="165"/>
      <c r="K31" s="165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69" t="s">
        <v>39</v>
      </c>
      <c r="G32" s="40"/>
      <c r="H32" s="40"/>
      <c r="I32" s="170" t="s">
        <v>38</v>
      </c>
      <c r="J32" s="169" t="s">
        <v>40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71" t="s">
        <v>41</v>
      </c>
      <c r="E33" s="154" t="s">
        <v>42</v>
      </c>
      <c r="F33" s="172">
        <f>ROUND((SUM(BE118:BE126)),2)</f>
        <v>0</v>
      </c>
      <c r="G33" s="40"/>
      <c r="H33" s="40"/>
      <c r="I33" s="173">
        <v>0.21</v>
      </c>
      <c r="J33" s="172">
        <f>ROUND(((SUM(BE118:BE126))*I33),2)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54" t="s">
        <v>43</v>
      </c>
      <c r="F34" s="172">
        <f>ROUND((SUM(BF118:BF126)),2)</f>
        <v>0</v>
      </c>
      <c r="G34" s="40"/>
      <c r="H34" s="40"/>
      <c r="I34" s="173">
        <v>0.15</v>
      </c>
      <c r="J34" s="172">
        <f>ROUND(((SUM(BF118:BF126))*I34),2)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54" t="s">
        <v>44</v>
      </c>
      <c r="F35" s="172">
        <f>ROUND((SUM(BG118:BG126)),2)</f>
        <v>0</v>
      </c>
      <c r="G35" s="40"/>
      <c r="H35" s="40"/>
      <c r="I35" s="173">
        <v>0.21</v>
      </c>
      <c r="J35" s="172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54" t="s">
        <v>45</v>
      </c>
      <c r="F36" s="172">
        <f>ROUND((SUM(BH118:BH126)),2)</f>
        <v>0</v>
      </c>
      <c r="G36" s="40"/>
      <c r="H36" s="40"/>
      <c r="I36" s="173">
        <v>0.15</v>
      </c>
      <c r="J36" s="172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54" t="s">
        <v>46</v>
      </c>
      <c r="F37" s="172">
        <f>ROUND((SUM(BI118:BI126)),2)</f>
        <v>0</v>
      </c>
      <c r="G37" s="40"/>
      <c r="H37" s="40"/>
      <c r="I37" s="173">
        <v>0</v>
      </c>
      <c r="J37" s="172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56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74"/>
      <c r="D39" s="175" t="s">
        <v>47</v>
      </c>
      <c r="E39" s="176"/>
      <c r="F39" s="176"/>
      <c r="G39" s="177" t="s">
        <v>48</v>
      </c>
      <c r="H39" s="178" t="s">
        <v>49</v>
      </c>
      <c r="I39" s="179"/>
      <c r="J39" s="180">
        <f>SUM(J30:J37)</f>
        <v>0</v>
      </c>
      <c r="K39" s="181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156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2"/>
      <c r="I41" s="148"/>
      <c r="L41" s="22"/>
    </row>
    <row r="42" spans="2:12" s="1" customFormat="1" ht="14.4" customHeight="1">
      <c r="B42" s="22"/>
      <c r="I42" s="148"/>
      <c r="L42" s="22"/>
    </row>
    <row r="43" spans="2:12" s="1" customFormat="1" ht="14.4" customHeight="1">
      <c r="B43" s="22"/>
      <c r="I43" s="148"/>
      <c r="L43" s="22"/>
    </row>
    <row r="44" spans="2:12" s="1" customFormat="1" ht="14.4" customHeight="1">
      <c r="B44" s="22"/>
      <c r="I44" s="148"/>
      <c r="L44" s="22"/>
    </row>
    <row r="45" spans="2:12" s="1" customFormat="1" ht="14.4" customHeight="1">
      <c r="B45" s="22"/>
      <c r="I45" s="148"/>
      <c r="L45" s="22"/>
    </row>
    <row r="46" spans="2:12" s="1" customFormat="1" ht="14.4" customHeight="1">
      <c r="B46" s="22"/>
      <c r="I46" s="148"/>
      <c r="L46" s="22"/>
    </row>
    <row r="47" spans="2:12" s="1" customFormat="1" ht="14.4" customHeight="1">
      <c r="B47" s="22"/>
      <c r="I47" s="148"/>
      <c r="L47" s="22"/>
    </row>
    <row r="48" spans="2:12" s="1" customFormat="1" ht="14.4" customHeight="1">
      <c r="B48" s="22"/>
      <c r="I48" s="148"/>
      <c r="L48" s="22"/>
    </row>
    <row r="49" spans="2:12" s="1" customFormat="1" ht="14.4" customHeight="1">
      <c r="B49" s="22"/>
      <c r="I49" s="148"/>
      <c r="L49" s="22"/>
    </row>
    <row r="50" spans="2:12" s="2" customFormat="1" ht="14.4" customHeight="1">
      <c r="B50" s="65"/>
      <c r="D50" s="182" t="s">
        <v>50</v>
      </c>
      <c r="E50" s="183"/>
      <c r="F50" s="183"/>
      <c r="G50" s="182" t="s">
        <v>51</v>
      </c>
      <c r="H50" s="183"/>
      <c r="I50" s="184"/>
      <c r="J50" s="183"/>
      <c r="K50" s="183"/>
      <c r="L50" s="6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40"/>
      <c r="B61" s="46"/>
      <c r="C61" s="40"/>
      <c r="D61" s="185" t="s">
        <v>52</v>
      </c>
      <c r="E61" s="186"/>
      <c r="F61" s="187" t="s">
        <v>53</v>
      </c>
      <c r="G61" s="185" t="s">
        <v>52</v>
      </c>
      <c r="H61" s="186"/>
      <c r="I61" s="188"/>
      <c r="J61" s="189" t="s">
        <v>53</v>
      </c>
      <c r="K61" s="186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40"/>
      <c r="B65" s="46"/>
      <c r="C65" s="40"/>
      <c r="D65" s="182" t="s">
        <v>54</v>
      </c>
      <c r="E65" s="190"/>
      <c r="F65" s="190"/>
      <c r="G65" s="182" t="s">
        <v>55</v>
      </c>
      <c r="H65" s="190"/>
      <c r="I65" s="191"/>
      <c r="J65" s="190"/>
      <c r="K65" s="190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40"/>
      <c r="B76" s="46"/>
      <c r="C76" s="40"/>
      <c r="D76" s="185" t="s">
        <v>52</v>
      </c>
      <c r="E76" s="186"/>
      <c r="F76" s="187" t="s">
        <v>53</v>
      </c>
      <c r="G76" s="185" t="s">
        <v>52</v>
      </c>
      <c r="H76" s="186"/>
      <c r="I76" s="188"/>
      <c r="J76" s="189" t="s">
        <v>53</v>
      </c>
      <c r="K76" s="186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92"/>
      <c r="C77" s="193"/>
      <c r="D77" s="193"/>
      <c r="E77" s="193"/>
      <c r="F77" s="193"/>
      <c r="G77" s="193"/>
      <c r="H77" s="193"/>
      <c r="I77" s="194"/>
      <c r="J77" s="193"/>
      <c r="K77" s="19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95"/>
      <c r="C81" s="196"/>
      <c r="D81" s="196"/>
      <c r="E81" s="196"/>
      <c r="F81" s="196"/>
      <c r="G81" s="196"/>
      <c r="H81" s="196"/>
      <c r="I81" s="197"/>
      <c r="J81" s="196"/>
      <c r="K81" s="196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5" t="s">
        <v>140</v>
      </c>
      <c r="D82" s="42"/>
      <c r="E82" s="42"/>
      <c r="F82" s="42"/>
      <c r="G82" s="42"/>
      <c r="H82" s="42"/>
      <c r="I82" s="156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156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16</v>
      </c>
      <c r="D84" s="42"/>
      <c r="E84" s="42"/>
      <c r="F84" s="42"/>
      <c r="G84" s="42"/>
      <c r="H84" s="42"/>
      <c r="I84" s="156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3.25" customHeight="1">
      <c r="A85" s="40"/>
      <c r="B85" s="41"/>
      <c r="C85" s="42"/>
      <c r="D85" s="42"/>
      <c r="E85" s="198" t="str">
        <f>E7</f>
        <v>Snížení energetické náročnosti budovy Střední průmyslové školy v Mladé Boleslavi</v>
      </c>
      <c r="F85" s="34"/>
      <c r="G85" s="34"/>
      <c r="H85" s="34"/>
      <c r="I85" s="156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138</v>
      </c>
      <c r="D86" s="42"/>
      <c r="E86" s="42"/>
      <c r="F86" s="42"/>
      <c r="G86" s="42"/>
      <c r="H86" s="42"/>
      <c r="I86" s="156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2020-160601.10 - Vedlejší rozpočtové náklady, ostatní náklady</v>
      </c>
      <c r="F87" s="42"/>
      <c r="G87" s="42"/>
      <c r="H87" s="42"/>
      <c r="I87" s="156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156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20</v>
      </c>
      <c r="D89" s="42"/>
      <c r="E89" s="42"/>
      <c r="F89" s="29" t="str">
        <f>F12</f>
        <v>Mladá Boleslav</v>
      </c>
      <c r="G89" s="42"/>
      <c r="H89" s="42"/>
      <c r="I89" s="158" t="s">
        <v>22</v>
      </c>
      <c r="J89" s="81" t="str">
        <f>IF(J12="","",J12)</f>
        <v>18. 6. 2020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156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24</v>
      </c>
      <c r="D91" s="42"/>
      <c r="E91" s="42"/>
      <c r="F91" s="29" t="str">
        <f>E15</f>
        <v>Energy Benefit</v>
      </c>
      <c r="G91" s="42"/>
      <c r="H91" s="42"/>
      <c r="I91" s="158" t="s">
        <v>30</v>
      </c>
      <c r="J91" s="38" t="str">
        <f>E21</f>
        <v xml:space="preserve"> 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4" t="s">
        <v>28</v>
      </c>
      <c r="D92" s="42"/>
      <c r="E92" s="42"/>
      <c r="F92" s="29" t="str">
        <f>IF(E18="","",E18)</f>
        <v>Vyplň údaj</v>
      </c>
      <c r="G92" s="42"/>
      <c r="H92" s="42"/>
      <c r="I92" s="158" t="s">
        <v>33</v>
      </c>
      <c r="J92" s="38" t="str">
        <f>E24</f>
        <v>KAVRO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156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99" t="s">
        <v>141</v>
      </c>
      <c r="D94" s="200"/>
      <c r="E94" s="200"/>
      <c r="F94" s="200"/>
      <c r="G94" s="200"/>
      <c r="H94" s="200"/>
      <c r="I94" s="201"/>
      <c r="J94" s="202" t="s">
        <v>142</v>
      </c>
      <c r="K94" s="200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156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203" t="s">
        <v>143</v>
      </c>
      <c r="D96" s="42"/>
      <c r="E96" s="42"/>
      <c r="F96" s="42"/>
      <c r="G96" s="42"/>
      <c r="H96" s="42"/>
      <c r="I96" s="156"/>
      <c r="J96" s="112">
        <f>J118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9" t="s">
        <v>144</v>
      </c>
    </row>
    <row r="97" spans="1:31" s="9" customFormat="1" ht="24.95" customHeight="1">
      <c r="A97" s="9"/>
      <c r="B97" s="204"/>
      <c r="C97" s="205"/>
      <c r="D97" s="206" t="s">
        <v>3756</v>
      </c>
      <c r="E97" s="207"/>
      <c r="F97" s="207"/>
      <c r="G97" s="207"/>
      <c r="H97" s="207"/>
      <c r="I97" s="208"/>
      <c r="J97" s="209">
        <f>J119</f>
        <v>0</v>
      </c>
      <c r="K97" s="205"/>
      <c r="L97" s="21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11"/>
      <c r="C98" s="135"/>
      <c r="D98" s="212" t="s">
        <v>3757</v>
      </c>
      <c r="E98" s="213"/>
      <c r="F98" s="213"/>
      <c r="G98" s="213"/>
      <c r="H98" s="213"/>
      <c r="I98" s="214"/>
      <c r="J98" s="215">
        <f>J120</f>
        <v>0</v>
      </c>
      <c r="K98" s="135"/>
      <c r="L98" s="21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40"/>
      <c r="B99" s="41"/>
      <c r="C99" s="42"/>
      <c r="D99" s="42"/>
      <c r="E99" s="42"/>
      <c r="F99" s="42"/>
      <c r="G99" s="42"/>
      <c r="H99" s="42"/>
      <c r="I99" s="156"/>
      <c r="J99" s="42"/>
      <c r="K99" s="42"/>
      <c r="L99" s="65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2" customFormat="1" ht="6.95" customHeight="1">
      <c r="A100" s="40"/>
      <c r="B100" s="68"/>
      <c r="C100" s="69"/>
      <c r="D100" s="69"/>
      <c r="E100" s="69"/>
      <c r="F100" s="69"/>
      <c r="G100" s="69"/>
      <c r="H100" s="69"/>
      <c r="I100" s="194"/>
      <c r="J100" s="69"/>
      <c r="K100" s="69"/>
      <c r="L100" s="65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4" spans="1:31" s="2" customFormat="1" ht="6.95" customHeight="1">
      <c r="A104" s="40"/>
      <c r="B104" s="70"/>
      <c r="C104" s="71"/>
      <c r="D104" s="71"/>
      <c r="E104" s="71"/>
      <c r="F104" s="71"/>
      <c r="G104" s="71"/>
      <c r="H104" s="71"/>
      <c r="I104" s="197"/>
      <c r="J104" s="71"/>
      <c r="K104" s="71"/>
      <c r="L104" s="65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pans="1:31" s="2" customFormat="1" ht="24.95" customHeight="1">
      <c r="A105" s="40"/>
      <c r="B105" s="41"/>
      <c r="C105" s="25" t="s">
        <v>152</v>
      </c>
      <c r="D105" s="42"/>
      <c r="E105" s="42"/>
      <c r="F105" s="42"/>
      <c r="G105" s="42"/>
      <c r="H105" s="42"/>
      <c r="I105" s="156"/>
      <c r="J105" s="42"/>
      <c r="K105" s="42"/>
      <c r="L105" s="65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pans="1:31" s="2" customFormat="1" ht="6.95" customHeight="1">
      <c r="A106" s="40"/>
      <c r="B106" s="41"/>
      <c r="C106" s="42"/>
      <c r="D106" s="42"/>
      <c r="E106" s="42"/>
      <c r="F106" s="42"/>
      <c r="G106" s="42"/>
      <c r="H106" s="42"/>
      <c r="I106" s="156"/>
      <c r="J106" s="42"/>
      <c r="K106" s="42"/>
      <c r="L106" s="65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12" customHeight="1">
      <c r="A107" s="40"/>
      <c r="B107" s="41"/>
      <c r="C107" s="34" t="s">
        <v>16</v>
      </c>
      <c r="D107" s="42"/>
      <c r="E107" s="42"/>
      <c r="F107" s="42"/>
      <c r="G107" s="42"/>
      <c r="H107" s="42"/>
      <c r="I107" s="156"/>
      <c r="J107" s="42"/>
      <c r="K107" s="42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23.25" customHeight="1">
      <c r="A108" s="40"/>
      <c r="B108" s="41"/>
      <c r="C108" s="42"/>
      <c r="D108" s="42"/>
      <c r="E108" s="198" t="str">
        <f>E7</f>
        <v>Snížení energetické náročnosti budovy Střední průmyslové školy v Mladé Boleslavi</v>
      </c>
      <c r="F108" s="34"/>
      <c r="G108" s="34"/>
      <c r="H108" s="34"/>
      <c r="I108" s="156"/>
      <c r="J108" s="42"/>
      <c r="K108" s="42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12" customHeight="1">
      <c r="A109" s="40"/>
      <c r="B109" s="41"/>
      <c r="C109" s="34" t="s">
        <v>138</v>
      </c>
      <c r="D109" s="42"/>
      <c r="E109" s="42"/>
      <c r="F109" s="42"/>
      <c r="G109" s="42"/>
      <c r="H109" s="42"/>
      <c r="I109" s="156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16.5" customHeight="1">
      <c r="A110" s="40"/>
      <c r="B110" s="41"/>
      <c r="C110" s="42"/>
      <c r="D110" s="42"/>
      <c r="E110" s="78" t="str">
        <f>E9</f>
        <v>2020-160601.10 - Vedlejší rozpočtové náklady, ostatní náklady</v>
      </c>
      <c r="F110" s="42"/>
      <c r="G110" s="42"/>
      <c r="H110" s="42"/>
      <c r="I110" s="156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6.95" customHeight="1">
      <c r="A111" s="40"/>
      <c r="B111" s="41"/>
      <c r="C111" s="42"/>
      <c r="D111" s="42"/>
      <c r="E111" s="42"/>
      <c r="F111" s="42"/>
      <c r="G111" s="42"/>
      <c r="H111" s="42"/>
      <c r="I111" s="156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12" customHeight="1">
      <c r="A112" s="40"/>
      <c r="B112" s="41"/>
      <c r="C112" s="34" t="s">
        <v>20</v>
      </c>
      <c r="D112" s="42"/>
      <c r="E112" s="42"/>
      <c r="F112" s="29" t="str">
        <f>F12</f>
        <v>Mladá Boleslav</v>
      </c>
      <c r="G112" s="42"/>
      <c r="H112" s="42"/>
      <c r="I112" s="158" t="s">
        <v>22</v>
      </c>
      <c r="J112" s="81" t="str">
        <f>IF(J12="","",J12)</f>
        <v>18. 6. 2020</v>
      </c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6.95" customHeight="1">
      <c r="A113" s="40"/>
      <c r="B113" s="41"/>
      <c r="C113" s="42"/>
      <c r="D113" s="42"/>
      <c r="E113" s="42"/>
      <c r="F113" s="42"/>
      <c r="G113" s="42"/>
      <c r="H113" s="42"/>
      <c r="I113" s="156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15.15" customHeight="1">
      <c r="A114" s="40"/>
      <c r="B114" s="41"/>
      <c r="C114" s="34" t="s">
        <v>24</v>
      </c>
      <c r="D114" s="42"/>
      <c r="E114" s="42"/>
      <c r="F114" s="29" t="str">
        <f>E15</f>
        <v>Energy Benefit</v>
      </c>
      <c r="G114" s="42"/>
      <c r="H114" s="42"/>
      <c r="I114" s="158" t="s">
        <v>30</v>
      </c>
      <c r="J114" s="38" t="str">
        <f>E21</f>
        <v xml:space="preserve"> </v>
      </c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15.15" customHeight="1">
      <c r="A115" s="40"/>
      <c r="B115" s="41"/>
      <c r="C115" s="34" t="s">
        <v>28</v>
      </c>
      <c r="D115" s="42"/>
      <c r="E115" s="42"/>
      <c r="F115" s="29" t="str">
        <f>IF(E18="","",E18)</f>
        <v>Vyplň údaj</v>
      </c>
      <c r="G115" s="42"/>
      <c r="H115" s="42"/>
      <c r="I115" s="158" t="s">
        <v>33</v>
      </c>
      <c r="J115" s="38" t="str">
        <f>E24</f>
        <v>KAVRO</v>
      </c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10.3" customHeight="1">
      <c r="A116" s="40"/>
      <c r="B116" s="41"/>
      <c r="C116" s="42"/>
      <c r="D116" s="42"/>
      <c r="E116" s="42"/>
      <c r="F116" s="42"/>
      <c r="G116" s="42"/>
      <c r="H116" s="42"/>
      <c r="I116" s="156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11" customFormat="1" ht="29.25" customHeight="1">
      <c r="A117" s="217"/>
      <c r="B117" s="218"/>
      <c r="C117" s="219" t="s">
        <v>153</v>
      </c>
      <c r="D117" s="220" t="s">
        <v>62</v>
      </c>
      <c r="E117" s="220" t="s">
        <v>58</v>
      </c>
      <c r="F117" s="220" t="s">
        <v>59</v>
      </c>
      <c r="G117" s="220" t="s">
        <v>154</v>
      </c>
      <c r="H117" s="220" t="s">
        <v>155</v>
      </c>
      <c r="I117" s="221" t="s">
        <v>156</v>
      </c>
      <c r="J117" s="220" t="s">
        <v>142</v>
      </c>
      <c r="K117" s="222" t="s">
        <v>157</v>
      </c>
      <c r="L117" s="223"/>
      <c r="M117" s="102" t="s">
        <v>1</v>
      </c>
      <c r="N117" s="103" t="s">
        <v>41</v>
      </c>
      <c r="O117" s="103" t="s">
        <v>158</v>
      </c>
      <c r="P117" s="103" t="s">
        <v>159</v>
      </c>
      <c r="Q117" s="103" t="s">
        <v>160</v>
      </c>
      <c r="R117" s="103" t="s">
        <v>161</v>
      </c>
      <c r="S117" s="103" t="s">
        <v>162</v>
      </c>
      <c r="T117" s="104" t="s">
        <v>163</v>
      </c>
      <c r="U117" s="217"/>
      <c r="V117" s="217"/>
      <c r="W117" s="217"/>
      <c r="X117" s="217"/>
      <c r="Y117" s="217"/>
      <c r="Z117" s="217"/>
      <c r="AA117" s="217"/>
      <c r="AB117" s="217"/>
      <c r="AC117" s="217"/>
      <c r="AD117" s="217"/>
      <c r="AE117" s="217"/>
    </row>
    <row r="118" spans="1:63" s="2" customFormat="1" ht="22.8" customHeight="1">
      <c r="A118" s="40"/>
      <c r="B118" s="41"/>
      <c r="C118" s="109" t="s">
        <v>164</v>
      </c>
      <c r="D118" s="42"/>
      <c r="E118" s="42"/>
      <c r="F118" s="42"/>
      <c r="G118" s="42"/>
      <c r="H118" s="42"/>
      <c r="I118" s="156"/>
      <c r="J118" s="224">
        <f>BK118</f>
        <v>0</v>
      </c>
      <c r="K118" s="42"/>
      <c r="L118" s="46"/>
      <c r="M118" s="105"/>
      <c r="N118" s="225"/>
      <c r="O118" s="106"/>
      <c r="P118" s="226">
        <f>P119</f>
        <v>0</v>
      </c>
      <c r="Q118" s="106"/>
      <c r="R118" s="226">
        <f>R119</f>
        <v>0</v>
      </c>
      <c r="S118" s="106"/>
      <c r="T118" s="227">
        <f>T119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76</v>
      </c>
      <c r="AU118" s="19" t="s">
        <v>144</v>
      </c>
      <c r="BK118" s="228">
        <f>BK119</f>
        <v>0</v>
      </c>
    </row>
    <row r="119" spans="1:63" s="12" customFormat="1" ht="25.9" customHeight="1">
      <c r="A119" s="12"/>
      <c r="B119" s="229"/>
      <c r="C119" s="230"/>
      <c r="D119" s="231" t="s">
        <v>76</v>
      </c>
      <c r="E119" s="232" t="s">
        <v>3758</v>
      </c>
      <c r="F119" s="232" t="s">
        <v>3759</v>
      </c>
      <c r="G119" s="230"/>
      <c r="H119" s="230"/>
      <c r="I119" s="233"/>
      <c r="J119" s="234">
        <f>BK119</f>
        <v>0</v>
      </c>
      <c r="K119" s="230"/>
      <c r="L119" s="235"/>
      <c r="M119" s="236"/>
      <c r="N119" s="237"/>
      <c r="O119" s="237"/>
      <c r="P119" s="238">
        <f>P120</f>
        <v>0</v>
      </c>
      <c r="Q119" s="237"/>
      <c r="R119" s="238">
        <f>R120</f>
        <v>0</v>
      </c>
      <c r="S119" s="237"/>
      <c r="T119" s="239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40" t="s">
        <v>219</v>
      </c>
      <c r="AT119" s="241" t="s">
        <v>76</v>
      </c>
      <c r="AU119" s="241" t="s">
        <v>77</v>
      </c>
      <c r="AY119" s="240" t="s">
        <v>167</v>
      </c>
      <c r="BK119" s="242">
        <f>BK120</f>
        <v>0</v>
      </c>
    </row>
    <row r="120" spans="1:63" s="12" customFormat="1" ht="22.8" customHeight="1">
      <c r="A120" s="12"/>
      <c r="B120" s="229"/>
      <c r="C120" s="230"/>
      <c r="D120" s="231" t="s">
        <v>76</v>
      </c>
      <c r="E120" s="243" t="s">
        <v>3760</v>
      </c>
      <c r="F120" s="243" t="s">
        <v>3761</v>
      </c>
      <c r="G120" s="230"/>
      <c r="H120" s="230"/>
      <c r="I120" s="233"/>
      <c r="J120" s="244">
        <f>BK120</f>
        <v>0</v>
      </c>
      <c r="K120" s="230"/>
      <c r="L120" s="235"/>
      <c r="M120" s="236"/>
      <c r="N120" s="237"/>
      <c r="O120" s="237"/>
      <c r="P120" s="238">
        <f>SUM(P121:P126)</f>
        <v>0</v>
      </c>
      <c r="Q120" s="237"/>
      <c r="R120" s="238">
        <f>SUM(R121:R126)</f>
        <v>0</v>
      </c>
      <c r="S120" s="237"/>
      <c r="T120" s="239">
        <f>SUM(T121:T126)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40" t="s">
        <v>219</v>
      </c>
      <c r="AT120" s="241" t="s">
        <v>76</v>
      </c>
      <c r="AU120" s="241" t="s">
        <v>85</v>
      </c>
      <c r="AY120" s="240" t="s">
        <v>167</v>
      </c>
      <c r="BK120" s="242">
        <f>SUM(BK121:BK126)</f>
        <v>0</v>
      </c>
    </row>
    <row r="121" spans="1:65" s="2" customFormat="1" ht="55.5" customHeight="1">
      <c r="A121" s="40"/>
      <c r="B121" s="41"/>
      <c r="C121" s="245" t="s">
        <v>85</v>
      </c>
      <c r="D121" s="245" t="s">
        <v>170</v>
      </c>
      <c r="E121" s="246" t="s">
        <v>3762</v>
      </c>
      <c r="F121" s="247" t="s">
        <v>3763</v>
      </c>
      <c r="G121" s="248" t="s">
        <v>631</v>
      </c>
      <c r="H121" s="318"/>
      <c r="I121" s="250"/>
      <c r="J121" s="251">
        <f>ROUND(I121*H121,2)</f>
        <v>0</v>
      </c>
      <c r="K121" s="247" t="s">
        <v>1</v>
      </c>
      <c r="L121" s="46"/>
      <c r="M121" s="252" t="s">
        <v>1</v>
      </c>
      <c r="N121" s="253" t="s">
        <v>42</v>
      </c>
      <c r="O121" s="93"/>
      <c r="P121" s="254">
        <f>O121*H121</f>
        <v>0</v>
      </c>
      <c r="Q121" s="254">
        <v>0</v>
      </c>
      <c r="R121" s="254">
        <f>Q121*H121</f>
        <v>0</v>
      </c>
      <c r="S121" s="254">
        <v>0</v>
      </c>
      <c r="T121" s="255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56" t="s">
        <v>3764</v>
      </c>
      <c r="AT121" s="256" t="s">
        <v>170</v>
      </c>
      <c r="AU121" s="256" t="s">
        <v>87</v>
      </c>
      <c r="AY121" s="19" t="s">
        <v>167</v>
      </c>
      <c r="BE121" s="257">
        <f>IF(N121="základní",J121,0)</f>
        <v>0</v>
      </c>
      <c r="BF121" s="257">
        <f>IF(N121="snížená",J121,0)</f>
        <v>0</v>
      </c>
      <c r="BG121" s="257">
        <f>IF(N121="zákl. přenesená",J121,0)</f>
        <v>0</v>
      </c>
      <c r="BH121" s="257">
        <f>IF(N121="sníž. přenesená",J121,0)</f>
        <v>0</v>
      </c>
      <c r="BI121" s="257">
        <f>IF(N121="nulová",J121,0)</f>
        <v>0</v>
      </c>
      <c r="BJ121" s="19" t="s">
        <v>85</v>
      </c>
      <c r="BK121" s="257">
        <f>ROUND(I121*H121,2)</f>
        <v>0</v>
      </c>
      <c r="BL121" s="19" t="s">
        <v>3764</v>
      </c>
      <c r="BM121" s="256" t="s">
        <v>3765</v>
      </c>
    </row>
    <row r="122" spans="1:47" s="2" customFormat="1" ht="12">
      <c r="A122" s="40"/>
      <c r="B122" s="41"/>
      <c r="C122" s="42"/>
      <c r="D122" s="260" t="s">
        <v>369</v>
      </c>
      <c r="E122" s="42"/>
      <c r="F122" s="302" t="s">
        <v>3766</v>
      </c>
      <c r="G122" s="42"/>
      <c r="H122" s="42"/>
      <c r="I122" s="156"/>
      <c r="J122" s="42"/>
      <c r="K122" s="42"/>
      <c r="L122" s="46"/>
      <c r="M122" s="303"/>
      <c r="N122" s="304"/>
      <c r="O122" s="93"/>
      <c r="P122" s="93"/>
      <c r="Q122" s="93"/>
      <c r="R122" s="93"/>
      <c r="S122" s="93"/>
      <c r="T122" s="94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369</v>
      </c>
      <c r="AU122" s="19" t="s">
        <v>87</v>
      </c>
    </row>
    <row r="123" spans="1:65" s="2" customFormat="1" ht="16.5" customHeight="1">
      <c r="A123" s="40"/>
      <c r="B123" s="41"/>
      <c r="C123" s="245" t="s">
        <v>87</v>
      </c>
      <c r="D123" s="245" t="s">
        <v>170</v>
      </c>
      <c r="E123" s="246" t="s">
        <v>3767</v>
      </c>
      <c r="F123" s="247" t="s">
        <v>3768</v>
      </c>
      <c r="G123" s="248" t="s">
        <v>348</v>
      </c>
      <c r="H123" s="249">
        <v>1</v>
      </c>
      <c r="I123" s="250"/>
      <c r="J123" s="251">
        <f>ROUND(I123*H123,2)</f>
        <v>0</v>
      </c>
      <c r="K123" s="247" t="s">
        <v>1</v>
      </c>
      <c r="L123" s="46"/>
      <c r="M123" s="252" t="s">
        <v>1</v>
      </c>
      <c r="N123" s="253" t="s">
        <v>42</v>
      </c>
      <c r="O123" s="93"/>
      <c r="P123" s="254">
        <f>O123*H123</f>
        <v>0</v>
      </c>
      <c r="Q123" s="254">
        <v>0</v>
      </c>
      <c r="R123" s="254">
        <f>Q123*H123</f>
        <v>0</v>
      </c>
      <c r="S123" s="254">
        <v>0</v>
      </c>
      <c r="T123" s="255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56" t="s">
        <v>3764</v>
      </c>
      <c r="AT123" s="256" t="s">
        <v>170</v>
      </c>
      <c r="AU123" s="256" t="s">
        <v>87</v>
      </c>
      <c r="AY123" s="19" t="s">
        <v>167</v>
      </c>
      <c r="BE123" s="257">
        <f>IF(N123="základní",J123,0)</f>
        <v>0</v>
      </c>
      <c r="BF123" s="257">
        <f>IF(N123="snížená",J123,0)</f>
        <v>0</v>
      </c>
      <c r="BG123" s="257">
        <f>IF(N123="zákl. přenesená",J123,0)</f>
        <v>0</v>
      </c>
      <c r="BH123" s="257">
        <f>IF(N123="sníž. přenesená",J123,0)</f>
        <v>0</v>
      </c>
      <c r="BI123" s="257">
        <f>IF(N123="nulová",J123,0)</f>
        <v>0</v>
      </c>
      <c r="BJ123" s="19" t="s">
        <v>85</v>
      </c>
      <c r="BK123" s="257">
        <f>ROUND(I123*H123,2)</f>
        <v>0</v>
      </c>
      <c r="BL123" s="19" t="s">
        <v>3764</v>
      </c>
      <c r="BM123" s="256" t="s">
        <v>3769</v>
      </c>
    </row>
    <row r="124" spans="1:47" s="2" customFormat="1" ht="12">
      <c r="A124" s="40"/>
      <c r="B124" s="41"/>
      <c r="C124" s="42"/>
      <c r="D124" s="260" t="s">
        <v>369</v>
      </c>
      <c r="E124" s="42"/>
      <c r="F124" s="302" t="s">
        <v>3766</v>
      </c>
      <c r="G124" s="42"/>
      <c r="H124" s="42"/>
      <c r="I124" s="156"/>
      <c r="J124" s="42"/>
      <c r="K124" s="42"/>
      <c r="L124" s="46"/>
      <c r="M124" s="303"/>
      <c r="N124" s="304"/>
      <c r="O124" s="93"/>
      <c r="P124" s="93"/>
      <c r="Q124" s="93"/>
      <c r="R124" s="93"/>
      <c r="S124" s="93"/>
      <c r="T124" s="94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369</v>
      </c>
      <c r="AU124" s="19" t="s">
        <v>87</v>
      </c>
    </row>
    <row r="125" spans="1:65" s="2" customFormat="1" ht="16.5" customHeight="1">
      <c r="A125" s="40"/>
      <c r="B125" s="41"/>
      <c r="C125" s="245" t="s">
        <v>209</v>
      </c>
      <c r="D125" s="245" t="s">
        <v>170</v>
      </c>
      <c r="E125" s="246" t="s">
        <v>3770</v>
      </c>
      <c r="F125" s="247" t="s">
        <v>3771</v>
      </c>
      <c r="G125" s="248" t="s">
        <v>348</v>
      </c>
      <c r="H125" s="249">
        <v>1</v>
      </c>
      <c r="I125" s="250"/>
      <c r="J125" s="251">
        <f>ROUND(I125*H125,2)</f>
        <v>0</v>
      </c>
      <c r="K125" s="247" t="s">
        <v>1</v>
      </c>
      <c r="L125" s="46"/>
      <c r="M125" s="252" t="s">
        <v>1</v>
      </c>
      <c r="N125" s="253" t="s">
        <v>42</v>
      </c>
      <c r="O125" s="93"/>
      <c r="P125" s="254">
        <f>O125*H125</f>
        <v>0</v>
      </c>
      <c r="Q125" s="254">
        <v>0</v>
      </c>
      <c r="R125" s="254">
        <f>Q125*H125</f>
        <v>0</v>
      </c>
      <c r="S125" s="254">
        <v>0</v>
      </c>
      <c r="T125" s="255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56" t="s">
        <v>3764</v>
      </c>
      <c r="AT125" s="256" t="s">
        <v>170</v>
      </c>
      <c r="AU125" s="256" t="s">
        <v>87</v>
      </c>
      <c r="AY125" s="19" t="s">
        <v>167</v>
      </c>
      <c r="BE125" s="257">
        <f>IF(N125="základní",J125,0)</f>
        <v>0</v>
      </c>
      <c r="BF125" s="257">
        <f>IF(N125="snížená",J125,0)</f>
        <v>0</v>
      </c>
      <c r="BG125" s="257">
        <f>IF(N125="zákl. přenesená",J125,0)</f>
        <v>0</v>
      </c>
      <c r="BH125" s="257">
        <f>IF(N125="sníž. přenesená",J125,0)</f>
        <v>0</v>
      </c>
      <c r="BI125" s="257">
        <f>IF(N125="nulová",J125,0)</f>
        <v>0</v>
      </c>
      <c r="BJ125" s="19" t="s">
        <v>85</v>
      </c>
      <c r="BK125" s="257">
        <f>ROUND(I125*H125,2)</f>
        <v>0</v>
      </c>
      <c r="BL125" s="19" t="s">
        <v>3764</v>
      </c>
      <c r="BM125" s="256" t="s">
        <v>3772</v>
      </c>
    </row>
    <row r="126" spans="1:47" s="2" customFormat="1" ht="12">
      <c r="A126" s="40"/>
      <c r="B126" s="41"/>
      <c r="C126" s="42"/>
      <c r="D126" s="260" t="s">
        <v>369</v>
      </c>
      <c r="E126" s="42"/>
      <c r="F126" s="302" t="s">
        <v>3766</v>
      </c>
      <c r="G126" s="42"/>
      <c r="H126" s="42"/>
      <c r="I126" s="156"/>
      <c r="J126" s="42"/>
      <c r="K126" s="42"/>
      <c r="L126" s="46"/>
      <c r="M126" s="337"/>
      <c r="N126" s="338"/>
      <c r="O126" s="321"/>
      <c r="P126" s="321"/>
      <c r="Q126" s="321"/>
      <c r="R126" s="321"/>
      <c r="S126" s="321"/>
      <c r="T126" s="339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369</v>
      </c>
      <c r="AU126" s="19" t="s">
        <v>87</v>
      </c>
    </row>
    <row r="127" spans="1:31" s="2" customFormat="1" ht="6.95" customHeight="1">
      <c r="A127" s="40"/>
      <c r="B127" s="68"/>
      <c r="C127" s="69"/>
      <c r="D127" s="69"/>
      <c r="E127" s="69"/>
      <c r="F127" s="69"/>
      <c r="G127" s="69"/>
      <c r="H127" s="69"/>
      <c r="I127" s="194"/>
      <c r="J127" s="69"/>
      <c r="K127" s="69"/>
      <c r="L127" s="46"/>
      <c r="M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</row>
  </sheetData>
  <sheetProtection password="BABA" sheet="1" objects="1" scenarios="1" formatColumns="0" formatRows="0" autoFilter="0"/>
  <autoFilter ref="C117:K126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86</v>
      </c>
    </row>
    <row r="3" spans="2:46" s="1" customFormat="1" ht="6.95" customHeight="1">
      <c r="B3" s="149"/>
      <c r="C3" s="150"/>
      <c r="D3" s="150"/>
      <c r="E3" s="150"/>
      <c r="F3" s="150"/>
      <c r="G3" s="150"/>
      <c r="H3" s="150"/>
      <c r="I3" s="151"/>
      <c r="J3" s="150"/>
      <c r="K3" s="150"/>
      <c r="L3" s="22"/>
      <c r="AT3" s="19" t="s">
        <v>87</v>
      </c>
    </row>
    <row r="4" spans="2:46" s="1" customFormat="1" ht="24.95" customHeight="1">
      <c r="B4" s="22"/>
      <c r="D4" s="152" t="s">
        <v>137</v>
      </c>
      <c r="I4" s="148"/>
      <c r="L4" s="22"/>
      <c r="M4" s="153" t="s">
        <v>10</v>
      </c>
      <c r="AT4" s="19" t="s">
        <v>4</v>
      </c>
    </row>
    <row r="5" spans="2:12" s="1" customFormat="1" ht="6.95" customHeight="1">
      <c r="B5" s="22"/>
      <c r="I5" s="148"/>
      <c r="L5" s="22"/>
    </row>
    <row r="6" spans="2:12" s="1" customFormat="1" ht="12" customHeight="1">
      <c r="B6" s="22"/>
      <c r="D6" s="154" t="s">
        <v>16</v>
      </c>
      <c r="I6" s="148"/>
      <c r="L6" s="22"/>
    </row>
    <row r="7" spans="2:12" s="1" customFormat="1" ht="23.25" customHeight="1">
      <c r="B7" s="22"/>
      <c r="E7" s="155" t="str">
        <f>'Rekapitulace stavby'!K6</f>
        <v>Snížení energetické náročnosti budovy Střední průmyslové školy v Mladé Boleslavi</v>
      </c>
      <c r="F7" s="154"/>
      <c r="G7" s="154"/>
      <c r="H7" s="154"/>
      <c r="I7" s="148"/>
      <c r="L7" s="22"/>
    </row>
    <row r="8" spans="1:31" s="2" customFormat="1" ht="12" customHeight="1">
      <c r="A8" s="40"/>
      <c r="B8" s="46"/>
      <c r="C8" s="40"/>
      <c r="D8" s="154" t="s">
        <v>138</v>
      </c>
      <c r="E8" s="40"/>
      <c r="F8" s="40"/>
      <c r="G8" s="40"/>
      <c r="H8" s="40"/>
      <c r="I8" s="156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57" t="s">
        <v>139</v>
      </c>
      <c r="F9" s="40"/>
      <c r="G9" s="40"/>
      <c r="H9" s="40"/>
      <c r="I9" s="156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56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54" t="s">
        <v>18</v>
      </c>
      <c r="E11" s="40"/>
      <c r="F11" s="143" t="s">
        <v>1</v>
      </c>
      <c r="G11" s="40"/>
      <c r="H11" s="40"/>
      <c r="I11" s="158" t="s">
        <v>19</v>
      </c>
      <c r="J11" s="143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54" t="s">
        <v>20</v>
      </c>
      <c r="E12" s="40"/>
      <c r="F12" s="143" t="s">
        <v>21</v>
      </c>
      <c r="G12" s="40"/>
      <c r="H12" s="40"/>
      <c r="I12" s="158" t="s">
        <v>22</v>
      </c>
      <c r="J12" s="159" t="str">
        <f>'Rekapitulace stavby'!AN8</f>
        <v>18. 6. 2020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56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54" t="s">
        <v>24</v>
      </c>
      <c r="E14" s="40"/>
      <c r="F14" s="40"/>
      <c r="G14" s="40"/>
      <c r="H14" s="40"/>
      <c r="I14" s="158" t="s">
        <v>25</v>
      </c>
      <c r="J14" s="143" t="s">
        <v>1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3" t="s">
        <v>26</v>
      </c>
      <c r="F15" s="40"/>
      <c r="G15" s="40"/>
      <c r="H15" s="40"/>
      <c r="I15" s="158" t="s">
        <v>27</v>
      </c>
      <c r="J15" s="143" t="s">
        <v>1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56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54" t="s">
        <v>28</v>
      </c>
      <c r="E17" s="40"/>
      <c r="F17" s="40"/>
      <c r="G17" s="40"/>
      <c r="H17" s="40"/>
      <c r="I17" s="158" t="s">
        <v>25</v>
      </c>
      <c r="J17" s="35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3"/>
      <c r="G18" s="143"/>
      <c r="H18" s="143"/>
      <c r="I18" s="158" t="s">
        <v>27</v>
      </c>
      <c r="J18" s="35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56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54" t="s">
        <v>30</v>
      </c>
      <c r="E20" s="40"/>
      <c r="F20" s="40"/>
      <c r="G20" s="40"/>
      <c r="H20" s="40"/>
      <c r="I20" s="158" t="s">
        <v>25</v>
      </c>
      <c r="J20" s="143" t="str">
        <f>IF('Rekapitulace stavby'!AN16="","",'Rekapitulace stavby'!AN16)</f>
        <v/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3" t="str">
        <f>IF('Rekapitulace stavby'!E17="","",'Rekapitulace stavby'!E17)</f>
        <v xml:space="preserve"> </v>
      </c>
      <c r="F21" s="40"/>
      <c r="G21" s="40"/>
      <c r="H21" s="40"/>
      <c r="I21" s="158" t="s">
        <v>27</v>
      </c>
      <c r="J21" s="143" t="str">
        <f>IF('Rekapitulace stavby'!AN17="","",'Rekapitulace stavby'!AN17)</f>
        <v/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56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54" t="s">
        <v>33</v>
      </c>
      <c r="E23" s="40"/>
      <c r="F23" s="40"/>
      <c r="G23" s="40"/>
      <c r="H23" s="40"/>
      <c r="I23" s="158" t="s">
        <v>25</v>
      </c>
      <c r="J23" s="143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3" t="s">
        <v>34</v>
      </c>
      <c r="F24" s="40"/>
      <c r="G24" s="40"/>
      <c r="H24" s="40"/>
      <c r="I24" s="158" t="s">
        <v>27</v>
      </c>
      <c r="J24" s="143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56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54" t="s">
        <v>35</v>
      </c>
      <c r="E26" s="40"/>
      <c r="F26" s="40"/>
      <c r="G26" s="40"/>
      <c r="H26" s="40"/>
      <c r="I26" s="156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60"/>
      <c r="B27" s="161"/>
      <c r="C27" s="160"/>
      <c r="D27" s="160"/>
      <c r="E27" s="162" t="s">
        <v>1</v>
      </c>
      <c r="F27" s="162"/>
      <c r="G27" s="162"/>
      <c r="H27" s="162"/>
      <c r="I27" s="163"/>
      <c r="J27" s="160"/>
      <c r="K27" s="160"/>
      <c r="L27" s="164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56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65"/>
      <c r="E29" s="165"/>
      <c r="F29" s="165"/>
      <c r="G29" s="165"/>
      <c r="H29" s="165"/>
      <c r="I29" s="166"/>
      <c r="J29" s="165"/>
      <c r="K29" s="165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67" t="s">
        <v>37</v>
      </c>
      <c r="E30" s="40"/>
      <c r="F30" s="40"/>
      <c r="G30" s="40"/>
      <c r="H30" s="40"/>
      <c r="I30" s="156"/>
      <c r="J30" s="168">
        <f>ROUND(J123,2)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65"/>
      <c r="E31" s="165"/>
      <c r="F31" s="165"/>
      <c r="G31" s="165"/>
      <c r="H31" s="165"/>
      <c r="I31" s="166"/>
      <c r="J31" s="165"/>
      <c r="K31" s="165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69" t="s">
        <v>39</v>
      </c>
      <c r="G32" s="40"/>
      <c r="H32" s="40"/>
      <c r="I32" s="170" t="s">
        <v>38</v>
      </c>
      <c r="J32" s="169" t="s">
        <v>40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71" t="s">
        <v>41</v>
      </c>
      <c r="E33" s="154" t="s">
        <v>42</v>
      </c>
      <c r="F33" s="172">
        <f>ROUND((SUM(BE123:BE322)),2)</f>
        <v>0</v>
      </c>
      <c r="G33" s="40"/>
      <c r="H33" s="40"/>
      <c r="I33" s="173">
        <v>0.21</v>
      </c>
      <c r="J33" s="172">
        <f>ROUND(((SUM(BE123:BE322))*I33),2)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54" t="s">
        <v>43</v>
      </c>
      <c r="F34" s="172">
        <f>ROUND((SUM(BF123:BF322)),2)</f>
        <v>0</v>
      </c>
      <c r="G34" s="40"/>
      <c r="H34" s="40"/>
      <c r="I34" s="173">
        <v>0.15</v>
      </c>
      <c r="J34" s="172">
        <f>ROUND(((SUM(BF123:BF322))*I34),2)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54" t="s">
        <v>44</v>
      </c>
      <c r="F35" s="172">
        <f>ROUND((SUM(BG123:BG322)),2)</f>
        <v>0</v>
      </c>
      <c r="G35" s="40"/>
      <c r="H35" s="40"/>
      <c r="I35" s="173">
        <v>0.21</v>
      </c>
      <c r="J35" s="172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54" t="s">
        <v>45</v>
      </c>
      <c r="F36" s="172">
        <f>ROUND((SUM(BH123:BH322)),2)</f>
        <v>0</v>
      </c>
      <c r="G36" s="40"/>
      <c r="H36" s="40"/>
      <c r="I36" s="173">
        <v>0.15</v>
      </c>
      <c r="J36" s="172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54" t="s">
        <v>46</v>
      </c>
      <c r="F37" s="172">
        <f>ROUND((SUM(BI123:BI322)),2)</f>
        <v>0</v>
      </c>
      <c r="G37" s="40"/>
      <c r="H37" s="40"/>
      <c r="I37" s="173">
        <v>0</v>
      </c>
      <c r="J37" s="172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56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74"/>
      <c r="D39" s="175" t="s">
        <v>47</v>
      </c>
      <c r="E39" s="176"/>
      <c r="F39" s="176"/>
      <c r="G39" s="177" t="s">
        <v>48</v>
      </c>
      <c r="H39" s="178" t="s">
        <v>49</v>
      </c>
      <c r="I39" s="179"/>
      <c r="J39" s="180">
        <f>SUM(J30:J37)</f>
        <v>0</v>
      </c>
      <c r="K39" s="181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156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2"/>
      <c r="I41" s="148"/>
      <c r="L41" s="22"/>
    </row>
    <row r="42" spans="2:12" s="1" customFormat="1" ht="14.4" customHeight="1">
      <c r="B42" s="22"/>
      <c r="I42" s="148"/>
      <c r="L42" s="22"/>
    </row>
    <row r="43" spans="2:12" s="1" customFormat="1" ht="14.4" customHeight="1">
      <c r="B43" s="22"/>
      <c r="I43" s="148"/>
      <c r="L43" s="22"/>
    </row>
    <row r="44" spans="2:12" s="1" customFormat="1" ht="14.4" customHeight="1">
      <c r="B44" s="22"/>
      <c r="I44" s="148"/>
      <c r="L44" s="22"/>
    </row>
    <row r="45" spans="2:12" s="1" customFormat="1" ht="14.4" customHeight="1">
      <c r="B45" s="22"/>
      <c r="I45" s="148"/>
      <c r="L45" s="22"/>
    </row>
    <row r="46" spans="2:12" s="1" customFormat="1" ht="14.4" customHeight="1">
      <c r="B46" s="22"/>
      <c r="I46" s="148"/>
      <c r="L46" s="22"/>
    </row>
    <row r="47" spans="2:12" s="1" customFormat="1" ht="14.4" customHeight="1">
      <c r="B47" s="22"/>
      <c r="I47" s="148"/>
      <c r="L47" s="22"/>
    </row>
    <row r="48" spans="2:12" s="1" customFormat="1" ht="14.4" customHeight="1">
      <c r="B48" s="22"/>
      <c r="I48" s="148"/>
      <c r="L48" s="22"/>
    </row>
    <row r="49" spans="2:12" s="1" customFormat="1" ht="14.4" customHeight="1">
      <c r="B49" s="22"/>
      <c r="I49" s="148"/>
      <c r="L49" s="22"/>
    </row>
    <row r="50" spans="2:12" s="2" customFormat="1" ht="14.4" customHeight="1">
      <c r="B50" s="65"/>
      <c r="D50" s="182" t="s">
        <v>50</v>
      </c>
      <c r="E50" s="183"/>
      <c r="F50" s="183"/>
      <c r="G50" s="182" t="s">
        <v>51</v>
      </c>
      <c r="H50" s="183"/>
      <c r="I50" s="184"/>
      <c r="J50" s="183"/>
      <c r="K50" s="183"/>
      <c r="L50" s="6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40"/>
      <c r="B61" s="46"/>
      <c r="C61" s="40"/>
      <c r="D61" s="185" t="s">
        <v>52</v>
      </c>
      <c r="E61" s="186"/>
      <c r="F61" s="187" t="s">
        <v>53</v>
      </c>
      <c r="G61" s="185" t="s">
        <v>52</v>
      </c>
      <c r="H61" s="186"/>
      <c r="I61" s="188"/>
      <c r="J61" s="189" t="s">
        <v>53</v>
      </c>
      <c r="K61" s="186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40"/>
      <c r="B65" s="46"/>
      <c r="C65" s="40"/>
      <c r="D65" s="182" t="s">
        <v>54</v>
      </c>
      <c r="E65" s="190"/>
      <c r="F65" s="190"/>
      <c r="G65" s="182" t="s">
        <v>55</v>
      </c>
      <c r="H65" s="190"/>
      <c r="I65" s="191"/>
      <c r="J65" s="190"/>
      <c r="K65" s="190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40"/>
      <c r="B76" s="46"/>
      <c r="C76" s="40"/>
      <c r="D76" s="185" t="s">
        <v>52</v>
      </c>
      <c r="E76" s="186"/>
      <c r="F76" s="187" t="s">
        <v>53</v>
      </c>
      <c r="G76" s="185" t="s">
        <v>52</v>
      </c>
      <c r="H76" s="186"/>
      <c r="I76" s="188"/>
      <c r="J76" s="189" t="s">
        <v>53</v>
      </c>
      <c r="K76" s="186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92"/>
      <c r="C77" s="193"/>
      <c r="D77" s="193"/>
      <c r="E77" s="193"/>
      <c r="F77" s="193"/>
      <c r="G77" s="193"/>
      <c r="H77" s="193"/>
      <c r="I77" s="194"/>
      <c r="J77" s="193"/>
      <c r="K77" s="19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95"/>
      <c r="C81" s="196"/>
      <c r="D81" s="196"/>
      <c r="E81" s="196"/>
      <c r="F81" s="196"/>
      <c r="G81" s="196"/>
      <c r="H81" s="196"/>
      <c r="I81" s="197"/>
      <c r="J81" s="196"/>
      <c r="K81" s="196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5" t="s">
        <v>140</v>
      </c>
      <c r="D82" s="42"/>
      <c r="E82" s="42"/>
      <c r="F82" s="42"/>
      <c r="G82" s="42"/>
      <c r="H82" s="42"/>
      <c r="I82" s="156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156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16</v>
      </c>
      <c r="D84" s="42"/>
      <c r="E84" s="42"/>
      <c r="F84" s="42"/>
      <c r="G84" s="42"/>
      <c r="H84" s="42"/>
      <c r="I84" s="156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3.25" customHeight="1">
      <c r="A85" s="40"/>
      <c r="B85" s="41"/>
      <c r="C85" s="42"/>
      <c r="D85" s="42"/>
      <c r="E85" s="198" t="str">
        <f>E7</f>
        <v>Snížení energetické náročnosti budovy Střední průmyslové školy v Mladé Boleslavi</v>
      </c>
      <c r="F85" s="34"/>
      <c r="G85" s="34"/>
      <c r="H85" s="34"/>
      <c r="I85" s="156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138</v>
      </c>
      <c r="D86" s="42"/>
      <c r="E86" s="42"/>
      <c r="F86" s="42"/>
      <c r="G86" s="42"/>
      <c r="H86" s="42"/>
      <c r="I86" s="156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2020-160601.1 - Bourací práce</v>
      </c>
      <c r="F87" s="42"/>
      <c r="G87" s="42"/>
      <c r="H87" s="42"/>
      <c r="I87" s="156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156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20</v>
      </c>
      <c r="D89" s="42"/>
      <c r="E89" s="42"/>
      <c r="F89" s="29" t="str">
        <f>F12</f>
        <v>Mladá Boleslav</v>
      </c>
      <c r="G89" s="42"/>
      <c r="H89" s="42"/>
      <c r="I89" s="158" t="s">
        <v>22</v>
      </c>
      <c r="J89" s="81" t="str">
        <f>IF(J12="","",J12)</f>
        <v>18. 6. 2020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156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24</v>
      </c>
      <c r="D91" s="42"/>
      <c r="E91" s="42"/>
      <c r="F91" s="29" t="str">
        <f>E15</f>
        <v>Energy Benefit</v>
      </c>
      <c r="G91" s="42"/>
      <c r="H91" s="42"/>
      <c r="I91" s="158" t="s">
        <v>30</v>
      </c>
      <c r="J91" s="38" t="str">
        <f>E21</f>
        <v xml:space="preserve"> 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4" t="s">
        <v>28</v>
      </c>
      <c r="D92" s="42"/>
      <c r="E92" s="42"/>
      <c r="F92" s="29" t="str">
        <f>IF(E18="","",E18)</f>
        <v>Vyplň údaj</v>
      </c>
      <c r="G92" s="42"/>
      <c r="H92" s="42"/>
      <c r="I92" s="158" t="s">
        <v>33</v>
      </c>
      <c r="J92" s="38" t="str">
        <f>E24</f>
        <v>KAVRO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156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99" t="s">
        <v>141</v>
      </c>
      <c r="D94" s="200"/>
      <c r="E94" s="200"/>
      <c r="F94" s="200"/>
      <c r="G94" s="200"/>
      <c r="H94" s="200"/>
      <c r="I94" s="201"/>
      <c r="J94" s="202" t="s">
        <v>142</v>
      </c>
      <c r="K94" s="200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156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203" t="s">
        <v>143</v>
      </c>
      <c r="D96" s="42"/>
      <c r="E96" s="42"/>
      <c r="F96" s="42"/>
      <c r="G96" s="42"/>
      <c r="H96" s="42"/>
      <c r="I96" s="156"/>
      <c r="J96" s="112">
        <f>J123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9" t="s">
        <v>144</v>
      </c>
    </row>
    <row r="97" spans="1:31" s="9" customFormat="1" ht="24.95" customHeight="1">
      <c r="A97" s="9"/>
      <c r="B97" s="204"/>
      <c r="C97" s="205"/>
      <c r="D97" s="206" t="s">
        <v>145</v>
      </c>
      <c r="E97" s="207"/>
      <c r="F97" s="207"/>
      <c r="G97" s="207"/>
      <c r="H97" s="207"/>
      <c r="I97" s="208"/>
      <c r="J97" s="209">
        <f>J124</f>
        <v>0</v>
      </c>
      <c r="K97" s="205"/>
      <c r="L97" s="21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11"/>
      <c r="C98" s="135"/>
      <c r="D98" s="212" t="s">
        <v>146</v>
      </c>
      <c r="E98" s="213"/>
      <c r="F98" s="213"/>
      <c r="G98" s="213"/>
      <c r="H98" s="213"/>
      <c r="I98" s="214"/>
      <c r="J98" s="215">
        <f>J125</f>
        <v>0</v>
      </c>
      <c r="K98" s="135"/>
      <c r="L98" s="21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11"/>
      <c r="C99" s="135"/>
      <c r="D99" s="212" t="s">
        <v>147</v>
      </c>
      <c r="E99" s="213"/>
      <c r="F99" s="213"/>
      <c r="G99" s="213"/>
      <c r="H99" s="213"/>
      <c r="I99" s="214"/>
      <c r="J99" s="215">
        <f>J285</f>
        <v>0</v>
      </c>
      <c r="K99" s="135"/>
      <c r="L99" s="21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204"/>
      <c r="C100" s="205"/>
      <c r="D100" s="206" t="s">
        <v>148</v>
      </c>
      <c r="E100" s="207"/>
      <c r="F100" s="207"/>
      <c r="G100" s="207"/>
      <c r="H100" s="207"/>
      <c r="I100" s="208"/>
      <c r="J100" s="209">
        <f>J293</f>
        <v>0</v>
      </c>
      <c r="K100" s="205"/>
      <c r="L100" s="210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211"/>
      <c r="C101" s="135"/>
      <c r="D101" s="212" t="s">
        <v>149</v>
      </c>
      <c r="E101" s="213"/>
      <c r="F101" s="213"/>
      <c r="G101" s="213"/>
      <c r="H101" s="213"/>
      <c r="I101" s="214"/>
      <c r="J101" s="215">
        <f>J294</f>
        <v>0</v>
      </c>
      <c r="K101" s="135"/>
      <c r="L101" s="21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1"/>
      <c r="C102" s="135"/>
      <c r="D102" s="212" t="s">
        <v>150</v>
      </c>
      <c r="E102" s="213"/>
      <c r="F102" s="213"/>
      <c r="G102" s="213"/>
      <c r="H102" s="213"/>
      <c r="I102" s="214"/>
      <c r="J102" s="215">
        <f>J300</f>
        <v>0</v>
      </c>
      <c r="K102" s="135"/>
      <c r="L102" s="21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1"/>
      <c r="C103" s="135"/>
      <c r="D103" s="212" t="s">
        <v>151</v>
      </c>
      <c r="E103" s="213"/>
      <c r="F103" s="213"/>
      <c r="G103" s="213"/>
      <c r="H103" s="213"/>
      <c r="I103" s="214"/>
      <c r="J103" s="215">
        <f>J314</f>
        <v>0</v>
      </c>
      <c r="K103" s="135"/>
      <c r="L103" s="21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40"/>
      <c r="B104" s="41"/>
      <c r="C104" s="42"/>
      <c r="D104" s="42"/>
      <c r="E104" s="42"/>
      <c r="F104" s="42"/>
      <c r="G104" s="42"/>
      <c r="H104" s="42"/>
      <c r="I104" s="156"/>
      <c r="J104" s="42"/>
      <c r="K104" s="42"/>
      <c r="L104" s="65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pans="1:31" s="2" customFormat="1" ht="6.95" customHeight="1">
      <c r="A105" s="40"/>
      <c r="B105" s="68"/>
      <c r="C105" s="69"/>
      <c r="D105" s="69"/>
      <c r="E105" s="69"/>
      <c r="F105" s="69"/>
      <c r="G105" s="69"/>
      <c r="H105" s="69"/>
      <c r="I105" s="194"/>
      <c r="J105" s="69"/>
      <c r="K105" s="69"/>
      <c r="L105" s="65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9" spans="1:31" s="2" customFormat="1" ht="6.95" customHeight="1">
      <c r="A109" s="40"/>
      <c r="B109" s="70"/>
      <c r="C109" s="71"/>
      <c r="D109" s="71"/>
      <c r="E109" s="71"/>
      <c r="F109" s="71"/>
      <c r="G109" s="71"/>
      <c r="H109" s="71"/>
      <c r="I109" s="197"/>
      <c r="J109" s="71"/>
      <c r="K109" s="71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24.95" customHeight="1">
      <c r="A110" s="40"/>
      <c r="B110" s="41"/>
      <c r="C110" s="25" t="s">
        <v>152</v>
      </c>
      <c r="D110" s="42"/>
      <c r="E110" s="42"/>
      <c r="F110" s="42"/>
      <c r="G110" s="42"/>
      <c r="H110" s="42"/>
      <c r="I110" s="156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6.95" customHeight="1">
      <c r="A111" s="40"/>
      <c r="B111" s="41"/>
      <c r="C111" s="42"/>
      <c r="D111" s="42"/>
      <c r="E111" s="42"/>
      <c r="F111" s="42"/>
      <c r="G111" s="42"/>
      <c r="H111" s="42"/>
      <c r="I111" s="156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12" customHeight="1">
      <c r="A112" s="40"/>
      <c r="B112" s="41"/>
      <c r="C112" s="34" t="s">
        <v>16</v>
      </c>
      <c r="D112" s="42"/>
      <c r="E112" s="42"/>
      <c r="F112" s="42"/>
      <c r="G112" s="42"/>
      <c r="H112" s="42"/>
      <c r="I112" s="156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23.25" customHeight="1">
      <c r="A113" s="40"/>
      <c r="B113" s="41"/>
      <c r="C113" s="42"/>
      <c r="D113" s="42"/>
      <c r="E113" s="198" t="str">
        <f>E7</f>
        <v>Snížení energetické náročnosti budovy Střední průmyslové školy v Mladé Boleslavi</v>
      </c>
      <c r="F113" s="34"/>
      <c r="G113" s="34"/>
      <c r="H113" s="34"/>
      <c r="I113" s="156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12" customHeight="1">
      <c r="A114" s="40"/>
      <c r="B114" s="41"/>
      <c r="C114" s="34" t="s">
        <v>138</v>
      </c>
      <c r="D114" s="42"/>
      <c r="E114" s="42"/>
      <c r="F114" s="42"/>
      <c r="G114" s="42"/>
      <c r="H114" s="42"/>
      <c r="I114" s="156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16.5" customHeight="1">
      <c r="A115" s="40"/>
      <c r="B115" s="41"/>
      <c r="C115" s="42"/>
      <c r="D115" s="42"/>
      <c r="E115" s="78" t="str">
        <f>E9</f>
        <v>2020-160601.1 - Bourací práce</v>
      </c>
      <c r="F115" s="42"/>
      <c r="G115" s="42"/>
      <c r="H115" s="42"/>
      <c r="I115" s="156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6.95" customHeight="1">
      <c r="A116" s="40"/>
      <c r="B116" s="41"/>
      <c r="C116" s="42"/>
      <c r="D116" s="42"/>
      <c r="E116" s="42"/>
      <c r="F116" s="42"/>
      <c r="G116" s="42"/>
      <c r="H116" s="42"/>
      <c r="I116" s="156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12" customHeight="1">
      <c r="A117" s="40"/>
      <c r="B117" s="41"/>
      <c r="C117" s="34" t="s">
        <v>20</v>
      </c>
      <c r="D117" s="42"/>
      <c r="E117" s="42"/>
      <c r="F117" s="29" t="str">
        <f>F12</f>
        <v>Mladá Boleslav</v>
      </c>
      <c r="G117" s="42"/>
      <c r="H117" s="42"/>
      <c r="I117" s="158" t="s">
        <v>22</v>
      </c>
      <c r="J117" s="81" t="str">
        <f>IF(J12="","",J12)</f>
        <v>18. 6. 2020</v>
      </c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6.95" customHeight="1">
      <c r="A118" s="40"/>
      <c r="B118" s="41"/>
      <c r="C118" s="42"/>
      <c r="D118" s="42"/>
      <c r="E118" s="42"/>
      <c r="F118" s="42"/>
      <c r="G118" s="42"/>
      <c r="H118" s="42"/>
      <c r="I118" s="156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15.15" customHeight="1">
      <c r="A119" s="40"/>
      <c r="B119" s="41"/>
      <c r="C119" s="34" t="s">
        <v>24</v>
      </c>
      <c r="D119" s="42"/>
      <c r="E119" s="42"/>
      <c r="F119" s="29" t="str">
        <f>E15</f>
        <v>Energy Benefit</v>
      </c>
      <c r="G119" s="42"/>
      <c r="H119" s="42"/>
      <c r="I119" s="158" t="s">
        <v>30</v>
      </c>
      <c r="J119" s="38" t="str">
        <f>E21</f>
        <v xml:space="preserve"> </v>
      </c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15.15" customHeight="1">
      <c r="A120" s="40"/>
      <c r="B120" s="41"/>
      <c r="C120" s="34" t="s">
        <v>28</v>
      </c>
      <c r="D120" s="42"/>
      <c r="E120" s="42"/>
      <c r="F120" s="29" t="str">
        <f>IF(E18="","",E18)</f>
        <v>Vyplň údaj</v>
      </c>
      <c r="G120" s="42"/>
      <c r="H120" s="42"/>
      <c r="I120" s="158" t="s">
        <v>33</v>
      </c>
      <c r="J120" s="38" t="str">
        <f>E24</f>
        <v>KAVRO</v>
      </c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10.3" customHeight="1">
      <c r="A121" s="40"/>
      <c r="B121" s="41"/>
      <c r="C121" s="42"/>
      <c r="D121" s="42"/>
      <c r="E121" s="42"/>
      <c r="F121" s="42"/>
      <c r="G121" s="42"/>
      <c r="H121" s="42"/>
      <c r="I121" s="156"/>
      <c r="J121" s="42"/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11" customFormat="1" ht="29.25" customHeight="1">
      <c r="A122" s="217"/>
      <c r="B122" s="218"/>
      <c r="C122" s="219" t="s">
        <v>153</v>
      </c>
      <c r="D122" s="220" t="s">
        <v>62</v>
      </c>
      <c r="E122" s="220" t="s">
        <v>58</v>
      </c>
      <c r="F122" s="220" t="s">
        <v>59</v>
      </c>
      <c r="G122" s="220" t="s">
        <v>154</v>
      </c>
      <c r="H122" s="220" t="s">
        <v>155</v>
      </c>
      <c r="I122" s="221" t="s">
        <v>156</v>
      </c>
      <c r="J122" s="220" t="s">
        <v>142</v>
      </c>
      <c r="K122" s="222" t="s">
        <v>157</v>
      </c>
      <c r="L122" s="223"/>
      <c r="M122" s="102" t="s">
        <v>1</v>
      </c>
      <c r="N122" s="103" t="s">
        <v>41</v>
      </c>
      <c r="O122" s="103" t="s">
        <v>158</v>
      </c>
      <c r="P122" s="103" t="s">
        <v>159</v>
      </c>
      <c r="Q122" s="103" t="s">
        <v>160</v>
      </c>
      <c r="R122" s="103" t="s">
        <v>161</v>
      </c>
      <c r="S122" s="103" t="s">
        <v>162</v>
      </c>
      <c r="T122" s="104" t="s">
        <v>163</v>
      </c>
      <c r="U122" s="217"/>
      <c r="V122" s="217"/>
      <c r="W122" s="217"/>
      <c r="X122" s="217"/>
      <c r="Y122" s="217"/>
      <c r="Z122" s="217"/>
      <c r="AA122" s="217"/>
      <c r="AB122" s="217"/>
      <c r="AC122" s="217"/>
      <c r="AD122" s="217"/>
      <c r="AE122" s="217"/>
    </row>
    <row r="123" spans="1:63" s="2" customFormat="1" ht="22.8" customHeight="1">
      <c r="A123" s="40"/>
      <c r="B123" s="41"/>
      <c r="C123" s="109" t="s">
        <v>164</v>
      </c>
      <c r="D123" s="42"/>
      <c r="E123" s="42"/>
      <c r="F123" s="42"/>
      <c r="G123" s="42"/>
      <c r="H123" s="42"/>
      <c r="I123" s="156"/>
      <c r="J123" s="224">
        <f>BK123</f>
        <v>0</v>
      </c>
      <c r="K123" s="42"/>
      <c r="L123" s="46"/>
      <c r="M123" s="105"/>
      <c r="N123" s="225"/>
      <c r="O123" s="106"/>
      <c r="P123" s="226">
        <f>P124+P293</f>
        <v>0</v>
      </c>
      <c r="Q123" s="106"/>
      <c r="R123" s="226">
        <f>R124+R293</f>
        <v>0.02957684</v>
      </c>
      <c r="S123" s="106"/>
      <c r="T123" s="227">
        <f>T124+T293</f>
        <v>25.766546800000004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76</v>
      </c>
      <c r="AU123" s="19" t="s">
        <v>144</v>
      </c>
      <c r="BK123" s="228">
        <f>BK124+BK293</f>
        <v>0</v>
      </c>
    </row>
    <row r="124" spans="1:63" s="12" customFormat="1" ht="25.9" customHeight="1">
      <c r="A124" s="12"/>
      <c r="B124" s="229"/>
      <c r="C124" s="230"/>
      <c r="D124" s="231" t="s">
        <v>76</v>
      </c>
      <c r="E124" s="232" t="s">
        <v>165</v>
      </c>
      <c r="F124" s="232" t="s">
        <v>166</v>
      </c>
      <c r="G124" s="230"/>
      <c r="H124" s="230"/>
      <c r="I124" s="233"/>
      <c r="J124" s="234">
        <f>BK124</f>
        <v>0</v>
      </c>
      <c r="K124" s="230"/>
      <c r="L124" s="235"/>
      <c r="M124" s="236"/>
      <c r="N124" s="237"/>
      <c r="O124" s="237"/>
      <c r="P124" s="238">
        <f>P125+P285</f>
        <v>0</v>
      </c>
      <c r="Q124" s="237"/>
      <c r="R124" s="238">
        <f>R125+R285</f>
        <v>0.02957684</v>
      </c>
      <c r="S124" s="237"/>
      <c r="T124" s="239">
        <f>T125+T285</f>
        <v>24.840337000000005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40" t="s">
        <v>85</v>
      </c>
      <c r="AT124" s="241" t="s">
        <v>76</v>
      </c>
      <c r="AU124" s="241" t="s">
        <v>77</v>
      </c>
      <c r="AY124" s="240" t="s">
        <v>167</v>
      </c>
      <c r="BK124" s="242">
        <f>BK125+BK285</f>
        <v>0</v>
      </c>
    </row>
    <row r="125" spans="1:63" s="12" customFormat="1" ht="22.8" customHeight="1">
      <c r="A125" s="12"/>
      <c r="B125" s="229"/>
      <c r="C125" s="230"/>
      <c r="D125" s="231" t="s">
        <v>76</v>
      </c>
      <c r="E125" s="243" t="s">
        <v>168</v>
      </c>
      <c r="F125" s="243" t="s">
        <v>169</v>
      </c>
      <c r="G125" s="230"/>
      <c r="H125" s="230"/>
      <c r="I125" s="233"/>
      <c r="J125" s="244">
        <f>BK125</f>
        <v>0</v>
      </c>
      <c r="K125" s="230"/>
      <c r="L125" s="235"/>
      <c r="M125" s="236"/>
      <c r="N125" s="237"/>
      <c r="O125" s="237"/>
      <c r="P125" s="238">
        <f>SUM(P126:P284)</f>
        <v>0</v>
      </c>
      <c r="Q125" s="237"/>
      <c r="R125" s="238">
        <f>SUM(R126:R284)</f>
        <v>0.02957684</v>
      </c>
      <c r="S125" s="237"/>
      <c r="T125" s="239">
        <f>SUM(T126:T284)</f>
        <v>24.840337000000005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40" t="s">
        <v>85</v>
      </c>
      <c r="AT125" s="241" t="s">
        <v>76</v>
      </c>
      <c r="AU125" s="241" t="s">
        <v>85</v>
      </c>
      <c r="AY125" s="240" t="s">
        <v>167</v>
      </c>
      <c r="BK125" s="242">
        <f>SUM(BK126:BK284)</f>
        <v>0</v>
      </c>
    </row>
    <row r="126" spans="1:65" s="2" customFormat="1" ht="16.5" customHeight="1">
      <c r="A126" s="40"/>
      <c r="B126" s="41"/>
      <c r="C126" s="245" t="s">
        <v>85</v>
      </c>
      <c r="D126" s="245" t="s">
        <v>170</v>
      </c>
      <c r="E126" s="246" t="s">
        <v>171</v>
      </c>
      <c r="F126" s="247" t="s">
        <v>172</v>
      </c>
      <c r="G126" s="248" t="s">
        <v>173</v>
      </c>
      <c r="H126" s="249">
        <v>45.58</v>
      </c>
      <c r="I126" s="250"/>
      <c r="J126" s="251">
        <f>ROUND(I126*H126,2)</f>
        <v>0</v>
      </c>
      <c r="K126" s="247" t="s">
        <v>174</v>
      </c>
      <c r="L126" s="46"/>
      <c r="M126" s="252" t="s">
        <v>1</v>
      </c>
      <c r="N126" s="253" t="s">
        <v>42</v>
      </c>
      <c r="O126" s="93"/>
      <c r="P126" s="254">
        <f>O126*H126</f>
        <v>0</v>
      </c>
      <c r="Q126" s="254">
        <v>0</v>
      </c>
      <c r="R126" s="254">
        <f>Q126*H126</f>
        <v>0</v>
      </c>
      <c r="S126" s="254">
        <v>0.082</v>
      </c>
      <c r="T126" s="255">
        <f>S126*H126</f>
        <v>3.73756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56" t="s">
        <v>175</v>
      </c>
      <c r="AT126" s="256" t="s">
        <v>170</v>
      </c>
      <c r="AU126" s="256" t="s">
        <v>87</v>
      </c>
      <c r="AY126" s="19" t="s">
        <v>167</v>
      </c>
      <c r="BE126" s="257">
        <f>IF(N126="základní",J126,0)</f>
        <v>0</v>
      </c>
      <c r="BF126" s="257">
        <f>IF(N126="snížená",J126,0)</f>
        <v>0</v>
      </c>
      <c r="BG126" s="257">
        <f>IF(N126="zákl. přenesená",J126,0)</f>
        <v>0</v>
      </c>
      <c r="BH126" s="257">
        <f>IF(N126="sníž. přenesená",J126,0)</f>
        <v>0</v>
      </c>
      <c r="BI126" s="257">
        <f>IF(N126="nulová",J126,0)</f>
        <v>0</v>
      </c>
      <c r="BJ126" s="19" t="s">
        <v>85</v>
      </c>
      <c r="BK126" s="257">
        <f>ROUND(I126*H126,2)</f>
        <v>0</v>
      </c>
      <c r="BL126" s="19" t="s">
        <v>175</v>
      </c>
      <c r="BM126" s="256" t="s">
        <v>176</v>
      </c>
    </row>
    <row r="127" spans="1:51" s="13" customFormat="1" ht="12">
      <c r="A127" s="13"/>
      <c r="B127" s="258"/>
      <c r="C127" s="259"/>
      <c r="D127" s="260" t="s">
        <v>177</v>
      </c>
      <c r="E127" s="261" t="s">
        <v>1</v>
      </c>
      <c r="F127" s="262" t="s">
        <v>178</v>
      </c>
      <c r="G127" s="259"/>
      <c r="H127" s="261" t="s">
        <v>1</v>
      </c>
      <c r="I127" s="263"/>
      <c r="J127" s="259"/>
      <c r="K127" s="259"/>
      <c r="L127" s="264"/>
      <c r="M127" s="265"/>
      <c r="N127" s="266"/>
      <c r="O127" s="266"/>
      <c r="P127" s="266"/>
      <c r="Q127" s="266"/>
      <c r="R127" s="266"/>
      <c r="S127" s="266"/>
      <c r="T127" s="267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68" t="s">
        <v>177</v>
      </c>
      <c r="AU127" s="268" t="s">
        <v>87</v>
      </c>
      <c r="AV127" s="13" t="s">
        <v>85</v>
      </c>
      <c r="AW127" s="13" t="s">
        <v>32</v>
      </c>
      <c r="AX127" s="13" t="s">
        <v>77</v>
      </c>
      <c r="AY127" s="268" t="s">
        <v>167</v>
      </c>
    </row>
    <row r="128" spans="1:51" s="14" customFormat="1" ht="12">
      <c r="A128" s="14"/>
      <c r="B128" s="269"/>
      <c r="C128" s="270"/>
      <c r="D128" s="260" t="s">
        <v>177</v>
      </c>
      <c r="E128" s="271" t="s">
        <v>1</v>
      </c>
      <c r="F128" s="272" t="s">
        <v>179</v>
      </c>
      <c r="G128" s="270"/>
      <c r="H128" s="273">
        <v>4.22</v>
      </c>
      <c r="I128" s="274"/>
      <c r="J128" s="270"/>
      <c r="K128" s="270"/>
      <c r="L128" s="275"/>
      <c r="M128" s="276"/>
      <c r="N128" s="277"/>
      <c r="O128" s="277"/>
      <c r="P128" s="277"/>
      <c r="Q128" s="277"/>
      <c r="R128" s="277"/>
      <c r="S128" s="277"/>
      <c r="T128" s="278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79" t="s">
        <v>177</v>
      </c>
      <c r="AU128" s="279" t="s">
        <v>87</v>
      </c>
      <c r="AV128" s="14" t="s">
        <v>87</v>
      </c>
      <c r="AW128" s="14" t="s">
        <v>32</v>
      </c>
      <c r="AX128" s="14" t="s">
        <v>77</v>
      </c>
      <c r="AY128" s="279" t="s">
        <v>167</v>
      </c>
    </row>
    <row r="129" spans="1:51" s="13" customFormat="1" ht="12">
      <c r="A129" s="13"/>
      <c r="B129" s="258"/>
      <c r="C129" s="259"/>
      <c r="D129" s="260" t="s">
        <v>177</v>
      </c>
      <c r="E129" s="261" t="s">
        <v>1</v>
      </c>
      <c r="F129" s="262" t="s">
        <v>180</v>
      </c>
      <c r="G129" s="259"/>
      <c r="H129" s="261" t="s">
        <v>1</v>
      </c>
      <c r="I129" s="263"/>
      <c r="J129" s="259"/>
      <c r="K129" s="259"/>
      <c r="L129" s="264"/>
      <c r="M129" s="265"/>
      <c r="N129" s="266"/>
      <c r="O129" s="266"/>
      <c r="P129" s="266"/>
      <c r="Q129" s="266"/>
      <c r="R129" s="266"/>
      <c r="S129" s="266"/>
      <c r="T129" s="267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8" t="s">
        <v>177</v>
      </c>
      <c r="AU129" s="268" t="s">
        <v>87</v>
      </c>
      <c r="AV129" s="13" t="s">
        <v>85</v>
      </c>
      <c r="AW129" s="13" t="s">
        <v>32</v>
      </c>
      <c r="AX129" s="13" t="s">
        <v>77</v>
      </c>
      <c r="AY129" s="268" t="s">
        <v>167</v>
      </c>
    </row>
    <row r="130" spans="1:51" s="14" customFormat="1" ht="12">
      <c r="A130" s="14"/>
      <c r="B130" s="269"/>
      <c r="C130" s="270"/>
      <c r="D130" s="260" t="s">
        <v>177</v>
      </c>
      <c r="E130" s="271" t="s">
        <v>1</v>
      </c>
      <c r="F130" s="272" t="s">
        <v>181</v>
      </c>
      <c r="G130" s="270"/>
      <c r="H130" s="273">
        <v>4.95</v>
      </c>
      <c r="I130" s="274"/>
      <c r="J130" s="270"/>
      <c r="K130" s="270"/>
      <c r="L130" s="275"/>
      <c r="M130" s="276"/>
      <c r="N130" s="277"/>
      <c r="O130" s="277"/>
      <c r="P130" s="277"/>
      <c r="Q130" s="277"/>
      <c r="R130" s="277"/>
      <c r="S130" s="277"/>
      <c r="T130" s="278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79" t="s">
        <v>177</v>
      </c>
      <c r="AU130" s="279" t="s">
        <v>87</v>
      </c>
      <c r="AV130" s="14" t="s">
        <v>87</v>
      </c>
      <c r="AW130" s="14" t="s">
        <v>32</v>
      </c>
      <c r="AX130" s="14" t="s">
        <v>77</v>
      </c>
      <c r="AY130" s="279" t="s">
        <v>167</v>
      </c>
    </row>
    <row r="131" spans="1:51" s="13" customFormat="1" ht="12">
      <c r="A131" s="13"/>
      <c r="B131" s="258"/>
      <c r="C131" s="259"/>
      <c r="D131" s="260" t="s">
        <v>177</v>
      </c>
      <c r="E131" s="261" t="s">
        <v>1</v>
      </c>
      <c r="F131" s="262" t="s">
        <v>182</v>
      </c>
      <c r="G131" s="259"/>
      <c r="H131" s="261" t="s">
        <v>1</v>
      </c>
      <c r="I131" s="263"/>
      <c r="J131" s="259"/>
      <c r="K131" s="259"/>
      <c r="L131" s="264"/>
      <c r="M131" s="265"/>
      <c r="N131" s="266"/>
      <c r="O131" s="266"/>
      <c r="P131" s="266"/>
      <c r="Q131" s="266"/>
      <c r="R131" s="266"/>
      <c r="S131" s="266"/>
      <c r="T131" s="267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8" t="s">
        <v>177</v>
      </c>
      <c r="AU131" s="268" t="s">
        <v>87</v>
      </c>
      <c r="AV131" s="13" t="s">
        <v>85</v>
      </c>
      <c r="AW131" s="13" t="s">
        <v>32</v>
      </c>
      <c r="AX131" s="13" t="s">
        <v>77</v>
      </c>
      <c r="AY131" s="268" t="s">
        <v>167</v>
      </c>
    </row>
    <row r="132" spans="1:51" s="14" customFormat="1" ht="12">
      <c r="A132" s="14"/>
      <c r="B132" s="269"/>
      <c r="C132" s="270"/>
      <c r="D132" s="260" t="s">
        <v>177</v>
      </c>
      <c r="E132" s="271" t="s">
        <v>1</v>
      </c>
      <c r="F132" s="272" t="s">
        <v>183</v>
      </c>
      <c r="G132" s="270"/>
      <c r="H132" s="273">
        <v>4.13</v>
      </c>
      <c r="I132" s="274"/>
      <c r="J132" s="270"/>
      <c r="K132" s="270"/>
      <c r="L132" s="275"/>
      <c r="M132" s="276"/>
      <c r="N132" s="277"/>
      <c r="O132" s="277"/>
      <c r="P132" s="277"/>
      <c r="Q132" s="277"/>
      <c r="R132" s="277"/>
      <c r="S132" s="277"/>
      <c r="T132" s="278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79" t="s">
        <v>177</v>
      </c>
      <c r="AU132" s="279" t="s">
        <v>87</v>
      </c>
      <c r="AV132" s="14" t="s">
        <v>87</v>
      </c>
      <c r="AW132" s="14" t="s">
        <v>32</v>
      </c>
      <c r="AX132" s="14" t="s">
        <v>77</v>
      </c>
      <c r="AY132" s="279" t="s">
        <v>167</v>
      </c>
    </row>
    <row r="133" spans="1:51" s="13" customFormat="1" ht="12">
      <c r="A133" s="13"/>
      <c r="B133" s="258"/>
      <c r="C133" s="259"/>
      <c r="D133" s="260" t="s">
        <v>177</v>
      </c>
      <c r="E133" s="261" t="s">
        <v>1</v>
      </c>
      <c r="F133" s="262" t="s">
        <v>184</v>
      </c>
      <c r="G133" s="259"/>
      <c r="H133" s="261" t="s">
        <v>1</v>
      </c>
      <c r="I133" s="263"/>
      <c r="J133" s="259"/>
      <c r="K133" s="259"/>
      <c r="L133" s="264"/>
      <c r="M133" s="265"/>
      <c r="N133" s="266"/>
      <c r="O133" s="266"/>
      <c r="P133" s="266"/>
      <c r="Q133" s="266"/>
      <c r="R133" s="266"/>
      <c r="S133" s="266"/>
      <c r="T133" s="267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8" t="s">
        <v>177</v>
      </c>
      <c r="AU133" s="268" t="s">
        <v>87</v>
      </c>
      <c r="AV133" s="13" t="s">
        <v>85</v>
      </c>
      <c r="AW133" s="13" t="s">
        <v>32</v>
      </c>
      <c r="AX133" s="13" t="s">
        <v>77</v>
      </c>
      <c r="AY133" s="268" t="s">
        <v>167</v>
      </c>
    </row>
    <row r="134" spans="1:51" s="14" customFormat="1" ht="12">
      <c r="A134" s="14"/>
      <c r="B134" s="269"/>
      <c r="C134" s="270"/>
      <c r="D134" s="260" t="s">
        <v>177</v>
      </c>
      <c r="E134" s="271" t="s">
        <v>1</v>
      </c>
      <c r="F134" s="272" t="s">
        <v>185</v>
      </c>
      <c r="G134" s="270"/>
      <c r="H134" s="273">
        <v>17.82</v>
      </c>
      <c r="I134" s="274"/>
      <c r="J134" s="270"/>
      <c r="K134" s="270"/>
      <c r="L134" s="275"/>
      <c r="M134" s="276"/>
      <c r="N134" s="277"/>
      <c r="O134" s="277"/>
      <c r="P134" s="277"/>
      <c r="Q134" s="277"/>
      <c r="R134" s="277"/>
      <c r="S134" s="277"/>
      <c r="T134" s="278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79" t="s">
        <v>177</v>
      </c>
      <c r="AU134" s="279" t="s">
        <v>87</v>
      </c>
      <c r="AV134" s="14" t="s">
        <v>87</v>
      </c>
      <c r="AW134" s="14" t="s">
        <v>32</v>
      </c>
      <c r="AX134" s="14" t="s">
        <v>77</v>
      </c>
      <c r="AY134" s="279" t="s">
        <v>167</v>
      </c>
    </row>
    <row r="135" spans="1:51" s="13" customFormat="1" ht="12">
      <c r="A135" s="13"/>
      <c r="B135" s="258"/>
      <c r="C135" s="259"/>
      <c r="D135" s="260" t="s">
        <v>177</v>
      </c>
      <c r="E135" s="261" t="s">
        <v>1</v>
      </c>
      <c r="F135" s="262" t="s">
        <v>186</v>
      </c>
      <c r="G135" s="259"/>
      <c r="H135" s="261" t="s">
        <v>1</v>
      </c>
      <c r="I135" s="263"/>
      <c r="J135" s="259"/>
      <c r="K135" s="259"/>
      <c r="L135" s="264"/>
      <c r="M135" s="265"/>
      <c r="N135" s="266"/>
      <c r="O135" s="266"/>
      <c r="P135" s="266"/>
      <c r="Q135" s="266"/>
      <c r="R135" s="266"/>
      <c r="S135" s="266"/>
      <c r="T135" s="267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8" t="s">
        <v>177</v>
      </c>
      <c r="AU135" s="268" t="s">
        <v>87</v>
      </c>
      <c r="AV135" s="13" t="s">
        <v>85</v>
      </c>
      <c r="AW135" s="13" t="s">
        <v>32</v>
      </c>
      <c r="AX135" s="13" t="s">
        <v>77</v>
      </c>
      <c r="AY135" s="268" t="s">
        <v>167</v>
      </c>
    </row>
    <row r="136" spans="1:51" s="14" customFormat="1" ht="12">
      <c r="A136" s="14"/>
      <c r="B136" s="269"/>
      <c r="C136" s="270"/>
      <c r="D136" s="260" t="s">
        <v>177</v>
      </c>
      <c r="E136" s="271" t="s">
        <v>1</v>
      </c>
      <c r="F136" s="272" t="s">
        <v>187</v>
      </c>
      <c r="G136" s="270"/>
      <c r="H136" s="273">
        <v>1.62</v>
      </c>
      <c r="I136" s="274"/>
      <c r="J136" s="270"/>
      <c r="K136" s="270"/>
      <c r="L136" s="275"/>
      <c r="M136" s="276"/>
      <c r="N136" s="277"/>
      <c r="O136" s="277"/>
      <c r="P136" s="277"/>
      <c r="Q136" s="277"/>
      <c r="R136" s="277"/>
      <c r="S136" s="277"/>
      <c r="T136" s="278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79" t="s">
        <v>177</v>
      </c>
      <c r="AU136" s="279" t="s">
        <v>87</v>
      </c>
      <c r="AV136" s="14" t="s">
        <v>87</v>
      </c>
      <c r="AW136" s="14" t="s">
        <v>32</v>
      </c>
      <c r="AX136" s="14" t="s">
        <v>77</v>
      </c>
      <c r="AY136" s="279" t="s">
        <v>167</v>
      </c>
    </row>
    <row r="137" spans="1:51" s="13" customFormat="1" ht="12">
      <c r="A137" s="13"/>
      <c r="B137" s="258"/>
      <c r="C137" s="259"/>
      <c r="D137" s="260" t="s">
        <v>177</v>
      </c>
      <c r="E137" s="261" t="s">
        <v>1</v>
      </c>
      <c r="F137" s="262" t="s">
        <v>188</v>
      </c>
      <c r="G137" s="259"/>
      <c r="H137" s="261" t="s">
        <v>1</v>
      </c>
      <c r="I137" s="263"/>
      <c r="J137" s="259"/>
      <c r="K137" s="259"/>
      <c r="L137" s="264"/>
      <c r="M137" s="265"/>
      <c r="N137" s="266"/>
      <c r="O137" s="266"/>
      <c r="P137" s="266"/>
      <c r="Q137" s="266"/>
      <c r="R137" s="266"/>
      <c r="S137" s="266"/>
      <c r="T137" s="267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8" t="s">
        <v>177</v>
      </c>
      <c r="AU137" s="268" t="s">
        <v>87</v>
      </c>
      <c r="AV137" s="13" t="s">
        <v>85</v>
      </c>
      <c r="AW137" s="13" t="s">
        <v>32</v>
      </c>
      <c r="AX137" s="13" t="s">
        <v>77</v>
      </c>
      <c r="AY137" s="268" t="s">
        <v>167</v>
      </c>
    </row>
    <row r="138" spans="1:51" s="14" customFormat="1" ht="12">
      <c r="A138" s="14"/>
      <c r="B138" s="269"/>
      <c r="C138" s="270"/>
      <c r="D138" s="260" t="s">
        <v>177</v>
      </c>
      <c r="E138" s="271" t="s">
        <v>1</v>
      </c>
      <c r="F138" s="272" t="s">
        <v>189</v>
      </c>
      <c r="G138" s="270"/>
      <c r="H138" s="273">
        <v>1.65</v>
      </c>
      <c r="I138" s="274"/>
      <c r="J138" s="270"/>
      <c r="K138" s="270"/>
      <c r="L138" s="275"/>
      <c r="M138" s="276"/>
      <c r="N138" s="277"/>
      <c r="O138" s="277"/>
      <c r="P138" s="277"/>
      <c r="Q138" s="277"/>
      <c r="R138" s="277"/>
      <c r="S138" s="277"/>
      <c r="T138" s="278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79" t="s">
        <v>177</v>
      </c>
      <c r="AU138" s="279" t="s">
        <v>87</v>
      </c>
      <c r="AV138" s="14" t="s">
        <v>87</v>
      </c>
      <c r="AW138" s="14" t="s">
        <v>32</v>
      </c>
      <c r="AX138" s="14" t="s">
        <v>77</v>
      </c>
      <c r="AY138" s="279" t="s">
        <v>167</v>
      </c>
    </row>
    <row r="139" spans="1:51" s="13" customFormat="1" ht="12">
      <c r="A139" s="13"/>
      <c r="B139" s="258"/>
      <c r="C139" s="259"/>
      <c r="D139" s="260" t="s">
        <v>177</v>
      </c>
      <c r="E139" s="261" t="s">
        <v>1</v>
      </c>
      <c r="F139" s="262" t="s">
        <v>190</v>
      </c>
      <c r="G139" s="259"/>
      <c r="H139" s="261" t="s">
        <v>1</v>
      </c>
      <c r="I139" s="263"/>
      <c r="J139" s="259"/>
      <c r="K139" s="259"/>
      <c r="L139" s="264"/>
      <c r="M139" s="265"/>
      <c r="N139" s="266"/>
      <c r="O139" s="266"/>
      <c r="P139" s="266"/>
      <c r="Q139" s="266"/>
      <c r="R139" s="266"/>
      <c r="S139" s="266"/>
      <c r="T139" s="267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8" t="s">
        <v>177</v>
      </c>
      <c r="AU139" s="268" t="s">
        <v>87</v>
      </c>
      <c r="AV139" s="13" t="s">
        <v>85</v>
      </c>
      <c r="AW139" s="13" t="s">
        <v>32</v>
      </c>
      <c r="AX139" s="13" t="s">
        <v>77</v>
      </c>
      <c r="AY139" s="268" t="s">
        <v>167</v>
      </c>
    </row>
    <row r="140" spans="1:51" s="14" customFormat="1" ht="12">
      <c r="A140" s="14"/>
      <c r="B140" s="269"/>
      <c r="C140" s="270"/>
      <c r="D140" s="260" t="s">
        <v>177</v>
      </c>
      <c r="E140" s="271" t="s">
        <v>1</v>
      </c>
      <c r="F140" s="272" t="s">
        <v>191</v>
      </c>
      <c r="G140" s="270"/>
      <c r="H140" s="273">
        <v>2.21</v>
      </c>
      <c r="I140" s="274"/>
      <c r="J140" s="270"/>
      <c r="K140" s="270"/>
      <c r="L140" s="275"/>
      <c r="M140" s="276"/>
      <c r="N140" s="277"/>
      <c r="O140" s="277"/>
      <c r="P140" s="277"/>
      <c r="Q140" s="277"/>
      <c r="R140" s="277"/>
      <c r="S140" s="277"/>
      <c r="T140" s="278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79" t="s">
        <v>177</v>
      </c>
      <c r="AU140" s="279" t="s">
        <v>87</v>
      </c>
      <c r="AV140" s="14" t="s">
        <v>87</v>
      </c>
      <c r="AW140" s="14" t="s">
        <v>32</v>
      </c>
      <c r="AX140" s="14" t="s">
        <v>77</v>
      </c>
      <c r="AY140" s="279" t="s">
        <v>167</v>
      </c>
    </row>
    <row r="141" spans="1:51" s="13" customFormat="1" ht="12">
      <c r="A141" s="13"/>
      <c r="B141" s="258"/>
      <c r="C141" s="259"/>
      <c r="D141" s="260" t="s">
        <v>177</v>
      </c>
      <c r="E141" s="261" t="s">
        <v>1</v>
      </c>
      <c r="F141" s="262" t="s">
        <v>192</v>
      </c>
      <c r="G141" s="259"/>
      <c r="H141" s="261" t="s">
        <v>1</v>
      </c>
      <c r="I141" s="263"/>
      <c r="J141" s="259"/>
      <c r="K141" s="259"/>
      <c r="L141" s="264"/>
      <c r="M141" s="265"/>
      <c r="N141" s="266"/>
      <c r="O141" s="266"/>
      <c r="P141" s="266"/>
      <c r="Q141" s="266"/>
      <c r="R141" s="266"/>
      <c r="S141" s="266"/>
      <c r="T141" s="26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8" t="s">
        <v>177</v>
      </c>
      <c r="AU141" s="268" t="s">
        <v>87</v>
      </c>
      <c r="AV141" s="13" t="s">
        <v>85</v>
      </c>
      <c r="AW141" s="13" t="s">
        <v>32</v>
      </c>
      <c r="AX141" s="13" t="s">
        <v>77</v>
      </c>
      <c r="AY141" s="268" t="s">
        <v>167</v>
      </c>
    </row>
    <row r="142" spans="1:51" s="14" customFormat="1" ht="12">
      <c r="A142" s="14"/>
      <c r="B142" s="269"/>
      <c r="C142" s="270"/>
      <c r="D142" s="260" t="s">
        <v>177</v>
      </c>
      <c r="E142" s="271" t="s">
        <v>1</v>
      </c>
      <c r="F142" s="272" t="s">
        <v>193</v>
      </c>
      <c r="G142" s="270"/>
      <c r="H142" s="273">
        <v>1.57</v>
      </c>
      <c r="I142" s="274"/>
      <c r="J142" s="270"/>
      <c r="K142" s="270"/>
      <c r="L142" s="275"/>
      <c r="M142" s="276"/>
      <c r="N142" s="277"/>
      <c r="O142" s="277"/>
      <c r="P142" s="277"/>
      <c r="Q142" s="277"/>
      <c r="R142" s="277"/>
      <c r="S142" s="277"/>
      <c r="T142" s="278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79" t="s">
        <v>177</v>
      </c>
      <c r="AU142" s="279" t="s">
        <v>87</v>
      </c>
      <c r="AV142" s="14" t="s">
        <v>87</v>
      </c>
      <c r="AW142" s="14" t="s">
        <v>32</v>
      </c>
      <c r="AX142" s="14" t="s">
        <v>77</v>
      </c>
      <c r="AY142" s="279" t="s">
        <v>167</v>
      </c>
    </row>
    <row r="143" spans="1:51" s="13" customFormat="1" ht="12">
      <c r="A143" s="13"/>
      <c r="B143" s="258"/>
      <c r="C143" s="259"/>
      <c r="D143" s="260" t="s">
        <v>177</v>
      </c>
      <c r="E143" s="261" t="s">
        <v>1</v>
      </c>
      <c r="F143" s="262" t="s">
        <v>194</v>
      </c>
      <c r="G143" s="259"/>
      <c r="H143" s="261" t="s">
        <v>1</v>
      </c>
      <c r="I143" s="263"/>
      <c r="J143" s="259"/>
      <c r="K143" s="259"/>
      <c r="L143" s="264"/>
      <c r="M143" s="265"/>
      <c r="N143" s="266"/>
      <c r="O143" s="266"/>
      <c r="P143" s="266"/>
      <c r="Q143" s="266"/>
      <c r="R143" s="266"/>
      <c r="S143" s="266"/>
      <c r="T143" s="267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8" t="s">
        <v>177</v>
      </c>
      <c r="AU143" s="268" t="s">
        <v>87</v>
      </c>
      <c r="AV143" s="13" t="s">
        <v>85</v>
      </c>
      <c r="AW143" s="13" t="s">
        <v>32</v>
      </c>
      <c r="AX143" s="13" t="s">
        <v>77</v>
      </c>
      <c r="AY143" s="268" t="s">
        <v>167</v>
      </c>
    </row>
    <row r="144" spans="1:51" s="14" customFormat="1" ht="12">
      <c r="A144" s="14"/>
      <c r="B144" s="269"/>
      <c r="C144" s="270"/>
      <c r="D144" s="260" t="s">
        <v>177</v>
      </c>
      <c r="E144" s="271" t="s">
        <v>1</v>
      </c>
      <c r="F144" s="272" t="s">
        <v>195</v>
      </c>
      <c r="G144" s="270"/>
      <c r="H144" s="273">
        <v>7.41</v>
      </c>
      <c r="I144" s="274"/>
      <c r="J144" s="270"/>
      <c r="K144" s="270"/>
      <c r="L144" s="275"/>
      <c r="M144" s="276"/>
      <c r="N144" s="277"/>
      <c r="O144" s="277"/>
      <c r="P144" s="277"/>
      <c r="Q144" s="277"/>
      <c r="R144" s="277"/>
      <c r="S144" s="277"/>
      <c r="T144" s="278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79" t="s">
        <v>177</v>
      </c>
      <c r="AU144" s="279" t="s">
        <v>87</v>
      </c>
      <c r="AV144" s="14" t="s">
        <v>87</v>
      </c>
      <c r="AW144" s="14" t="s">
        <v>32</v>
      </c>
      <c r="AX144" s="14" t="s">
        <v>77</v>
      </c>
      <c r="AY144" s="279" t="s">
        <v>167</v>
      </c>
    </row>
    <row r="145" spans="1:51" s="15" customFormat="1" ht="12">
      <c r="A145" s="15"/>
      <c r="B145" s="280"/>
      <c r="C145" s="281"/>
      <c r="D145" s="260" t="s">
        <v>177</v>
      </c>
      <c r="E145" s="282" t="s">
        <v>1</v>
      </c>
      <c r="F145" s="283" t="s">
        <v>196</v>
      </c>
      <c r="G145" s="281"/>
      <c r="H145" s="284">
        <v>45.58</v>
      </c>
      <c r="I145" s="285"/>
      <c r="J145" s="281"/>
      <c r="K145" s="281"/>
      <c r="L145" s="286"/>
      <c r="M145" s="287"/>
      <c r="N145" s="288"/>
      <c r="O145" s="288"/>
      <c r="P145" s="288"/>
      <c r="Q145" s="288"/>
      <c r="R145" s="288"/>
      <c r="S145" s="288"/>
      <c r="T145" s="289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90" t="s">
        <v>177</v>
      </c>
      <c r="AU145" s="290" t="s">
        <v>87</v>
      </c>
      <c r="AV145" s="15" t="s">
        <v>175</v>
      </c>
      <c r="AW145" s="15" t="s">
        <v>32</v>
      </c>
      <c r="AX145" s="15" t="s">
        <v>85</v>
      </c>
      <c r="AY145" s="290" t="s">
        <v>167</v>
      </c>
    </row>
    <row r="146" spans="1:65" s="2" customFormat="1" ht="33" customHeight="1">
      <c r="A146" s="40"/>
      <c r="B146" s="41"/>
      <c r="C146" s="245" t="s">
        <v>87</v>
      </c>
      <c r="D146" s="245" t="s">
        <v>170</v>
      </c>
      <c r="E146" s="246" t="s">
        <v>197</v>
      </c>
      <c r="F146" s="247" t="s">
        <v>198</v>
      </c>
      <c r="G146" s="248" t="s">
        <v>199</v>
      </c>
      <c r="H146" s="249">
        <v>0.29</v>
      </c>
      <c r="I146" s="250"/>
      <c r="J146" s="251">
        <f>ROUND(I146*H146,2)</f>
        <v>0</v>
      </c>
      <c r="K146" s="247" t="s">
        <v>174</v>
      </c>
      <c r="L146" s="46"/>
      <c r="M146" s="252" t="s">
        <v>1</v>
      </c>
      <c r="N146" s="253" t="s">
        <v>42</v>
      </c>
      <c r="O146" s="93"/>
      <c r="P146" s="254">
        <f>O146*H146</f>
        <v>0</v>
      </c>
      <c r="Q146" s="254">
        <v>0</v>
      </c>
      <c r="R146" s="254">
        <f>Q146*H146</f>
        <v>0</v>
      </c>
      <c r="S146" s="254">
        <v>2.2</v>
      </c>
      <c r="T146" s="255">
        <f>S146*H146</f>
        <v>0.638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56" t="s">
        <v>175</v>
      </c>
      <c r="AT146" s="256" t="s">
        <v>170</v>
      </c>
      <c r="AU146" s="256" t="s">
        <v>87</v>
      </c>
      <c r="AY146" s="19" t="s">
        <v>167</v>
      </c>
      <c r="BE146" s="257">
        <f>IF(N146="základní",J146,0)</f>
        <v>0</v>
      </c>
      <c r="BF146" s="257">
        <f>IF(N146="snížená",J146,0)</f>
        <v>0</v>
      </c>
      <c r="BG146" s="257">
        <f>IF(N146="zákl. přenesená",J146,0)</f>
        <v>0</v>
      </c>
      <c r="BH146" s="257">
        <f>IF(N146="sníž. přenesená",J146,0)</f>
        <v>0</v>
      </c>
      <c r="BI146" s="257">
        <f>IF(N146="nulová",J146,0)</f>
        <v>0</v>
      </c>
      <c r="BJ146" s="19" t="s">
        <v>85</v>
      </c>
      <c r="BK146" s="257">
        <f>ROUND(I146*H146,2)</f>
        <v>0</v>
      </c>
      <c r="BL146" s="19" t="s">
        <v>175</v>
      </c>
      <c r="BM146" s="256" t="s">
        <v>200</v>
      </c>
    </row>
    <row r="147" spans="1:51" s="13" customFormat="1" ht="12">
      <c r="A147" s="13"/>
      <c r="B147" s="258"/>
      <c r="C147" s="259"/>
      <c r="D147" s="260" t="s">
        <v>177</v>
      </c>
      <c r="E147" s="261" t="s">
        <v>1</v>
      </c>
      <c r="F147" s="262" t="s">
        <v>201</v>
      </c>
      <c r="G147" s="259"/>
      <c r="H147" s="261" t="s">
        <v>1</v>
      </c>
      <c r="I147" s="263"/>
      <c r="J147" s="259"/>
      <c r="K147" s="259"/>
      <c r="L147" s="264"/>
      <c r="M147" s="265"/>
      <c r="N147" s="266"/>
      <c r="O147" s="266"/>
      <c r="P147" s="266"/>
      <c r="Q147" s="266"/>
      <c r="R147" s="266"/>
      <c r="S147" s="266"/>
      <c r="T147" s="267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8" t="s">
        <v>177</v>
      </c>
      <c r="AU147" s="268" t="s">
        <v>87</v>
      </c>
      <c r="AV147" s="13" t="s">
        <v>85</v>
      </c>
      <c r="AW147" s="13" t="s">
        <v>32</v>
      </c>
      <c r="AX147" s="13" t="s">
        <v>77</v>
      </c>
      <c r="AY147" s="268" t="s">
        <v>167</v>
      </c>
    </row>
    <row r="148" spans="1:51" s="13" customFormat="1" ht="12">
      <c r="A148" s="13"/>
      <c r="B148" s="258"/>
      <c r="C148" s="259"/>
      <c r="D148" s="260" t="s">
        <v>177</v>
      </c>
      <c r="E148" s="261" t="s">
        <v>1</v>
      </c>
      <c r="F148" s="262" t="s">
        <v>202</v>
      </c>
      <c r="G148" s="259"/>
      <c r="H148" s="261" t="s">
        <v>1</v>
      </c>
      <c r="I148" s="263"/>
      <c r="J148" s="259"/>
      <c r="K148" s="259"/>
      <c r="L148" s="264"/>
      <c r="M148" s="265"/>
      <c r="N148" s="266"/>
      <c r="O148" s="266"/>
      <c r="P148" s="266"/>
      <c r="Q148" s="266"/>
      <c r="R148" s="266"/>
      <c r="S148" s="266"/>
      <c r="T148" s="26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8" t="s">
        <v>177</v>
      </c>
      <c r="AU148" s="268" t="s">
        <v>87</v>
      </c>
      <c r="AV148" s="13" t="s">
        <v>85</v>
      </c>
      <c r="AW148" s="13" t="s">
        <v>32</v>
      </c>
      <c r="AX148" s="13" t="s">
        <v>77</v>
      </c>
      <c r="AY148" s="268" t="s">
        <v>167</v>
      </c>
    </row>
    <row r="149" spans="1:51" s="13" customFormat="1" ht="12">
      <c r="A149" s="13"/>
      <c r="B149" s="258"/>
      <c r="C149" s="259"/>
      <c r="D149" s="260" t="s">
        <v>177</v>
      </c>
      <c r="E149" s="261" t="s">
        <v>1</v>
      </c>
      <c r="F149" s="262" t="s">
        <v>203</v>
      </c>
      <c r="G149" s="259"/>
      <c r="H149" s="261" t="s">
        <v>1</v>
      </c>
      <c r="I149" s="263"/>
      <c r="J149" s="259"/>
      <c r="K149" s="259"/>
      <c r="L149" s="264"/>
      <c r="M149" s="265"/>
      <c r="N149" s="266"/>
      <c r="O149" s="266"/>
      <c r="P149" s="266"/>
      <c r="Q149" s="266"/>
      <c r="R149" s="266"/>
      <c r="S149" s="266"/>
      <c r="T149" s="26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8" t="s">
        <v>177</v>
      </c>
      <c r="AU149" s="268" t="s">
        <v>87</v>
      </c>
      <c r="AV149" s="13" t="s">
        <v>85</v>
      </c>
      <c r="AW149" s="13" t="s">
        <v>32</v>
      </c>
      <c r="AX149" s="13" t="s">
        <v>77</v>
      </c>
      <c r="AY149" s="268" t="s">
        <v>167</v>
      </c>
    </row>
    <row r="150" spans="1:51" s="14" customFormat="1" ht="12">
      <c r="A150" s="14"/>
      <c r="B150" s="269"/>
      <c r="C150" s="270"/>
      <c r="D150" s="260" t="s">
        <v>177</v>
      </c>
      <c r="E150" s="271" t="s">
        <v>1</v>
      </c>
      <c r="F150" s="272" t="s">
        <v>204</v>
      </c>
      <c r="G150" s="270"/>
      <c r="H150" s="273">
        <v>0.098</v>
      </c>
      <c r="I150" s="274"/>
      <c r="J150" s="270"/>
      <c r="K150" s="270"/>
      <c r="L150" s="275"/>
      <c r="M150" s="276"/>
      <c r="N150" s="277"/>
      <c r="O150" s="277"/>
      <c r="P150" s="277"/>
      <c r="Q150" s="277"/>
      <c r="R150" s="277"/>
      <c r="S150" s="277"/>
      <c r="T150" s="278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79" t="s">
        <v>177</v>
      </c>
      <c r="AU150" s="279" t="s">
        <v>87</v>
      </c>
      <c r="AV150" s="14" t="s">
        <v>87</v>
      </c>
      <c r="AW150" s="14" t="s">
        <v>32</v>
      </c>
      <c r="AX150" s="14" t="s">
        <v>77</v>
      </c>
      <c r="AY150" s="279" t="s">
        <v>167</v>
      </c>
    </row>
    <row r="151" spans="1:51" s="13" customFormat="1" ht="12">
      <c r="A151" s="13"/>
      <c r="B151" s="258"/>
      <c r="C151" s="259"/>
      <c r="D151" s="260" t="s">
        <v>177</v>
      </c>
      <c r="E151" s="261" t="s">
        <v>1</v>
      </c>
      <c r="F151" s="262" t="s">
        <v>205</v>
      </c>
      <c r="G151" s="259"/>
      <c r="H151" s="261" t="s">
        <v>1</v>
      </c>
      <c r="I151" s="263"/>
      <c r="J151" s="259"/>
      <c r="K151" s="259"/>
      <c r="L151" s="264"/>
      <c r="M151" s="265"/>
      <c r="N151" s="266"/>
      <c r="O151" s="266"/>
      <c r="P151" s="266"/>
      <c r="Q151" s="266"/>
      <c r="R151" s="266"/>
      <c r="S151" s="266"/>
      <c r="T151" s="26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8" t="s">
        <v>177</v>
      </c>
      <c r="AU151" s="268" t="s">
        <v>87</v>
      </c>
      <c r="AV151" s="13" t="s">
        <v>85</v>
      </c>
      <c r="AW151" s="13" t="s">
        <v>32</v>
      </c>
      <c r="AX151" s="13" t="s">
        <v>77</v>
      </c>
      <c r="AY151" s="268" t="s">
        <v>167</v>
      </c>
    </row>
    <row r="152" spans="1:51" s="13" customFormat="1" ht="12">
      <c r="A152" s="13"/>
      <c r="B152" s="258"/>
      <c r="C152" s="259"/>
      <c r="D152" s="260" t="s">
        <v>177</v>
      </c>
      <c r="E152" s="261" t="s">
        <v>1</v>
      </c>
      <c r="F152" s="262" t="s">
        <v>206</v>
      </c>
      <c r="G152" s="259"/>
      <c r="H152" s="261" t="s">
        <v>1</v>
      </c>
      <c r="I152" s="263"/>
      <c r="J152" s="259"/>
      <c r="K152" s="259"/>
      <c r="L152" s="264"/>
      <c r="M152" s="265"/>
      <c r="N152" s="266"/>
      <c r="O152" s="266"/>
      <c r="P152" s="266"/>
      <c r="Q152" s="266"/>
      <c r="R152" s="266"/>
      <c r="S152" s="266"/>
      <c r="T152" s="26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8" t="s">
        <v>177</v>
      </c>
      <c r="AU152" s="268" t="s">
        <v>87</v>
      </c>
      <c r="AV152" s="13" t="s">
        <v>85</v>
      </c>
      <c r="AW152" s="13" t="s">
        <v>32</v>
      </c>
      <c r="AX152" s="13" t="s">
        <v>77</v>
      </c>
      <c r="AY152" s="268" t="s">
        <v>167</v>
      </c>
    </row>
    <row r="153" spans="1:51" s="13" customFormat="1" ht="12">
      <c r="A153" s="13"/>
      <c r="B153" s="258"/>
      <c r="C153" s="259"/>
      <c r="D153" s="260" t="s">
        <v>177</v>
      </c>
      <c r="E153" s="261" t="s">
        <v>1</v>
      </c>
      <c r="F153" s="262" t="s">
        <v>207</v>
      </c>
      <c r="G153" s="259"/>
      <c r="H153" s="261" t="s">
        <v>1</v>
      </c>
      <c r="I153" s="263"/>
      <c r="J153" s="259"/>
      <c r="K153" s="259"/>
      <c r="L153" s="264"/>
      <c r="M153" s="265"/>
      <c r="N153" s="266"/>
      <c r="O153" s="266"/>
      <c r="P153" s="266"/>
      <c r="Q153" s="266"/>
      <c r="R153" s="266"/>
      <c r="S153" s="266"/>
      <c r="T153" s="26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8" t="s">
        <v>177</v>
      </c>
      <c r="AU153" s="268" t="s">
        <v>87</v>
      </c>
      <c r="AV153" s="13" t="s">
        <v>85</v>
      </c>
      <c r="AW153" s="13" t="s">
        <v>32</v>
      </c>
      <c r="AX153" s="13" t="s">
        <v>77</v>
      </c>
      <c r="AY153" s="268" t="s">
        <v>167</v>
      </c>
    </row>
    <row r="154" spans="1:51" s="14" customFormat="1" ht="12">
      <c r="A154" s="14"/>
      <c r="B154" s="269"/>
      <c r="C154" s="270"/>
      <c r="D154" s="260" t="s">
        <v>177</v>
      </c>
      <c r="E154" s="271" t="s">
        <v>1</v>
      </c>
      <c r="F154" s="272" t="s">
        <v>208</v>
      </c>
      <c r="G154" s="270"/>
      <c r="H154" s="273">
        <v>0.192</v>
      </c>
      <c r="I154" s="274"/>
      <c r="J154" s="270"/>
      <c r="K154" s="270"/>
      <c r="L154" s="275"/>
      <c r="M154" s="276"/>
      <c r="N154" s="277"/>
      <c r="O154" s="277"/>
      <c r="P154" s="277"/>
      <c r="Q154" s="277"/>
      <c r="R154" s="277"/>
      <c r="S154" s="277"/>
      <c r="T154" s="278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79" t="s">
        <v>177</v>
      </c>
      <c r="AU154" s="279" t="s">
        <v>87</v>
      </c>
      <c r="AV154" s="14" t="s">
        <v>87</v>
      </c>
      <c r="AW154" s="14" t="s">
        <v>32</v>
      </c>
      <c r="AX154" s="14" t="s">
        <v>77</v>
      </c>
      <c r="AY154" s="279" t="s">
        <v>167</v>
      </c>
    </row>
    <row r="155" spans="1:51" s="15" customFormat="1" ht="12">
      <c r="A155" s="15"/>
      <c r="B155" s="280"/>
      <c r="C155" s="281"/>
      <c r="D155" s="260" t="s">
        <v>177</v>
      </c>
      <c r="E155" s="282" t="s">
        <v>1</v>
      </c>
      <c r="F155" s="283" t="s">
        <v>196</v>
      </c>
      <c r="G155" s="281"/>
      <c r="H155" s="284">
        <v>0.29000000000000004</v>
      </c>
      <c r="I155" s="285"/>
      <c r="J155" s="281"/>
      <c r="K155" s="281"/>
      <c r="L155" s="286"/>
      <c r="M155" s="287"/>
      <c r="N155" s="288"/>
      <c r="O155" s="288"/>
      <c r="P155" s="288"/>
      <c r="Q155" s="288"/>
      <c r="R155" s="288"/>
      <c r="S155" s="288"/>
      <c r="T155" s="289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90" t="s">
        <v>177</v>
      </c>
      <c r="AU155" s="290" t="s">
        <v>87</v>
      </c>
      <c r="AV155" s="15" t="s">
        <v>175</v>
      </c>
      <c r="AW155" s="15" t="s">
        <v>32</v>
      </c>
      <c r="AX155" s="15" t="s">
        <v>85</v>
      </c>
      <c r="AY155" s="290" t="s">
        <v>167</v>
      </c>
    </row>
    <row r="156" spans="1:65" s="2" customFormat="1" ht="33" customHeight="1">
      <c r="A156" s="40"/>
      <c r="B156" s="41"/>
      <c r="C156" s="245" t="s">
        <v>209</v>
      </c>
      <c r="D156" s="245" t="s">
        <v>170</v>
      </c>
      <c r="E156" s="246" t="s">
        <v>210</v>
      </c>
      <c r="F156" s="247" t="s">
        <v>211</v>
      </c>
      <c r="G156" s="248" t="s">
        <v>199</v>
      </c>
      <c r="H156" s="249">
        <v>1.373</v>
      </c>
      <c r="I156" s="250"/>
      <c r="J156" s="251">
        <f>ROUND(I156*H156,2)</f>
        <v>0</v>
      </c>
      <c r="K156" s="247" t="s">
        <v>174</v>
      </c>
      <c r="L156" s="46"/>
      <c r="M156" s="252" t="s">
        <v>1</v>
      </c>
      <c r="N156" s="253" t="s">
        <v>42</v>
      </c>
      <c r="O156" s="93"/>
      <c r="P156" s="254">
        <f>O156*H156</f>
        <v>0</v>
      </c>
      <c r="Q156" s="254">
        <v>0</v>
      </c>
      <c r="R156" s="254">
        <f>Q156*H156</f>
        <v>0</v>
      </c>
      <c r="S156" s="254">
        <v>2.2</v>
      </c>
      <c r="T156" s="255">
        <f>S156*H156</f>
        <v>3.0206000000000004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56" t="s">
        <v>175</v>
      </c>
      <c r="AT156" s="256" t="s">
        <v>170</v>
      </c>
      <c r="AU156" s="256" t="s">
        <v>87</v>
      </c>
      <c r="AY156" s="19" t="s">
        <v>167</v>
      </c>
      <c r="BE156" s="257">
        <f>IF(N156="základní",J156,0)</f>
        <v>0</v>
      </c>
      <c r="BF156" s="257">
        <f>IF(N156="snížená",J156,0)</f>
        <v>0</v>
      </c>
      <c r="BG156" s="257">
        <f>IF(N156="zákl. přenesená",J156,0)</f>
        <v>0</v>
      </c>
      <c r="BH156" s="257">
        <f>IF(N156="sníž. přenesená",J156,0)</f>
        <v>0</v>
      </c>
      <c r="BI156" s="257">
        <f>IF(N156="nulová",J156,0)</f>
        <v>0</v>
      </c>
      <c r="BJ156" s="19" t="s">
        <v>85</v>
      </c>
      <c r="BK156" s="257">
        <f>ROUND(I156*H156,2)</f>
        <v>0</v>
      </c>
      <c r="BL156" s="19" t="s">
        <v>175</v>
      </c>
      <c r="BM156" s="256" t="s">
        <v>212</v>
      </c>
    </row>
    <row r="157" spans="1:51" s="13" customFormat="1" ht="12">
      <c r="A157" s="13"/>
      <c r="B157" s="258"/>
      <c r="C157" s="259"/>
      <c r="D157" s="260" t="s">
        <v>177</v>
      </c>
      <c r="E157" s="261" t="s">
        <v>1</v>
      </c>
      <c r="F157" s="262" t="s">
        <v>205</v>
      </c>
      <c r="G157" s="259"/>
      <c r="H157" s="261" t="s">
        <v>1</v>
      </c>
      <c r="I157" s="263"/>
      <c r="J157" s="259"/>
      <c r="K157" s="259"/>
      <c r="L157" s="264"/>
      <c r="M157" s="265"/>
      <c r="N157" s="266"/>
      <c r="O157" s="266"/>
      <c r="P157" s="266"/>
      <c r="Q157" s="266"/>
      <c r="R157" s="266"/>
      <c r="S157" s="266"/>
      <c r="T157" s="267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8" t="s">
        <v>177</v>
      </c>
      <c r="AU157" s="268" t="s">
        <v>87</v>
      </c>
      <c r="AV157" s="13" t="s">
        <v>85</v>
      </c>
      <c r="AW157" s="13" t="s">
        <v>32</v>
      </c>
      <c r="AX157" s="13" t="s">
        <v>77</v>
      </c>
      <c r="AY157" s="268" t="s">
        <v>167</v>
      </c>
    </row>
    <row r="158" spans="1:51" s="13" customFormat="1" ht="12">
      <c r="A158" s="13"/>
      <c r="B158" s="258"/>
      <c r="C158" s="259"/>
      <c r="D158" s="260" t="s">
        <v>177</v>
      </c>
      <c r="E158" s="261" t="s">
        <v>1</v>
      </c>
      <c r="F158" s="262" t="s">
        <v>206</v>
      </c>
      <c r="G158" s="259"/>
      <c r="H158" s="261" t="s">
        <v>1</v>
      </c>
      <c r="I158" s="263"/>
      <c r="J158" s="259"/>
      <c r="K158" s="259"/>
      <c r="L158" s="264"/>
      <c r="M158" s="265"/>
      <c r="N158" s="266"/>
      <c r="O158" s="266"/>
      <c r="P158" s="266"/>
      <c r="Q158" s="266"/>
      <c r="R158" s="266"/>
      <c r="S158" s="266"/>
      <c r="T158" s="267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8" t="s">
        <v>177</v>
      </c>
      <c r="AU158" s="268" t="s">
        <v>87</v>
      </c>
      <c r="AV158" s="13" t="s">
        <v>85</v>
      </c>
      <c r="AW158" s="13" t="s">
        <v>32</v>
      </c>
      <c r="AX158" s="13" t="s">
        <v>77</v>
      </c>
      <c r="AY158" s="268" t="s">
        <v>167</v>
      </c>
    </row>
    <row r="159" spans="1:51" s="13" customFormat="1" ht="12">
      <c r="A159" s="13"/>
      <c r="B159" s="258"/>
      <c r="C159" s="259"/>
      <c r="D159" s="260" t="s">
        <v>177</v>
      </c>
      <c r="E159" s="261" t="s">
        <v>1</v>
      </c>
      <c r="F159" s="262" t="s">
        <v>207</v>
      </c>
      <c r="G159" s="259"/>
      <c r="H159" s="261" t="s">
        <v>1</v>
      </c>
      <c r="I159" s="263"/>
      <c r="J159" s="259"/>
      <c r="K159" s="259"/>
      <c r="L159" s="264"/>
      <c r="M159" s="265"/>
      <c r="N159" s="266"/>
      <c r="O159" s="266"/>
      <c r="P159" s="266"/>
      <c r="Q159" s="266"/>
      <c r="R159" s="266"/>
      <c r="S159" s="266"/>
      <c r="T159" s="26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8" t="s">
        <v>177</v>
      </c>
      <c r="AU159" s="268" t="s">
        <v>87</v>
      </c>
      <c r="AV159" s="13" t="s">
        <v>85</v>
      </c>
      <c r="AW159" s="13" t="s">
        <v>32</v>
      </c>
      <c r="AX159" s="13" t="s">
        <v>77</v>
      </c>
      <c r="AY159" s="268" t="s">
        <v>167</v>
      </c>
    </row>
    <row r="160" spans="1:51" s="14" customFormat="1" ht="12">
      <c r="A160" s="14"/>
      <c r="B160" s="269"/>
      <c r="C160" s="270"/>
      <c r="D160" s="260" t="s">
        <v>177</v>
      </c>
      <c r="E160" s="271" t="s">
        <v>1</v>
      </c>
      <c r="F160" s="272" t="s">
        <v>213</v>
      </c>
      <c r="G160" s="270"/>
      <c r="H160" s="273">
        <v>1.035</v>
      </c>
      <c r="I160" s="274"/>
      <c r="J160" s="270"/>
      <c r="K160" s="270"/>
      <c r="L160" s="275"/>
      <c r="M160" s="276"/>
      <c r="N160" s="277"/>
      <c r="O160" s="277"/>
      <c r="P160" s="277"/>
      <c r="Q160" s="277"/>
      <c r="R160" s="277"/>
      <c r="S160" s="277"/>
      <c r="T160" s="278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9" t="s">
        <v>177</v>
      </c>
      <c r="AU160" s="279" t="s">
        <v>87</v>
      </c>
      <c r="AV160" s="14" t="s">
        <v>87</v>
      </c>
      <c r="AW160" s="14" t="s">
        <v>32</v>
      </c>
      <c r="AX160" s="14" t="s">
        <v>77</v>
      </c>
      <c r="AY160" s="279" t="s">
        <v>167</v>
      </c>
    </row>
    <row r="161" spans="1:51" s="14" customFormat="1" ht="12">
      <c r="A161" s="14"/>
      <c r="B161" s="269"/>
      <c r="C161" s="270"/>
      <c r="D161" s="260" t="s">
        <v>177</v>
      </c>
      <c r="E161" s="271" t="s">
        <v>1</v>
      </c>
      <c r="F161" s="272" t="s">
        <v>214</v>
      </c>
      <c r="G161" s="270"/>
      <c r="H161" s="273">
        <v>0.338</v>
      </c>
      <c r="I161" s="274"/>
      <c r="J161" s="270"/>
      <c r="K161" s="270"/>
      <c r="L161" s="275"/>
      <c r="M161" s="276"/>
      <c r="N161" s="277"/>
      <c r="O161" s="277"/>
      <c r="P161" s="277"/>
      <c r="Q161" s="277"/>
      <c r="R161" s="277"/>
      <c r="S161" s="277"/>
      <c r="T161" s="278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79" t="s">
        <v>177</v>
      </c>
      <c r="AU161" s="279" t="s">
        <v>87</v>
      </c>
      <c r="AV161" s="14" t="s">
        <v>87</v>
      </c>
      <c r="AW161" s="14" t="s">
        <v>32</v>
      </c>
      <c r="AX161" s="14" t="s">
        <v>77</v>
      </c>
      <c r="AY161" s="279" t="s">
        <v>167</v>
      </c>
    </row>
    <row r="162" spans="1:51" s="15" customFormat="1" ht="12">
      <c r="A162" s="15"/>
      <c r="B162" s="280"/>
      <c r="C162" s="281"/>
      <c r="D162" s="260" t="s">
        <v>177</v>
      </c>
      <c r="E162" s="282" t="s">
        <v>1</v>
      </c>
      <c r="F162" s="283" t="s">
        <v>196</v>
      </c>
      <c r="G162" s="281"/>
      <c r="H162" s="284">
        <v>1.373</v>
      </c>
      <c r="I162" s="285"/>
      <c r="J162" s="281"/>
      <c r="K162" s="281"/>
      <c r="L162" s="286"/>
      <c r="M162" s="287"/>
      <c r="N162" s="288"/>
      <c r="O162" s="288"/>
      <c r="P162" s="288"/>
      <c r="Q162" s="288"/>
      <c r="R162" s="288"/>
      <c r="S162" s="288"/>
      <c r="T162" s="289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90" t="s">
        <v>177</v>
      </c>
      <c r="AU162" s="290" t="s">
        <v>87</v>
      </c>
      <c r="AV162" s="15" t="s">
        <v>175</v>
      </c>
      <c r="AW162" s="15" t="s">
        <v>32</v>
      </c>
      <c r="AX162" s="15" t="s">
        <v>85</v>
      </c>
      <c r="AY162" s="290" t="s">
        <v>167</v>
      </c>
    </row>
    <row r="163" spans="1:65" s="2" customFormat="1" ht="21.75" customHeight="1">
      <c r="A163" s="40"/>
      <c r="B163" s="41"/>
      <c r="C163" s="245" t="s">
        <v>175</v>
      </c>
      <c r="D163" s="245" t="s">
        <v>170</v>
      </c>
      <c r="E163" s="246" t="s">
        <v>215</v>
      </c>
      <c r="F163" s="247" t="s">
        <v>216</v>
      </c>
      <c r="G163" s="248" t="s">
        <v>199</v>
      </c>
      <c r="H163" s="249">
        <v>1.663</v>
      </c>
      <c r="I163" s="250"/>
      <c r="J163" s="251">
        <f>ROUND(I163*H163,2)</f>
        <v>0</v>
      </c>
      <c r="K163" s="247" t="s">
        <v>174</v>
      </c>
      <c r="L163" s="46"/>
      <c r="M163" s="252" t="s">
        <v>1</v>
      </c>
      <c r="N163" s="253" t="s">
        <v>42</v>
      </c>
      <c r="O163" s="93"/>
      <c r="P163" s="254">
        <f>O163*H163</f>
        <v>0</v>
      </c>
      <c r="Q163" s="254">
        <v>0</v>
      </c>
      <c r="R163" s="254">
        <f>Q163*H163</f>
        <v>0</v>
      </c>
      <c r="S163" s="254">
        <v>0.029</v>
      </c>
      <c r="T163" s="255">
        <f>S163*H163</f>
        <v>0.048227000000000006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56" t="s">
        <v>175</v>
      </c>
      <c r="AT163" s="256" t="s">
        <v>170</v>
      </c>
      <c r="AU163" s="256" t="s">
        <v>87</v>
      </c>
      <c r="AY163" s="19" t="s">
        <v>167</v>
      </c>
      <c r="BE163" s="257">
        <f>IF(N163="základní",J163,0)</f>
        <v>0</v>
      </c>
      <c r="BF163" s="257">
        <f>IF(N163="snížená",J163,0)</f>
        <v>0</v>
      </c>
      <c r="BG163" s="257">
        <f>IF(N163="zákl. přenesená",J163,0)</f>
        <v>0</v>
      </c>
      <c r="BH163" s="257">
        <f>IF(N163="sníž. přenesená",J163,0)</f>
        <v>0</v>
      </c>
      <c r="BI163" s="257">
        <f>IF(N163="nulová",J163,0)</f>
        <v>0</v>
      </c>
      <c r="BJ163" s="19" t="s">
        <v>85</v>
      </c>
      <c r="BK163" s="257">
        <f>ROUND(I163*H163,2)</f>
        <v>0</v>
      </c>
      <c r="BL163" s="19" t="s">
        <v>175</v>
      </c>
      <c r="BM163" s="256" t="s">
        <v>217</v>
      </c>
    </row>
    <row r="164" spans="1:51" s="14" customFormat="1" ht="12">
      <c r="A164" s="14"/>
      <c r="B164" s="269"/>
      <c r="C164" s="270"/>
      <c r="D164" s="260" t="s">
        <v>177</v>
      </c>
      <c r="E164" s="271" t="s">
        <v>1</v>
      </c>
      <c r="F164" s="272" t="s">
        <v>218</v>
      </c>
      <c r="G164" s="270"/>
      <c r="H164" s="273">
        <v>1.663</v>
      </c>
      <c r="I164" s="274"/>
      <c r="J164" s="270"/>
      <c r="K164" s="270"/>
      <c r="L164" s="275"/>
      <c r="M164" s="276"/>
      <c r="N164" s="277"/>
      <c r="O164" s="277"/>
      <c r="P164" s="277"/>
      <c r="Q164" s="277"/>
      <c r="R164" s="277"/>
      <c r="S164" s="277"/>
      <c r="T164" s="278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79" t="s">
        <v>177</v>
      </c>
      <c r="AU164" s="279" t="s">
        <v>87</v>
      </c>
      <c r="AV164" s="14" t="s">
        <v>87</v>
      </c>
      <c r="AW164" s="14" t="s">
        <v>32</v>
      </c>
      <c r="AX164" s="14" t="s">
        <v>77</v>
      </c>
      <c r="AY164" s="279" t="s">
        <v>167</v>
      </c>
    </row>
    <row r="165" spans="1:51" s="15" customFormat="1" ht="12">
      <c r="A165" s="15"/>
      <c r="B165" s="280"/>
      <c r="C165" s="281"/>
      <c r="D165" s="260" t="s">
        <v>177</v>
      </c>
      <c r="E165" s="282" t="s">
        <v>1</v>
      </c>
      <c r="F165" s="283" t="s">
        <v>196</v>
      </c>
      <c r="G165" s="281"/>
      <c r="H165" s="284">
        <v>1.663</v>
      </c>
      <c r="I165" s="285"/>
      <c r="J165" s="281"/>
      <c r="K165" s="281"/>
      <c r="L165" s="286"/>
      <c r="M165" s="287"/>
      <c r="N165" s="288"/>
      <c r="O165" s="288"/>
      <c r="P165" s="288"/>
      <c r="Q165" s="288"/>
      <c r="R165" s="288"/>
      <c r="S165" s="288"/>
      <c r="T165" s="289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90" t="s">
        <v>177</v>
      </c>
      <c r="AU165" s="290" t="s">
        <v>87</v>
      </c>
      <c r="AV165" s="15" t="s">
        <v>175</v>
      </c>
      <c r="AW165" s="15" t="s">
        <v>32</v>
      </c>
      <c r="AX165" s="15" t="s">
        <v>85</v>
      </c>
      <c r="AY165" s="290" t="s">
        <v>167</v>
      </c>
    </row>
    <row r="166" spans="1:65" s="2" customFormat="1" ht="21.75" customHeight="1">
      <c r="A166" s="40"/>
      <c r="B166" s="41"/>
      <c r="C166" s="245" t="s">
        <v>219</v>
      </c>
      <c r="D166" s="245" t="s">
        <v>170</v>
      </c>
      <c r="E166" s="246" t="s">
        <v>220</v>
      </c>
      <c r="F166" s="247" t="s">
        <v>221</v>
      </c>
      <c r="G166" s="248" t="s">
        <v>222</v>
      </c>
      <c r="H166" s="249">
        <v>7</v>
      </c>
      <c r="I166" s="250"/>
      <c r="J166" s="251">
        <f>ROUND(I166*H166,2)</f>
        <v>0</v>
      </c>
      <c r="K166" s="247" t="s">
        <v>174</v>
      </c>
      <c r="L166" s="46"/>
      <c r="M166" s="252" t="s">
        <v>1</v>
      </c>
      <c r="N166" s="253" t="s">
        <v>42</v>
      </c>
      <c r="O166" s="93"/>
      <c r="P166" s="254">
        <f>O166*H166</f>
        <v>0</v>
      </c>
      <c r="Q166" s="254">
        <v>0</v>
      </c>
      <c r="R166" s="254">
        <f>Q166*H166</f>
        <v>0</v>
      </c>
      <c r="S166" s="254">
        <v>0.069</v>
      </c>
      <c r="T166" s="255">
        <f>S166*H166</f>
        <v>0.48300000000000004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56" t="s">
        <v>175</v>
      </c>
      <c r="AT166" s="256" t="s">
        <v>170</v>
      </c>
      <c r="AU166" s="256" t="s">
        <v>87</v>
      </c>
      <c r="AY166" s="19" t="s">
        <v>167</v>
      </c>
      <c r="BE166" s="257">
        <f>IF(N166="základní",J166,0)</f>
        <v>0</v>
      </c>
      <c r="BF166" s="257">
        <f>IF(N166="snížená",J166,0)</f>
        <v>0</v>
      </c>
      <c r="BG166" s="257">
        <f>IF(N166="zákl. přenesená",J166,0)</f>
        <v>0</v>
      </c>
      <c r="BH166" s="257">
        <f>IF(N166="sníž. přenesená",J166,0)</f>
        <v>0</v>
      </c>
      <c r="BI166" s="257">
        <f>IF(N166="nulová",J166,0)</f>
        <v>0</v>
      </c>
      <c r="BJ166" s="19" t="s">
        <v>85</v>
      </c>
      <c r="BK166" s="257">
        <f>ROUND(I166*H166,2)</f>
        <v>0</v>
      </c>
      <c r="BL166" s="19" t="s">
        <v>175</v>
      </c>
      <c r="BM166" s="256" t="s">
        <v>223</v>
      </c>
    </row>
    <row r="167" spans="1:51" s="13" customFormat="1" ht="12">
      <c r="A167" s="13"/>
      <c r="B167" s="258"/>
      <c r="C167" s="259"/>
      <c r="D167" s="260" t="s">
        <v>177</v>
      </c>
      <c r="E167" s="261" t="s">
        <v>1</v>
      </c>
      <c r="F167" s="262" t="s">
        <v>224</v>
      </c>
      <c r="G167" s="259"/>
      <c r="H167" s="261" t="s">
        <v>1</v>
      </c>
      <c r="I167" s="263"/>
      <c r="J167" s="259"/>
      <c r="K167" s="259"/>
      <c r="L167" s="264"/>
      <c r="M167" s="265"/>
      <c r="N167" s="266"/>
      <c r="O167" s="266"/>
      <c r="P167" s="266"/>
      <c r="Q167" s="266"/>
      <c r="R167" s="266"/>
      <c r="S167" s="266"/>
      <c r="T167" s="26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8" t="s">
        <v>177</v>
      </c>
      <c r="AU167" s="268" t="s">
        <v>87</v>
      </c>
      <c r="AV167" s="13" t="s">
        <v>85</v>
      </c>
      <c r="AW167" s="13" t="s">
        <v>32</v>
      </c>
      <c r="AX167" s="13" t="s">
        <v>77</v>
      </c>
      <c r="AY167" s="268" t="s">
        <v>167</v>
      </c>
    </row>
    <row r="168" spans="1:51" s="13" customFormat="1" ht="12">
      <c r="A168" s="13"/>
      <c r="B168" s="258"/>
      <c r="C168" s="259"/>
      <c r="D168" s="260" t="s">
        <v>177</v>
      </c>
      <c r="E168" s="261" t="s">
        <v>1</v>
      </c>
      <c r="F168" s="262" t="s">
        <v>225</v>
      </c>
      <c r="G168" s="259"/>
      <c r="H168" s="261" t="s">
        <v>1</v>
      </c>
      <c r="I168" s="263"/>
      <c r="J168" s="259"/>
      <c r="K168" s="259"/>
      <c r="L168" s="264"/>
      <c r="M168" s="265"/>
      <c r="N168" s="266"/>
      <c r="O168" s="266"/>
      <c r="P168" s="266"/>
      <c r="Q168" s="266"/>
      <c r="R168" s="266"/>
      <c r="S168" s="266"/>
      <c r="T168" s="267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8" t="s">
        <v>177</v>
      </c>
      <c r="AU168" s="268" t="s">
        <v>87</v>
      </c>
      <c r="AV168" s="13" t="s">
        <v>85</v>
      </c>
      <c r="AW168" s="13" t="s">
        <v>32</v>
      </c>
      <c r="AX168" s="13" t="s">
        <v>77</v>
      </c>
      <c r="AY168" s="268" t="s">
        <v>167</v>
      </c>
    </row>
    <row r="169" spans="1:51" s="14" customFormat="1" ht="12">
      <c r="A169" s="14"/>
      <c r="B169" s="269"/>
      <c r="C169" s="270"/>
      <c r="D169" s="260" t="s">
        <v>177</v>
      </c>
      <c r="E169" s="271" t="s">
        <v>1</v>
      </c>
      <c r="F169" s="272" t="s">
        <v>226</v>
      </c>
      <c r="G169" s="270"/>
      <c r="H169" s="273">
        <v>7</v>
      </c>
      <c r="I169" s="274"/>
      <c r="J169" s="270"/>
      <c r="K169" s="270"/>
      <c r="L169" s="275"/>
      <c r="M169" s="276"/>
      <c r="N169" s="277"/>
      <c r="O169" s="277"/>
      <c r="P169" s="277"/>
      <c r="Q169" s="277"/>
      <c r="R169" s="277"/>
      <c r="S169" s="277"/>
      <c r="T169" s="278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9" t="s">
        <v>177</v>
      </c>
      <c r="AU169" s="279" t="s">
        <v>87</v>
      </c>
      <c r="AV169" s="14" t="s">
        <v>87</v>
      </c>
      <c r="AW169" s="14" t="s">
        <v>32</v>
      </c>
      <c r="AX169" s="14" t="s">
        <v>77</v>
      </c>
      <c r="AY169" s="279" t="s">
        <v>167</v>
      </c>
    </row>
    <row r="170" spans="1:51" s="15" customFormat="1" ht="12">
      <c r="A170" s="15"/>
      <c r="B170" s="280"/>
      <c r="C170" s="281"/>
      <c r="D170" s="260" t="s">
        <v>177</v>
      </c>
      <c r="E170" s="282" t="s">
        <v>1</v>
      </c>
      <c r="F170" s="283" t="s">
        <v>196</v>
      </c>
      <c r="G170" s="281"/>
      <c r="H170" s="284">
        <v>7</v>
      </c>
      <c r="I170" s="285"/>
      <c r="J170" s="281"/>
      <c r="K170" s="281"/>
      <c r="L170" s="286"/>
      <c r="M170" s="287"/>
      <c r="N170" s="288"/>
      <c r="O170" s="288"/>
      <c r="P170" s="288"/>
      <c r="Q170" s="288"/>
      <c r="R170" s="288"/>
      <c r="S170" s="288"/>
      <c r="T170" s="289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90" t="s">
        <v>177</v>
      </c>
      <c r="AU170" s="290" t="s">
        <v>87</v>
      </c>
      <c r="AV170" s="15" t="s">
        <v>175</v>
      </c>
      <c r="AW170" s="15" t="s">
        <v>32</v>
      </c>
      <c r="AX170" s="15" t="s">
        <v>85</v>
      </c>
      <c r="AY170" s="290" t="s">
        <v>167</v>
      </c>
    </row>
    <row r="171" spans="1:65" s="2" customFormat="1" ht="21.75" customHeight="1">
      <c r="A171" s="40"/>
      <c r="B171" s="41"/>
      <c r="C171" s="245" t="s">
        <v>227</v>
      </c>
      <c r="D171" s="245" t="s">
        <v>170</v>
      </c>
      <c r="E171" s="246" t="s">
        <v>228</v>
      </c>
      <c r="F171" s="247" t="s">
        <v>229</v>
      </c>
      <c r="G171" s="248" t="s">
        <v>222</v>
      </c>
      <c r="H171" s="249">
        <v>4</v>
      </c>
      <c r="I171" s="250"/>
      <c r="J171" s="251">
        <f>ROUND(I171*H171,2)</f>
        <v>0</v>
      </c>
      <c r="K171" s="247" t="s">
        <v>174</v>
      </c>
      <c r="L171" s="46"/>
      <c r="M171" s="252" t="s">
        <v>1</v>
      </c>
      <c r="N171" s="253" t="s">
        <v>42</v>
      </c>
      <c r="O171" s="93"/>
      <c r="P171" s="254">
        <f>O171*H171</f>
        <v>0</v>
      </c>
      <c r="Q171" s="254">
        <v>0</v>
      </c>
      <c r="R171" s="254">
        <f>Q171*H171</f>
        <v>0</v>
      </c>
      <c r="S171" s="254">
        <v>0.276</v>
      </c>
      <c r="T171" s="255">
        <f>S171*H171</f>
        <v>1.104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56" t="s">
        <v>175</v>
      </c>
      <c r="AT171" s="256" t="s">
        <v>170</v>
      </c>
      <c r="AU171" s="256" t="s">
        <v>87</v>
      </c>
      <c r="AY171" s="19" t="s">
        <v>167</v>
      </c>
      <c r="BE171" s="257">
        <f>IF(N171="základní",J171,0)</f>
        <v>0</v>
      </c>
      <c r="BF171" s="257">
        <f>IF(N171="snížená",J171,0)</f>
        <v>0</v>
      </c>
      <c r="BG171" s="257">
        <f>IF(N171="zákl. přenesená",J171,0)</f>
        <v>0</v>
      </c>
      <c r="BH171" s="257">
        <f>IF(N171="sníž. přenesená",J171,0)</f>
        <v>0</v>
      </c>
      <c r="BI171" s="257">
        <f>IF(N171="nulová",J171,0)</f>
        <v>0</v>
      </c>
      <c r="BJ171" s="19" t="s">
        <v>85</v>
      </c>
      <c r="BK171" s="257">
        <f>ROUND(I171*H171,2)</f>
        <v>0</v>
      </c>
      <c r="BL171" s="19" t="s">
        <v>175</v>
      </c>
      <c r="BM171" s="256" t="s">
        <v>230</v>
      </c>
    </row>
    <row r="172" spans="1:51" s="13" customFormat="1" ht="12">
      <c r="A172" s="13"/>
      <c r="B172" s="258"/>
      <c r="C172" s="259"/>
      <c r="D172" s="260" t="s">
        <v>177</v>
      </c>
      <c r="E172" s="261" t="s">
        <v>1</v>
      </c>
      <c r="F172" s="262" t="s">
        <v>224</v>
      </c>
      <c r="G172" s="259"/>
      <c r="H172" s="261" t="s">
        <v>1</v>
      </c>
      <c r="I172" s="263"/>
      <c r="J172" s="259"/>
      <c r="K172" s="259"/>
      <c r="L172" s="264"/>
      <c r="M172" s="265"/>
      <c r="N172" s="266"/>
      <c r="O172" s="266"/>
      <c r="P172" s="266"/>
      <c r="Q172" s="266"/>
      <c r="R172" s="266"/>
      <c r="S172" s="266"/>
      <c r="T172" s="26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8" t="s">
        <v>177</v>
      </c>
      <c r="AU172" s="268" t="s">
        <v>87</v>
      </c>
      <c r="AV172" s="13" t="s">
        <v>85</v>
      </c>
      <c r="AW172" s="13" t="s">
        <v>32</v>
      </c>
      <c r="AX172" s="13" t="s">
        <v>77</v>
      </c>
      <c r="AY172" s="268" t="s">
        <v>167</v>
      </c>
    </row>
    <row r="173" spans="1:51" s="13" customFormat="1" ht="12">
      <c r="A173" s="13"/>
      <c r="B173" s="258"/>
      <c r="C173" s="259"/>
      <c r="D173" s="260" t="s">
        <v>177</v>
      </c>
      <c r="E173" s="261" t="s">
        <v>1</v>
      </c>
      <c r="F173" s="262" t="s">
        <v>231</v>
      </c>
      <c r="G173" s="259"/>
      <c r="H173" s="261" t="s">
        <v>1</v>
      </c>
      <c r="I173" s="263"/>
      <c r="J173" s="259"/>
      <c r="K173" s="259"/>
      <c r="L173" s="264"/>
      <c r="M173" s="265"/>
      <c r="N173" s="266"/>
      <c r="O173" s="266"/>
      <c r="P173" s="266"/>
      <c r="Q173" s="266"/>
      <c r="R173" s="266"/>
      <c r="S173" s="266"/>
      <c r="T173" s="26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8" t="s">
        <v>177</v>
      </c>
      <c r="AU173" s="268" t="s">
        <v>87</v>
      </c>
      <c r="AV173" s="13" t="s">
        <v>85</v>
      </c>
      <c r="AW173" s="13" t="s">
        <v>32</v>
      </c>
      <c r="AX173" s="13" t="s">
        <v>77</v>
      </c>
      <c r="AY173" s="268" t="s">
        <v>167</v>
      </c>
    </row>
    <row r="174" spans="1:51" s="14" customFormat="1" ht="12">
      <c r="A174" s="14"/>
      <c r="B174" s="269"/>
      <c r="C174" s="270"/>
      <c r="D174" s="260" t="s">
        <v>177</v>
      </c>
      <c r="E174" s="271" t="s">
        <v>1</v>
      </c>
      <c r="F174" s="272" t="s">
        <v>85</v>
      </c>
      <c r="G174" s="270"/>
      <c r="H174" s="273">
        <v>1</v>
      </c>
      <c r="I174" s="274"/>
      <c r="J174" s="270"/>
      <c r="K174" s="270"/>
      <c r="L174" s="275"/>
      <c r="M174" s="276"/>
      <c r="N174" s="277"/>
      <c r="O174" s="277"/>
      <c r="P174" s="277"/>
      <c r="Q174" s="277"/>
      <c r="R174" s="277"/>
      <c r="S174" s="277"/>
      <c r="T174" s="278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79" t="s">
        <v>177</v>
      </c>
      <c r="AU174" s="279" t="s">
        <v>87</v>
      </c>
      <c r="AV174" s="14" t="s">
        <v>87</v>
      </c>
      <c r="AW174" s="14" t="s">
        <v>32</v>
      </c>
      <c r="AX174" s="14" t="s">
        <v>77</v>
      </c>
      <c r="AY174" s="279" t="s">
        <v>167</v>
      </c>
    </row>
    <row r="175" spans="1:51" s="13" customFormat="1" ht="12">
      <c r="A175" s="13"/>
      <c r="B175" s="258"/>
      <c r="C175" s="259"/>
      <c r="D175" s="260" t="s">
        <v>177</v>
      </c>
      <c r="E175" s="261" t="s">
        <v>1</v>
      </c>
      <c r="F175" s="262" t="s">
        <v>232</v>
      </c>
      <c r="G175" s="259"/>
      <c r="H175" s="261" t="s">
        <v>1</v>
      </c>
      <c r="I175" s="263"/>
      <c r="J175" s="259"/>
      <c r="K175" s="259"/>
      <c r="L175" s="264"/>
      <c r="M175" s="265"/>
      <c r="N175" s="266"/>
      <c r="O175" s="266"/>
      <c r="P175" s="266"/>
      <c r="Q175" s="266"/>
      <c r="R175" s="266"/>
      <c r="S175" s="266"/>
      <c r="T175" s="267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8" t="s">
        <v>177</v>
      </c>
      <c r="AU175" s="268" t="s">
        <v>87</v>
      </c>
      <c r="AV175" s="13" t="s">
        <v>85</v>
      </c>
      <c r="AW175" s="13" t="s">
        <v>32</v>
      </c>
      <c r="AX175" s="13" t="s">
        <v>77</v>
      </c>
      <c r="AY175" s="268" t="s">
        <v>167</v>
      </c>
    </row>
    <row r="176" spans="1:51" s="14" customFormat="1" ht="12">
      <c r="A176" s="14"/>
      <c r="B176" s="269"/>
      <c r="C176" s="270"/>
      <c r="D176" s="260" t="s">
        <v>177</v>
      </c>
      <c r="E176" s="271" t="s">
        <v>1</v>
      </c>
      <c r="F176" s="272" t="s">
        <v>85</v>
      </c>
      <c r="G176" s="270"/>
      <c r="H176" s="273">
        <v>1</v>
      </c>
      <c r="I176" s="274"/>
      <c r="J176" s="270"/>
      <c r="K176" s="270"/>
      <c r="L176" s="275"/>
      <c r="M176" s="276"/>
      <c r="N176" s="277"/>
      <c r="O176" s="277"/>
      <c r="P176" s="277"/>
      <c r="Q176" s="277"/>
      <c r="R176" s="277"/>
      <c r="S176" s="277"/>
      <c r="T176" s="278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79" t="s">
        <v>177</v>
      </c>
      <c r="AU176" s="279" t="s">
        <v>87</v>
      </c>
      <c r="AV176" s="14" t="s">
        <v>87</v>
      </c>
      <c r="AW176" s="14" t="s">
        <v>32</v>
      </c>
      <c r="AX176" s="14" t="s">
        <v>77</v>
      </c>
      <c r="AY176" s="279" t="s">
        <v>167</v>
      </c>
    </row>
    <row r="177" spans="1:51" s="13" customFormat="1" ht="12">
      <c r="A177" s="13"/>
      <c r="B177" s="258"/>
      <c r="C177" s="259"/>
      <c r="D177" s="260" t="s">
        <v>177</v>
      </c>
      <c r="E177" s="261" t="s">
        <v>1</v>
      </c>
      <c r="F177" s="262" t="s">
        <v>233</v>
      </c>
      <c r="G177" s="259"/>
      <c r="H177" s="261" t="s">
        <v>1</v>
      </c>
      <c r="I177" s="263"/>
      <c r="J177" s="259"/>
      <c r="K177" s="259"/>
      <c r="L177" s="264"/>
      <c r="M177" s="265"/>
      <c r="N177" s="266"/>
      <c r="O177" s="266"/>
      <c r="P177" s="266"/>
      <c r="Q177" s="266"/>
      <c r="R177" s="266"/>
      <c r="S177" s="266"/>
      <c r="T177" s="267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8" t="s">
        <v>177</v>
      </c>
      <c r="AU177" s="268" t="s">
        <v>87</v>
      </c>
      <c r="AV177" s="13" t="s">
        <v>85</v>
      </c>
      <c r="AW177" s="13" t="s">
        <v>32</v>
      </c>
      <c r="AX177" s="13" t="s">
        <v>77</v>
      </c>
      <c r="AY177" s="268" t="s">
        <v>167</v>
      </c>
    </row>
    <row r="178" spans="1:51" s="14" customFormat="1" ht="12">
      <c r="A178" s="14"/>
      <c r="B178" s="269"/>
      <c r="C178" s="270"/>
      <c r="D178" s="260" t="s">
        <v>177</v>
      </c>
      <c r="E178" s="271" t="s">
        <v>1</v>
      </c>
      <c r="F178" s="272" t="s">
        <v>87</v>
      </c>
      <c r="G178" s="270"/>
      <c r="H178" s="273">
        <v>2</v>
      </c>
      <c r="I178" s="274"/>
      <c r="J178" s="270"/>
      <c r="K178" s="270"/>
      <c r="L178" s="275"/>
      <c r="M178" s="276"/>
      <c r="N178" s="277"/>
      <c r="O178" s="277"/>
      <c r="P178" s="277"/>
      <c r="Q178" s="277"/>
      <c r="R178" s="277"/>
      <c r="S178" s="277"/>
      <c r="T178" s="278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79" t="s">
        <v>177</v>
      </c>
      <c r="AU178" s="279" t="s">
        <v>87</v>
      </c>
      <c r="AV178" s="14" t="s">
        <v>87</v>
      </c>
      <c r="AW178" s="14" t="s">
        <v>32</v>
      </c>
      <c r="AX178" s="14" t="s">
        <v>77</v>
      </c>
      <c r="AY178" s="279" t="s">
        <v>167</v>
      </c>
    </row>
    <row r="179" spans="1:51" s="15" customFormat="1" ht="12">
      <c r="A179" s="15"/>
      <c r="B179" s="280"/>
      <c r="C179" s="281"/>
      <c r="D179" s="260" t="s">
        <v>177</v>
      </c>
      <c r="E179" s="282" t="s">
        <v>1</v>
      </c>
      <c r="F179" s="283" t="s">
        <v>196</v>
      </c>
      <c r="G179" s="281"/>
      <c r="H179" s="284">
        <v>4</v>
      </c>
      <c r="I179" s="285"/>
      <c r="J179" s="281"/>
      <c r="K179" s="281"/>
      <c r="L179" s="286"/>
      <c r="M179" s="287"/>
      <c r="N179" s="288"/>
      <c r="O179" s="288"/>
      <c r="P179" s="288"/>
      <c r="Q179" s="288"/>
      <c r="R179" s="288"/>
      <c r="S179" s="288"/>
      <c r="T179" s="289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90" t="s">
        <v>177</v>
      </c>
      <c r="AU179" s="290" t="s">
        <v>87</v>
      </c>
      <c r="AV179" s="15" t="s">
        <v>175</v>
      </c>
      <c r="AW179" s="15" t="s">
        <v>32</v>
      </c>
      <c r="AX179" s="15" t="s">
        <v>85</v>
      </c>
      <c r="AY179" s="290" t="s">
        <v>167</v>
      </c>
    </row>
    <row r="180" spans="1:65" s="2" customFormat="1" ht="21.75" customHeight="1">
      <c r="A180" s="40"/>
      <c r="B180" s="41"/>
      <c r="C180" s="245" t="s">
        <v>226</v>
      </c>
      <c r="D180" s="245" t="s">
        <v>170</v>
      </c>
      <c r="E180" s="246" t="s">
        <v>234</v>
      </c>
      <c r="F180" s="247" t="s">
        <v>235</v>
      </c>
      <c r="G180" s="248" t="s">
        <v>173</v>
      </c>
      <c r="H180" s="249">
        <v>0.4</v>
      </c>
      <c r="I180" s="250"/>
      <c r="J180" s="251">
        <f>ROUND(I180*H180,2)</f>
        <v>0</v>
      </c>
      <c r="K180" s="247" t="s">
        <v>174</v>
      </c>
      <c r="L180" s="46"/>
      <c r="M180" s="252" t="s">
        <v>1</v>
      </c>
      <c r="N180" s="253" t="s">
        <v>42</v>
      </c>
      <c r="O180" s="93"/>
      <c r="P180" s="254">
        <f>O180*H180</f>
        <v>0</v>
      </c>
      <c r="Q180" s="254">
        <v>0</v>
      </c>
      <c r="R180" s="254">
        <f>Q180*H180</f>
        <v>0</v>
      </c>
      <c r="S180" s="254">
        <v>0.27</v>
      </c>
      <c r="T180" s="255">
        <f>S180*H180</f>
        <v>0.10800000000000001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56" t="s">
        <v>175</v>
      </c>
      <c r="AT180" s="256" t="s">
        <v>170</v>
      </c>
      <c r="AU180" s="256" t="s">
        <v>87</v>
      </c>
      <c r="AY180" s="19" t="s">
        <v>167</v>
      </c>
      <c r="BE180" s="257">
        <f>IF(N180="základní",J180,0)</f>
        <v>0</v>
      </c>
      <c r="BF180" s="257">
        <f>IF(N180="snížená",J180,0)</f>
        <v>0</v>
      </c>
      <c r="BG180" s="257">
        <f>IF(N180="zákl. přenesená",J180,0)</f>
        <v>0</v>
      </c>
      <c r="BH180" s="257">
        <f>IF(N180="sníž. přenesená",J180,0)</f>
        <v>0</v>
      </c>
      <c r="BI180" s="257">
        <f>IF(N180="nulová",J180,0)</f>
        <v>0</v>
      </c>
      <c r="BJ180" s="19" t="s">
        <v>85</v>
      </c>
      <c r="BK180" s="257">
        <f>ROUND(I180*H180,2)</f>
        <v>0</v>
      </c>
      <c r="BL180" s="19" t="s">
        <v>175</v>
      </c>
      <c r="BM180" s="256" t="s">
        <v>236</v>
      </c>
    </row>
    <row r="181" spans="1:51" s="13" customFormat="1" ht="12">
      <c r="A181" s="13"/>
      <c r="B181" s="258"/>
      <c r="C181" s="259"/>
      <c r="D181" s="260" t="s">
        <v>177</v>
      </c>
      <c r="E181" s="261" t="s">
        <v>1</v>
      </c>
      <c r="F181" s="262" t="s">
        <v>224</v>
      </c>
      <c r="G181" s="259"/>
      <c r="H181" s="261" t="s">
        <v>1</v>
      </c>
      <c r="I181" s="263"/>
      <c r="J181" s="259"/>
      <c r="K181" s="259"/>
      <c r="L181" s="264"/>
      <c r="M181" s="265"/>
      <c r="N181" s="266"/>
      <c r="O181" s="266"/>
      <c r="P181" s="266"/>
      <c r="Q181" s="266"/>
      <c r="R181" s="266"/>
      <c r="S181" s="266"/>
      <c r="T181" s="267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8" t="s">
        <v>177</v>
      </c>
      <c r="AU181" s="268" t="s">
        <v>87</v>
      </c>
      <c r="AV181" s="13" t="s">
        <v>85</v>
      </c>
      <c r="AW181" s="13" t="s">
        <v>32</v>
      </c>
      <c r="AX181" s="13" t="s">
        <v>77</v>
      </c>
      <c r="AY181" s="268" t="s">
        <v>167</v>
      </c>
    </row>
    <row r="182" spans="1:51" s="14" customFormat="1" ht="12">
      <c r="A182" s="14"/>
      <c r="B182" s="269"/>
      <c r="C182" s="270"/>
      <c r="D182" s="260" t="s">
        <v>177</v>
      </c>
      <c r="E182" s="271" t="s">
        <v>1</v>
      </c>
      <c r="F182" s="272" t="s">
        <v>237</v>
      </c>
      <c r="G182" s="270"/>
      <c r="H182" s="273">
        <v>0.4</v>
      </c>
      <c r="I182" s="274"/>
      <c r="J182" s="270"/>
      <c r="K182" s="270"/>
      <c r="L182" s="275"/>
      <c r="M182" s="276"/>
      <c r="N182" s="277"/>
      <c r="O182" s="277"/>
      <c r="P182" s="277"/>
      <c r="Q182" s="277"/>
      <c r="R182" s="277"/>
      <c r="S182" s="277"/>
      <c r="T182" s="278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79" t="s">
        <v>177</v>
      </c>
      <c r="AU182" s="279" t="s">
        <v>87</v>
      </c>
      <c r="AV182" s="14" t="s">
        <v>87</v>
      </c>
      <c r="AW182" s="14" t="s">
        <v>32</v>
      </c>
      <c r="AX182" s="14" t="s">
        <v>77</v>
      </c>
      <c r="AY182" s="279" t="s">
        <v>167</v>
      </c>
    </row>
    <row r="183" spans="1:51" s="15" customFormat="1" ht="12">
      <c r="A183" s="15"/>
      <c r="B183" s="280"/>
      <c r="C183" s="281"/>
      <c r="D183" s="260" t="s">
        <v>177</v>
      </c>
      <c r="E183" s="282" t="s">
        <v>1</v>
      </c>
      <c r="F183" s="283" t="s">
        <v>196</v>
      </c>
      <c r="G183" s="281"/>
      <c r="H183" s="284">
        <v>0.4</v>
      </c>
      <c r="I183" s="285"/>
      <c r="J183" s="281"/>
      <c r="K183" s="281"/>
      <c r="L183" s="286"/>
      <c r="M183" s="287"/>
      <c r="N183" s="288"/>
      <c r="O183" s="288"/>
      <c r="P183" s="288"/>
      <c r="Q183" s="288"/>
      <c r="R183" s="288"/>
      <c r="S183" s="288"/>
      <c r="T183" s="289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90" t="s">
        <v>177</v>
      </c>
      <c r="AU183" s="290" t="s">
        <v>87</v>
      </c>
      <c r="AV183" s="15" t="s">
        <v>175</v>
      </c>
      <c r="AW183" s="15" t="s">
        <v>32</v>
      </c>
      <c r="AX183" s="15" t="s">
        <v>85</v>
      </c>
      <c r="AY183" s="290" t="s">
        <v>167</v>
      </c>
    </row>
    <row r="184" spans="1:65" s="2" customFormat="1" ht="21.75" customHeight="1">
      <c r="A184" s="40"/>
      <c r="B184" s="41"/>
      <c r="C184" s="245" t="s">
        <v>238</v>
      </c>
      <c r="D184" s="245" t="s">
        <v>170</v>
      </c>
      <c r="E184" s="246" t="s">
        <v>239</v>
      </c>
      <c r="F184" s="247" t="s">
        <v>240</v>
      </c>
      <c r="G184" s="248" t="s">
        <v>199</v>
      </c>
      <c r="H184" s="249">
        <v>2.118</v>
      </c>
      <c r="I184" s="250"/>
      <c r="J184" s="251">
        <f>ROUND(I184*H184,2)</f>
        <v>0</v>
      </c>
      <c r="K184" s="247" t="s">
        <v>174</v>
      </c>
      <c r="L184" s="46"/>
      <c r="M184" s="252" t="s">
        <v>1</v>
      </c>
      <c r="N184" s="253" t="s">
        <v>42</v>
      </c>
      <c r="O184" s="93"/>
      <c r="P184" s="254">
        <f>O184*H184</f>
        <v>0</v>
      </c>
      <c r="Q184" s="254">
        <v>0</v>
      </c>
      <c r="R184" s="254">
        <f>Q184*H184</f>
        <v>0</v>
      </c>
      <c r="S184" s="254">
        <v>1.8</v>
      </c>
      <c r="T184" s="255">
        <f>S184*H184</f>
        <v>3.8124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56" t="s">
        <v>175</v>
      </c>
      <c r="AT184" s="256" t="s">
        <v>170</v>
      </c>
      <c r="AU184" s="256" t="s">
        <v>87</v>
      </c>
      <c r="AY184" s="19" t="s">
        <v>167</v>
      </c>
      <c r="BE184" s="257">
        <f>IF(N184="základní",J184,0)</f>
        <v>0</v>
      </c>
      <c r="BF184" s="257">
        <f>IF(N184="snížená",J184,0)</f>
        <v>0</v>
      </c>
      <c r="BG184" s="257">
        <f>IF(N184="zákl. přenesená",J184,0)</f>
        <v>0</v>
      </c>
      <c r="BH184" s="257">
        <f>IF(N184="sníž. přenesená",J184,0)</f>
        <v>0</v>
      </c>
      <c r="BI184" s="257">
        <f>IF(N184="nulová",J184,0)</f>
        <v>0</v>
      </c>
      <c r="BJ184" s="19" t="s">
        <v>85</v>
      </c>
      <c r="BK184" s="257">
        <f>ROUND(I184*H184,2)</f>
        <v>0</v>
      </c>
      <c r="BL184" s="19" t="s">
        <v>175</v>
      </c>
      <c r="BM184" s="256" t="s">
        <v>241</v>
      </c>
    </row>
    <row r="185" spans="1:51" s="13" customFormat="1" ht="12">
      <c r="A185" s="13"/>
      <c r="B185" s="258"/>
      <c r="C185" s="259"/>
      <c r="D185" s="260" t="s">
        <v>177</v>
      </c>
      <c r="E185" s="261" t="s">
        <v>1</v>
      </c>
      <c r="F185" s="262" t="s">
        <v>224</v>
      </c>
      <c r="G185" s="259"/>
      <c r="H185" s="261" t="s">
        <v>1</v>
      </c>
      <c r="I185" s="263"/>
      <c r="J185" s="259"/>
      <c r="K185" s="259"/>
      <c r="L185" s="264"/>
      <c r="M185" s="265"/>
      <c r="N185" s="266"/>
      <c r="O185" s="266"/>
      <c r="P185" s="266"/>
      <c r="Q185" s="266"/>
      <c r="R185" s="266"/>
      <c r="S185" s="266"/>
      <c r="T185" s="26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8" t="s">
        <v>177</v>
      </c>
      <c r="AU185" s="268" t="s">
        <v>87</v>
      </c>
      <c r="AV185" s="13" t="s">
        <v>85</v>
      </c>
      <c r="AW185" s="13" t="s">
        <v>32</v>
      </c>
      <c r="AX185" s="13" t="s">
        <v>77</v>
      </c>
      <c r="AY185" s="268" t="s">
        <v>167</v>
      </c>
    </row>
    <row r="186" spans="1:51" s="13" customFormat="1" ht="12">
      <c r="A186" s="13"/>
      <c r="B186" s="258"/>
      <c r="C186" s="259"/>
      <c r="D186" s="260" t="s">
        <v>177</v>
      </c>
      <c r="E186" s="261" t="s">
        <v>1</v>
      </c>
      <c r="F186" s="262" t="s">
        <v>242</v>
      </c>
      <c r="G186" s="259"/>
      <c r="H186" s="261" t="s">
        <v>1</v>
      </c>
      <c r="I186" s="263"/>
      <c r="J186" s="259"/>
      <c r="K186" s="259"/>
      <c r="L186" s="264"/>
      <c r="M186" s="265"/>
      <c r="N186" s="266"/>
      <c r="O186" s="266"/>
      <c r="P186" s="266"/>
      <c r="Q186" s="266"/>
      <c r="R186" s="266"/>
      <c r="S186" s="266"/>
      <c r="T186" s="267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8" t="s">
        <v>177</v>
      </c>
      <c r="AU186" s="268" t="s">
        <v>87</v>
      </c>
      <c r="AV186" s="13" t="s">
        <v>85</v>
      </c>
      <c r="AW186" s="13" t="s">
        <v>32</v>
      </c>
      <c r="AX186" s="13" t="s">
        <v>77</v>
      </c>
      <c r="AY186" s="268" t="s">
        <v>167</v>
      </c>
    </row>
    <row r="187" spans="1:51" s="14" customFormat="1" ht="12">
      <c r="A187" s="14"/>
      <c r="B187" s="269"/>
      <c r="C187" s="270"/>
      <c r="D187" s="260" t="s">
        <v>177</v>
      </c>
      <c r="E187" s="271" t="s">
        <v>1</v>
      </c>
      <c r="F187" s="272" t="s">
        <v>243</v>
      </c>
      <c r="G187" s="270"/>
      <c r="H187" s="273">
        <v>0.134</v>
      </c>
      <c r="I187" s="274"/>
      <c r="J187" s="270"/>
      <c r="K187" s="270"/>
      <c r="L187" s="275"/>
      <c r="M187" s="276"/>
      <c r="N187" s="277"/>
      <c r="O187" s="277"/>
      <c r="P187" s="277"/>
      <c r="Q187" s="277"/>
      <c r="R187" s="277"/>
      <c r="S187" s="277"/>
      <c r="T187" s="278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79" t="s">
        <v>177</v>
      </c>
      <c r="AU187" s="279" t="s">
        <v>87</v>
      </c>
      <c r="AV187" s="14" t="s">
        <v>87</v>
      </c>
      <c r="AW187" s="14" t="s">
        <v>32</v>
      </c>
      <c r="AX187" s="14" t="s">
        <v>77</v>
      </c>
      <c r="AY187" s="279" t="s">
        <v>167</v>
      </c>
    </row>
    <row r="188" spans="1:51" s="13" customFormat="1" ht="12">
      <c r="A188" s="13"/>
      <c r="B188" s="258"/>
      <c r="C188" s="259"/>
      <c r="D188" s="260" t="s">
        <v>177</v>
      </c>
      <c r="E188" s="261" t="s">
        <v>1</v>
      </c>
      <c r="F188" s="262" t="s">
        <v>244</v>
      </c>
      <c r="G188" s="259"/>
      <c r="H188" s="261" t="s">
        <v>1</v>
      </c>
      <c r="I188" s="263"/>
      <c r="J188" s="259"/>
      <c r="K188" s="259"/>
      <c r="L188" s="264"/>
      <c r="M188" s="265"/>
      <c r="N188" s="266"/>
      <c r="O188" s="266"/>
      <c r="P188" s="266"/>
      <c r="Q188" s="266"/>
      <c r="R188" s="266"/>
      <c r="S188" s="266"/>
      <c r="T188" s="267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8" t="s">
        <v>177</v>
      </c>
      <c r="AU188" s="268" t="s">
        <v>87</v>
      </c>
      <c r="AV188" s="13" t="s">
        <v>85</v>
      </c>
      <c r="AW188" s="13" t="s">
        <v>32</v>
      </c>
      <c r="AX188" s="13" t="s">
        <v>77</v>
      </c>
      <c r="AY188" s="268" t="s">
        <v>167</v>
      </c>
    </row>
    <row r="189" spans="1:51" s="14" customFormat="1" ht="12">
      <c r="A189" s="14"/>
      <c r="B189" s="269"/>
      <c r="C189" s="270"/>
      <c r="D189" s="260" t="s">
        <v>177</v>
      </c>
      <c r="E189" s="271" t="s">
        <v>1</v>
      </c>
      <c r="F189" s="272" t="s">
        <v>245</v>
      </c>
      <c r="G189" s="270"/>
      <c r="H189" s="273">
        <v>0.338</v>
      </c>
      <c r="I189" s="274"/>
      <c r="J189" s="270"/>
      <c r="K189" s="270"/>
      <c r="L189" s="275"/>
      <c r="M189" s="276"/>
      <c r="N189" s="277"/>
      <c r="O189" s="277"/>
      <c r="P189" s="277"/>
      <c r="Q189" s="277"/>
      <c r="R189" s="277"/>
      <c r="S189" s="277"/>
      <c r="T189" s="278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79" t="s">
        <v>177</v>
      </c>
      <c r="AU189" s="279" t="s">
        <v>87</v>
      </c>
      <c r="AV189" s="14" t="s">
        <v>87</v>
      </c>
      <c r="AW189" s="14" t="s">
        <v>32</v>
      </c>
      <c r="AX189" s="14" t="s">
        <v>77</v>
      </c>
      <c r="AY189" s="279" t="s">
        <v>167</v>
      </c>
    </row>
    <row r="190" spans="1:51" s="13" customFormat="1" ht="12">
      <c r="A190" s="13"/>
      <c r="B190" s="258"/>
      <c r="C190" s="259"/>
      <c r="D190" s="260" t="s">
        <v>177</v>
      </c>
      <c r="E190" s="261" t="s">
        <v>1</v>
      </c>
      <c r="F190" s="262" t="s">
        <v>246</v>
      </c>
      <c r="G190" s="259"/>
      <c r="H190" s="261" t="s">
        <v>1</v>
      </c>
      <c r="I190" s="263"/>
      <c r="J190" s="259"/>
      <c r="K190" s="259"/>
      <c r="L190" s="264"/>
      <c r="M190" s="265"/>
      <c r="N190" s="266"/>
      <c r="O190" s="266"/>
      <c r="P190" s="266"/>
      <c r="Q190" s="266"/>
      <c r="R190" s="266"/>
      <c r="S190" s="266"/>
      <c r="T190" s="267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8" t="s">
        <v>177</v>
      </c>
      <c r="AU190" s="268" t="s">
        <v>87</v>
      </c>
      <c r="AV190" s="13" t="s">
        <v>85</v>
      </c>
      <c r="AW190" s="13" t="s">
        <v>32</v>
      </c>
      <c r="AX190" s="13" t="s">
        <v>77</v>
      </c>
      <c r="AY190" s="268" t="s">
        <v>167</v>
      </c>
    </row>
    <row r="191" spans="1:51" s="14" customFormat="1" ht="12">
      <c r="A191" s="14"/>
      <c r="B191" s="269"/>
      <c r="C191" s="270"/>
      <c r="D191" s="260" t="s">
        <v>177</v>
      </c>
      <c r="E191" s="271" t="s">
        <v>1</v>
      </c>
      <c r="F191" s="272" t="s">
        <v>247</v>
      </c>
      <c r="G191" s="270"/>
      <c r="H191" s="273">
        <v>0.282</v>
      </c>
      <c r="I191" s="274"/>
      <c r="J191" s="270"/>
      <c r="K191" s="270"/>
      <c r="L191" s="275"/>
      <c r="M191" s="276"/>
      <c r="N191" s="277"/>
      <c r="O191" s="277"/>
      <c r="P191" s="277"/>
      <c r="Q191" s="277"/>
      <c r="R191" s="277"/>
      <c r="S191" s="277"/>
      <c r="T191" s="278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79" t="s">
        <v>177</v>
      </c>
      <c r="AU191" s="279" t="s">
        <v>87</v>
      </c>
      <c r="AV191" s="14" t="s">
        <v>87</v>
      </c>
      <c r="AW191" s="14" t="s">
        <v>32</v>
      </c>
      <c r="AX191" s="14" t="s">
        <v>77</v>
      </c>
      <c r="AY191" s="279" t="s">
        <v>167</v>
      </c>
    </row>
    <row r="192" spans="1:51" s="13" customFormat="1" ht="12">
      <c r="A192" s="13"/>
      <c r="B192" s="258"/>
      <c r="C192" s="259"/>
      <c r="D192" s="260" t="s">
        <v>177</v>
      </c>
      <c r="E192" s="261" t="s">
        <v>1</v>
      </c>
      <c r="F192" s="262" t="s">
        <v>248</v>
      </c>
      <c r="G192" s="259"/>
      <c r="H192" s="261" t="s">
        <v>1</v>
      </c>
      <c r="I192" s="263"/>
      <c r="J192" s="259"/>
      <c r="K192" s="259"/>
      <c r="L192" s="264"/>
      <c r="M192" s="265"/>
      <c r="N192" s="266"/>
      <c r="O192" s="266"/>
      <c r="P192" s="266"/>
      <c r="Q192" s="266"/>
      <c r="R192" s="266"/>
      <c r="S192" s="266"/>
      <c r="T192" s="267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8" t="s">
        <v>177</v>
      </c>
      <c r="AU192" s="268" t="s">
        <v>87</v>
      </c>
      <c r="AV192" s="13" t="s">
        <v>85</v>
      </c>
      <c r="AW192" s="13" t="s">
        <v>32</v>
      </c>
      <c r="AX192" s="13" t="s">
        <v>77</v>
      </c>
      <c r="AY192" s="268" t="s">
        <v>167</v>
      </c>
    </row>
    <row r="193" spans="1:51" s="14" customFormat="1" ht="12">
      <c r="A193" s="14"/>
      <c r="B193" s="269"/>
      <c r="C193" s="270"/>
      <c r="D193" s="260" t="s">
        <v>177</v>
      </c>
      <c r="E193" s="271" t="s">
        <v>1</v>
      </c>
      <c r="F193" s="272" t="s">
        <v>249</v>
      </c>
      <c r="G193" s="270"/>
      <c r="H193" s="273">
        <v>0.14</v>
      </c>
      <c r="I193" s="274"/>
      <c r="J193" s="270"/>
      <c r="K193" s="270"/>
      <c r="L193" s="275"/>
      <c r="M193" s="276"/>
      <c r="N193" s="277"/>
      <c r="O193" s="277"/>
      <c r="P193" s="277"/>
      <c r="Q193" s="277"/>
      <c r="R193" s="277"/>
      <c r="S193" s="277"/>
      <c r="T193" s="278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79" t="s">
        <v>177</v>
      </c>
      <c r="AU193" s="279" t="s">
        <v>87</v>
      </c>
      <c r="AV193" s="14" t="s">
        <v>87</v>
      </c>
      <c r="AW193" s="14" t="s">
        <v>32</v>
      </c>
      <c r="AX193" s="14" t="s">
        <v>77</v>
      </c>
      <c r="AY193" s="279" t="s">
        <v>167</v>
      </c>
    </row>
    <row r="194" spans="1:51" s="13" customFormat="1" ht="12">
      <c r="A194" s="13"/>
      <c r="B194" s="258"/>
      <c r="C194" s="259"/>
      <c r="D194" s="260" t="s">
        <v>177</v>
      </c>
      <c r="E194" s="261" t="s">
        <v>1</v>
      </c>
      <c r="F194" s="262" t="s">
        <v>250</v>
      </c>
      <c r="G194" s="259"/>
      <c r="H194" s="261" t="s">
        <v>1</v>
      </c>
      <c r="I194" s="263"/>
      <c r="J194" s="259"/>
      <c r="K194" s="259"/>
      <c r="L194" s="264"/>
      <c r="M194" s="265"/>
      <c r="N194" s="266"/>
      <c r="O194" s="266"/>
      <c r="P194" s="266"/>
      <c r="Q194" s="266"/>
      <c r="R194" s="266"/>
      <c r="S194" s="266"/>
      <c r="T194" s="267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8" t="s">
        <v>177</v>
      </c>
      <c r="AU194" s="268" t="s">
        <v>87</v>
      </c>
      <c r="AV194" s="13" t="s">
        <v>85</v>
      </c>
      <c r="AW194" s="13" t="s">
        <v>32</v>
      </c>
      <c r="AX194" s="13" t="s">
        <v>77</v>
      </c>
      <c r="AY194" s="268" t="s">
        <v>167</v>
      </c>
    </row>
    <row r="195" spans="1:51" s="14" customFormat="1" ht="12">
      <c r="A195" s="14"/>
      <c r="B195" s="269"/>
      <c r="C195" s="270"/>
      <c r="D195" s="260" t="s">
        <v>177</v>
      </c>
      <c r="E195" s="271" t="s">
        <v>1</v>
      </c>
      <c r="F195" s="272" t="s">
        <v>251</v>
      </c>
      <c r="G195" s="270"/>
      <c r="H195" s="273">
        <v>0.155</v>
      </c>
      <c r="I195" s="274"/>
      <c r="J195" s="270"/>
      <c r="K195" s="270"/>
      <c r="L195" s="275"/>
      <c r="M195" s="276"/>
      <c r="N195" s="277"/>
      <c r="O195" s="277"/>
      <c r="P195" s="277"/>
      <c r="Q195" s="277"/>
      <c r="R195" s="277"/>
      <c r="S195" s="277"/>
      <c r="T195" s="278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79" t="s">
        <v>177</v>
      </c>
      <c r="AU195" s="279" t="s">
        <v>87</v>
      </c>
      <c r="AV195" s="14" t="s">
        <v>87</v>
      </c>
      <c r="AW195" s="14" t="s">
        <v>32</v>
      </c>
      <c r="AX195" s="14" t="s">
        <v>77</v>
      </c>
      <c r="AY195" s="279" t="s">
        <v>167</v>
      </c>
    </row>
    <row r="196" spans="1:51" s="13" customFormat="1" ht="12">
      <c r="A196" s="13"/>
      <c r="B196" s="258"/>
      <c r="C196" s="259"/>
      <c r="D196" s="260" t="s">
        <v>177</v>
      </c>
      <c r="E196" s="261" t="s">
        <v>1</v>
      </c>
      <c r="F196" s="262" t="s">
        <v>252</v>
      </c>
      <c r="G196" s="259"/>
      <c r="H196" s="261" t="s">
        <v>1</v>
      </c>
      <c r="I196" s="263"/>
      <c r="J196" s="259"/>
      <c r="K196" s="259"/>
      <c r="L196" s="264"/>
      <c r="M196" s="265"/>
      <c r="N196" s="266"/>
      <c r="O196" s="266"/>
      <c r="P196" s="266"/>
      <c r="Q196" s="266"/>
      <c r="R196" s="266"/>
      <c r="S196" s="266"/>
      <c r="T196" s="267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8" t="s">
        <v>177</v>
      </c>
      <c r="AU196" s="268" t="s">
        <v>87</v>
      </c>
      <c r="AV196" s="13" t="s">
        <v>85</v>
      </c>
      <c r="AW196" s="13" t="s">
        <v>32</v>
      </c>
      <c r="AX196" s="13" t="s">
        <v>77</v>
      </c>
      <c r="AY196" s="268" t="s">
        <v>167</v>
      </c>
    </row>
    <row r="197" spans="1:51" s="14" customFormat="1" ht="12">
      <c r="A197" s="14"/>
      <c r="B197" s="269"/>
      <c r="C197" s="270"/>
      <c r="D197" s="260" t="s">
        <v>177</v>
      </c>
      <c r="E197" s="271" t="s">
        <v>1</v>
      </c>
      <c r="F197" s="272" t="s">
        <v>253</v>
      </c>
      <c r="G197" s="270"/>
      <c r="H197" s="273">
        <v>0.473</v>
      </c>
      <c r="I197" s="274"/>
      <c r="J197" s="270"/>
      <c r="K197" s="270"/>
      <c r="L197" s="275"/>
      <c r="M197" s="276"/>
      <c r="N197" s="277"/>
      <c r="O197" s="277"/>
      <c r="P197" s="277"/>
      <c r="Q197" s="277"/>
      <c r="R197" s="277"/>
      <c r="S197" s="277"/>
      <c r="T197" s="278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79" t="s">
        <v>177</v>
      </c>
      <c r="AU197" s="279" t="s">
        <v>87</v>
      </c>
      <c r="AV197" s="14" t="s">
        <v>87</v>
      </c>
      <c r="AW197" s="14" t="s">
        <v>32</v>
      </c>
      <c r="AX197" s="14" t="s">
        <v>77</v>
      </c>
      <c r="AY197" s="279" t="s">
        <v>167</v>
      </c>
    </row>
    <row r="198" spans="1:51" s="16" customFormat="1" ht="12">
      <c r="A198" s="16"/>
      <c r="B198" s="291"/>
      <c r="C198" s="292"/>
      <c r="D198" s="260" t="s">
        <v>177</v>
      </c>
      <c r="E198" s="293" t="s">
        <v>1</v>
      </c>
      <c r="F198" s="294" t="s">
        <v>254</v>
      </c>
      <c r="G198" s="292"/>
      <c r="H198" s="295">
        <v>1.5219999999999998</v>
      </c>
      <c r="I198" s="296"/>
      <c r="J198" s="292"/>
      <c r="K198" s="292"/>
      <c r="L198" s="297"/>
      <c r="M198" s="298"/>
      <c r="N198" s="299"/>
      <c r="O198" s="299"/>
      <c r="P198" s="299"/>
      <c r="Q198" s="299"/>
      <c r="R198" s="299"/>
      <c r="S198" s="299"/>
      <c r="T198" s="300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T198" s="301" t="s">
        <v>177</v>
      </c>
      <c r="AU198" s="301" t="s">
        <v>87</v>
      </c>
      <c r="AV198" s="16" t="s">
        <v>209</v>
      </c>
      <c r="AW198" s="16" t="s">
        <v>32</v>
      </c>
      <c r="AX198" s="16" t="s">
        <v>77</v>
      </c>
      <c r="AY198" s="301" t="s">
        <v>167</v>
      </c>
    </row>
    <row r="199" spans="1:51" s="13" customFormat="1" ht="12">
      <c r="A199" s="13"/>
      <c r="B199" s="258"/>
      <c r="C199" s="259"/>
      <c r="D199" s="260" t="s">
        <v>177</v>
      </c>
      <c r="E199" s="261" t="s">
        <v>1</v>
      </c>
      <c r="F199" s="262" t="s">
        <v>255</v>
      </c>
      <c r="G199" s="259"/>
      <c r="H199" s="261" t="s">
        <v>1</v>
      </c>
      <c r="I199" s="263"/>
      <c r="J199" s="259"/>
      <c r="K199" s="259"/>
      <c r="L199" s="264"/>
      <c r="M199" s="265"/>
      <c r="N199" s="266"/>
      <c r="O199" s="266"/>
      <c r="P199" s="266"/>
      <c r="Q199" s="266"/>
      <c r="R199" s="266"/>
      <c r="S199" s="266"/>
      <c r="T199" s="267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8" t="s">
        <v>177</v>
      </c>
      <c r="AU199" s="268" t="s">
        <v>87</v>
      </c>
      <c r="AV199" s="13" t="s">
        <v>85</v>
      </c>
      <c r="AW199" s="13" t="s">
        <v>32</v>
      </c>
      <c r="AX199" s="13" t="s">
        <v>77</v>
      </c>
      <c r="AY199" s="268" t="s">
        <v>167</v>
      </c>
    </row>
    <row r="200" spans="1:51" s="13" customFormat="1" ht="12">
      <c r="A200" s="13"/>
      <c r="B200" s="258"/>
      <c r="C200" s="259"/>
      <c r="D200" s="260" t="s">
        <v>177</v>
      </c>
      <c r="E200" s="261" t="s">
        <v>1</v>
      </c>
      <c r="F200" s="262" t="s">
        <v>256</v>
      </c>
      <c r="G200" s="259"/>
      <c r="H200" s="261" t="s">
        <v>1</v>
      </c>
      <c r="I200" s="263"/>
      <c r="J200" s="259"/>
      <c r="K200" s="259"/>
      <c r="L200" s="264"/>
      <c r="M200" s="265"/>
      <c r="N200" s="266"/>
      <c r="O200" s="266"/>
      <c r="P200" s="266"/>
      <c r="Q200" s="266"/>
      <c r="R200" s="266"/>
      <c r="S200" s="266"/>
      <c r="T200" s="267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8" t="s">
        <v>177</v>
      </c>
      <c r="AU200" s="268" t="s">
        <v>87</v>
      </c>
      <c r="AV200" s="13" t="s">
        <v>85</v>
      </c>
      <c r="AW200" s="13" t="s">
        <v>32</v>
      </c>
      <c r="AX200" s="13" t="s">
        <v>77</v>
      </c>
      <c r="AY200" s="268" t="s">
        <v>167</v>
      </c>
    </row>
    <row r="201" spans="1:51" s="14" customFormat="1" ht="12">
      <c r="A201" s="14"/>
      <c r="B201" s="269"/>
      <c r="C201" s="270"/>
      <c r="D201" s="260" t="s">
        <v>177</v>
      </c>
      <c r="E201" s="271" t="s">
        <v>1</v>
      </c>
      <c r="F201" s="272" t="s">
        <v>257</v>
      </c>
      <c r="G201" s="270"/>
      <c r="H201" s="273">
        <v>0.203</v>
      </c>
      <c r="I201" s="274"/>
      <c r="J201" s="270"/>
      <c r="K201" s="270"/>
      <c r="L201" s="275"/>
      <c r="M201" s="276"/>
      <c r="N201" s="277"/>
      <c r="O201" s="277"/>
      <c r="P201" s="277"/>
      <c r="Q201" s="277"/>
      <c r="R201" s="277"/>
      <c r="S201" s="277"/>
      <c r="T201" s="278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79" t="s">
        <v>177</v>
      </c>
      <c r="AU201" s="279" t="s">
        <v>87</v>
      </c>
      <c r="AV201" s="14" t="s">
        <v>87</v>
      </c>
      <c r="AW201" s="14" t="s">
        <v>32</v>
      </c>
      <c r="AX201" s="14" t="s">
        <v>77</v>
      </c>
      <c r="AY201" s="279" t="s">
        <v>167</v>
      </c>
    </row>
    <row r="202" spans="1:51" s="13" customFormat="1" ht="12">
      <c r="A202" s="13"/>
      <c r="B202" s="258"/>
      <c r="C202" s="259"/>
      <c r="D202" s="260" t="s">
        <v>177</v>
      </c>
      <c r="E202" s="261" t="s">
        <v>1</v>
      </c>
      <c r="F202" s="262" t="s">
        <v>258</v>
      </c>
      <c r="G202" s="259"/>
      <c r="H202" s="261" t="s">
        <v>1</v>
      </c>
      <c r="I202" s="263"/>
      <c r="J202" s="259"/>
      <c r="K202" s="259"/>
      <c r="L202" s="264"/>
      <c r="M202" s="265"/>
      <c r="N202" s="266"/>
      <c r="O202" s="266"/>
      <c r="P202" s="266"/>
      <c r="Q202" s="266"/>
      <c r="R202" s="266"/>
      <c r="S202" s="266"/>
      <c r="T202" s="267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8" t="s">
        <v>177</v>
      </c>
      <c r="AU202" s="268" t="s">
        <v>87</v>
      </c>
      <c r="AV202" s="13" t="s">
        <v>85</v>
      </c>
      <c r="AW202" s="13" t="s">
        <v>32</v>
      </c>
      <c r="AX202" s="13" t="s">
        <v>77</v>
      </c>
      <c r="AY202" s="268" t="s">
        <v>167</v>
      </c>
    </row>
    <row r="203" spans="1:51" s="14" customFormat="1" ht="12">
      <c r="A203" s="14"/>
      <c r="B203" s="269"/>
      <c r="C203" s="270"/>
      <c r="D203" s="260" t="s">
        <v>177</v>
      </c>
      <c r="E203" s="271" t="s">
        <v>1</v>
      </c>
      <c r="F203" s="272" t="s">
        <v>259</v>
      </c>
      <c r="G203" s="270"/>
      <c r="H203" s="273">
        <v>0.19</v>
      </c>
      <c r="I203" s="274"/>
      <c r="J203" s="270"/>
      <c r="K203" s="270"/>
      <c r="L203" s="275"/>
      <c r="M203" s="276"/>
      <c r="N203" s="277"/>
      <c r="O203" s="277"/>
      <c r="P203" s="277"/>
      <c r="Q203" s="277"/>
      <c r="R203" s="277"/>
      <c r="S203" s="277"/>
      <c r="T203" s="278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79" t="s">
        <v>177</v>
      </c>
      <c r="AU203" s="279" t="s">
        <v>87</v>
      </c>
      <c r="AV203" s="14" t="s">
        <v>87</v>
      </c>
      <c r="AW203" s="14" t="s">
        <v>32</v>
      </c>
      <c r="AX203" s="14" t="s">
        <v>77</v>
      </c>
      <c r="AY203" s="279" t="s">
        <v>167</v>
      </c>
    </row>
    <row r="204" spans="1:51" s="13" customFormat="1" ht="12">
      <c r="A204" s="13"/>
      <c r="B204" s="258"/>
      <c r="C204" s="259"/>
      <c r="D204" s="260" t="s">
        <v>177</v>
      </c>
      <c r="E204" s="261" t="s">
        <v>1</v>
      </c>
      <c r="F204" s="262" t="s">
        <v>256</v>
      </c>
      <c r="G204" s="259"/>
      <c r="H204" s="261" t="s">
        <v>1</v>
      </c>
      <c r="I204" s="263"/>
      <c r="J204" s="259"/>
      <c r="K204" s="259"/>
      <c r="L204" s="264"/>
      <c r="M204" s="265"/>
      <c r="N204" s="266"/>
      <c r="O204" s="266"/>
      <c r="P204" s="266"/>
      <c r="Q204" s="266"/>
      <c r="R204" s="266"/>
      <c r="S204" s="266"/>
      <c r="T204" s="267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8" t="s">
        <v>177</v>
      </c>
      <c r="AU204" s="268" t="s">
        <v>87</v>
      </c>
      <c r="AV204" s="13" t="s">
        <v>85</v>
      </c>
      <c r="AW204" s="13" t="s">
        <v>32</v>
      </c>
      <c r="AX204" s="13" t="s">
        <v>77</v>
      </c>
      <c r="AY204" s="268" t="s">
        <v>167</v>
      </c>
    </row>
    <row r="205" spans="1:51" s="14" customFormat="1" ht="12">
      <c r="A205" s="14"/>
      <c r="B205" s="269"/>
      <c r="C205" s="270"/>
      <c r="D205" s="260" t="s">
        <v>177</v>
      </c>
      <c r="E205" s="271" t="s">
        <v>1</v>
      </c>
      <c r="F205" s="272" t="s">
        <v>257</v>
      </c>
      <c r="G205" s="270"/>
      <c r="H205" s="273">
        <v>0.203</v>
      </c>
      <c r="I205" s="274"/>
      <c r="J205" s="270"/>
      <c r="K205" s="270"/>
      <c r="L205" s="275"/>
      <c r="M205" s="276"/>
      <c r="N205" s="277"/>
      <c r="O205" s="277"/>
      <c r="P205" s="277"/>
      <c r="Q205" s="277"/>
      <c r="R205" s="277"/>
      <c r="S205" s="277"/>
      <c r="T205" s="278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79" t="s">
        <v>177</v>
      </c>
      <c r="AU205" s="279" t="s">
        <v>87</v>
      </c>
      <c r="AV205" s="14" t="s">
        <v>87</v>
      </c>
      <c r="AW205" s="14" t="s">
        <v>32</v>
      </c>
      <c r="AX205" s="14" t="s">
        <v>77</v>
      </c>
      <c r="AY205" s="279" t="s">
        <v>167</v>
      </c>
    </row>
    <row r="206" spans="1:51" s="16" customFormat="1" ht="12">
      <c r="A206" s="16"/>
      <c r="B206" s="291"/>
      <c r="C206" s="292"/>
      <c r="D206" s="260" t="s">
        <v>177</v>
      </c>
      <c r="E206" s="293" t="s">
        <v>1</v>
      </c>
      <c r="F206" s="294" t="s">
        <v>254</v>
      </c>
      <c r="G206" s="292"/>
      <c r="H206" s="295">
        <v>0.5960000000000001</v>
      </c>
      <c r="I206" s="296"/>
      <c r="J206" s="292"/>
      <c r="K206" s="292"/>
      <c r="L206" s="297"/>
      <c r="M206" s="298"/>
      <c r="N206" s="299"/>
      <c r="O206" s="299"/>
      <c r="P206" s="299"/>
      <c r="Q206" s="299"/>
      <c r="R206" s="299"/>
      <c r="S206" s="299"/>
      <c r="T206" s="300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T206" s="301" t="s">
        <v>177</v>
      </c>
      <c r="AU206" s="301" t="s">
        <v>87</v>
      </c>
      <c r="AV206" s="16" t="s">
        <v>209</v>
      </c>
      <c r="AW206" s="16" t="s">
        <v>32</v>
      </c>
      <c r="AX206" s="16" t="s">
        <v>77</v>
      </c>
      <c r="AY206" s="301" t="s">
        <v>167</v>
      </c>
    </row>
    <row r="207" spans="1:51" s="15" customFormat="1" ht="12">
      <c r="A207" s="15"/>
      <c r="B207" s="280"/>
      <c r="C207" s="281"/>
      <c r="D207" s="260" t="s">
        <v>177</v>
      </c>
      <c r="E207" s="282" t="s">
        <v>1</v>
      </c>
      <c r="F207" s="283" t="s">
        <v>196</v>
      </c>
      <c r="G207" s="281"/>
      <c r="H207" s="284">
        <v>2.118</v>
      </c>
      <c r="I207" s="285"/>
      <c r="J207" s="281"/>
      <c r="K207" s="281"/>
      <c r="L207" s="286"/>
      <c r="M207" s="287"/>
      <c r="N207" s="288"/>
      <c r="O207" s="288"/>
      <c r="P207" s="288"/>
      <c r="Q207" s="288"/>
      <c r="R207" s="288"/>
      <c r="S207" s="288"/>
      <c r="T207" s="289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90" t="s">
        <v>177</v>
      </c>
      <c r="AU207" s="290" t="s">
        <v>87</v>
      </c>
      <c r="AV207" s="15" t="s">
        <v>175</v>
      </c>
      <c r="AW207" s="15" t="s">
        <v>32</v>
      </c>
      <c r="AX207" s="15" t="s">
        <v>85</v>
      </c>
      <c r="AY207" s="290" t="s">
        <v>167</v>
      </c>
    </row>
    <row r="208" spans="1:65" s="2" customFormat="1" ht="21.75" customHeight="1">
      <c r="A208" s="40"/>
      <c r="B208" s="41"/>
      <c r="C208" s="245" t="s">
        <v>168</v>
      </c>
      <c r="D208" s="245" t="s">
        <v>170</v>
      </c>
      <c r="E208" s="246" t="s">
        <v>260</v>
      </c>
      <c r="F208" s="247" t="s">
        <v>261</v>
      </c>
      <c r="G208" s="248" t="s">
        <v>222</v>
      </c>
      <c r="H208" s="249">
        <v>1</v>
      </c>
      <c r="I208" s="250"/>
      <c r="J208" s="251">
        <f>ROUND(I208*H208,2)</f>
        <v>0</v>
      </c>
      <c r="K208" s="247" t="s">
        <v>174</v>
      </c>
      <c r="L208" s="46"/>
      <c r="M208" s="252" t="s">
        <v>1</v>
      </c>
      <c r="N208" s="253" t="s">
        <v>42</v>
      </c>
      <c r="O208" s="93"/>
      <c r="P208" s="254">
        <f>O208*H208</f>
        <v>0</v>
      </c>
      <c r="Q208" s="254">
        <v>0</v>
      </c>
      <c r="R208" s="254">
        <f>Q208*H208</f>
        <v>0</v>
      </c>
      <c r="S208" s="254">
        <v>0.09</v>
      </c>
      <c r="T208" s="255">
        <f>S208*H208</f>
        <v>0.09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56" t="s">
        <v>175</v>
      </c>
      <c r="AT208" s="256" t="s">
        <v>170</v>
      </c>
      <c r="AU208" s="256" t="s">
        <v>87</v>
      </c>
      <c r="AY208" s="19" t="s">
        <v>167</v>
      </c>
      <c r="BE208" s="257">
        <f>IF(N208="základní",J208,0)</f>
        <v>0</v>
      </c>
      <c r="BF208" s="257">
        <f>IF(N208="snížená",J208,0)</f>
        <v>0</v>
      </c>
      <c r="BG208" s="257">
        <f>IF(N208="zákl. přenesená",J208,0)</f>
        <v>0</v>
      </c>
      <c r="BH208" s="257">
        <f>IF(N208="sníž. přenesená",J208,0)</f>
        <v>0</v>
      </c>
      <c r="BI208" s="257">
        <f>IF(N208="nulová",J208,0)</f>
        <v>0</v>
      </c>
      <c r="BJ208" s="19" t="s">
        <v>85</v>
      </c>
      <c r="BK208" s="257">
        <f>ROUND(I208*H208,2)</f>
        <v>0</v>
      </c>
      <c r="BL208" s="19" t="s">
        <v>175</v>
      </c>
      <c r="BM208" s="256" t="s">
        <v>262</v>
      </c>
    </row>
    <row r="209" spans="1:51" s="13" customFormat="1" ht="12">
      <c r="A209" s="13"/>
      <c r="B209" s="258"/>
      <c r="C209" s="259"/>
      <c r="D209" s="260" t="s">
        <v>177</v>
      </c>
      <c r="E209" s="261" t="s">
        <v>1</v>
      </c>
      <c r="F209" s="262" t="s">
        <v>224</v>
      </c>
      <c r="G209" s="259"/>
      <c r="H209" s="261" t="s">
        <v>1</v>
      </c>
      <c r="I209" s="263"/>
      <c r="J209" s="259"/>
      <c r="K209" s="259"/>
      <c r="L209" s="264"/>
      <c r="M209" s="265"/>
      <c r="N209" s="266"/>
      <c r="O209" s="266"/>
      <c r="P209" s="266"/>
      <c r="Q209" s="266"/>
      <c r="R209" s="266"/>
      <c r="S209" s="266"/>
      <c r="T209" s="267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8" t="s">
        <v>177</v>
      </c>
      <c r="AU209" s="268" t="s">
        <v>87</v>
      </c>
      <c r="AV209" s="13" t="s">
        <v>85</v>
      </c>
      <c r="AW209" s="13" t="s">
        <v>32</v>
      </c>
      <c r="AX209" s="13" t="s">
        <v>77</v>
      </c>
      <c r="AY209" s="268" t="s">
        <v>167</v>
      </c>
    </row>
    <row r="210" spans="1:51" s="13" customFormat="1" ht="12">
      <c r="A210" s="13"/>
      <c r="B210" s="258"/>
      <c r="C210" s="259"/>
      <c r="D210" s="260" t="s">
        <v>177</v>
      </c>
      <c r="E210" s="261" t="s">
        <v>1</v>
      </c>
      <c r="F210" s="262" t="s">
        <v>263</v>
      </c>
      <c r="G210" s="259"/>
      <c r="H210" s="261" t="s">
        <v>1</v>
      </c>
      <c r="I210" s="263"/>
      <c r="J210" s="259"/>
      <c r="K210" s="259"/>
      <c r="L210" s="264"/>
      <c r="M210" s="265"/>
      <c r="N210" s="266"/>
      <c r="O210" s="266"/>
      <c r="P210" s="266"/>
      <c r="Q210" s="266"/>
      <c r="R210" s="266"/>
      <c r="S210" s="266"/>
      <c r="T210" s="267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8" t="s">
        <v>177</v>
      </c>
      <c r="AU210" s="268" t="s">
        <v>87</v>
      </c>
      <c r="AV210" s="13" t="s">
        <v>85</v>
      </c>
      <c r="AW210" s="13" t="s">
        <v>32</v>
      </c>
      <c r="AX210" s="13" t="s">
        <v>77</v>
      </c>
      <c r="AY210" s="268" t="s">
        <v>167</v>
      </c>
    </row>
    <row r="211" spans="1:51" s="14" customFormat="1" ht="12">
      <c r="A211" s="14"/>
      <c r="B211" s="269"/>
      <c r="C211" s="270"/>
      <c r="D211" s="260" t="s">
        <v>177</v>
      </c>
      <c r="E211" s="271" t="s">
        <v>1</v>
      </c>
      <c r="F211" s="272" t="s">
        <v>85</v>
      </c>
      <c r="G211" s="270"/>
      <c r="H211" s="273">
        <v>1</v>
      </c>
      <c r="I211" s="274"/>
      <c r="J211" s="270"/>
      <c r="K211" s="270"/>
      <c r="L211" s="275"/>
      <c r="M211" s="276"/>
      <c r="N211" s="277"/>
      <c r="O211" s="277"/>
      <c r="P211" s="277"/>
      <c r="Q211" s="277"/>
      <c r="R211" s="277"/>
      <c r="S211" s="277"/>
      <c r="T211" s="278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79" t="s">
        <v>177</v>
      </c>
      <c r="AU211" s="279" t="s">
        <v>87</v>
      </c>
      <c r="AV211" s="14" t="s">
        <v>87</v>
      </c>
      <c r="AW211" s="14" t="s">
        <v>32</v>
      </c>
      <c r="AX211" s="14" t="s">
        <v>77</v>
      </c>
      <c r="AY211" s="279" t="s">
        <v>167</v>
      </c>
    </row>
    <row r="212" spans="1:51" s="15" customFormat="1" ht="12">
      <c r="A212" s="15"/>
      <c r="B212" s="280"/>
      <c r="C212" s="281"/>
      <c r="D212" s="260" t="s">
        <v>177</v>
      </c>
      <c r="E212" s="282" t="s">
        <v>1</v>
      </c>
      <c r="F212" s="283" t="s">
        <v>196</v>
      </c>
      <c r="G212" s="281"/>
      <c r="H212" s="284">
        <v>1</v>
      </c>
      <c r="I212" s="285"/>
      <c r="J212" s="281"/>
      <c r="K212" s="281"/>
      <c r="L212" s="286"/>
      <c r="M212" s="287"/>
      <c r="N212" s="288"/>
      <c r="O212" s="288"/>
      <c r="P212" s="288"/>
      <c r="Q212" s="288"/>
      <c r="R212" s="288"/>
      <c r="S212" s="288"/>
      <c r="T212" s="289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90" t="s">
        <v>177</v>
      </c>
      <c r="AU212" s="290" t="s">
        <v>87</v>
      </c>
      <c r="AV212" s="15" t="s">
        <v>175</v>
      </c>
      <c r="AW212" s="15" t="s">
        <v>32</v>
      </c>
      <c r="AX212" s="15" t="s">
        <v>85</v>
      </c>
      <c r="AY212" s="290" t="s">
        <v>167</v>
      </c>
    </row>
    <row r="213" spans="1:65" s="2" customFormat="1" ht="21.75" customHeight="1">
      <c r="A213" s="40"/>
      <c r="B213" s="41"/>
      <c r="C213" s="245" t="s">
        <v>264</v>
      </c>
      <c r="D213" s="245" t="s">
        <v>170</v>
      </c>
      <c r="E213" s="246" t="s">
        <v>265</v>
      </c>
      <c r="F213" s="247" t="s">
        <v>266</v>
      </c>
      <c r="G213" s="248" t="s">
        <v>267</v>
      </c>
      <c r="H213" s="249">
        <v>0.96</v>
      </c>
      <c r="I213" s="250"/>
      <c r="J213" s="251">
        <f>ROUND(I213*H213,2)</f>
        <v>0</v>
      </c>
      <c r="K213" s="247" t="s">
        <v>174</v>
      </c>
      <c r="L213" s="46"/>
      <c r="M213" s="252" t="s">
        <v>1</v>
      </c>
      <c r="N213" s="253" t="s">
        <v>42</v>
      </c>
      <c r="O213" s="93"/>
      <c r="P213" s="254">
        <f>O213*H213</f>
        <v>0</v>
      </c>
      <c r="Q213" s="254">
        <v>0.00048</v>
      </c>
      <c r="R213" s="254">
        <f>Q213*H213</f>
        <v>0.0004608</v>
      </c>
      <c r="S213" s="254">
        <v>0.008</v>
      </c>
      <c r="T213" s="255">
        <f>S213*H213</f>
        <v>0.00768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56" t="s">
        <v>175</v>
      </c>
      <c r="AT213" s="256" t="s">
        <v>170</v>
      </c>
      <c r="AU213" s="256" t="s">
        <v>87</v>
      </c>
      <c r="AY213" s="19" t="s">
        <v>167</v>
      </c>
      <c r="BE213" s="257">
        <f>IF(N213="základní",J213,0)</f>
        <v>0</v>
      </c>
      <c r="BF213" s="257">
        <f>IF(N213="snížená",J213,0)</f>
        <v>0</v>
      </c>
      <c r="BG213" s="257">
        <f>IF(N213="zákl. přenesená",J213,0)</f>
        <v>0</v>
      </c>
      <c r="BH213" s="257">
        <f>IF(N213="sníž. přenesená",J213,0)</f>
        <v>0</v>
      </c>
      <c r="BI213" s="257">
        <f>IF(N213="nulová",J213,0)</f>
        <v>0</v>
      </c>
      <c r="BJ213" s="19" t="s">
        <v>85</v>
      </c>
      <c r="BK213" s="257">
        <f>ROUND(I213*H213,2)</f>
        <v>0</v>
      </c>
      <c r="BL213" s="19" t="s">
        <v>175</v>
      </c>
      <c r="BM213" s="256" t="s">
        <v>268</v>
      </c>
    </row>
    <row r="214" spans="1:51" s="13" customFormat="1" ht="12">
      <c r="A214" s="13"/>
      <c r="B214" s="258"/>
      <c r="C214" s="259"/>
      <c r="D214" s="260" t="s">
        <v>177</v>
      </c>
      <c r="E214" s="261" t="s">
        <v>1</v>
      </c>
      <c r="F214" s="262" t="s">
        <v>255</v>
      </c>
      <c r="G214" s="259"/>
      <c r="H214" s="261" t="s">
        <v>1</v>
      </c>
      <c r="I214" s="263"/>
      <c r="J214" s="259"/>
      <c r="K214" s="259"/>
      <c r="L214" s="264"/>
      <c r="M214" s="265"/>
      <c r="N214" s="266"/>
      <c r="O214" s="266"/>
      <c r="P214" s="266"/>
      <c r="Q214" s="266"/>
      <c r="R214" s="266"/>
      <c r="S214" s="266"/>
      <c r="T214" s="267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8" t="s">
        <v>177</v>
      </c>
      <c r="AU214" s="268" t="s">
        <v>87</v>
      </c>
      <c r="AV214" s="13" t="s">
        <v>85</v>
      </c>
      <c r="AW214" s="13" t="s">
        <v>32</v>
      </c>
      <c r="AX214" s="13" t="s">
        <v>77</v>
      </c>
      <c r="AY214" s="268" t="s">
        <v>167</v>
      </c>
    </row>
    <row r="215" spans="1:51" s="13" customFormat="1" ht="12">
      <c r="A215" s="13"/>
      <c r="B215" s="258"/>
      <c r="C215" s="259"/>
      <c r="D215" s="260" t="s">
        <v>177</v>
      </c>
      <c r="E215" s="261" t="s">
        <v>1</v>
      </c>
      <c r="F215" s="262" t="s">
        <v>269</v>
      </c>
      <c r="G215" s="259"/>
      <c r="H215" s="261" t="s">
        <v>1</v>
      </c>
      <c r="I215" s="263"/>
      <c r="J215" s="259"/>
      <c r="K215" s="259"/>
      <c r="L215" s="264"/>
      <c r="M215" s="265"/>
      <c r="N215" s="266"/>
      <c r="O215" s="266"/>
      <c r="P215" s="266"/>
      <c r="Q215" s="266"/>
      <c r="R215" s="266"/>
      <c r="S215" s="266"/>
      <c r="T215" s="267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8" t="s">
        <v>177</v>
      </c>
      <c r="AU215" s="268" t="s">
        <v>87</v>
      </c>
      <c r="AV215" s="13" t="s">
        <v>85</v>
      </c>
      <c r="AW215" s="13" t="s">
        <v>32</v>
      </c>
      <c r="AX215" s="13" t="s">
        <v>77</v>
      </c>
      <c r="AY215" s="268" t="s">
        <v>167</v>
      </c>
    </row>
    <row r="216" spans="1:51" s="14" customFormat="1" ht="12">
      <c r="A216" s="14"/>
      <c r="B216" s="269"/>
      <c r="C216" s="270"/>
      <c r="D216" s="260" t="s">
        <v>177</v>
      </c>
      <c r="E216" s="271" t="s">
        <v>1</v>
      </c>
      <c r="F216" s="272" t="s">
        <v>270</v>
      </c>
      <c r="G216" s="270"/>
      <c r="H216" s="273">
        <v>0.96</v>
      </c>
      <c r="I216" s="274"/>
      <c r="J216" s="270"/>
      <c r="K216" s="270"/>
      <c r="L216" s="275"/>
      <c r="M216" s="276"/>
      <c r="N216" s="277"/>
      <c r="O216" s="277"/>
      <c r="P216" s="277"/>
      <c r="Q216" s="277"/>
      <c r="R216" s="277"/>
      <c r="S216" s="277"/>
      <c r="T216" s="278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79" t="s">
        <v>177</v>
      </c>
      <c r="AU216" s="279" t="s">
        <v>87</v>
      </c>
      <c r="AV216" s="14" t="s">
        <v>87</v>
      </c>
      <c r="AW216" s="14" t="s">
        <v>32</v>
      </c>
      <c r="AX216" s="14" t="s">
        <v>77</v>
      </c>
      <c r="AY216" s="279" t="s">
        <v>167</v>
      </c>
    </row>
    <row r="217" spans="1:51" s="15" customFormat="1" ht="12">
      <c r="A217" s="15"/>
      <c r="B217" s="280"/>
      <c r="C217" s="281"/>
      <c r="D217" s="260" t="s">
        <v>177</v>
      </c>
      <c r="E217" s="282" t="s">
        <v>1</v>
      </c>
      <c r="F217" s="283" t="s">
        <v>196</v>
      </c>
      <c r="G217" s="281"/>
      <c r="H217" s="284">
        <v>0.96</v>
      </c>
      <c r="I217" s="285"/>
      <c r="J217" s="281"/>
      <c r="K217" s="281"/>
      <c r="L217" s="286"/>
      <c r="M217" s="287"/>
      <c r="N217" s="288"/>
      <c r="O217" s="288"/>
      <c r="P217" s="288"/>
      <c r="Q217" s="288"/>
      <c r="R217" s="288"/>
      <c r="S217" s="288"/>
      <c r="T217" s="289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90" t="s">
        <v>177</v>
      </c>
      <c r="AU217" s="290" t="s">
        <v>87</v>
      </c>
      <c r="AV217" s="15" t="s">
        <v>175</v>
      </c>
      <c r="AW217" s="15" t="s">
        <v>32</v>
      </c>
      <c r="AX217" s="15" t="s">
        <v>85</v>
      </c>
      <c r="AY217" s="290" t="s">
        <v>167</v>
      </c>
    </row>
    <row r="218" spans="1:65" s="2" customFormat="1" ht="21.75" customHeight="1">
      <c r="A218" s="40"/>
      <c r="B218" s="41"/>
      <c r="C218" s="245" t="s">
        <v>271</v>
      </c>
      <c r="D218" s="245" t="s">
        <v>170</v>
      </c>
      <c r="E218" s="246" t="s">
        <v>272</v>
      </c>
      <c r="F218" s="247" t="s">
        <v>273</v>
      </c>
      <c r="G218" s="248" t="s">
        <v>267</v>
      </c>
      <c r="H218" s="249">
        <v>0.45</v>
      </c>
      <c r="I218" s="250"/>
      <c r="J218" s="251">
        <f>ROUND(I218*H218,2)</f>
        <v>0</v>
      </c>
      <c r="K218" s="247" t="s">
        <v>174</v>
      </c>
      <c r="L218" s="46"/>
      <c r="M218" s="252" t="s">
        <v>1</v>
      </c>
      <c r="N218" s="253" t="s">
        <v>42</v>
      </c>
      <c r="O218" s="93"/>
      <c r="P218" s="254">
        <f>O218*H218</f>
        <v>0</v>
      </c>
      <c r="Q218" s="254">
        <v>0.00067</v>
      </c>
      <c r="R218" s="254">
        <f>Q218*H218</f>
        <v>0.0003015</v>
      </c>
      <c r="S218" s="254">
        <v>0.02</v>
      </c>
      <c r="T218" s="255">
        <f>S218*H218</f>
        <v>0.009000000000000001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56" t="s">
        <v>175</v>
      </c>
      <c r="AT218" s="256" t="s">
        <v>170</v>
      </c>
      <c r="AU218" s="256" t="s">
        <v>87</v>
      </c>
      <c r="AY218" s="19" t="s">
        <v>167</v>
      </c>
      <c r="BE218" s="257">
        <f>IF(N218="základní",J218,0)</f>
        <v>0</v>
      </c>
      <c r="BF218" s="257">
        <f>IF(N218="snížená",J218,0)</f>
        <v>0</v>
      </c>
      <c r="BG218" s="257">
        <f>IF(N218="zákl. přenesená",J218,0)</f>
        <v>0</v>
      </c>
      <c r="BH218" s="257">
        <f>IF(N218="sníž. přenesená",J218,0)</f>
        <v>0</v>
      </c>
      <c r="BI218" s="257">
        <f>IF(N218="nulová",J218,0)</f>
        <v>0</v>
      </c>
      <c r="BJ218" s="19" t="s">
        <v>85</v>
      </c>
      <c r="BK218" s="257">
        <f>ROUND(I218*H218,2)</f>
        <v>0</v>
      </c>
      <c r="BL218" s="19" t="s">
        <v>175</v>
      </c>
      <c r="BM218" s="256" t="s">
        <v>274</v>
      </c>
    </row>
    <row r="219" spans="1:51" s="13" customFormat="1" ht="12">
      <c r="A219" s="13"/>
      <c r="B219" s="258"/>
      <c r="C219" s="259"/>
      <c r="D219" s="260" t="s">
        <v>177</v>
      </c>
      <c r="E219" s="261" t="s">
        <v>1</v>
      </c>
      <c r="F219" s="262" t="s">
        <v>255</v>
      </c>
      <c r="G219" s="259"/>
      <c r="H219" s="261" t="s">
        <v>1</v>
      </c>
      <c r="I219" s="263"/>
      <c r="J219" s="259"/>
      <c r="K219" s="259"/>
      <c r="L219" s="264"/>
      <c r="M219" s="265"/>
      <c r="N219" s="266"/>
      <c r="O219" s="266"/>
      <c r="P219" s="266"/>
      <c r="Q219" s="266"/>
      <c r="R219" s="266"/>
      <c r="S219" s="266"/>
      <c r="T219" s="267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8" t="s">
        <v>177</v>
      </c>
      <c r="AU219" s="268" t="s">
        <v>87</v>
      </c>
      <c r="AV219" s="13" t="s">
        <v>85</v>
      </c>
      <c r="AW219" s="13" t="s">
        <v>32</v>
      </c>
      <c r="AX219" s="13" t="s">
        <v>77</v>
      </c>
      <c r="AY219" s="268" t="s">
        <v>167</v>
      </c>
    </row>
    <row r="220" spans="1:51" s="13" customFormat="1" ht="12">
      <c r="A220" s="13"/>
      <c r="B220" s="258"/>
      <c r="C220" s="259"/>
      <c r="D220" s="260" t="s">
        <v>177</v>
      </c>
      <c r="E220" s="261" t="s">
        <v>1</v>
      </c>
      <c r="F220" s="262" t="s">
        <v>275</v>
      </c>
      <c r="G220" s="259"/>
      <c r="H220" s="261" t="s">
        <v>1</v>
      </c>
      <c r="I220" s="263"/>
      <c r="J220" s="259"/>
      <c r="K220" s="259"/>
      <c r="L220" s="264"/>
      <c r="M220" s="265"/>
      <c r="N220" s="266"/>
      <c r="O220" s="266"/>
      <c r="P220" s="266"/>
      <c r="Q220" s="266"/>
      <c r="R220" s="266"/>
      <c r="S220" s="266"/>
      <c r="T220" s="267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8" t="s">
        <v>177</v>
      </c>
      <c r="AU220" s="268" t="s">
        <v>87</v>
      </c>
      <c r="AV220" s="13" t="s">
        <v>85</v>
      </c>
      <c r="AW220" s="13" t="s">
        <v>32</v>
      </c>
      <c r="AX220" s="13" t="s">
        <v>77</v>
      </c>
      <c r="AY220" s="268" t="s">
        <v>167</v>
      </c>
    </row>
    <row r="221" spans="1:51" s="14" customFormat="1" ht="12">
      <c r="A221" s="14"/>
      <c r="B221" s="269"/>
      <c r="C221" s="270"/>
      <c r="D221" s="260" t="s">
        <v>177</v>
      </c>
      <c r="E221" s="271" t="s">
        <v>1</v>
      </c>
      <c r="F221" s="272" t="s">
        <v>276</v>
      </c>
      <c r="G221" s="270"/>
      <c r="H221" s="273">
        <v>0.45</v>
      </c>
      <c r="I221" s="274"/>
      <c r="J221" s="270"/>
      <c r="K221" s="270"/>
      <c r="L221" s="275"/>
      <c r="M221" s="276"/>
      <c r="N221" s="277"/>
      <c r="O221" s="277"/>
      <c r="P221" s="277"/>
      <c r="Q221" s="277"/>
      <c r="R221" s="277"/>
      <c r="S221" s="277"/>
      <c r="T221" s="278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79" t="s">
        <v>177</v>
      </c>
      <c r="AU221" s="279" t="s">
        <v>87</v>
      </c>
      <c r="AV221" s="14" t="s">
        <v>87</v>
      </c>
      <c r="AW221" s="14" t="s">
        <v>32</v>
      </c>
      <c r="AX221" s="14" t="s">
        <v>77</v>
      </c>
      <c r="AY221" s="279" t="s">
        <v>167</v>
      </c>
    </row>
    <row r="222" spans="1:51" s="15" customFormat="1" ht="12">
      <c r="A222" s="15"/>
      <c r="B222" s="280"/>
      <c r="C222" s="281"/>
      <c r="D222" s="260" t="s">
        <v>177</v>
      </c>
      <c r="E222" s="282" t="s">
        <v>1</v>
      </c>
      <c r="F222" s="283" t="s">
        <v>196</v>
      </c>
      <c r="G222" s="281"/>
      <c r="H222" s="284">
        <v>0.45</v>
      </c>
      <c r="I222" s="285"/>
      <c r="J222" s="281"/>
      <c r="K222" s="281"/>
      <c r="L222" s="286"/>
      <c r="M222" s="287"/>
      <c r="N222" s="288"/>
      <c r="O222" s="288"/>
      <c r="P222" s="288"/>
      <c r="Q222" s="288"/>
      <c r="R222" s="288"/>
      <c r="S222" s="288"/>
      <c r="T222" s="289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90" t="s">
        <v>177</v>
      </c>
      <c r="AU222" s="290" t="s">
        <v>87</v>
      </c>
      <c r="AV222" s="15" t="s">
        <v>175</v>
      </c>
      <c r="AW222" s="15" t="s">
        <v>32</v>
      </c>
      <c r="AX222" s="15" t="s">
        <v>85</v>
      </c>
      <c r="AY222" s="290" t="s">
        <v>167</v>
      </c>
    </row>
    <row r="223" spans="1:65" s="2" customFormat="1" ht="21.75" customHeight="1">
      <c r="A223" s="40"/>
      <c r="B223" s="41"/>
      <c r="C223" s="245" t="s">
        <v>277</v>
      </c>
      <c r="D223" s="245" t="s">
        <v>170</v>
      </c>
      <c r="E223" s="246" t="s">
        <v>278</v>
      </c>
      <c r="F223" s="247" t="s">
        <v>279</v>
      </c>
      <c r="G223" s="248" t="s">
        <v>267</v>
      </c>
      <c r="H223" s="249">
        <v>0.47</v>
      </c>
      <c r="I223" s="250"/>
      <c r="J223" s="251">
        <f>ROUND(I223*H223,2)</f>
        <v>0</v>
      </c>
      <c r="K223" s="247" t="s">
        <v>174</v>
      </c>
      <c r="L223" s="46"/>
      <c r="M223" s="252" t="s">
        <v>1</v>
      </c>
      <c r="N223" s="253" t="s">
        <v>42</v>
      </c>
      <c r="O223" s="93"/>
      <c r="P223" s="254">
        <f>O223*H223</f>
        <v>0</v>
      </c>
      <c r="Q223" s="254">
        <v>0.00067</v>
      </c>
      <c r="R223" s="254">
        <f>Q223*H223</f>
        <v>0.0003149</v>
      </c>
      <c r="S223" s="254">
        <v>0.031</v>
      </c>
      <c r="T223" s="255">
        <f>S223*H223</f>
        <v>0.01457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56" t="s">
        <v>175</v>
      </c>
      <c r="AT223" s="256" t="s">
        <v>170</v>
      </c>
      <c r="AU223" s="256" t="s">
        <v>87</v>
      </c>
      <c r="AY223" s="19" t="s">
        <v>167</v>
      </c>
      <c r="BE223" s="257">
        <f>IF(N223="základní",J223,0)</f>
        <v>0</v>
      </c>
      <c r="BF223" s="257">
        <f>IF(N223="snížená",J223,0)</f>
        <v>0</v>
      </c>
      <c r="BG223" s="257">
        <f>IF(N223="zákl. přenesená",J223,0)</f>
        <v>0</v>
      </c>
      <c r="BH223" s="257">
        <f>IF(N223="sníž. přenesená",J223,0)</f>
        <v>0</v>
      </c>
      <c r="BI223" s="257">
        <f>IF(N223="nulová",J223,0)</f>
        <v>0</v>
      </c>
      <c r="BJ223" s="19" t="s">
        <v>85</v>
      </c>
      <c r="BK223" s="257">
        <f>ROUND(I223*H223,2)</f>
        <v>0</v>
      </c>
      <c r="BL223" s="19" t="s">
        <v>175</v>
      </c>
      <c r="BM223" s="256" t="s">
        <v>280</v>
      </c>
    </row>
    <row r="224" spans="1:51" s="13" customFormat="1" ht="12">
      <c r="A224" s="13"/>
      <c r="B224" s="258"/>
      <c r="C224" s="259"/>
      <c r="D224" s="260" t="s">
        <v>177</v>
      </c>
      <c r="E224" s="261" t="s">
        <v>1</v>
      </c>
      <c r="F224" s="262" t="s">
        <v>255</v>
      </c>
      <c r="G224" s="259"/>
      <c r="H224" s="261" t="s">
        <v>1</v>
      </c>
      <c r="I224" s="263"/>
      <c r="J224" s="259"/>
      <c r="K224" s="259"/>
      <c r="L224" s="264"/>
      <c r="M224" s="265"/>
      <c r="N224" s="266"/>
      <c r="O224" s="266"/>
      <c r="P224" s="266"/>
      <c r="Q224" s="266"/>
      <c r="R224" s="266"/>
      <c r="S224" s="266"/>
      <c r="T224" s="267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8" t="s">
        <v>177</v>
      </c>
      <c r="AU224" s="268" t="s">
        <v>87</v>
      </c>
      <c r="AV224" s="13" t="s">
        <v>85</v>
      </c>
      <c r="AW224" s="13" t="s">
        <v>32</v>
      </c>
      <c r="AX224" s="13" t="s">
        <v>77</v>
      </c>
      <c r="AY224" s="268" t="s">
        <v>167</v>
      </c>
    </row>
    <row r="225" spans="1:51" s="13" customFormat="1" ht="12">
      <c r="A225" s="13"/>
      <c r="B225" s="258"/>
      <c r="C225" s="259"/>
      <c r="D225" s="260" t="s">
        <v>177</v>
      </c>
      <c r="E225" s="261" t="s">
        <v>1</v>
      </c>
      <c r="F225" s="262" t="s">
        <v>281</v>
      </c>
      <c r="G225" s="259"/>
      <c r="H225" s="261" t="s">
        <v>1</v>
      </c>
      <c r="I225" s="263"/>
      <c r="J225" s="259"/>
      <c r="K225" s="259"/>
      <c r="L225" s="264"/>
      <c r="M225" s="265"/>
      <c r="N225" s="266"/>
      <c r="O225" s="266"/>
      <c r="P225" s="266"/>
      <c r="Q225" s="266"/>
      <c r="R225" s="266"/>
      <c r="S225" s="266"/>
      <c r="T225" s="267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8" t="s">
        <v>177</v>
      </c>
      <c r="AU225" s="268" t="s">
        <v>87</v>
      </c>
      <c r="AV225" s="13" t="s">
        <v>85</v>
      </c>
      <c r="AW225" s="13" t="s">
        <v>32</v>
      </c>
      <c r="AX225" s="13" t="s">
        <v>77</v>
      </c>
      <c r="AY225" s="268" t="s">
        <v>167</v>
      </c>
    </row>
    <row r="226" spans="1:51" s="14" customFormat="1" ht="12">
      <c r="A226" s="14"/>
      <c r="B226" s="269"/>
      <c r="C226" s="270"/>
      <c r="D226" s="260" t="s">
        <v>177</v>
      </c>
      <c r="E226" s="271" t="s">
        <v>1</v>
      </c>
      <c r="F226" s="272" t="s">
        <v>282</v>
      </c>
      <c r="G226" s="270"/>
      <c r="H226" s="273">
        <v>0.47</v>
      </c>
      <c r="I226" s="274"/>
      <c r="J226" s="270"/>
      <c r="K226" s="270"/>
      <c r="L226" s="275"/>
      <c r="M226" s="276"/>
      <c r="N226" s="277"/>
      <c r="O226" s="277"/>
      <c r="P226" s="277"/>
      <c r="Q226" s="277"/>
      <c r="R226" s="277"/>
      <c r="S226" s="277"/>
      <c r="T226" s="278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79" t="s">
        <v>177</v>
      </c>
      <c r="AU226" s="279" t="s">
        <v>87</v>
      </c>
      <c r="AV226" s="14" t="s">
        <v>87</v>
      </c>
      <c r="AW226" s="14" t="s">
        <v>32</v>
      </c>
      <c r="AX226" s="14" t="s">
        <v>77</v>
      </c>
      <c r="AY226" s="279" t="s">
        <v>167</v>
      </c>
    </row>
    <row r="227" spans="1:51" s="15" customFormat="1" ht="12">
      <c r="A227" s="15"/>
      <c r="B227" s="280"/>
      <c r="C227" s="281"/>
      <c r="D227" s="260" t="s">
        <v>177</v>
      </c>
      <c r="E227" s="282" t="s">
        <v>1</v>
      </c>
      <c r="F227" s="283" t="s">
        <v>196</v>
      </c>
      <c r="G227" s="281"/>
      <c r="H227" s="284">
        <v>0.47</v>
      </c>
      <c r="I227" s="285"/>
      <c r="J227" s="281"/>
      <c r="K227" s="281"/>
      <c r="L227" s="286"/>
      <c r="M227" s="287"/>
      <c r="N227" s="288"/>
      <c r="O227" s="288"/>
      <c r="P227" s="288"/>
      <c r="Q227" s="288"/>
      <c r="R227" s="288"/>
      <c r="S227" s="288"/>
      <c r="T227" s="289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90" t="s">
        <v>177</v>
      </c>
      <c r="AU227" s="290" t="s">
        <v>87</v>
      </c>
      <c r="AV227" s="15" t="s">
        <v>175</v>
      </c>
      <c r="AW227" s="15" t="s">
        <v>32</v>
      </c>
      <c r="AX227" s="15" t="s">
        <v>85</v>
      </c>
      <c r="AY227" s="290" t="s">
        <v>167</v>
      </c>
    </row>
    <row r="228" spans="1:65" s="2" customFormat="1" ht="21.75" customHeight="1">
      <c r="A228" s="40"/>
      <c r="B228" s="41"/>
      <c r="C228" s="245" t="s">
        <v>283</v>
      </c>
      <c r="D228" s="245" t="s">
        <v>170</v>
      </c>
      <c r="E228" s="246" t="s">
        <v>284</v>
      </c>
      <c r="F228" s="247" t="s">
        <v>285</v>
      </c>
      <c r="G228" s="248" t="s">
        <v>267</v>
      </c>
      <c r="H228" s="249">
        <v>0.47</v>
      </c>
      <c r="I228" s="250"/>
      <c r="J228" s="251">
        <f>ROUND(I228*H228,2)</f>
        <v>0</v>
      </c>
      <c r="K228" s="247" t="s">
        <v>174</v>
      </c>
      <c r="L228" s="46"/>
      <c r="M228" s="252" t="s">
        <v>1</v>
      </c>
      <c r="N228" s="253" t="s">
        <v>42</v>
      </c>
      <c r="O228" s="93"/>
      <c r="P228" s="254">
        <f>O228*H228</f>
        <v>0</v>
      </c>
      <c r="Q228" s="254">
        <v>0.00093</v>
      </c>
      <c r="R228" s="254">
        <f>Q228*H228</f>
        <v>0.0004371</v>
      </c>
      <c r="S228" s="254">
        <v>0.07</v>
      </c>
      <c r="T228" s="255">
        <f>S228*H228</f>
        <v>0.0329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56" t="s">
        <v>175</v>
      </c>
      <c r="AT228" s="256" t="s">
        <v>170</v>
      </c>
      <c r="AU228" s="256" t="s">
        <v>87</v>
      </c>
      <c r="AY228" s="19" t="s">
        <v>167</v>
      </c>
      <c r="BE228" s="257">
        <f>IF(N228="základní",J228,0)</f>
        <v>0</v>
      </c>
      <c r="BF228" s="257">
        <f>IF(N228="snížená",J228,0)</f>
        <v>0</v>
      </c>
      <c r="BG228" s="257">
        <f>IF(N228="zákl. přenesená",J228,0)</f>
        <v>0</v>
      </c>
      <c r="BH228" s="257">
        <f>IF(N228="sníž. přenesená",J228,0)</f>
        <v>0</v>
      </c>
      <c r="BI228" s="257">
        <f>IF(N228="nulová",J228,0)</f>
        <v>0</v>
      </c>
      <c r="BJ228" s="19" t="s">
        <v>85</v>
      </c>
      <c r="BK228" s="257">
        <f>ROUND(I228*H228,2)</f>
        <v>0</v>
      </c>
      <c r="BL228" s="19" t="s">
        <v>175</v>
      </c>
      <c r="BM228" s="256" t="s">
        <v>286</v>
      </c>
    </row>
    <row r="229" spans="1:51" s="13" customFormat="1" ht="12">
      <c r="A229" s="13"/>
      <c r="B229" s="258"/>
      <c r="C229" s="259"/>
      <c r="D229" s="260" t="s">
        <v>177</v>
      </c>
      <c r="E229" s="261" t="s">
        <v>1</v>
      </c>
      <c r="F229" s="262" t="s">
        <v>224</v>
      </c>
      <c r="G229" s="259"/>
      <c r="H229" s="261" t="s">
        <v>1</v>
      </c>
      <c r="I229" s="263"/>
      <c r="J229" s="259"/>
      <c r="K229" s="259"/>
      <c r="L229" s="264"/>
      <c r="M229" s="265"/>
      <c r="N229" s="266"/>
      <c r="O229" s="266"/>
      <c r="P229" s="266"/>
      <c r="Q229" s="266"/>
      <c r="R229" s="266"/>
      <c r="S229" s="266"/>
      <c r="T229" s="267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8" t="s">
        <v>177</v>
      </c>
      <c r="AU229" s="268" t="s">
        <v>87</v>
      </c>
      <c r="AV229" s="13" t="s">
        <v>85</v>
      </c>
      <c r="AW229" s="13" t="s">
        <v>32</v>
      </c>
      <c r="AX229" s="13" t="s">
        <v>77</v>
      </c>
      <c r="AY229" s="268" t="s">
        <v>167</v>
      </c>
    </row>
    <row r="230" spans="1:51" s="13" customFormat="1" ht="12">
      <c r="A230" s="13"/>
      <c r="B230" s="258"/>
      <c r="C230" s="259"/>
      <c r="D230" s="260" t="s">
        <v>177</v>
      </c>
      <c r="E230" s="261" t="s">
        <v>1</v>
      </c>
      <c r="F230" s="262" t="s">
        <v>287</v>
      </c>
      <c r="G230" s="259"/>
      <c r="H230" s="261" t="s">
        <v>1</v>
      </c>
      <c r="I230" s="263"/>
      <c r="J230" s="259"/>
      <c r="K230" s="259"/>
      <c r="L230" s="264"/>
      <c r="M230" s="265"/>
      <c r="N230" s="266"/>
      <c r="O230" s="266"/>
      <c r="P230" s="266"/>
      <c r="Q230" s="266"/>
      <c r="R230" s="266"/>
      <c r="S230" s="266"/>
      <c r="T230" s="267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8" t="s">
        <v>177</v>
      </c>
      <c r="AU230" s="268" t="s">
        <v>87</v>
      </c>
      <c r="AV230" s="13" t="s">
        <v>85</v>
      </c>
      <c r="AW230" s="13" t="s">
        <v>32</v>
      </c>
      <c r="AX230" s="13" t="s">
        <v>77</v>
      </c>
      <c r="AY230" s="268" t="s">
        <v>167</v>
      </c>
    </row>
    <row r="231" spans="1:51" s="14" customFormat="1" ht="12">
      <c r="A231" s="14"/>
      <c r="B231" s="269"/>
      <c r="C231" s="270"/>
      <c r="D231" s="260" t="s">
        <v>177</v>
      </c>
      <c r="E231" s="271" t="s">
        <v>1</v>
      </c>
      <c r="F231" s="272" t="s">
        <v>282</v>
      </c>
      <c r="G231" s="270"/>
      <c r="H231" s="273">
        <v>0.47</v>
      </c>
      <c r="I231" s="274"/>
      <c r="J231" s="270"/>
      <c r="K231" s="270"/>
      <c r="L231" s="275"/>
      <c r="M231" s="276"/>
      <c r="N231" s="277"/>
      <c r="O231" s="277"/>
      <c r="P231" s="277"/>
      <c r="Q231" s="277"/>
      <c r="R231" s="277"/>
      <c r="S231" s="277"/>
      <c r="T231" s="278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79" t="s">
        <v>177</v>
      </c>
      <c r="AU231" s="279" t="s">
        <v>87</v>
      </c>
      <c r="AV231" s="14" t="s">
        <v>87</v>
      </c>
      <c r="AW231" s="14" t="s">
        <v>32</v>
      </c>
      <c r="AX231" s="14" t="s">
        <v>77</v>
      </c>
      <c r="AY231" s="279" t="s">
        <v>167</v>
      </c>
    </row>
    <row r="232" spans="1:51" s="15" customFormat="1" ht="12">
      <c r="A232" s="15"/>
      <c r="B232" s="280"/>
      <c r="C232" s="281"/>
      <c r="D232" s="260" t="s">
        <v>177</v>
      </c>
      <c r="E232" s="282" t="s">
        <v>1</v>
      </c>
      <c r="F232" s="283" t="s">
        <v>196</v>
      </c>
      <c r="G232" s="281"/>
      <c r="H232" s="284">
        <v>0.47</v>
      </c>
      <c r="I232" s="285"/>
      <c r="J232" s="281"/>
      <c r="K232" s="281"/>
      <c r="L232" s="286"/>
      <c r="M232" s="287"/>
      <c r="N232" s="288"/>
      <c r="O232" s="288"/>
      <c r="P232" s="288"/>
      <c r="Q232" s="288"/>
      <c r="R232" s="288"/>
      <c r="S232" s="288"/>
      <c r="T232" s="289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90" t="s">
        <v>177</v>
      </c>
      <c r="AU232" s="290" t="s">
        <v>87</v>
      </c>
      <c r="AV232" s="15" t="s">
        <v>175</v>
      </c>
      <c r="AW232" s="15" t="s">
        <v>32</v>
      </c>
      <c r="AX232" s="15" t="s">
        <v>85</v>
      </c>
      <c r="AY232" s="290" t="s">
        <v>167</v>
      </c>
    </row>
    <row r="233" spans="1:65" s="2" customFormat="1" ht="21.75" customHeight="1">
      <c r="A233" s="40"/>
      <c r="B233" s="41"/>
      <c r="C233" s="245" t="s">
        <v>288</v>
      </c>
      <c r="D233" s="245" t="s">
        <v>170</v>
      </c>
      <c r="E233" s="246" t="s">
        <v>289</v>
      </c>
      <c r="F233" s="247" t="s">
        <v>290</v>
      </c>
      <c r="G233" s="248" t="s">
        <v>267</v>
      </c>
      <c r="H233" s="249">
        <v>2.35</v>
      </c>
      <c r="I233" s="250"/>
      <c r="J233" s="251">
        <f>ROUND(I233*H233,2)</f>
        <v>0</v>
      </c>
      <c r="K233" s="247" t="s">
        <v>174</v>
      </c>
      <c r="L233" s="46"/>
      <c r="M233" s="252" t="s">
        <v>1</v>
      </c>
      <c r="N233" s="253" t="s">
        <v>42</v>
      </c>
      <c r="O233" s="93"/>
      <c r="P233" s="254">
        <f>O233*H233</f>
        <v>0</v>
      </c>
      <c r="Q233" s="254">
        <v>0.00232</v>
      </c>
      <c r="R233" s="254">
        <f>Q233*H233</f>
        <v>0.005452</v>
      </c>
      <c r="S233" s="254">
        <v>0.101</v>
      </c>
      <c r="T233" s="255">
        <f>S233*H233</f>
        <v>0.23735000000000003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56" t="s">
        <v>175</v>
      </c>
      <c r="AT233" s="256" t="s">
        <v>170</v>
      </c>
      <c r="AU233" s="256" t="s">
        <v>87</v>
      </c>
      <c r="AY233" s="19" t="s">
        <v>167</v>
      </c>
      <c r="BE233" s="257">
        <f>IF(N233="základní",J233,0)</f>
        <v>0</v>
      </c>
      <c r="BF233" s="257">
        <f>IF(N233="snížená",J233,0)</f>
        <v>0</v>
      </c>
      <c r="BG233" s="257">
        <f>IF(N233="zákl. přenesená",J233,0)</f>
        <v>0</v>
      </c>
      <c r="BH233" s="257">
        <f>IF(N233="sníž. přenesená",J233,0)</f>
        <v>0</v>
      </c>
      <c r="BI233" s="257">
        <f>IF(N233="nulová",J233,0)</f>
        <v>0</v>
      </c>
      <c r="BJ233" s="19" t="s">
        <v>85</v>
      </c>
      <c r="BK233" s="257">
        <f>ROUND(I233*H233,2)</f>
        <v>0</v>
      </c>
      <c r="BL233" s="19" t="s">
        <v>175</v>
      </c>
      <c r="BM233" s="256" t="s">
        <v>291</v>
      </c>
    </row>
    <row r="234" spans="1:51" s="13" customFormat="1" ht="12">
      <c r="A234" s="13"/>
      <c r="B234" s="258"/>
      <c r="C234" s="259"/>
      <c r="D234" s="260" t="s">
        <v>177</v>
      </c>
      <c r="E234" s="261" t="s">
        <v>1</v>
      </c>
      <c r="F234" s="262" t="s">
        <v>255</v>
      </c>
      <c r="G234" s="259"/>
      <c r="H234" s="261" t="s">
        <v>1</v>
      </c>
      <c r="I234" s="263"/>
      <c r="J234" s="259"/>
      <c r="K234" s="259"/>
      <c r="L234" s="264"/>
      <c r="M234" s="265"/>
      <c r="N234" s="266"/>
      <c r="O234" s="266"/>
      <c r="P234" s="266"/>
      <c r="Q234" s="266"/>
      <c r="R234" s="266"/>
      <c r="S234" s="266"/>
      <c r="T234" s="267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8" t="s">
        <v>177</v>
      </c>
      <c r="AU234" s="268" t="s">
        <v>87</v>
      </c>
      <c r="AV234" s="13" t="s">
        <v>85</v>
      </c>
      <c r="AW234" s="13" t="s">
        <v>32</v>
      </c>
      <c r="AX234" s="13" t="s">
        <v>77</v>
      </c>
      <c r="AY234" s="268" t="s">
        <v>167</v>
      </c>
    </row>
    <row r="235" spans="1:51" s="13" customFormat="1" ht="12">
      <c r="A235" s="13"/>
      <c r="B235" s="258"/>
      <c r="C235" s="259"/>
      <c r="D235" s="260" t="s">
        <v>177</v>
      </c>
      <c r="E235" s="261" t="s">
        <v>1</v>
      </c>
      <c r="F235" s="262" t="s">
        <v>292</v>
      </c>
      <c r="G235" s="259"/>
      <c r="H235" s="261" t="s">
        <v>1</v>
      </c>
      <c r="I235" s="263"/>
      <c r="J235" s="259"/>
      <c r="K235" s="259"/>
      <c r="L235" s="264"/>
      <c r="M235" s="265"/>
      <c r="N235" s="266"/>
      <c r="O235" s="266"/>
      <c r="P235" s="266"/>
      <c r="Q235" s="266"/>
      <c r="R235" s="266"/>
      <c r="S235" s="266"/>
      <c r="T235" s="267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8" t="s">
        <v>177</v>
      </c>
      <c r="AU235" s="268" t="s">
        <v>87</v>
      </c>
      <c r="AV235" s="13" t="s">
        <v>85</v>
      </c>
      <c r="AW235" s="13" t="s">
        <v>32</v>
      </c>
      <c r="AX235" s="13" t="s">
        <v>77</v>
      </c>
      <c r="AY235" s="268" t="s">
        <v>167</v>
      </c>
    </row>
    <row r="236" spans="1:51" s="14" customFormat="1" ht="12">
      <c r="A236" s="14"/>
      <c r="B236" s="269"/>
      <c r="C236" s="270"/>
      <c r="D236" s="260" t="s">
        <v>177</v>
      </c>
      <c r="E236" s="271" t="s">
        <v>1</v>
      </c>
      <c r="F236" s="272" t="s">
        <v>293</v>
      </c>
      <c r="G236" s="270"/>
      <c r="H236" s="273">
        <v>1.88</v>
      </c>
      <c r="I236" s="274"/>
      <c r="J236" s="270"/>
      <c r="K236" s="270"/>
      <c r="L236" s="275"/>
      <c r="M236" s="276"/>
      <c r="N236" s="277"/>
      <c r="O236" s="277"/>
      <c r="P236" s="277"/>
      <c r="Q236" s="277"/>
      <c r="R236" s="277"/>
      <c r="S236" s="277"/>
      <c r="T236" s="278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79" t="s">
        <v>177</v>
      </c>
      <c r="AU236" s="279" t="s">
        <v>87</v>
      </c>
      <c r="AV236" s="14" t="s">
        <v>87</v>
      </c>
      <c r="AW236" s="14" t="s">
        <v>32</v>
      </c>
      <c r="AX236" s="14" t="s">
        <v>77</v>
      </c>
      <c r="AY236" s="279" t="s">
        <v>167</v>
      </c>
    </row>
    <row r="237" spans="1:51" s="13" customFormat="1" ht="12">
      <c r="A237" s="13"/>
      <c r="B237" s="258"/>
      <c r="C237" s="259"/>
      <c r="D237" s="260" t="s">
        <v>177</v>
      </c>
      <c r="E237" s="261" t="s">
        <v>1</v>
      </c>
      <c r="F237" s="262" t="s">
        <v>294</v>
      </c>
      <c r="G237" s="259"/>
      <c r="H237" s="261" t="s">
        <v>1</v>
      </c>
      <c r="I237" s="263"/>
      <c r="J237" s="259"/>
      <c r="K237" s="259"/>
      <c r="L237" s="264"/>
      <c r="M237" s="265"/>
      <c r="N237" s="266"/>
      <c r="O237" s="266"/>
      <c r="P237" s="266"/>
      <c r="Q237" s="266"/>
      <c r="R237" s="266"/>
      <c r="S237" s="266"/>
      <c r="T237" s="267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8" t="s">
        <v>177</v>
      </c>
      <c r="AU237" s="268" t="s">
        <v>87</v>
      </c>
      <c r="AV237" s="13" t="s">
        <v>85</v>
      </c>
      <c r="AW237" s="13" t="s">
        <v>32</v>
      </c>
      <c r="AX237" s="13" t="s">
        <v>77</v>
      </c>
      <c r="AY237" s="268" t="s">
        <v>167</v>
      </c>
    </row>
    <row r="238" spans="1:51" s="14" customFormat="1" ht="12">
      <c r="A238" s="14"/>
      <c r="B238" s="269"/>
      <c r="C238" s="270"/>
      <c r="D238" s="260" t="s">
        <v>177</v>
      </c>
      <c r="E238" s="271" t="s">
        <v>1</v>
      </c>
      <c r="F238" s="272" t="s">
        <v>282</v>
      </c>
      <c r="G238" s="270"/>
      <c r="H238" s="273">
        <v>0.47</v>
      </c>
      <c r="I238" s="274"/>
      <c r="J238" s="270"/>
      <c r="K238" s="270"/>
      <c r="L238" s="275"/>
      <c r="M238" s="276"/>
      <c r="N238" s="277"/>
      <c r="O238" s="277"/>
      <c r="P238" s="277"/>
      <c r="Q238" s="277"/>
      <c r="R238" s="277"/>
      <c r="S238" s="277"/>
      <c r="T238" s="278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79" t="s">
        <v>177</v>
      </c>
      <c r="AU238" s="279" t="s">
        <v>87</v>
      </c>
      <c r="AV238" s="14" t="s">
        <v>87</v>
      </c>
      <c r="AW238" s="14" t="s">
        <v>32</v>
      </c>
      <c r="AX238" s="14" t="s">
        <v>77</v>
      </c>
      <c r="AY238" s="279" t="s">
        <v>167</v>
      </c>
    </row>
    <row r="239" spans="1:51" s="15" customFormat="1" ht="12">
      <c r="A239" s="15"/>
      <c r="B239" s="280"/>
      <c r="C239" s="281"/>
      <c r="D239" s="260" t="s">
        <v>177</v>
      </c>
      <c r="E239" s="282" t="s">
        <v>1</v>
      </c>
      <c r="F239" s="283" t="s">
        <v>196</v>
      </c>
      <c r="G239" s="281"/>
      <c r="H239" s="284">
        <v>2.3499999999999996</v>
      </c>
      <c r="I239" s="285"/>
      <c r="J239" s="281"/>
      <c r="K239" s="281"/>
      <c r="L239" s="286"/>
      <c r="M239" s="287"/>
      <c r="N239" s="288"/>
      <c r="O239" s="288"/>
      <c r="P239" s="288"/>
      <c r="Q239" s="288"/>
      <c r="R239" s="288"/>
      <c r="S239" s="288"/>
      <c r="T239" s="289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90" t="s">
        <v>177</v>
      </c>
      <c r="AU239" s="290" t="s">
        <v>87</v>
      </c>
      <c r="AV239" s="15" t="s">
        <v>175</v>
      </c>
      <c r="AW239" s="15" t="s">
        <v>32</v>
      </c>
      <c r="AX239" s="15" t="s">
        <v>85</v>
      </c>
      <c r="AY239" s="290" t="s">
        <v>167</v>
      </c>
    </row>
    <row r="240" spans="1:65" s="2" customFormat="1" ht="21.75" customHeight="1">
      <c r="A240" s="40"/>
      <c r="B240" s="41"/>
      <c r="C240" s="245" t="s">
        <v>8</v>
      </c>
      <c r="D240" s="245" t="s">
        <v>170</v>
      </c>
      <c r="E240" s="246" t="s">
        <v>295</v>
      </c>
      <c r="F240" s="247" t="s">
        <v>296</v>
      </c>
      <c r="G240" s="248" t="s">
        <v>267</v>
      </c>
      <c r="H240" s="249">
        <v>0.94</v>
      </c>
      <c r="I240" s="250"/>
      <c r="J240" s="251">
        <f>ROUND(I240*H240,2)</f>
        <v>0</v>
      </c>
      <c r="K240" s="247" t="s">
        <v>174</v>
      </c>
      <c r="L240" s="46"/>
      <c r="M240" s="252" t="s">
        <v>1</v>
      </c>
      <c r="N240" s="253" t="s">
        <v>42</v>
      </c>
      <c r="O240" s="93"/>
      <c r="P240" s="254">
        <f>O240*H240</f>
        <v>0</v>
      </c>
      <c r="Q240" s="254">
        <v>0.00259</v>
      </c>
      <c r="R240" s="254">
        <f>Q240*H240</f>
        <v>0.0024346</v>
      </c>
      <c r="S240" s="254">
        <v>0.126</v>
      </c>
      <c r="T240" s="255">
        <f>S240*H240</f>
        <v>0.11843999999999999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56" t="s">
        <v>175</v>
      </c>
      <c r="AT240" s="256" t="s">
        <v>170</v>
      </c>
      <c r="AU240" s="256" t="s">
        <v>87</v>
      </c>
      <c r="AY240" s="19" t="s">
        <v>167</v>
      </c>
      <c r="BE240" s="257">
        <f>IF(N240="základní",J240,0)</f>
        <v>0</v>
      </c>
      <c r="BF240" s="257">
        <f>IF(N240="snížená",J240,0)</f>
        <v>0</v>
      </c>
      <c r="BG240" s="257">
        <f>IF(N240="zákl. přenesená",J240,0)</f>
        <v>0</v>
      </c>
      <c r="BH240" s="257">
        <f>IF(N240="sníž. přenesená",J240,0)</f>
        <v>0</v>
      </c>
      <c r="BI240" s="257">
        <f>IF(N240="nulová",J240,0)</f>
        <v>0</v>
      </c>
      <c r="BJ240" s="19" t="s">
        <v>85</v>
      </c>
      <c r="BK240" s="257">
        <f>ROUND(I240*H240,2)</f>
        <v>0</v>
      </c>
      <c r="BL240" s="19" t="s">
        <v>175</v>
      </c>
      <c r="BM240" s="256" t="s">
        <v>297</v>
      </c>
    </row>
    <row r="241" spans="1:51" s="13" customFormat="1" ht="12">
      <c r="A241" s="13"/>
      <c r="B241" s="258"/>
      <c r="C241" s="259"/>
      <c r="D241" s="260" t="s">
        <v>177</v>
      </c>
      <c r="E241" s="261" t="s">
        <v>1</v>
      </c>
      <c r="F241" s="262" t="s">
        <v>224</v>
      </c>
      <c r="G241" s="259"/>
      <c r="H241" s="261" t="s">
        <v>1</v>
      </c>
      <c r="I241" s="263"/>
      <c r="J241" s="259"/>
      <c r="K241" s="259"/>
      <c r="L241" s="264"/>
      <c r="M241" s="265"/>
      <c r="N241" s="266"/>
      <c r="O241" s="266"/>
      <c r="P241" s="266"/>
      <c r="Q241" s="266"/>
      <c r="R241" s="266"/>
      <c r="S241" s="266"/>
      <c r="T241" s="267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8" t="s">
        <v>177</v>
      </c>
      <c r="AU241" s="268" t="s">
        <v>87</v>
      </c>
      <c r="AV241" s="13" t="s">
        <v>85</v>
      </c>
      <c r="AW241" s="13" t="s">
        <v>32</v>
      </c>
      <c r="AX241" s="13" t="s">
        <v>77</v>
      </c>
      <c r="AY241" s="268" t="s">
        <v>167</v>
      </c>
    </row>
    <row r="242" spans="1:51" s="13" customFormat="1" ht="12">
      <c r="A242" s="13"/>
      <c r="B242" s="258"/>
      <c r="C242" s="259"/>
      <c r="D242" s="260" t="s">
        <v>177</v>
      </c>
      <c r="E242" s="261" t="s">
        <v>1</v>
      </c>
      <c r="F242" s="262" t="s">
        <v>298</v>
      </c>
      <c r="G242" s="259"/>
      <c r="H242" s="261" t="s">
        <v>1</v>
      </c>
      <c r="I242" s="263"/>
      <c r="J242" s="259"/>
      <c r="K242" s="259"/>
      <c r="L242" s="264"/>
      <c r="M242" s="265"/>
      <c r="N242" s="266"/>
      <c r="O242" s="266"/>
      <c r="P242" s="266"/>
      <c r="Q242" s="266"/>
      <c r="R242" s="266"/>
      <c r="S242" s="266"/>
      <c r="T242" s="267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8" t="s">
        <v>177</v>
      </c>
      <c r="AU242" s="268" t="s">
        <v>87</v>
      </c>
      <c r="AV242" s="13" t="s">
        <v>85</v>
      </c>
      <c r="AW242" s="13" t="s">
        <v>32</v>
      </c>
      <c r="AX242" s="13" t="s">
        <v>77</v>
      </c>
      <c r="AY242" s="268" t="s">
        <v>167</v>
      </c>
    </row>
    <row r="243" spans="1:51" s="14" customFormat="1" ht="12">
      <c r="A243" s="14"/>
      <c r="B243" s="269"/>
      <c r="C243" s="270"/>
      <c r="D243" s="260" t="s">
        <v>177</v>
      </c>
      <c r="E243" s="271" t="s">
        <v>1</v>
      </c>
      <c r="F243" s="272" t="s">
        <v>299</v>
      </c>
      <c r="G243" s="270"/>
      <c r="H243" s="273">
        <v>0.94</v>
      </c>
      <c r="I243" s="274"/>
      <c r="J243" s="270"/>
      <c r="K243" s="270"/>
      <c r="L243" s="275"/>
      <c r="M243" s="276"/>
      <c r="N243" s="277"/>
      <c r="O243" s="277"/>
      <c r="P243" s="277"/>
      <c r="Q243" s="277"/>
      <c r="R243" s="277"/>
      <c r="S243" s="277"/>
      <c r="T243" s="278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79" t="s">
        <v>177</v>
      </c>
      <c r="AU243" s="279" t="s">
        <v>87</v>
      </c>
      <c r="AV243" s="14" t="s">
        <v>87</v>
      </c>
      <c r="AW243" s="14" t="s">
        <v>32</v>
      </c>
      <c r="AX243" s="14" t="s">
        <v>77</v>
      </c>
      <c r="AY243" s="279" t="s">
        <v>167</v>
      </c>
    </row>
    <row r="244" spans="1:51" s="15" customFormat="1" ht="12">
      <c r="A244" s="15"/>
      <c r="B244" s="280"/>
      <c r="C244" s="281"/>
      <c r="D244" s="260" t="s">
        <v>177</v>
      </c>
      <c r="E244" s="282" t="s">
        <v>1</v>
      </c>
      <c r="F244" s="283" t="s">
        <v>196</v>
      </c>
      <c r="G244" s="281"/>
      <c r="H244" s="284">
        <v>0.94</v>
      </c>
      <c r="I244" s="285"/>
      <c r="J244" s="281"/>
      <c r="K244" s="281"/>
      <c r="L244" s="286"/>
      <c r="M244" s="287"/>
      <c r="N244" s="288"/>
      <c r="O244" s="288"/>
      <c r="P244" s="288"/>
      <c r="Q244" s="288"/>
      <c r="R244" s="288"/>
      <c r="S244" s="288"/>
      <c r="T244" s="289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90" t="s">
        <v>177</v>
      </c>
      <c r="AU244" s="290" t="s">
        <v>87</v>
      </c>
      <c r="AV244" s="15" t="s">
        <v>175</v>
      </c>
      <c r="AW244" s="15" t="s">
        <v>32</v>
      </c>
      <c r="AX244" s="15" t="s">
        <v>85</v>
      </c>
      <c r="AY244" s="290" t="s">
        <v>167</v>
      </c>
    </row>
    <row r="245" spans="1:65" s="2" customFormat="1" ht="21.75" customHeight="1">
      <c r="A245" s="40"/>
      <c r="B245" s="41"/>
      <c r="C245" s="245" t="s">
        <v>300</v>
      </c>
      <c r="D245" s="245" t="s">
        <v>170</v>
      </c>
      <c r="E245" s="246" t="s">
        <v>301</v>
      </c>
      <c r="F245" s="247" t="s">
        <v>302</v>
      </c>
      <c r="G245" s="248" t="s">
        <v>267</v>
      </c>
      <c r="H245" s="249">
        <v>2.82</v>
      </c>
      <c r="I245" s="250"/>
      <c r="J245" s="251">
        <f>ROUND(I245*H245,2)</f>
        <v>0</v>
      </c>
      <c r="K245" s="247" t="s">
        <v>174</v>
      </c>
      <c r="L245" s="46"/>
      <c r="M245" s="252" t="s">
        <v>1</v>
      </c>
      <c r="N245" s="253" t="s">
        <v>42</v>
      </c>
      <c r="O245" s="93"/>
      <c r="P245" s="254">
        <f>O245*H245</f>
        <v>0</v>
      </c>
      <c r="Q245" s="254">
        <v>0.00284</v>
      </c>
      <c r="R245" s="254">
        <f>Q245*H245</f>
        <v>0.0080088</v>
      </c>
      <c r="S245" s="254">
        <v>0.159</v>
      </c>
      <c r="T245" s="255">
        <f>S245*H245</f>
        <v>0.44838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56" t="s">
        <v>175</v>
      </c>
      <c r="AT245" s="256" t="s">
        <v>170</v>
      </c>
      <c r="AU245" s="256" t="s">
        <v>87</v>
      </c>
      <c r="AY245" s="19" t="s">
        <v>167</v>
      </c>
      <c r="BE245" s="257">
        <f>IF(N245="základní",J245,0)</f>
        <v>0</v>
      </c>
      <c r="BF245" s="257">
        <f>IF(N245="snížená",J245,0)</f>
        <v>0</v>
      </c>
      <c r="BG245" s="257">
        <f>IF(N245="zákl. přenesená",J245,0)</f>
        <v>0</v>
      </c>
      <c r="BH245" s="257">
        <f>IF(N245="sníž. přenesená",J245,0)</f>
        <v>0</v>
      </c>
      <c r="BI245" s="257">
        <f>IF(N245="nulová",J245,0)</f>
        <v>0</v>
      </c>
      <c r="BJ245" s="19" t="s">
        <v>85</v>
      </c>
      <c r="BK245" s="257">
        <f>ROUND(I245*H245,2)</f>
        <v>0</v>
      </c>
      <c r="BL245" s="19" t="s">
        <v>175</v>
      </c>
      <c r="BM245" s="256" t="s">
        <v>303</v>
      </c>
    </row>
    <row r="246" spans="1:51" s="13" customFormat="1" ht="12">
      <c r="A246" s="13"/>
      <c r="B246" s="258"/>
      <c r="C246" s="259"/>
      <c r="D246" s="260" t="s">
        <v>177</v>
      </c>
      <c r="E246" s="261" t="s">
        <v>1</v>
      </c>
      <c r="F246" s="262" t="s">
        <v>255</v>
      </c>
      <c r="G246" s="259"/>
      <c r="H246" s="261" t="s">
        <v>1</v>
      </c>
      <c r="I246" s="263"/>
      <c r="J246" s="259"/>
      <c r="K246" s="259"/>
      <c r="L246" s="264"/>
      <c r="M246" s="265"/>
      <c r="N246" s="266"/>
      <c r="O246" s="266"/>
      <c r="P246" s="266"/>
      <c r="Q246" s="266"/>
      <c r="R246" s="266"/>
      <c r="S246" s="266"/>
      <c r="T246" s="267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8" t="s">
        <v>177</v>
      </c>
      <c r="AU246" s="268" t="s">
        <v>87</v>
      </c>
      <c r="AV246" s="13" t="s">
        <v>85</v>
      </c>
      <c r="AW246" s="13" t="s">
        <v>32</v>
      </c>
      <c r="AX246" s="13" t="s">
        <v>77</v>
      </c>
      <c r="AY246" s="268" t="s">
        <v>167</v>
      </c>
    </row>
    <row r="247" spans="1:51" s="13" customFormat="1" ht="12">
      <c r="A247" s="13"/>
      <c r="B247" s="258"/>
      <c r="C247" s="259"/>
      <c r="D247" s="260" t="s">
        <v>177</v>
      </c>
      <c r="E247" s="261" t="s">
        <v>1</v>
      </c>
      <c r="F247" s="262" t="s">
        <v>304</v>
      </c>
      <c r="G247" s="259"/>
      <c r="H247" s="261" t="s">
        <v>1</v>
      </c>
      <c r="I247" s="263"/>
      <c r="J247" s="259"/>
      <c r="K247" s="259"/>
      <c r="L247" s="264"/>
      <c r="M247" s="265"/>
      <c r="N247" s="266"/>
      <c r="O247" s="266"/>
      <c r="P247" s="266"/>
      <c r="Q247" s="266"/>
      <c r="R247" s="266"/>
      <c r="S247" s="266"/>
      <c r="T247" s="267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8" t="s">
        <v>177</v>
      </c>
      <c r="AU247" s="268" t="s">
        <v>87</v>
      </c>
      <c r="AV247" s="13" t="s">
        <v>85</v>
      </c>
      <c r="AW247" s="13" t="s">
        <v>32</v>
      </c>
      <c r="AX247" s="13" t="s">
        <v>77</v>
      </c>
      <c r="AY247" s="268" t="s">
        <v>167</v>
      </c>
    </row>
    <row r="248" spans="1:51" s="14" customFormat="1" ht="12">
      <c r="A248" s="14"/>
      <c r="B248" s="269"/>
      <c r="C248" s="270"/>
      <c r="D248" s="260" t="s">
        <v>177</v>
      </c>
      <c r="E248" s="271" t="s">
        <v>1</v>
      </c>
      <c r="F248" s="272" t="s">
        <v>299</v>
      </c>
      <c r="G248" s="270"/>
      <c r="H248" s="273">
        <v>0.94</v>
      </c>
      <c r="I248" s="274"/>
      <c r="J248" s="270"/>
      <c r="K248" s="270"/>
      <c r="L248" s="275"/>
      <c r="M248" s="276"/>
      <c r="N248" s="277"/>
      <c r="O248" s="277"/>
      <c r="P248" s="277"/>
      <c r="Q248" s="277"/>
      <c r="R248" s="277"/>
      <c r="S248" s="277"/>
      <c r="T248" s="278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79" t="s">
        <v>177</v>
      </c>
      <c r="AU248" s="279" t="s">
        <v>87</v>
      </c>
      <c r="AV248" s="14" t="s">
        <v>87</v>
      </c>
      <c r="AW248" s="14" t="s">
        <v>32</v>
      </c>
      <c r="AX248" s="14" t="s">
        <v>77</v>
      </c>
      <c r="AY248" s="279" t="s">
        <v>167</v>
      </c>
    </row>
    <row r="249" spans="1:51" s="13" customFormat="1" ht="12">
      <c r="A249" s="13"/>
      <c r="B249" s="258"/>
      <c r="C249" s="259"/>
      <c r="D249" s="260" t="s">
        <v>177</v>
      </c>
      <c r="E249" s="261" t="s">
        <v>1</v>
      </c>
      <c r="F249" s="262" t="s">
        <v>305</v>
      </c>
      <c r="G249" s="259"/>
      <c r="H249" s="261" t="s">
        <v>1</v>
      </c>
      <c r="I249" s="263"/>
      <c r="J249" s="259"/>
      <c r="K249" s="259"/>
      <c r="L249" s="264"/>
      <c r="M249" s="265"/>
      <c r="N249" s="266"/>
      <c r="O249" s="266"/>
      <c r="P249" s="266"/>
      <c r="Q249" s="266"/>
      <c r="R249" s="266"/>
      <c r="S249" s="266"/>
      <c r="T249" s="267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8" t="s">
        <v>177</v>
      </c>
      <c r="AU249" s="268" t="s">
        <v>87</v>
      </c>
      <c r="AV249" s="13" t="s">
        <v>85</v>
      </c>
      <c r="AW249" s="13" t="s">
        <v>32</v>
      </c>
      <c r="AX249" s="13" t="s">
        <v>77</v>
      </c>
      <c r="AY249" s="268" t="s">
        <v>167</v>
      </c>
    </row>
    <row r="250" spans="1:51" s="14" customFormat="1" ht="12">
      <c r="A250" s="14"/>
      <c r="B250" s="269"/>
      <c r="C250" s="270"/>
      <c r="D250" s="260" t="s">
        <v>177</v>
      </c>
      <c r="E250" s="271" t="s">
        <v>1</v>
      </c>
      <c r="F250" s="272" t="s">
        <v>293</v>
      </c>
      <c r="G250" s="270"/>
      <c r="H250" s="273">
        <v>1.88</v>
      </c>
      <c r="I250" s="274"/>
      <c r="J250" s="270"/>
      <c r="K250" s="270"/>
      <c r="L250" s="275"/>
      <c r="M250" s="276"/>
      <c r="N250" s="277"/>
      <c r="O250" s="277"/>
      <c r="P250" s="277"/>
      <c r="Q250" s="277"/>
      <c r="R250" s="277"/>
      <c r="S250" s="277"/>
      <c r="T250" s="278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79" t="s">
        <v>177</v>
      </c>
      <c r="AU250" s="279" t="s">
        <v>87</v>
      </c>
      <c r="AV250" s="14" t="s">
        <v>87</v>
      </c>
      <c r="AW250" s="14" t="s">
        <v>32</v>
      </c>
      <c r="AX250" s="14" t="s">
        <v>77</v>
      </c>
      <c r="AY250" s="279" t="s">
        <v>167</v>
      </c>
    </row>
    <row r="251" spans="1:51" s="15" customFormat="1" ht="12">
      <c r="A251" s="15"/>
      <c r="B251" s="280"/>
      <c r="C251" s="281"/>
      <c r="D251" s="260" t="s">
        <v>177</v>
      </c>
      <c r="E251" s="282" t="s">
        <v>1</v>
      </c>
      <c r="F251" s="283" t="s">
        <v>196</v>
      </c>
      <c r="G251" s="281"/>
      <c r="H251" s="284">
        <v>2.82</v>
      </c>
      <c r="I251" s="285"/>
      <c r="J251" s="281"/>
      <c r="K251" s="281"/>
      <c r="L251" s="286"/>
      <c r="M251" s="287"/>
      <c r="N251" s="288"/>
      <c r="O251" s="288"/>
      <c r="P251" s="288"/>
      <c r="Q251" s="288"/>
      <c r="R251" s="288"/>
      <c r="S251" s="288"/>
      <c r="T251" s="289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90" t="s">
        <v>177</v>
      </c>
      <c r="AU251" s="290" t="s">
        <v>87</v>
      </c>
      <c r="AV251" s="15" t="s">
        <v>175</v>
      </c>
      <c r="AW251" s="15" t="s">
        <v>32</v>
      </c>
      <c r="AX251" s="15" t="s">
        <v>85</v>
      </c>
      <c r="AY251" s="290" t="s">
        <v>167</v>
      </c>
    </row>
    <row r="252" spans="1:65" s="2" customFormat="1" ht="21.75" customHeight="1">
      <c r="A252" s="40"/>
      <c r="B252" s="41"/>
      <c r="C252" s="245" t="s">
        <v>306</v>
      </c>
      <c r="D252" s="245" t="s">
        <v>170</v>
      </c>
      <c r="E252" s="246" t="s">
        <v>307</v>
      </c>
      <c r="F252" s="247" t="s">
        <v>308</v>
      </c>
      <c r="G252" s="248" t="s">
        <v>267</v>
      </c>
      <c r="H252" s="249">
        <v>1.82</v>
      </c>
      <c r="I252" s="250"/>
      <c r="J252" s="251">
        <f>ROUND(I252*H252,2)</f>
        <v>0</v>
      </c>
      <c r="K252" s="247" t="s">
        <v>174</v>
      </c>
      <c r="L252" s="46"/>
      <c r="M252" s="252" t="s">
        <v>1</v>
      </c>
      <c r="N252" s="253" t="s">
        <v>42</v>
      </c>
      <c r="O252" s="93"/>
      <c r="P252" s="254">
        <f>O252*H252</f>
        <v>0</v>
      </c>
      <c r="Q252" s="254">
        <v>0.00434</v>
      </c>
      <c r="R252" s="254">
        <f>Q252*H252</f>
        <v>0.007898800000000001</v>
      </c>
      <c r="S252" s="254">
        <v>0.283</v>
      </c>
      <c r="T252" s="255">
        <f>S252*H252</f>
        <v>0.51506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56" t="s">
        <v>175</v>
      </c>
      <c r="AT252" s="256" t="s">
        <v>170</v>
      </c>
      <c r="AU252" s="256" t="s">
        <v>87</v>
      </c>
      <c r="AY252" s="19" t="s">
        <v>167</v>
      </c>
      <c r="BE252" s="257">
        <f>IF(N252="základní",J252,0)</f>
        <v>0</v>
      </c>
      <c r="BF252" s="257">
        <f>IF(N252="snížená",J252,0)</f>
        <v>0</v>
      </c>
      <c r="BG252" s="257">
        <f>IF(N252="zákl. přenesená",J252,0)</f>
        <v>0</v>
      </c>
      <c r="BH252" s="257">
        <f>IF(N252="sníž. přenesená",J252,0)</f>
        <v>0</v>
      </c>
      <c r="BI252" s="257">
        <f>IF(N252="nulová",J252,0)</f>
        <v>0</v>
      </c>
      <c r="BJ252" s="19" t="s">
        <v>85</v>
      </c>
      <c r="BK252" s="257">
        <f>ROUND(I252*H252,2)</f>
        <v>0</v>
      </c>
      <c r="BL252" s="19" t="s">
        <v>175</v>
      </c>
      <c r="BM252" s="256" t="s">
        <v>309</v>
      </c>
    </row>
    <row r="253" spans="1:51" s="13" customFormat="1" ht="12">
      <c r="A253" s="13"/>
      <c r="B253" s="258"/>
      <c r="C253" s="259"/>
      <c r="D253" s="260" t="s">
        <v>177</v>
      </c>
      <c r="E253" s="261" t="s">
        <v>1</v>
      </c>
      <c r="F253" s="262" t="s">
        <v>224</v>
      </c>
      <c r="G253" s="259"/>
      <c r="H253" s="261" t="s">
        <v>1</v>
      </c>
      <c r="I253" s="263"/>
      <c r="J253" s="259"/>
      <c r="K253" s="259"/>
      <c r="L253" s="264"/>
      <c r="M253" s="265"/>
      <c r="N253" s="266"/>
      <c r="O253" s="266"/>
      <c r="P253" s="266"/>
      <c r="Q253" s="266"/>
      <c r="R253" s="266"/>
      <c r="S253" s="266"/>
      <c r="T253" s="267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68" t="s">
        <v>177</v>
      </c>
      <c r="AU253" s="268" t="s">
        <v>87</v>
      </c>
      <c r="AV253" s="13" t="s">
        <v>85</v>
      </c>
      <c r="AW253" s="13" t="s">
        <v>32</v>
      </c>
      <c r="AX253" s="13" t="s">
        <v>77</v>
      </c>
      <c r="AY253" s="268" t="s">
        <v>167</v>
      </c>
    </row>
    <row r="254" spans="1:51" s="13" customFormat="1" ht="12">
      <c r="A254" s="13"/>
      <c r="B254" s="258"/>
      <c r="C254" s="259"/>
      <c r="D254" s="260" t="s">
        <v>177</v>
      </c>
      <c r="E254" s="261" t="s">
        <v>1</v>
      </c>
      <c r="F254" s="262" t="s">
        <v>310</v>
      </c>
      <c r="G254" s="259"/>
      <c r="H254" s="261" t="s">
        <v>1</v>
      </c>
      <c r="I254" s="263"/>
      <c r="J254" s="259"/>
      <c r="K254" s="259"/>
      <c r="L254" s="264"/>
      <c r="M254" s="265"/>
      <c r="N254" s="266"/>
      <c r="O254" s="266"/>
      <c r="P254" s="266"/>
      <c r="Q254" s="266"/>
      <c r="R254" s="266"/>
      <c r="S254" s="266"/>
      <c r="T254" s="267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8" t="s">
        <v>177</v>
      </c>
      <c r="AU254" s="268" t="s">
        <v>87</v>
      </c>
      <c r="AV254" s="13" t="s">
        <v>85</v>
      </c>
      <c r="AW254" s="13" t="s">
        <v>32</v>
      </c>
      <c r="AX254" s="13" t="s">
        <v>77</v>
      </c>
      <c r="AY254" s="268" t="s">
        <v>167</v>
      </c>
    </row>
    <row r="255" spans="1:51" s="14" customFormat="1" ht="12">
      <c r="A255" s="14"/>
      <c r="B255" s="269"/>
      <c r="C255" s="270"/>
      <c r="D255" s="260" t="s">
        <v>177</v>
      </c>
      <c r="E255" s="271" t="s">
        <v>1</v>
      </c>
      <c r="F255" s="272" t="s">
        <v>311</v>
      </c>
      <c r="G255" s="270"/>
      <c r="H255" s="273">
        <v>0.15</v>
      </c>
      <c r="I255" s="274"/>
      <c r="J255" s="270"/>
      <c r="K255" s="270"/>
      <c r="L255" s="275"/>
      <c r="M255" s="276"/>
      <c r="N255" s="277"/>
      <c r="O255" s="277"/>
      <c r="P255" s="277"/>
      <c r="Q255" s="277"/>
      <c r="R255" s="277"/>
      <c r="S255" s="277"/>
      <c r="T255" s="278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79" t="s">
        <v>177</v>
      </c>
      <c r="AU255" s="279" t="s">
        <v>87</v>
      </c>
      <c r="AV255" s="14" t="s">
        <v>87</v>
      </c>
      <c r="AW255" s="14" t="s">
        <v>32</v>
      </c>
      <c r="AX255" s="14" t="s">
        <v>77</v>
      </c>
      <c r="AY255" s="279" t="s">
        <v>167</v>
      </c>
    </row>
    <row r="256" spans="1:51" s="13" customFormat="1" ht="12">
      <c r="A256" s="13"/>
      <c r="B256" s="258"/>
      <c r="C256" s="259"/>
      <c r="D256" s="260" t="s">
        <v>177</v>
      </c>
      <c r="E256" s="261" t="s">
        <v>1</v>
      </c>
      <c r="F256" s="262" t="s">
        <v>312</v>
      </c>
      <c r="G256" s="259"/>
      <c r="H256" s="261" t="s">
        <v>1</v>
      </c>
      <c r="I256" s="263"/>
      <c r="J256" s="259"/>
      <c r="K256" s="259"/>
      <c r="L256" s="264"/>
      <c r="M256" s="265"/>
      <c r="N256" s="266"/>
      <c r="O256" s="266"/>
      <c r="P256" s="266"/>
      <c r="Q256" s="266"/>
      <c r="R256" s="266"/>
      <c r="S256" s="266"/>
      <c r="T256" s="267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68" t="s">
        <v>177</v>
      </c>
      <c r="AU256" s="268" t="s">
        <v>87</v>
      </c>
      <c r="AV256" s="13" t="s">
        <v>85</v>
      </c>
      <c r="AW256" s="13" t="s">
        <v>32</v>
      </c>
      <c r="AX256" s="13" t="s">
        <v>77</v>
      </c>
      <c r="AY256" s="268" t="s">
        <v>167</v>
      </c>
    </row>
    <row r="257" spans="1:51" s="14" customFormat="1" ht="12">
      <c r="A257" s="14"/>
      <c r="B257" s="269"/>
      <c r="C257" s="270"/>
      <c r="D257" s="260" t="s">
        <v>177</v>
      </c>
      <c r="E257" s="271" t="s">
        <v>1</v>
      </c>
      <c r="F257" s="272" t="s">
        <v>313</v>
      </c>
      <c r="G257" s="270"/>
      <c r="H257" s="273">
        <v>1.67</v>
      </c>
      <c r="I257" s="274"/>
      <c r="J257" s="270"/>
      <c r="K257" s="270"/>
      <c r="L257" s="275"/>
      <c r="M257" s="276"/>
      <c r="N257" s="277"/>
      <c r="O257" s="277"/>
      <c r="P257" s="277"/>
      <c r="Q257" s="277"/>
      <c r="R257" s="277"/>
      <c r="S257" s="277"/>
      <c r="T257" s="278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79" t="s">
        <v>177</v>
      </c>
      <c r="AU257" s="279" t="s">
        <v>87</v>
      </c>
      <c r="AV257" s="14" t="s">
        <v>87</v>
      </c>
      <c r="AW257" s="14" t="s">
        <v>32</v>
      </c>
      <c r="AX257" s="14" t="s">
        <v>77</v>
      </c>
      <c r="AY257" s="279" t="s">
        <v>167</v>
      </c>
    </row>
    <row r="258" spans="1:51" s="15" customFormat="1" ht="12">
      <c r="A258" s="15"/>
      <c r="B258" s="280"/>
      <c r="C258" s="281"/>
      <c r="D258" s="260" t="s">
        <v>177</v>
      </c>
      <c r="E258" s="282" t="s">
        <v>1</v>
      </c>
      <c r="F258" s="283" t="s">
        <v>196</v>
      </c>
      <c r="G258" s="281"/>
      <c r="H258" s="284">
        <v>1.8199999999999998</v>
      </c>
      <c r="I258" s="285"/>
      <c r="J258" s="281"/>
      <c r="K258" s="281"/>
      <c r="L258" s="286"/>
      <c r="M258" s="287"/>
      <c r="N258" s="288"/>
      <c r="O258" s="288"/>
      <c r="P258" s="288"/>
      <c r="Q258" s="288"/>
      <c r="R258" s="288"/>
      <c r="S258" s="288"/>
      <c r="T258" s="289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90" t="s">
        <v>177</v>
      </c>
      <c r="AU258" s="290" t="s">
        <v>87</v>
      </c>
      <c r="AV258" s="15" t="s">
        <v>175</v>
      </c>
      <c r="AW258" s="15" t="s">
        <v>32</v>
      </c>
      <c r="AX258" s="15" t="s">
        <v>85</v>
      </c>
      <c r="AY258" s="290" t="s">
        <v>167</v>
      </c>
    </row>
    <row r="259" spans="1:65" s="2" customFormat="1" ht="21.75" customHeight="1">
      <c r="A259" s="40"/>
      <c r="B259" s="41"/>
      <c r="C259" s="245" t="s">
        <v>314</v>
      </c>
      <c r="D259" s="245" t="s">
        <v>170</v>
      </c>
      <c r="E259" s="246" t="s">
        <v>315</v>
      </c>
      <c r="F259" s="247" t="s">
        <v>316</v>
      </c>
      <c r="G259" s="248" t="s">
        <v>267</v>
      </c>
      <c r="H259" s="249">
        <v>0.35</v>
      </c>
      <c r="I259" s="250"/>
      <c r="J259" s="251">
        <f>ROUND(I259*H259,2)</f>
        <v>0</v>
      </c>
      <c r="K259" s="247" t="s">
        <v>317</v>
      </c>
      <c r="L259" s="46"/>
      <c r="M259" s="252" t="s">
        <v>1</v>
      </c>
      <c r="N259" s="253" t="s">
        <v>42</v>
      </c>
      <c r="O259" s="93"/>
      <c r="P259" s="254">
        <f>O259*H259</f>
        <v>0</v>
      </c>
      <c r="Q259" s="254">
        <v>0.00843</v>
      </c>
      <c r="R259" s="254">
        <f>Q259*H259</f>
        <v>0.0029505</v>
      </c>
      <c r="S259" s="254">
        <v>0.785</v>
      </c>
      <c r="T259" s="255">
        <f>S259*H259</f>
        <v>0.27475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56" t="s">
        <v>175</v>
      </c>
      <c r="AT259" s="256" t="s">
        <v>170</v>
      </c>
      <c r="AU259" s="256" t="s">
        <v>87</v>
      </c>
      <c r="AY259" s="19" t="s">
        <v>167</v>
      </c>
      <c r="BE259" s="257">
        <f>IF(N259="základní",J259,0)</f>
        <v>0</v>
      </c>
      <c r="BF259" s="257">
        <f>IF(N259="snížená",J259,0)</f>
        <v>0</v>
      </c>
      <c r="BG259" s="257">
        <f>IF(N259="zákl. přenesená",J259,0)</f>
        <v>0</v>
      </c>
      <c r="BH259" s="257">
        <f>IF(N259="sníž. přenesená",J259,0)</f>
        <v>0</v>
      </c>
      <c r="BI259" s="257">
        <f>IF(N259="nulová",J259,0)</f>
        <v>0</v>
      </c>
      <c r="BJ259" s="19" t="s">
        <v>85</v>
      </c>
      <c r="BK259" s="257">
        <f>ROUND(I259*H259,2)</f>
        <v>0</v>
      </c>
      <c r="BL259" s="19" t="s">
        <v>175</v>
      </c>
      <c r="BM259" s="256" t="s">
        <v>318</v>
      </c>
    </row>
    <row r="260" spans="1:51" s="13" customFormat="1" ht="12">
      <c r="A260" s="13"/>
      <c r="B260" s="258"/>
      <c r="C260" s="259"/>
      <c r="D260" s="260" t="s">
        <v>177</v>
      </c>
      <c r="E260" s="261" t="s">
        <v>1</v>
      </c>
      <c r="F260" s="262" t="s">
        <v>224</v>
      </c>
      <c r="G260" s="259"/>
      <c r="H260" s="261" t="s">
        <v>1</v>
      </c>
      <c r="I260" s="263"/>
      <c r="J260" s="259"/>
      <c r="K260" s="259"/>
      <c r="L260" s="264"/>
      <c r="M260" s="265"/>
      <c r="N260" s="266"/>
      <c r="O260" s="266"/>
      <c r="P260" s="266"/>
      <c r="Q260" s="266"/>
      <c r="R260" s="266"/>
      <c r="S260" s="266"/>
      <c r="T260" s="267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68" t="s">
        <v>177</v>
      </c>
      <c r="AU260" s="268" t="s">
        <v>87</v>
      </c>
      <c r="AV260" s="13" t="s">
        <v>85</v>
      </c>
      <c r="AW260" s="13" t="s">
        <v>32</v>
      </c>
      <c r="AX260" s="13" t="s">
        <v>77</v>
      </c>
      <c r="AY260" s="268" t="s">
        <v>167</v>
      </c>
    </row>
    <row r="261" spans="1:51" s="13" customFormat="1" ht="12">
      <c r="A261" s="13"/>
      <c r="B261" s="258"/>
      <c r="C261" s="259"/>
      <c r="D261" s="260" t="s">
        <v>177</v>
      </c>
      <c r="E261" s="261" t="s">
        <v>1</v>
      </c>
      <c r="F261" s="262" t="s">
        <v>319</v>
      </c>
      <c r="G261" s="259"/>
      <c r="H261" s="261" t="s">
        <v>1</v>
      </c>
      <c r="I261" s="263"/>
      <c r="J261" s="259"/>
      <c r="K261" s="259"/>
      <c r="L261" s="264"/>
      <c r="M261" s="265"/>
      <c r="N261" s="266"/>
      <c r="O261" s="266"/>
      <c r="P261" s="266"/>
      <c r="Q261" s="266"/>
      <c r="R261" s="266"/>
      <c r="S261" s="266"/>
      <c r="T261" s="267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68" t="s">
        <v>177</v>
      </c>
      <c r="AU261" s="268" t="s">
        <v>87</v>
      </c>
      <c r="AV261" s="13" t="s">
        <v>85</v>
      </c>
      <c r="AW261" s="13" t="s">
        <v>32</v>
      </c>
      <c r="AX261" s="13" t="s">
        <v>77</v>
      </c>
      <c r="AY261" s="268" t="s">
        <v>167</v>
      </c>
    </row>
    <row r="262" spans="1:51" s="14" customFormat="1" ht="12">
      <c r="A262" s="14"/>
      <c r="B262" s="269"/>
      <c r="C262" s="270"/>
      <c r="D262" s="260" t="s">
        <v>177</v>
      </c>
      <c r="E262" s="271" t="s">
        <v>1</v>
      </c>
      <c r="F262" s="272" t="s">
        <v>320</v>
      </c>
      <c r="G262" s="270"/>
      <c r="H262" s="273">
        <v>0.35</v>
      </c>
      <c r="I262" s="274"/>
      <c r="J262" s="270"/>
      <c r="K262" s="270"/>
      <c r="L262" s="275"/>
      <c r="M262" s="276"/>
      <c r="N262" s="277"/>
      <c r="O262" s="277"/>
      <c r="P262" s="277"/>
      <c r="Q262" s="277"/>
      <c r="R262" s="277"/>
      <c r="S262" s="277"/>
      <c r="T262" s="278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79" t="s">
        <v>177</v>
      </c>
      <c r="AU262" s="279" t="s">
        <v>87</v>
      </c>
      <c r="AV262" s="14" t="s">
        <v>87</v>
      </c>
      <c r="AW262" s="14" t="s">
        <v>32</v>
      </c>
      <c r="AX262" s="14" t="s">
        <v>77</v>
      </c>
      <c r="AY262" s="279" t="s">
        <v>167</v>
      </c>
    </row>
    <row r="263" spans="1:51" s="15" customFormat="1" ht="12">
      <c r="A263" s="15"/>
      <c r="B263" s="280"/>
      <c r="C263" s="281"/>
      <c r="D263" s="260" t="s">
        <v>177</v>
      </c>
      <c r="E263" s="282" t="s">
        <v>1</v>
      </c>
      <c r="F263" s="283" t="s">
        <v>196</v>
      </c>
      <c r="G263" s="281"/>
      <c r="H263" s="284">
        <v>0.35</v>
      </c>
      <c r="I263" s="285"/>
      <c r="J263" s="281"/>
      <c r="K263" s="281"/>
      <c r="L263" s="286"/>
      <c r="M263" s="287"/>
      <c r="N263" s="288"/>
      <c r="O263" s="288"/>
      <c r="P263" s="288"/>
      <c r="Q263" s="288"/>
      <c r="R263" s="288"/>
      <c r="S263" s="288"/>
      <c r="T263" s="289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90" t="s">
        <v>177</v>
      </c>
      <c r="AU263" s="290" t="s">
        <v>87</v>
      </c>
      <c r="AV263" s="15" t="s">
        <v>175</v>
      </c>
      <c r="AW263" s="15" t="s">
        <v>32</v>
      </c>
      <c r="AX263" s="15" t="s">
        <v>85</v>
      </c>
      <c r="AY263" s="290" t="s">
        <v>167</v>
      </c>
    </row>
    <row r="264" spans="1:65" s="2" customFormat="1" ht="21.75" customHeight="1">
      <c r="A264" s="40"/>
      <c r="B264" s="41"/>
      <c r="C264" s="245" t="s">
        <v>321</v>
      </c>
      <c r="D264" s="245" t="s">
        <v>170</v>
      </c>
      <c r="E264" s="246" t="s">
        <v>322</v>
      </c>
      <c r="F264" s="247" t="s">
        <v>323</v>
      </c>
      <c r="G264" s="248" t="s">
        <v>267</v>
      </c>
      <c r="H264" s="249">
        <v>1.156</v>
      </c>
      <c r="I264" s="250"/>
      <c r="J264" s="251">
        <f>ROUND(I264*H264,2)</f>
        <v>0</v>
      </c>
      <c r="K264" s="247" t="s">
        <v>174</v>
      </c>
      <c r="L264" s="46"/>
      <c r="M264" s="252" t="s">
        <v>1</v>
      </c>
      <c r="N264" s="253" t="s">
        <v>42</v>
      </c>
      <c r="O264" s="93"/>
      <c r="P264" s="254">
        <f>O264*H264</f>
        <v>0</v>
      </c>
      <c r="Q264" s="254">
        <v>0.00114</v>
      </c>
      <c r="R264" s="254">
        <f>Q264*H264</f>
        <v>0.0013178399999999998</v>
      </c>
      <c r="S264" s="254">
        <v>0.07</v>
      </c>
      <c r="T264" s="255">
        <f>S264*H264</f>
        <v>0.08092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56" t="s">
        <v>175</v>
      </c>
      <c r="AT264" s="256" t="s">
        <v>170</v>
      </c>
      <c r="AU264" s="256" t="s">
        <v>87</v>
      </c>
      <c r="AY264" s="19" t="s">
        <v>167</v>
      </c>
      <c r="BE264" s="257">
        <f>IF(N264="základní",J264,0)</f>
        <v>0</v>
      </c>
      <c r="BF264" s="257">
        <f>IF(N264="snížená",J264,0)</f>
        <v>0</v>
      </c>
      <c r="BG264" s="257">
        <f>IF(N264="zákl. přenesená",J264,0)</f>
        <v>0</v>
      </c>
      <c r="BH264" s="257">
        <f>IF(N264="sníž. přenesená",J264,0)</f>
        <v>0</v>
      </c>
      <c r="BI264" s="257">
        <f>IF(N264="nulová",J264,0)</f>
        <v>0</v>
      </c>
      <c r="BJ264" s="19" t="s">
        <v>85</v>
      </c>
      <c r="BK264" s="257">
        <f>ROUND(I264*H264,2)</f>
        <v>0</v>
      </c>
      <c r="BL264" s="19" t="s">
        <v>175</v>
      </c>
      <c r="BM264" s="256" t="s">
        <v>324</v>
      </c>
    </row>
    <row r="265" spans="1:51" s="13" customFormat="1" ht="12">
      <c r="A265" s="13"/>
      <c r="B265" s="258"/>
      <c r="C265" s="259"/>
      <c r="D265" s="260" t="s">
        <v>177</v>
      </c>
      <c r="E265" s="261" t="s">
        <v>1</v>
      </c>
      <c r="F265" s="262" t="s">
        <v>255</v>
      </c>
      <c r="G265" s="259"/>
      <c r="H265" s="261" t="s">
        <v>1</v>
      </c>
      <c r="I265" s="263"/>
      <c r="J265" s="259"/>
      <c r="K265" s="259"/>
      <c r="L265" s="264"/>
      <c r="M265" s="265"/>
      <c r="N265" s="266"/>
      <c r="O265" s="266"/>
      <c r="P265" s="266"/>
      <c r="Q265" s="266"/>
      <c r="R265" s="266"/>
      <c r="S265" s="266"/>
      <c r="T265" s="267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8" t="s">
        <v>177</v>
      </c>
      <c r="AU265" s="268" t="s">
        <v>87</v>
      </c>
      <c r="AV265" s="13" t="s">
        <v>85</v>
      </c>
      <c r="AW265" s="13" t="s">
        <v>32</v>
      </c>
      <c r="AX265" s="13" t="s">
        <v>77</v>
      </c>
      <c r="AY265" s="268" t="s">
        <v>167</v>
      </c>
    </row>
    <row r="266" spans="1:51" s="13" customFormat="1" ht="12">
      <c r="A266" s="13"/>
      <c r="B266" s="258"/>
      <c r="C266" s="259"/>
      <c r="D266" s="260" t="s">
        <v>177</v>
      </c>
      <c r="E266" s="261" t="s">
        <v>1</v>
      </c>
      <c r="F266" s="262" t="s">
        <v>325</v>
      </c>
      <c r="G266" s="259"/>
      <c r="H266" s="261" t="s">
        <v>1</v>
      </c>
      <c r="I266" s="263"/>
      <c r="J266" s="259"/>
      <c r="K266" s="259"/>
      <c r="L266" s="264"/>
      <c r="M266" s="265"/>
      <c r="N266" s="266"/>
      <c r="O266" s="266"/>
      <c r="P266" s="266"/>
      <c r="Q266" s="266"/>
      <c r="R266" s="266"/>
      <c r="S266" s="266"/>
      <c r="T266" s="267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8" t="s">
        <v>177</v>
      </c>
      <c r="AU266" s="268" t="s">
        <v>87</v>
      </c>
      <c r="AV266" s="13" t="s">
        <v>85</v>
      </c>
      <c r="AW266" s="13" t="s">
        <v>32</v>
      </c>
      <c r="AX266" s="13" t="s">
        <v>77</v>
      </c>
      <c r="AY266" s="268" t="s">
        <v>167</v>
      </c>
    </row>
    <row r="267" spans="1:51" s="14" customFormat="1" ht="12">
      <c r="A267" s="14"/>
      <c r="B267" s="269"/>
      <c r="C267" s="270"/>
      <c r="D267" s="260" t="s">
        <v>177</v>
      </c>
      <c r="E267" s="271" t="s">
        <v>1</v>
      </c>
      <c r="F267" s="272" t="s">
        <v>326</v>
      </c>
      <c r="G267" s="270"/>
      <c r="H267" s="273">
        <v>1.156</v>
      </c>
      <c r="I267" s="274"/>
      <c r="J267" s="270"/>
      <c r="K267" s="270"/>
      <c r="L267" s="275"/>
      <c r="M267" s="276"/>
      <c r="N267" s="277"/>
      <c r="O267" s="277"/>
      <c r="P267" s="277"/>
      <c r="Q267" s="277"/>
      <c r="R267" s="277"/>
      <c r="S267" s="277"/>
      <c r="T267" s="278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79" t="s">
        <v>177</v>
      </c>
      <c r="AU267" s="279" t="s">
        <v>87</v>
      </c>
      <c r="AV267" s="14" t="s">
        <v>87</v>
      </c>
      <c r="AW267" s="14" t="s">
        <v>32</v>
      </c>
      <c r="AX267" s="14" t="s">
        <v>77</v>
      </c>
      <c r="AY267" s="279" t="s">
        <v>167</v>
      </c>
    </row>
    <row r="268" spans="1:51" s="15" customFormat="1" ht="12">
      <c r="A268" s="15"/>
      <c r="B268" s="280"/>
      <c r="C268" s="281"/>
      <c r="D268" s="260" t="s">
        <v>177</v>
      </c>
      <c r="E268" s="282" t="s">
        <v>1</v>
      </c>
      <c r="F268" s="283" t="s">
        <v>196</v>
      </c>
      <c r="G268" s="281"/>
      <c r="H268" s="284">
        <v>1.156</v>
      </c>
      <c r="I268" s="285"/>
      <c r="J268" s="281"/>
      <c r="K268" s="281"/>
      <c r="L268" s="286"/>
      <c r="M268" s="287"/>
      <c r="N268" s="288"/>
      <c r="O268" s="288"/>
      <c r="P268" s="288"/>
      <c r="Q268" s="288"/>
      <c r="R268" s="288"/>
      <c r="S268" s="288"/>
      <c r="T268" s="289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90" t="s">
        <v>177</v>
      </c>
      <c r="AU268" s="290" t="s">
        <v>87</v>
      </c>
      <c r="AV268" s="15" t="s">
        <v>175</v>
      </c>
      <c r="AW268" s="15" t="s">
        <v>32</v>
      </c>
      <c r="AX268" s="15" t="s">
        <v>85</v>
      </c>
      <c r="AY268" s="290" t="s">
        <v>167</v>
      </c>
    </row>
    <row r="269" spans="1:65" s="2" customFormat="1" ht="21.75" customHeight="1">
      <c r="A269" s="40"/>
      <c r="B269" s="41"/>
      <c r="C269" s="245" t="s">
        <v>327</v>
      </c>
      <c r="D269" s="245" t="s">
        <v>170</v>
      </c>
      <c r="E269" s="246" t="s">
        <v>328</v>
      </c>
      <c r="F269" s="247" t="s">
        <v>329</v>
      </c>
      <c r="G269" s="248" t="s">
        <v>267</v>
      </c>
      <c r="H269" s="249">
        <v>5.8</v>
      </c>
      <c r="I269" s="250"/>
      <c r="J269" s="251">
        <f>ROUND(I269*H269,2)</f>
        <v>0</v>
      </c>
      <c r="K269" s="247" t="s">
        <v>174</v>
      </c>
      <c r="L269" s="46"/>
      <c r="M269" s="252" t="s">
        <v>1</v>
      </c>
      <c r="N269" s="253" t="s">
        <v>42</v>
      </c>
      <c r="O269" s="93"/>
      <c r="P269" s="254">
        <f>O269*H269</f>
        <v>0</v>
      </c>
      <c r="Q269" s="254">
        <v>0</v>
      </c>
      <c r="R269" s="254">
        <f>Q269*H269</f>
        <v>0</v>
      </c>
      <c r="S269" s="254">
        <v>0</v>
      </c>
      <c r="T269" s="255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56" t="s">
        <v>175</v>
      </c>
      <c r="AT269" s="256" t="s">
        <v>170</v>
      </c>
      <c r="AU269" s="256" t="s">
        <v>87</v>
      </c>
      <c r="AY269" s="19" t="s">
        <v>167</v>
      </c>
      <c r="BE269" s="257">
        <f>IF(N269="základní",J269,0)</f>
        <v>0</v>
      </c>
      <c r="BF269" s="257">
        <f>IF(N269="snížená",J269,0)</f>
        <v>0</v>
      </c>
      <c r="BG269" s="257">
        <f>IF(N269="zákl. přenesená",J269,0)</f>
        <v>0</v>
      </c>
      <c r="BH269" s="257">
        <f>IF(N269="sníž. přenesená",J269,0)</f>
        <v>0</v>
      </c>
      <c r="BI269" s="257">
        <f>IF(N269="nulová",J269,0)</f>
        <v>0</v>
      </c>
      <c r="BJ269" s="19" t="s">
        <v>85</v>
      </c>
      <c r="BK269" s="257">
        <f>ROUND(I269*H269,2)</f>
        <v>0</v>
      </c>
      <c r="BL269" s="19" t="s">
        <v>175</v>
      </c>
      <c r="BM269" s="256" t="s">
        <v>330</v>
      </c>
    </row>
    <row r="270" spans="1:51" s="13" customFormat="1" ht="12">
      <c r="A270" s="13"/>
      <c r="B270" s="258"/>
      <c r="C270" s="259"/>
      <c r="D270" s="260" t="s">
        <v>177</v>
      </c>
      <c r="E270" s="261" t="s">
        <v>1</v>
      </c>
      <c r="F270" s="262" t="s">
        <v>331</v>
      </c>
      <c r="G270" s="259"/>
      <c r="H270" s="261" t="s">
        <v>1</v>
      </c>
      <c r="I270" s="263"/>
      <c r="J270" s="259"/>
      <c r="K270" s="259"/>
      <c r="L270" s="264"/>
      <c r="M270" s="265"/>
      <c r="N270" s="266"/>
      <c r="O270" s="266"/>
      <c r="P270" s="266"/>
      <c r="Q270" s="266"/>
      <c r="R270" s="266"/>
      <c r="S270" s="266"/>
      <c r="T270" s="267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68" t="s">
        <v>177</v>
      </c>
      <c r="AU270" s="268" t="s">
        <v>87</v>
      </c>
      <c r="AV270" s="13" t="s">
        <v>85</v>
      </c>
      <c r="AW270" s="13" t="s">
        <v>32</v>
      </c>
      <c r="AX270" s="13" t="s">
        <v>77</v>
      </c>
      <c r="AY270" s="268" t="s">
        <v>167</v>
      </c>
    </row>
    <row r="271" spans="1:51" s="13" customFormat="1" ht="12">
      <c r="A271" s="13"/>
      <c r="B271" s="258"/>
      <c r="C271" s="259"/>
      <c r="D271" s="260" t="s">
        <v>177</v>
      </c>
      <c r="E271" s="261" t="s">
        <v>1</v>
      </c>
      <c r="F271" s="262" t="s">
        <v>203</v>
      </c>
      <c r="G271" s="259"/>
      <c r="H271" s="261" t="s">
        <v>1</v>
      </c>
      <c r="I271" s="263"/>
      <c r="J271" s="259"/>
      <c r="K271" s="259"/>
      <c r="L271" s="264"/>
      <c r="M271" s="265"/>
      <c r="N271" s="266"/>
      <c r="O271" s="266"/>
      <c r="P271" s="266"/>
      <c r="Q271" s="266"/>
      <c r="R271" s="266"/>
      <c r="S271" s="266"/>
      <c r="T271" s="267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68" t="s">
        <v>177</v>
      </c>
      <c r="AU271" s="268" t="s">
        <v>87</v>
      </c>
      <c r="AV271" s="13" t="s">
        <v>85</v>
      </c>
      <c r="AW271" s="13" t="s">
        <v>32</v>
      </c>
      <c r="AX271" s="13" t="s">
        <v>77</v>
      </c>
      <c r="AY271" s="268" t="s">
        <v>167</v>
      </c>
    </row>
    <row r="272" spans="1:51" s="14" customFormat="1" ht="12">
      <c r="A272" s="14"/>
      <c r="B272" s="269"/>
      <c r="C272" s="270"/>
      <c r="D272" s="260" t="s">
        <v>177</v>
      </c>
      <c r="E272" s="271" t="s">
        <v>1</v>
      </c>
      <c r="F272" s="272" t="s">
        <v>332</v>
      </c>
      <c r="G272" s="270"/>
      <c r="H272" s="273">
        <v>5.8</v>
      </c>
      <c r="I272" s="274"/>
      <c r="J272" s="270"/>
      <c r="K272" s="270"/>
      <c r="L272" s="275"/>
      <c r="M272" s="276"/>
      <c r="N272" s="277"/>
      <c r="O272" s="277"/>
      <c r="P272" s="277"/>
      <c r="Q272" s="277"/>
      <c r="R272" s="277"/>
      <c r="S272" s="277"/>
      <c r="T272" s="278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79" t="s">
        <v>177</v>
      </c>
      <c r="AU272" s="279" t="s">
        <v>87</v>
      </c>
      <c r="AV272" s="14" t="s">
        <v>87</v>
      </c>
      <c r="AW272" s="14" t="s">
        <v>32</v>
      </c>
      <c r="AX272" s="14" t="s">
        <v>77</v>
      </c>
      <c r="AY272" s="279" t="s">
        <v>167</v>
      </c>
    </row>
    <row r="273" spans="1:51" s="15" customFormat="1" ht="12">
      <c r="A273" s="15"/>
      <c r="B273" s="280"/>
      <c r="C273" s="281"/>
      <c r="D273" s="260" t="s">
        <v>177</v>
      </c>
      <c r="E273" s="282" t="s">
        <v>1</v>
      </c>
      <c r="F273" s="283" t="s">
        <v>196</v>
      </c>
      <c r="G273" s="281"/>
      <c r="H273" s="284">
        <v>5.8</v>
      </c>
      <c r="I273" s="285"/>
      <c r="J273" s="281"/>
      <c r="K273" s="281"/>
      <c r="L273" s="286"/>
      <c r="M273" s="287"/>
      <c r="N273" s="288"/>
      <c r="O273" s="288"/>
      <c r="P273" s="288"/>
      <c r="Q273" s="288"/>
      <c r="R273" s="288"/>
      <c r="S273" s="288"/>
      <c r="T273" s="289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90" t="s">
        <v>177</v>
      </c>
      <c r="AU273" s="290" t="s">
        <v>87</v>
      </c>
      <c r="AV273" s="15" t="s">
        <v>175</v>
      </c>
      <c r="AW273" s="15" t="s">
        <v>32</v>
      </c>
      <c r="AX273" s="15" t="s">
        <v>85</v>
      </c>
      <c r="AY273" s="290" t="s">
        <v>167</v>
      </c>
    </row>
    <row r="274" spans="1:65" s="2" customFormat="1" ht="33" customHeight="1">
      <c r="A274" s="40"/>
      <c r="B274" s="41"/>
      <c r="C274" s="245" t="s">
        <v>333</v>
      </c>
      <c r="D274" s="245" t="s">
        <v>170</v>
      </c>
      <c r="E274" s="246" t="s">
        <v>334</v>
      </c>
      <c r="F274" s="247" t="s">
        <v>335</v>
      </c>
      <c r="G274" s="248" t="s">
        <v>173</v>
      </c>
      <c r="H274" s="249">
        <v>170.5</v>
      </c>
      <c r="I274" s="250"/>
      <c r="J274" s="251">
        <f>ROUND(I274*H274,2)</f>
        <v>0</v>
      </c>
      <c r="K274" s="247" t="s">
        <v>174</v>
      </c>
      <c r="L274" s="46"/>
      <c r="M274" s="252" t="s">
        <v>1</v>
      </c>
      <c r="N274" s="253" t="s">
        <v>42</v>
      </c>
      <c r="O274" s="93"/>
      <c r="P274" s="254">
        <f>O274*H274</f>
        <v>0</v>
      </c>
      <c r="Q274" s="254">
        <v>0</v>
      </c>
      <c r="R274" s="254">
        <f>Q274*H274</f>
        <v>0</v>
      </c>
      <c r="S274" s="254">
        <v>0.059</v>
      </c>
      <c r="T274" s="255">
        <f>S274*H274</f>
        <v>10.0595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56" t="s">
        <v>175</v>
      </c>
      <c r="AT274" s="256" t="s">
        <v>170</v>
      </c>
      <c r="AU274" s="256" t="s">
        <v>87</v>
      </c>
      <c r="AY274" s="19" t="s">
        <v>167</v>
      </c>
      <c r="BE274" s="257">
        <f>IF(N274="základní",J274,0)</f>
        <v>0</v>
      </c>
      <c r="BF274" s="257">
        <f>IF(N274="snížená",J274,0)</f>
        <v>0</v>
      </c>
      <c r="BG274" s="257">
        <f>IF(N274="zákl. přenesená",J274,0)</f>
        <v>0</v>
      </c>
      <c r="BH274" s="257">
        <f>IF(N274="sníž. přenesená",J274,0)</f>
        <v>0</v>
      </c>
      <c r="BI274" s="257">
        <f>IF(N274="nulová",J274,0)</f>
        <v>0</v>
      </c>
      <c r="BJ274" s="19" t="s">
        <v>85</v>
      </c>
      <c r="BK274" s="257">
        <f>ROUND(I274*H274,2)</f>
        <v>0</v>
      </c>
      <c r="BL274" s="19" t="s">
        <v>175</v>
      </c>
      <c r="BM274" s="256" t="s">
        <v>336</v>
      </c>
    </row>
    <row r="275" spans="1:51" s="13" customFormat="1" ht="12">
      <c r="A275" s="13"/>
      <c r="B275" s="258"/>
      <c r="C275" s="259"/>
      <c r="D275" s="260" t="s">
        <v>177</v>
      </c>
      <c r="E275" s="261" t="s">
        <v>1</v>
      </c>
      <c r="F275" s="262" t="s">
        <v>337</v>
      </c>
      <c r="G275" s="259"/>
      <c r="H275" s="261" t="s">
        <v>1</v>
      </c>
      <c r="I275" s="263"/>
      <c r="J275" s="259"/>
      <c r="K275" s="259"/>
      <c r="L275" s="264"/>
      <c r="M275" s="265"/>
      <c r="N275" s="266"/>
      <c r="O275" s="266"/>
      <c r="P275" s="266"/>
      <c r="Q275" s="266"/>
      <c r="R275" s="266"/>
      <c r="S275" s="266"/>
      <c r="T275" s="267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68" t="s">
        <v>177</v>
      </c>
      <c r="AU275" s="268" t="s">
        <v>87</v>
      </c>
      <c r="AV275" s="13" t="s">
        <v>85</v>
      </c>
      <c r="AW275" s="13" t="s">
        <v>32</v>
      </c>
      <c r="AX275" s="13" t="s">
        <v>77</v>
      </c>
      <c r="AY275" s="268" t="s">
        <v>167</v>
      </c>
    </row>
    <row r="276" spans="1:51" s="14" customFormat="1" ht="12">
      <c r="A276" s="14"/>
      <c r="B276" s="269"/>
      <c r="C276" s="270"/>
      <c r="D276" s="260" t="s">
        <v>177</v>
      </c>
      <c r="E276" s="271" t="s">
        <v>1</v>
      </c>
      <c r="F276" s="272" t="s">
        <v>338</v>
      </c>
      <c r="G276" s="270"/>
      <c r="H276" s="273">
        <v>170.5</v>
      </c>
      <c r="I276" s="274"/>
      <c r="J276" s="270"/>
      <c r="K276" s="270"/>
      <c r="L276" s="275"/>
      <c r="M276" s="276"/>
      <c r="N276" s="277"/>
      <c r="O276" s="277"/>
      <c r="P276" s="277"/>
      <c r="Q276" s="277"/>
      <c r="R276" s="277"/>
      <c r="S276" s="277"/>
      <c r="T276" s="278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79" t="s">
        <v>177</v>
      </c>
      <c r="AU276" s="279" t="s">
        <v>87</v>
      </c>
      <c r="AV276" s="14" t="s">
        <v>87</v>
      </c>
      <c r="AW276" s="14" t="s">
        <v>32</v>
      </c>
      <c r="AX276" s="14" t="s">
        <v>77</v>
      </c>
      <c r="AY276" s="279" t="s">
        <v>167</v>
      </c>
    </row>
    <row r="277" spans="1:51" s="15" customFormat="1" ht="12">
      <c r="A277" s="15"/>
      <c r="B277" s="280"/>
      <c r="C277" s="281"/>
      <c r="D277" s="260" t="s">
        <v>177</v>
      </c>
      <c r="E277" s="282" t="s">
        <v>1</v>
      </c>
      <c r="F277" s="283" t="s">
        <v>196</v>
      </c>
      <c r="G277" s="281"/>
      <c r="H277" s="284">
        <v>170.5</v>
      </c>
      <c r="I277" s="285"/>
      <c r="J277" s="281"/>
      <c r="K277" s="281"/>
      <c r="L277" s="286"/>
      <c r="M277" s="287"/>
      <c r="N277" s="288"/>
      <c r="O277" s="288"/>
      <c r="P277" s="288"/>
      <c r="Q277" s="288"/>
      <c r="R277" s="288"/>
      <c r="S277" s="288"/>
      <c r="T277" s="289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90" t="s">
        <v>177</v>
      </c>
      <c r="AU277" s="290" t="s">
        <v>87</v>
      </c>
      <c r="AV277" s="15" t="s">
        <v>175</v>
      </c>
      <c r="AW277" s="15" t="s">
        <v>32</v>
      </c>
      <c r="AX277" s="15" t="s">
        <v>85</v>
      </c>
      <c r="AY277" s="290" t="s">
        <v>167</v>
      </c>
    </row>
    <row r="278" spans="1:65" s="2" customFormat="1" ht="21.75" customHeight="1">
      <c r="A278" s="40"/>
      <c r="B278" s="41"/>
      <c r="C278" s="245" t="s">
        <v>7</v>
      </c>
      <c r="D278" s="245" t="s">
        <v>170</v>
      </c>
      <c r="E278" s="246" t="s">
        <v>339</v>
      </c>
      <c r="F278" s="247" t="s">
        <v>340</v>
      </c>
      <c r="G278" s="248" t="s">
        <v>173</v>
      </c>
      <c r="H278" s="249">
        <v>15.08</v>
      </c>
      <c r="I278" s="250"/>
      <c r="J278" s="251">
        <f>ROUND(I278*H278,2)</f>
        <v>0</v>
      </c>
      <c r="K278" s="247" t="s">
        <v>174</v>
      </c>
      <c r="L278" s="46"/>
      <c r="M278" s="252" t="s">
        <v>1</v>
      </c>
      <c r="N278" s="253" t="s">
        <v>42</v>
      </c>
      <c r="O278" s="93"/>
      <c r="P278" s="254">
        <f>O278*H278</f>
        <v>0</v>
      </c>
      <c r="Q278" s="254">
        <v>0</v>
      </c>
      <c r="R278" s="254">
        <f>Q278*H278</f>
        <v>0</v>
      </c>
      <c r="S278" s="254">
        <v>0</v>
      </c>
      <c r="T278" s="255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56" t="s">
        <v>175</v>
      </c>
      <c r="AT278" s="256" t="s">
        <v>170</v>
      </c>
      <c r="AU278" s="256" t="s">
        <v>87</v>
      </c>
      <c r="AY278" s="19" t="s">
        <v>167</v>
      </c>
      <c r="BE278" s="257">
        <f>IF(N278="základní",J278,0)</f>
        <v>0</v>
      </c>
      <c r="BF278" s="257">
        <f>IF(N278="snížená",J278,0)</f>
        <v>0</v>
      </c>
      <c r="BG278" s="257">
        <f>IF(N278="zákl. přenesená",J278,0)</f>
        <v>0</v>
      </c>
      <c r="BH278" s="257">
        <f>IF(N278="sníž. přenesená",J278,0)</f>
        <v>0</v>
      </c>
      <c r="BI278" s="257">
        <f>IF(N278="nulová",J278,0)</f>
        <v>0</v>
      </c>
      <c r="BJ278" s="19" t="s">
        <v>85</v>
      </c>
      <c r="BK278" s="257">
        <f>ROUND(I278*H278,2)</f>
        <v>0</v>
      </c>
      <c r="BL278" s="19" t="s">
        <v>175</v>
      </c>
      <c r="BM278" s="256" t="s">
        <v>341</v>
      </c>
    </row>
    <row r="279" spans="1:51" s="13" customFormat="1" ht="12">
      <c r="A279" s="13"/>
      <c r="B279" s="258"/>
      <c r="C279" s="259"/>
      <c r="D279" s="260" t="s">
        <v>177</v>
      </c>
      <c r="E279" s="261" t="s">
        <v>1</v>
      </c>
      <c r="F279" s="262" t="s">
        <v>342</v>
      </c>
      <c r="G279" s="259"/>
      <c r="H279" s="261" t="s">
        <v>1</v>
      </c>
      <c r="I279" s="263"/>
      <c r="J279" s="259"/>
      <c r="K279" s="259"/>
      <c r="L279" s="264"/>
      <c r="M279" s="265"/>
      <c r="N279" s="266"/>
      <c r="O279" s="266"/>
      <c r="P279" s="266"/>
      <c r="Q279" s="266"/>
      <c r="R279" s="266"/>
      <c r="S279" s="266"/>
      <c r="T279" s="267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68" t="s">
        <v>177</v>
      </c>
      <c r="AU279" s="268" t="s">
        <v>87</v>
      </c>
      <c r="AV279" s="13" t="s">
        <v>85</v>
      </c>
      <c r="AW279" s="13" t="s">
        <v>32</v>
      </c>
      <c r="AX279" s="13" t="s">
        <v>77</v>
      </c>
      <c r="AY279" s="268" t="s">
        <v>167</v>
      </c>
    </row>
    <row r="280" spans="1:51" s="13" customFormat="1" ht="12">
      <c r="A280" s="13"/>
      <c r="B280" s="258"/>
      <c r="C280" s="259"/>
      <c r="D280" s="260" t="s">
        <v>177</v>
      </c>
      <c r="E280" s="261" t="s">
        <v>1</v>
      </c>
      <c r="F280" s="262" t="s">
        <v>343</v>
      </c>
      <c r="G280" s="259"/>
      <c r="H280" s="261" t="s">
        <v>1</v>
      </c>
      <c r="I280" s="263"/>
      <c r="J280" s="259"/>
      <c r="K280" s="259"/>
      <c r="L280" s="264"/>
      <c r="M280" s="265"/>
      <c r="N280" s="266"/>
      <c r="O280" s="266"/>
      <c r="P280" s="266"/>
      <c r="Q280" s="266"/>
      <c r="R280" s="266"/>
      <c r="S280" s="266"/>
      <c r="T280" s="267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68" t="s">
        <v>177</v>
      </c>
      <c r="AU280" s="268" t="s">
        <v>87</v>
      </c>
      <c r="AV280" s="13" t="s">
        <v>85</v>
      </c>
      <c r="AW280" s="13" t="s">
        <v>32</v>
      </c>
      <c r="AX280" s="13" t="s">
        <v>77</v>
      </c>
      <c r="AY280" s="268" t="s">
        <v>167</v>
      </c>
    </row>
    <row r="281" spans="1:51" s="14" customFormat="1" ht="12">
      <c r="A281" s="14"/>
      <c r="B281" s="269"/>
      <c r="C281" s="270"/>
      <c r="D281" s="260" t="s">
        <v>177</v>
      </c>
      <c r="E281" s="271" t="s">
        <v>1</v>
      </c>
      <c r="F281" s="272" t="s">
        <v>344</v>
      </c>
      <c r="G281" s="270"/>
      <c r="H281" s="273">
        <v>15.08</v>
      </c>
      <c r="I281" s="274"/>
      <c r="J281" s="270"/>
      <c r="K281" s="270"/>
      <c r="L281" s="275"/>
      <c r="M281" s="276"/>
      <c r="N281" s="277"/>
      <c r="O281" s="277"/>
      <c r="P281" s="277"/>
      <c r="Q281" s="277"/>
      <c r="R281" s="277"/>
      <c r="S281" s="277"/>
      <c r="T281" s="278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79" t="s">
        <v>177</v>
      </c>
      <c r="AU281" s="279" t="s">
        <v>87</v>
      </c>
      <c r="AV281" s="14" t="s">
        <v>87</v>
      </c>
      <c r="AW281" s="14" t="s">
        <v>32</v>
      </c>
      <c r="AX281" s="14" t="s">
        <v>77</v>
      </c>
      <c r="AY281" s="279" t="s">
        <v>167</v>
      </c>
    </row>
    <row r="282" spans="1:51" s="15" customFormat="1" ht="12">
      <c r="A282" s="15"/>
      <c r="B282" s="280"/>
      <c r="C282" s="281"/>
      <c r="D282" s="260" t="s">
        <v>177</v>
      </c>
      <c r="E282" s="282" t="s">
        <v>1</v>
      </c>
      <c r="F282" s="283" t="s">
        <v>196</v>
      </c>
      <c r="G282" s="281"/>
      <c r="H282" s="284">
        <v>15.08</v>
      </c>
      <c r="I282" s="285"/>
      <c r="J282" s="281"/>
      <c r="K282" s="281"/>
      <c r="L282" s="286"/>
      <c r="M282" s="287"/>
      <c r="N282" s="288"/>
      <c r="O282" s="288"/>
      <c r="P282" s="288"/>
      <c r="Q282" s="288"/>
      <c r="R282" s="288"/>
      <c r="S282" s="288"/>
      <c r="T282" s="289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90" t="s">
        <v>177</v>
      </c>
      <c r="AU282" s="290" t="s">
        <v>87</v>
      </c>
      <c r="AV282" s="15" t="s">
        <v>175</v>
      </c>
      <c r="AW282" s="15" t="s">
        <v>32</v>
      </c>
      <c r="AX282" s="15" t="s">
        <v>85</v>
      </c>
      <c r="AY282" s="290" t="s">
        <v>167</v>
      </c>
    </row>
    <row r="283" spans="1:65" s="2" customFormat="1" ht="21.75" customHeight="1">
      <c r="A283" s="40"/>
      <c r="B283" s="41"/>
      <c r="C283" s="245" t="s">
        <v>345</v>
      </c>
      <c r="D283" s="245" t="s">
        <v>170</v>
      </c>
      <c r="E283" s="246" t="s">
        <v>346</v>
      </c>
      <c r="F283" s="247" t="s">
        <v>347</v>
      </c>
      <c r="G283" s="248" t="s">
        <v>348</v>
      </c>
      <c r="H283" s="249">
        <v>4</v>
      </c>
      <c r="I283" s="250"/>
      <c r="J283" s="251">
        <f>ROUND(I283*H283,2)</f>
        <v>0</v>
      </c>
      <c r="K283" s="247" t="s">
        <v>317</v>
      </c>
      <c r="L283" s="46"/>
      <c r="M283" s="252" t="s">
        <v>1</v>
      </c>
      <c r="N283" s="253" t="s">
        <v>42</v>
      </c>
      <c r="O283" s="93"/>
      <c r="P283" s="254">
        <f>O283*H283</f>
        <v>0</v>
      </c>
      <c r="Q283" s="254">
        <v>0</v>
      </c>
      <c r="R283" s="254">
        <f>Q283*H283</f>
        <v>0</v>
      </c>
      <c r="S283" s="254">
        <v>0</v>
      </c>
      <c r="T283" s="255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56" t="s">
        <v>175</v>
      </c>
      <c r="AT283" s="256" t="s">
        <v>170</v>
      </c>
      <c r="AU283" s="256" t="s">
        <v>87</v>
      </c>
      <c r="AY283" s="19" t="s">
        <v>167</v>
      </c>
      <c r="BE283" s="257">
        <f>IF(N283="základní",J283,0)</f>
        <v>0</v>
      </c>
      <c r="BF283" s="257">
        <f>IF(N283="snížená",J283,0)</f>
        <v>0</v>
      </c>
      <c r="BG283" s="257">
        <f>IF(N283="zákl. přenesená",J283,0)</f>
        <v>0</v>
      </c>
      <c r="BH283" s="257">
        <f>IF(N283="sníž. přenesená",J283,0)</f>
        <v>0</v>
      </c>
      <c r="BI283" s="257">
        <f>IF(N283="nulová",J283,0)</f>
        <v>0</v>
      </c>
      <c r="BJ283" s="19" t="s">
        <v>85</v>
      </c>
      <c r="BK283" s="257">
        <f>ROUND(I283*H283,2)</f>
        <v>0</v>
      </c>
      <c r="BL283" s="19" t="s">
        <v>175</v>
      </c>
      <c r="BM283" s="256" t="s">
        <v>349</v>
      </c>
    </row>
    <row r="284" spans="1:65" s="2" customFormat="1" ht="21.75" customHeight="1">
      <c r="A284" s="40"/>
      <c r="B284" s="41"/>
      <c r="C284" s="245" t="s">
        <v>350</v>
      </c>
      <c r="D284" s="245" t="s">
        <v>170</v>
      </c>
      <c r="E284" s="246" t="s">
        <v>351</v>
      </c>
      <c r="F284" s="247" t="s">
        <v>352</v>
      </c>
      <c r="G284" s="248" t="s">
        <v>348</v>
      </c>
      <c r="H284" s="249">
        <v>1</v>
      </c>
      <c r="I284" s="250"/>
      <c r="J284" s="251">
        <f>ROUND(I284*H284,2)</f>
        <v>0</v>
      </c>
      <c r="K284" s="247" t="s">
        <v>317</v>
      </c>
      <c r="L284" s="46"/>
      <c r="M284" s="252" t="s">
        <v>1</v>
      </c>
      <c r="N284" s="253" t="s">
        <v>42</v>
      </c>
      <c r="O284" s="93"/>
      <c r="P284" s="254">
        <f>O284*H284</f>
        <v>0</v>
      </c>
      <c r="Q284" s="254">
        <v>0</v>
      </c>
      <c r="R284" s="254">
        <f>Q284*H284</f>
        <v>0</v>
      </c>
      <c r="S284" s="254">
        <v>0</v>
      </c>
      <c r="T284" s="255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56" t="s">
        <v>175</v>
      </c>
      <c r="AT284" s="256" t="s">
        <v>170</v>
      </c>
      <c r="AU284" s="256" t="s">
        <v>87</v>
      </c>
      <c r="AY284" s="19" t="s">
        <v>167</v>
      </c>
      <c r="BE284" s="257">
        <f>IF(N284="základní",J284,0)</f>
        <v>0</v>
      </c>
      <c r="BF284" s="257">
        <f>IF(N284="snížená",J284,0)</f>
        <v>0</v>
      </c>
      <c r="BG284" s="257">
        <f>IF(N284="zákl. přenesená",J284,0)</f>
        <v>0</v>
      </c>
      <c r="BH284" s="257">
        <f>IF(N284="sníž. přenesená",J284,0)</f>
        <v>0</v>
      </c>
      <c r="BI284" s="257">
        <f>IF(N284="nulová",J284,0)</f>
        <v>0</v>
      </c>
      <c r="BJ284" s="19" t="s">
        <v>85</v>
      </c>
      <c r="BK284" s="257">
        <f>ROUND(I284*H284,2)</f>
        <v>0</v>
      </c>
      <c r="BL284" s="19" t="s">
        <v>175</v>
      </c>
      <c r="BM284" s="256" t="s">
        <v>353</v>
      </c>
    </row>
    <row r="285" spans="1:63" s="12" customFormat="1" ht="22.8" customHeight="1">
      <c r="A285" s="12"/>
      <c r="B285" s="229"/>
      <c r="C285" s="230"/>
      <c r="D285" s="231" t="s">
        <v>76</v>
      </c>
      <c r="E285" s="243" t="s">
        <v>354</v>
      </c>
      <c r="F285" s="243" t="s">
        <v>355</v>
      </c>
      <c r="G285" s="230"/>
      <c r="H285" s="230"/>
      <c r="I285" s="233"/>
      <c r="J285" s="244">
        <f>BK285</f>
        <v>0</v>
      </c>
      <c r="K285" s="230"/>
      <c r="L285" s="235"/>
      <c r="M285" s="236"/>
      <c r="N285" s="237"/>
      <c r="O285" s="237"/>
      <c r="P285" s="238">
        <f>SUM(P286:P292)</f>
        <v>0</v>
      </c>
      <c r="Q285" s="237"/>
      <c r="R285" s="238">
        <f>SUM(R286:R292)</f>
        <v>0</v>
      </c>
      <c r="S285" s="237"/>
      <c r="T285" s="239">
        <f>SUM(T286:T292)</f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40" t="s">
        <v>85</v>
      </c>
      <c r="AT285" s="241" t="s">
        <v>76</v>
      </c>
      <c r="AU285" s="241" t="s">
        <v>85</v>
      </c>
      <c r="AY285" s="240" t="s">
        <v>167</v>
      </c>
      <c r="BK285" s="242">
        <f>SUM(BK286:BK292)</f>
        <v>0</v>
      </c>
    </row>
    <row r="286" spans="1:65" s="2" customFormat="1" ht="21.75" customHeight="1">
      <c r="A286" s="40"/>
      <c r="B286" s="41"/>
      <c r="C286" s="245" t="s">
        <v>356</v>
      </c>
      <c r="D286" s="245" t="s">
        <v>170</v>
      </c>
      <c r="E286" s="246" t="s">
        <v>357</v>
      </c>
      <c r="F286" s="247" t="s">
        <v>358</v>
      </c>
      <c r="G286" s="248" t="s">
        <v>359</v>
      </c>
      <c r="H286" s="249">
        <v>25.767</v>
      </c>
      <c r="I286" s="250"/>
      <c r="J286" s="251">
        <f>ROUND(I286*H286,2)</f>
        <v>0</v>
      </c>
      <c r="K286" s="247" t="s">
        <v>174</v>
      </c>
      <c r="L286" s="46"/>
      <c r="M286" s="252" t="s">
        <v>1</v>
      </c>
      <c r="N286" s="253" t="s">
        <v>42</v>
      </c>
      <c r="O286" s="93"/>
      <c r="P286" s="254">
        <f>O286*H286</f>
        <v>0</v>
      </c>
      <c r="Q286" s="254">
        <v>0</v>
      </c>
      <c r="R286" s="254">
        <f>Q286*H286</f>
        <v>0</v>
      </c>
      <c r="S286" s="254">
        <v>0</v>
      </c>
      <c r="T286" s="255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56" t="s">
        <v>175</v>
      </c>
      <c r="AT286" s="256" t="s">
        <v>170</v>
      </c>
      <c r="AU286" s="256" t="s">
        <v>87</v>
      </c>
      <c r="AY286" s="19" t="s">
        <v>167</v>
      </c>
      <c r="BE286" s="257">
        <f>IF(N286="základní",J286,0)</f>
        <v>0</v>
      </c>
      <c r="BF286" s="257">
        <f>IF(N286="snížená",J286,0)</f>
        <v>0</v>
      </c>
      <c r="BG286" s="257">
        <f>IF(N286="zákl. přenesená",J286,0)</f>
        <v>0</v>
      </c>
      <c r="BH286" s="257">
        <f>IF(N286="sníž. přenesená",J286,0)</f>
        <v>0</v>
      </c>
      <c r="BI286" s="257">
        <f>IF(N286="nulová",J286,0)</f>
        <v>0</v>
      </c>
      <c r="BJ286" s="19" t="s">
        <v>85</v>
      </c>
      <c r="BK286" s="257">
        <f>ROUND(I286*H286,2)</f>
        <v>0</v>
      </c>
      <c r="BL286" s="19" t="s">
        <v>175</v>
      </c>
      <c r="BM286" s="256" t="s">
        <v>360</v>
      </c>
    </row>
    <row r="287" spans="1:65" s="2" customFormat="1" ht="21.75" customHeight="1">
      <c r="A287" s="40"/>
      <c r="B287" s="41"/>
      <c r="C287" s="245" t="s">
        <v>361</v>
      </c>
      <c r="D287" s="245" t="s">
        <v>170</v>
      </c>
      <c r="E287" s="246" t="s">
        <v>362</v>
      </c>
      <c r="F287" s="247" t="s">
        <v>363</v>
      </c>
      <c r="G287" s="248" t="s">
        <v>359</v>
      </c>
      <c r="H287" s="249">
        <v>25.767</v>
      </c>
      <c r="I287" s="250"/>
      <c r="J287" s="251">
        <f>ROUND(I287*H287,2)</f>
        <v>0</v>
      </c>
      <c r="K287" s="247" t="s">
        <v>174</v>
      </c>
      <c r="L287" s="46"/>
      <c r="M287" s="252" t="s">
        <v>1</v>
      </c>
      <c r="N287" s="253" t="s">
        <v>42</v>
      </c>
      <c r="O287" s="93"/>
      <c r="P287" s="254">
        <f>O287*H287</f>
        <v>0</v>
      </c>
      <c r="Q287" s="254">
        <v>0</v>
      </c>
      <c r="R287" s="254">
        <f>Q287*H287</f>
        <v>0</v>
      </c>
      <c r="S287" s="254">
        <v>0</v>
      </c>
      <c r="T287" s="255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56" t="s">
        <v>175</v>
      </c>
      <c r="AT287" s="256" t="s">
        <v>170</v>
      </c>
      <c r="AU287" s="256" t="s">
        <v>87</v>
      </c>
      <c r="AY287" s="19" t="s">
        <v>167</v>
      </c>
      <c r="BE287" s="257">
        <f>IF(N287="základní",J287,0)</f>
        <v>0</v>
      </c>
      <c r="BF287" s="257">
        <f>IF(N287="snížená",J287,0)</f>
        <v>0</v>
      </c>
      <c r="BG287" s="257">
        <f>IF(N287="zákl. přenesená",J287,0)</f>
        <v>0</v>
      </c>
      <c r="BH287" s="257">
        <f>IF(N287="sníž. přenesená",J287,0)</f>
        <v>0</v>
      </c>
      <c r="BI287" s="257">
        <f>IF(N287="nulová",J287,0)</f>
        <v>0</v>
      </c>
      <c r="BJ287" s="19" t="s">
        <v>85</v>
      </c>
      <c r="BK287" s="257">
        <f>ROUND(I287*H287,2)</f>
        <v>0</v>
      </c>
      <c r="BL287" s="19" t="s">
        <v>175</v>
      </c>
      <c r="BM287" s="256" t="s">
        <v>364</v>
      </c>
    </row>
    <row r="288" spans="1:65" s="2" customFormat="1" ht="21.75" customHeight="1">
      <c r="A288" s="40"/>
      <c r="B288" s="41"/>
      <c r="C288" s="245" t="s">
        <v>365</v>
      </c>
      <c r="D288" s="245" t="s">
        <v>170</v>
      </c>
      <c r="E288" s="246" t="s">
        <v>366</v>
      </c>
      <c r="F288" s="247" t="s">
        <v>367</v>
      </c>
      <c r="G288" s="248" t="s">
        <v>359</v>
      </c>
      <c r="H288" s="249">
        <v>231.903</v>
      </c>
      <c r="I288" s="250"/>
      <c r="J288" s="251">
        <f>ROUND(I288*H288,2)</f>
        <v>0</v>
      </c>
      <c r="K288" s="247" t="s">
        <v>174</v>
      </c>
      <c r="L288" s="46"/>
      <c r="M288" s="252" t="s">
        <v>1</v>
      </c>
      <c r="N288" s="253" t="s">
        <v>42</v>
      </c>
      <c r="O288" s="93"/>
      <c r="P288" s="254">
        <f>O288*H288</f>
        <v>0</v>
      </c>
      <c r="Q288" s="254">
        <v>0</v>
      </c>
      <c r="R288" s="254">
        <f>Q288*H288</f>
        <v>0</v>
      </c>
      <c r="S288" s="254">
        <v>0</v>
      </c>
      <c r="T288" s="255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56" t="s">
        <v>175</v>
      </c>
      <c r="AT288" s="256" t="s">
        <v>170</v>
      </c>
      <c r="AU288" s="256" t="s">
        <v>87</v>
      </c>
      <c r="AY288" s="19" t="s">
        <v>167</v>
      </c>
      <c r="BE288" s="257">
        <f>IF(N288="základní",J288,0)</f>
        <v>0</v>
      </c>
      <c r="BF288" s="257">
        <f>IF(N288="snížená",J288,0)</f>
        <v>0</v>
      </c>
      <c r="BG288" s="257">
        <f>IF(N288="zákl. přenesená",J288,0)</f>
        <v>0</v>
      </c>
      <c r="BH288" s="257">
        <f>IF(N288="sníž. přenesená",J288,0)</f>
        <v>0</v>
      </c>
      <c r="BI288" s="257">
        <f>IF(N288="nulová",J288,0)</f>
        <v>0</v>
      </c>
      <c r="BJ288" s="19" t="s">
        <v>85</v>
      </c>
      <c r="BK288" s="257">
        <f>ROUND(I288*H288,2)</f>
        <v>0</v>
      </c>
      <c r="BL288" s="19" t="s">
        <v>175</v>
      </c>
      <c r="BM288" s="256" t="s">
        <v>368</v>
      </c>
    </row>
    <row r="289" spans="1:47" s="2" customFormat="1" ht="12">
      <c r="A289" s="40"/>
      <c r="B289" s="41"/>
      <c r="C289" s="42"/>
      <c r="D289" s="260" t="s">
        <v>369</v>
      </c>
      <c r="E289" s="42"/>
      <c r="F289" s="302" t="s">
        <v>370</v>
      </c>
      <c r="G289" s="42"/>
      <c r="H289" s="42"/>
      <c r="I289" s="156"/>
      <c r="J289" s="42"/>
      <c r="K289" s="42"/>
      <c r="L289" s="46"/>
      <c r="M289" s="303"/>
      <c r="N289" s="304"/>
      <c r="O289" s="93"/>
      <c r="P289" s="93"/>
      <c r="Q289" s="93"/>
      <c r="R289" s="93"/>
      <c r="S289" s="93"/>
      <c r="T289" s="94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9" t="s">
        <v>369</v>
      </c>
      <c r="AU289" s="19" t="s">
        <v>87</v>
      </c>
    </row>
    <row r="290" spans="1:51" s="14" customFormat="1" ht="12">
      <c r="A290" s="14"/>
      <c r="B290" s="269"/>
      <c r="C290" s="270"/>
      <c r="D290" s="260" t="s">
        <v>177</v>
      </c>
      <c r="E290" s="271" t="s">
        <v>1</v>
      </c>
      <c r="F290" s="272" t="s">
        <v>371</v>
      </c>
      <c r="G290" s="270"/>
      <c r="H290" s="273">
        <v>231.903</v>
      </c>
      <c r="I290" s="274"/>
      <c r="J290" s="270"/>
      <c r="K290" s="270"/>
      <c r="L290" s="275"/>
      <c r="M290" s="276"/>
      <c r="N290" s="277"/>
      <c r="O290" s="277"/>
      <c r="P290" s="277"/>
      <c r="Q290" s="277"/>
      <c r="R290" s="277"/>
      <c r="S290" s="277"/>
      <c r="T290" s="278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79" t="s">
        <v>177</v>
      </c>
      <c r="AU290" s="279" t="s">
        <v>87</v>
      </c>
      <c r="AV290" s="14" t="s">
        <v>87</v>
      </c>
      <c r="AW290" s="14" t="s">
        <v>32</v>
      </c>
      <c r="AX290" s="14" t="s">
        <v>77</v>
      </c>
      <c r="AY290" s="279" t="s">
        <v>167</v>
      </c>
    </row>
    <row r="291" spans="1:51" s="15" customFormat="1" ht="12">
      <c r="A291" s="15"/>
      <c r="B291" s="280"/>
      <c r="C291" s="281"/>
      <c r="D291" s="260" t="s">
        <v>177</v>
      </c>
      <c r="E291" s="282" t="s">
        <v>1</v>
      </c>
      <c r="F291" s="283" t="s">
        <v>196</v>
      </c>
      <c r="G291" s="281"/>
      <c r="H291" s="284">
        <v>231.903</v>
      </c>
      <c r="I291" s="285"/>
      <c r="J291" s="281"/>
      <c r="K291" s="281"/>
      <c r="L291" s="286"/>
      <c r="M291" s="287"/>
      <c r="N291" s="288"/>
      <c r="O291" s="288"/>
      <c r="P291" s="288"/>
      <c r="Q291" s="288"/>
      <c r="R291" s="288"/>
      <c r="S291" s="288"/>
      <c r="T291" s="289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90" t="s">
        <v>177</v>
      </c>
      <c r="AU291" s="290" t="s">
        <v>87</v>
      </c>
      <c r="AV291" s="15" t="s">
        <v>175</v>
      </c>
      <c r="AW291" s="15" t="s">
        <v>32</v>
      </c>
      <c r="AX291" s="15" t="s">
        <v>85</v>
      </c>
      <c r="AY291" s="290" t="s">
        <v>167</v>
      </c>
    </row>
    <row r="292" spans="1:65" s="2" customFormat="1" ht="21.75" customHeight="1">
      <c r="A292" s="40"/>
      <c r="B292" s="41"/>
      <c r="C292" s="245" t="s">
        <v>372</v>
      </c>
      <c r="D292" s="245" t="s">
        <v>170</v>
      </c>
      <c r="E292" s="246" t="s">
        <v>373</v>
      </c>
      <c r="F292" s="247" t="s">
        <v>374</v>
      </c>
      <c r="G292" s="248" t="s">
        <v>359</v>
      </c>
      <c r="H292" s="249">
        <v>25.767</v>
      </c>
      <c r="I292" s="250"/>
      <c r="J292" s="251">
        <f>ROUND(I292*H292,2)</f>
        <v>0</v>
      </c>
      <c r="K292" s="247" t="s">
        <v>317</v>
      </c>
      <c r="L292" s="46"/>
      <c r="M292" s="252" t="s">
        <v>1</v>
      </c>
      <c r="N292" s="253" t="s">
        <v>42</v>
      </c>
      <c r="O292" s="93"/>
      <c r="P292" s="254">
        <f>O292*H292</f>
        <v>0</v>
      </c>
      <c r="Q292" s="254">
        <v>0</v>
      </c>
      <c r="R292" s="254">
        <f>Q292*H292</f>
        <v>0</v>
      </c>
      <c r="S292" s="254">
        <v>0</v>
      </c>
      <c r="T292" s="255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56" t="s">
        <v>175</v>
      </c>
      <c r="AT292" s="256" t="s">
        <v>170</v>
      </c>
      <c r="AU292" s="256" t="s">
        <v>87</v>
      </c>
      <c r="AY292" s="19" t="s">
        <v>167</v>
      </c>
      <c r="BE292" s="257">
        <f>IF(N292="základní",J292,0)</f>
        <v>0</v>
      </c>
      <c r="BF292" s="257">
        <f>IF(N292="snížená",J292,0)</f>
        <v>0</v>
      </c>
      <c r="BG292" s="257">
        <f>IF(N292="zákl. přenesená",J292,0)</f>
        <v>0</v>
      </c>
      <c r="BH292" s="257">
        <f>IF(N292="sníž. přenesená",J292,0)</f>
        <v>0</v>
      </c>
      <c r="BI292" s="257">
        <f>IF(N292="nulová",J292,0)</f>
        <v>0</v>
      </c>
      <c r="BJ292" s="19" t="s">
        <v>85</v>
      </c>
      <c r="BK292" s="257">
        <f>ROUND(I292*H292,2)</f>
        <v>0</v>
      </c>
      <c r="BL292" s="19" t="s">
        <v>175</v>
      </c>
      <c r="BM292" s="256" t="s">
        <v>375</v>
      </c>
    </row>
    <row r="293" spans="1:63" s="12" customFormat="1" ht="25.9" customHeight="1">
      <c r="A293" s="12"/>
      <c r="B293" s="229"/>
      <c r="C293" s="230"/>
      <c r="D293" s="231" t="s">
        <v>76</v>
      </c>
      <c r="E293" s="232" t="s">
        <v>376</v>
      </c>
      <c r="F293" s="232" t="s">
        <v>377</v>
      </c>
      <c r="G293" s="230"/>
      <c r="H293" s="230"/>
      <c r="I293" s="233"/>
      <c r="J293" s="234">
        <f>BK293</f>
        <v>0</v>
      </c>
      <c r="K293" s="230"/>
      <c r="L293" s="235"/>
      <c r="M293" s="236"/>
      <c r="N293" s="237"/>
      <c r="O293" s="237"/>
      <c r="P293" s="238">
        <f>P294+P300+P314</f>
        <v>0</v>
      </c>
      <c r="Q293" s="237"/>
      <c r="R293" s="238">
        <f>R294+R300+R314</f>
        <v>0</v>
      </c>
      <c r="S293" s="237"/>
      <c r="T293" s="239">
        <f>T294+T300+T314</f>
        <v>0.9262098000000001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40" t="s">
        <v>87</v>
      </c>
      <c r="AT293" s="241" t="s">
        <v>76</v>
      </c>
      <c r="AU293" s="241" t="s">
        <v>77</v>
      </c>
      <c r="AY293" s="240" t="s">
        <v>167</v>
      </c>
      <c r="BK293" s="242">
        <f>BK294+BK300+BK314</f>
        <v>0</v>
      </c>
    </row>
    <row r="294" spans="1:63" s="12" customFormat="1" ht="22.8" customHeight="1">
      <c r="A294" s="12"/>
      <c r="B294" s="229"/>
      <c r="C294" s="230"/>
      <c r="D294" s="231" t="s">
        <v>76</v>
      </c>
      <c r="E294" s="243" t="s">
        <v>378</v>
      </c>
      <c r="F294" s="243" t="s">
        <v>379</v>
      </c>
      <c r="G294" s="230"/>
      <c r="H294" s="230"/>
      <c r="I294" s="233"/>
      <c r="J294" s="244">
        <f>BK294</f>
        <v>0</v>
      </c>
      <c r="K294" s="230"/>
      <c r="L294" s="235"/>
      <c r="M294" s="236"/>
      <c r="N294" s="237"/>
      <c r="O294" s="237"/>
      <c r="P294" s="238">
        <f>SUM(P295:P299)</f>
        <v>0</v>
      </c>
      <c r="Q294" s="237"/>
      <c r="R294" s="238">
        <f>SUM(R295:R299)</f>
        <v>0</v>
      </c>
      <c r="S294" s="237"/>
      <c r="T294" s="239">
        <f>SUM(T295:T299)</f>
        <v>0.06921</v>
      </c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R294" s="240" t="s">
        <v>87</v>
      </c>
      <c r="AT294" s="241" t="s">
        <v>76</v>
      </c>
      <c r="AU294" s="241" t="s">
        <v>85</v>
      </c>
      <c r="AY294" s="240" t="s">
        <v>167</v>
      </c>
      <c r="BK294" s="242">
        <f>SUM(BK295:BK299)</f>
        <v>0</v>
      </c>
    </row>
    <row r="295" spans="1:65" s="2" customFormat="1" ht="16.5" customHeight="1">
      <c r="A295" s="40"/>
      <c r="B295" s="41"/>
      <c r="C295" s="245" t="s">
        <v>380</v>
      </c>
      <c r="D295" s="245" t="s">
        <v>170</v>
      </c>
      <c r="E295" s="246" t="s">
        <v>381</v>
      </c>
      <c r="F295" s="247" t="s">
        <v>382</v>
      </c>
      <c r="G295" s="248" t="s">
        <v>222</v>
      </c>
      <c r="H295" s="249">
        <v>3</v>
      </c>
      <c r="I295" s="250"/>
      <c r="J295" s="251">
        <f>ROUND(I295*H295,2)</f>
        <v>0</v>
      </c>
      <c r="K295" s="247" t="s">
        <v>174</v>
      </c>
      <c r="L295" s="46"/>
      <c r="M295" s="252" t="s">
        <v>1</v>
      </c>
      <c r="N295" s="253" t="s">
        <v>42</v>
      </c>
      <c r="O295" s="93"/>
      <c r="P295" s="254">
        <f>O295*H295</f>
        <v>0</v>
      </c>
      <c r="Q295" s="254">
        <v>0</v>
      </c>
      <c r="R295" s="254">
        <f>Q295*H295</f>
        <v>0</v>
      </c>
      <c r="S295" s="254">
        <v>0.02307</v>
      </c>
      <c r="T295" s="255">
        <f>S295*H295</f>
        <v>0.06921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56" t="s">
        <v>300</v>
      </c>
      <c r="AT295" s="256" t="s">
        <v>170</v>
      </c>
      <c r="AU295" s="256" t="s">
        <v>87</v>
      </c>
      <c r="AY295" s="19" t="s">
        <v>167</v>
      </c>
      <c r="BE295" s="257">
        <f>IF(N295="základní",J295,0)</f>
        <v>0</v>
      </c>
      <c r="BF295" s="257">
        <f>IF(N295="snížená",J295,0)</f>
        <v>0</v>
      </c>
      <c r="BG295" s="257">
        <f>IF(N295="zákl. přenesená",J295,0)</f>
        <v>0</v>
      </c>
      <c r="BH295" s="257">
        <f>IF(N295="sníž. přenesená",J295,0)</f>
        <v>0</v>
      </c>
      <c r="BI295" s="257">
        <f>IF(N295="nulová",J295,0)</f>
        <v>0</v>
      </c>
      <c r="BJ295" s="19" t="s">
        <v>85</v>
      </c>
      <c r="BK295" s="257">
        <f>ROUND(I295*H295,2)</f>
        <v>0</v>
      </c>
      <c r="BL295" s="19" t="s">
        <v>300</v>
      </c>
      <c r="BM295" s="256" t="s">
        <v>383</v>
      </c>
    </row>
    <row r="296" spans="1:51" s="13" customFormat="1" ht="12">
      <c r="A296" s="13"/>
      <c r="B296" s="258"/>
      <c r="C296" s="259"/>
      <c r="D296" s="260" t="s">
        <v>177</v>
      </c>
      <c r="E296" s="261" t="s">
        <v>1</v>
      </c>
      <c r="F296" s="262" t="s">
        <v>384</v>
      </c>
      <c r="G296" s="259"/>
      <c r="H296" s="261" t="s">
        <v>1</v>
      </c>
      <c r="I296" s="263"/>
      <c r="J296" s="259"/>
      <c r="K296" s="259"/>
      <c r="L296" s="264"/>
      <c r="M296" s="265"/>
      <c r="N296" s="266"/>
      <c r="O296" s="266"/>
      <c r="P296" s="266"/>
      <c r="Q296" s="266"/>
      <c r="R296" s="266"/>
      <c r="S296" s="266"/>
      <c r="T296" s="267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68" t="s">
        <v>177</v>
      </c>
      <c r="AU296" s="268" t="s">
        <v>87</v>
      </c>
      <c r="AV296" s="13" t="s">
        <v>85</v>
      </c>
      <c r="AW296" s="13" t="s">
        <v>32</v>
      </c>
      <c r="AX296" s="13" t="s">
        <v>77</v>
      </c>
      <c r="AY296" s="268" t="s">
        <v>167</v>
      </c>
    </row>
    <row r="297" spans="1:51" s="13" customFormat="1" ht="12">
      <c r="A297" s="13"/>
      <c r="B297" s="258"/>
      <c r="C297" s="259"/>
      <c r="D297" s="260" t="s">
        <v>177</v>
      </c>
      <c r="E297" s="261" t="s">
        <v>1</v>
      </c>
      <c r="F297" s="262" t="s">
        <v>385</v>
      </c>
      <c r="G297" s="259"/>
      <c r="H297" s="261" t="s">
        <v>1</v>
      </c>
      <c r="I297" s="263"/>
      <c r="J297" s="259"/>
      <c r="K297" s="259"/>
      <c r="L297" s="264"/>
      <c r="M297" s="265"/>
      <c r="N297" s="266"/>
      <c r="O297" s="266"/>
      <c r="P297" s="266"/>
      <c r="Q297" s="266"/>
      <c r="R297" s="266"/>
      <c r="S297" s="266"/>
      <c r="T297" s="267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68" t="s">
        <v>177</v>
      </c>
      <c r="AU297" s="268" t="s">
        <v>87</v>
      </c>
      <c r="AV297" s="13" t="s">
        <v>85</v>
      </c>
      <c r="AW297" s="13" t="s">
        <v>32</v>
      </c>
      <c r="AX297" s="13" t="s">
        <v>77</v>
      </c>
      <c r="AY297" s="268" t="s">
        <v>167</v>
      </c>
    </row>
    <row r="298" spans="1:51" s="14" customFormat="1" ht="12">
      <c r="A298" s="14"/>
      <c r="B298" s="269"/>
      <c r="C298" s="270"/>
      <c r="D298" s="260" t="s">
        <v>177</v>
      </c>
      <c r="E298" s="271" t="s">
        <v>1</v>
      </c>
      <c r="F298" s="272" t="s">
        <v>209</v>
      </c>
      <c r="G298" s="270"/>
      <c r="H298" s="273">
        <v>3</v>
      </c>
      <c r="I298" s="274"/>
      <c r="J298" s="270"/>
      <c r="K298" s="270"/>
      <c r="L298" s="275"/>
      <c r="M298" s="276"/>
      <c r="N298" s="277"/>
      <c r="O298" s="277"/>
      <c r="P298" s="277"/>
      <c r="Q298" s="277"/>
      <c r="R298" s="277"/>
      <c r="S298" s="277"/>
      <c r="T298" s="278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79" t="s">
        <v>177</v>
      </c>
      <c r="AU298" s="279" t="s">
        <v>87</v>
      </c>
      <c r="AV298" s="14" t="s">
        <v>87</v>
      </c>
      <c r="AW298" s="14" t="s">
        <v>32</v>
      </c>
      <c r="AX298" s="14" t="s">
        <v>77</v>
      </c>
      <c r="AY298" s="279" t="s">
        <v>167</v>
      </c>
    </row>
    <row r="299" spans="1:51" s="15" customFormat="1" ht="12">
      <c r="A299" s="15"/>
      <c r="B299" s="280"/>
      <c r="C299" s="281"/>
      <c r="D299" s="260" t="s">
        <v>177</v>
      </c>
      <c r="E299" s="282" t="s">
        <v>1</v>
      </c>
      <c r="F299" s="283" t="s">
        <v>196</v>
      </c>
      <c r="G299" s="281"/>
      <c r="H299" s="284">
        <v>3</v>
      </c>
      <c r="I299" s="285"/>
      <c r="J299" s="281"/>
      <c r="K299" s="281"/>
      <c r="L299" s="286"/>
      <c r="M299" s="287"/>
      <c r="N299" s="288"/>
      <c r="O299" s="288"/>
      <c r="P299" s="288"/>
      <c r="Q299" s="288"/>
      <c r="R299" s="288"/>
      <c r="S299" s="288"/>
      <c r="T299" s="289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90" t="s">
        <v>177</v>
      </c>
      <c r="AU299" s="290" t="s">
        <v>87</v>
      </c>
      <c r="AV299" s="15" t="s">
        <v>175</v>
      </c>
      <c r="AW299" s="15" t="s">
        <v>32</v>
      </c>
      <c r="AX299" s="15" t="s">
        <v>85</v>
      </c>
      <c r="AY299" s="290" t="s">
        <v>167</v>
      </c>
    </row>
    <row r="300" spans="1:63" s="12" customFormat="1" ht="22.8" customHeight="1">
      <c r="A300" s="12"/>
      <c r="B300" s="229"/>
      <c r="C300" s="230"/>
      <c r="D300" s="231" t="s">
        <v>76</v>
      </c>
      <c r="E300" s="243" t="s">
        <v>386</v>
      </c>
      <c r="F300" s="243" t="s">
        <v>387</v>
      </c>
      <c r="G300" s="230"/>
      <c r="H300" s="230"/>
      <c r="I300" s="233"/>
      <c r="J300" s="244">
        <f>BK300</f>
        <v>0</v>
      </c>
      <c r="K300" s="230"/>
      <c r="L300" s="235"/>
      <c r="M300" s="236"/>
      <c r="N300" s="237"/>
      <c r="O300" s="237"/>
      <c r="P300" s="238">
        <f>SUM(P301:P313)</f>
        <v>0</v>
      </c>
      <c r="Q300" s="237"/>
      <c r="R300" s="238">
        <f>SUM(R301:R313)</f>
        <v>0</v>
      </c>
      <c r="S300" s="237"/>
      <c r="T300" s="239">
        <f>SUM(T301:T313)</f>
        <v>0.17599979999999998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40" t="s">
        <v>87</v>
      </c>
      <c r="AT300" s="241" t="s">
        <v>76</v>
      </c>
      <c r="AU300" s="241" t="s">
        <v>85</v>
      </c>
      <c r="AY300" s="240" t="s">
        <v>167</v>
      </c>
      <c r="BK300" s="242">
        <f>SUM(BK301:BK313)</f>
        <v>0</v>
      </c>
    </row>
    <row r="301" spans="1:65" s="2" customFormat="1" ht="16.5" customHeight="1">
      <c r="A301" s="40"/>
      <c r="B301" s="41"/>
      <c r="C301" s="245" t="s">
        <v>388</v>
      </c>
      <c r="D301" s="245" t="s">
        <v>170</v>
      </c>
      <c r="E301" s="246" t="s">
        <v>389</v>
      </c>
      <c r="F301" s="247" t="s">
        <v>390</v>
      </c>
      <c r="G301" s="248" t="s">
        <v>173</v>
      </c>
      <c r="H301" s="249">
        <v>15.08</v>
      </c>
      <c r="I301" s="250"/>
      <c r="J301" s="251">
        <f>ROUND(I301*H301,2)</f>
        <v>0</v>
      </c>
      <c r="K301" s="247" t="s">
        <v>317</v>
      </c>
      <c r="L301" s="46"/>
      <c r="M301" s="252" t="s">
        <v>1</v>
      </c>
      <c r="N301" s="253" t="s">
        <v>42</v>
      </c>
      <c r="O301" s="93"/>
      <c r="P301" s="254">
        <f>O301*H301</f>
        <v>0</v>
      </c>
      <c r="Q301" s="254">
        <v>0</v>
      </c>
      <c r="R301" s="254">
        <f>Q301*H301</f>
        <v>0</v>
      </c>
      <c r="S301" s="254">
        <v>0.00571</v>
      </c>
      <c r="T301" s="255">
        <f>S301*H301</f>
        <v>0.0861068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56" t="s">
        <v>300</v>
      </c>
      <c r="AT301" s="256" t="s">
        <v>170</v>
      </c>
      <c r="AU301" s="256" t="s">
        <v>87</v>
      </c>
      <c r="AY301" s="19" t="s">
        <v>167</v>
      </c>
      <c r="BE301" s="257">
        <f>IF(N301="základní",J301,0)</f>
        <v>0</v>
      </c>
      <c r="BF301" s="257">
        <f>IF(N301="snížená",J301,0)</f>
        <v>0</v>
      </c>
      <c r="BG301" s="257">
        <f>IF(N301="zákl. přenesená",J301,0)</f>
        <v>0</v>
      </c>
      <c r="BH301" s="257">
        <f>IF(N301="sníž. přenesená",J301,0)</f>
        <v>0</v>
      </c>
      <c r="BI301" s="257">
        <f>IF(N301="nulová",J301,0)</f>
        <v>0</v>
      </c>
      <c r="BJ301" s="19" t="s">
        <v>85</v>
      </c>
      <c r="BK301" s="257">
        <f>ROUND(I301*H301,2)</f>
        <v>0</v>
      </c>
      <c r="BL301" s="19" t="s">
        <v>300</v>
      </c>
      <c r="BM301" s="256" t="s">
        <v>391</v>
      </c>
    </row>
    <row r="302" spans="1:51" s="13" customFormat="1" ht="12">
      <c r="A302" s="13"/>
      <c r="B302" s="258"/>
      <c r="C302" s="259"/>
      <c r="D302" s="260" t="s">
        <v>177</v>
      </c>
      <c r="E302" s="261" t="s">
        <v>1</v>
      </c>
      <c r="F302" s="262" t="s">
        <v>392</v>
      </c>
      <c r="G302" s="259"/>
      <c r="H302" s="261" t="s">
        <v>1</v>
      </c>
      <c r="I302" s="263"/>
      <c r="J302" s="259"/>
      <c r="K302" s="259"/>
      <c r="L302" s="264"/>
      <c r="M302" s="265"/>
      <c r="N302" s="266"/>
      <c r="O302" s="266"/>
      <c r="P302" s="266"/>
      <c r="Q302" s="266"/>
      <c r="R302" s="266"/>
      <c r="S302" s="266"/>
      <c r="T302" s="267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68" t="s">
        <v>177</v>
      </c>
      <c r="AU302" s="268" t="s">
        <v>87</v>
      </c>
      <c r="AV302" s="13" t="s">
        <v>85</v>
      </c>
      <c r="AW302" s="13" t="s">
        <v>32</v>
      </c>
      <c r="AX302" s="13" t="s">
        <v>77</v>
      </c>
      <c r="AY302" s="268" t="s">
        <v>167</v>
      </c>
    </row>
    <row r="303" spans="1:51" s="13" customFormat="1" ht="12">
      <c r="A303" s="13"/>
      <c r="B303" s="258"/>
      <c r="C303" s="259"/>
      <c r="D303" s="260" t="s">
        <v>177</v>
      </c>
      <c r="E303" s="261" t="s">
        <v>1</v>
      </c>
      <c r="F303" s="262" t="s">
        <v>343</v>
      </c>
      <c r="G303" s="259"/>
      <c r="H303" s="261" t="s">
        <v>1</v>
      </c>
      <c r="I303" s="263"/>
      <c r="J303" s="259"/>
      <c r="K303" s="259"/>
      <c r="L303" s="264"/>
      <c r="M303" s="265"/>
      <c r="N303" s="266"/>
      <c r="O303" s="266"/>
      <c r="P303" s="266"/>
      <c r="Q303" s="266"/>
      <c r="R303" s="266"/>
      <c r="S303" s="266"/>
      <c r="T303" s="267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68" t="s">
        <v>177</v>
      </c>
      <c r="AU303" s="268" t="s">
        <v>87</v>
      </c>
      <c r="AV303" s="13" t="s">
        <v>85</v>
      </c>
      <c r="AW303" s="13" t="s">
        <v>32</v>
      </c>
      <c r="AX303" s="13" t="s">
        <v>77</v>
      </c>
      <c r="AY303" s="268" t="s">
        <v>167</v>
      </c>
    </row>
    <row r="304" spans="1:51" s="14" customFormat="1" ht="12">
      <c r="A304" s="14"/>
      <c r="B304" s="269"/>
      <c r="C304" s="270"/>
      <c r="D304" s="260" t="s">
        <v>177</v>
      </c>
      <c r="E304" s="271" t="s">
        <v>1</v>
      </c>
      <c r="F304" s="272" t="s">
        <v>344</v>
      </c>
      <c r="G304" s="270"/>
      <c r="H304" s="273">
        <v>15.08</v>
      </c>
      <c r="I304" s="274"/>
      <c r="J304" s="270"/>
      <c r="K304" s="270"/>
      <c r="L304" s="275"/>
      <c r="M304" s="276"/>
      <c r="N304" s="277"/>
      <c r="O304" s="277"/>
      <c r="P304" s="277"/>
      <c r="Q304" s="277"/>
      <c r="R304" s="277"/>
      <c r="S304" s="277"/>
      <c r="T304" s="278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79" t="s">
        <v>177</v>
      </c>
      <c r="AU304" s="279" t="s">
        <v>87</v>
      </c>
      <c r="AV304" s="14" t="s">
        <v>87</v>
      </c>
      <c r="AW304" s="14" t="s">
        <v>32</v>
      </c>
      <c r="AX304" s="14" t="s">
        <v>77</v>
      </c>
      <c r="AY304" s="279" t="s">
        <v>167</v>
      </c>
    </row>
    <row r="305" spans="1:51" s="15" customFormat="1" ht="12">
      <c r="A305" s="15"/>
      <c r="B305" s="280"/>
      <c r="C305" s="281"/>
      <c r="D305" s="260" t="s">
        <v>177</v>
      </c>
      <c r="E305" s="282" t="s">
        <v>1</v>
      </c>
      <c r="F305" s="283" t="s">
        <v>196</v>
      </c>
      <c r="G305" s="281"/>
      <c r="H305" s="284">
        <v>15.08</v>
      </c>
      <c r="I305" s="285"/>
      <c r="J305" s="281"/>
      <c r="K305" s="281"/>
      <c r="L305" s="286"/>
      <c r="M305" s="287"/>
      <c r="N305" s="288"/>
      <c r="O305" s="288"/>
      <c r="P305" s="288"/>
      <c r="Q305" s="288"/>
      <c r="R305" s="288"/>
      <c r="S305" s="288"/>
      <c r="T305" s="289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90" t="s">
        <v>177</v>
      </c>
      <c r="AU305" s="290" t="s">
        <v>87</v>
      </c>
      <c r="AV305" s="15" t="s">
        <v>175</v>
      </c>
      <c r="AW305" s="15" t="s">
        <v>32</v>
      </c>
      <c r="AX305" s="15" t="s">
        <v>85</v>
      </c>
      <c r="AY305" s="290" t="s">
        <v>167</v>
      </c>
    </row>
    <row r="306" spans="1:65" s="2" customFormat="1" ht="16.5" customHeight="1">
      <c r="A306" s="40"/>
      <c r="B306" s="41"/>
      <c r="C306" s="245" t="s">
        <v>393</v>
      </c>
      <c r="D306" s="245" t="s">
        <v>170</v>
      </c>
      <c r="E306" s="246" t="s">
        <v>394</v>
      </c>
      <c r="F306" s="247" t="s">
        <v>395</v>
      </c>
      <c r="G306" s="248" t="s">
        <v>267</v>
      </c>
      <c r="H306" s="249">
        <v>24.8</v>
      </c>
      <c r="I306" s="250"/>
      <c r="J306" s="251">
        <f>ROUND(I306*H306,2)</f>
        <v>0</v>
      </c>
      <c r="K306" s="247" t="s">
        <v>174</v>
      </c>
      <c r="L306" s="46"/>
      <c r="M306" s="252" t="s">
        <v>1</v>
      </c>
      <c r="N306" s="253" t="s">
        <v>42</v>
      </c>
      <c r="O306" s="93"/>
      <c r="P306" s="254">
        <f>O306*H306</f>
        <v>0</v>
      </c>
      <c r="Q306" s="254">
        <v>0</v>
      </c>
      <c r="R306" s="254">
        <f>Q306*H306</f>
        <v>0</v>
      </c>
      <c r="S306" s="254">
        <v>0.0026</v>
      </c>
      <c r="T306" s="255">
        <f>S306*H306</f>
        <v>0.06448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56" t="s">
        <v>300</v>
      </c>
      <c r="AT306" s="256" t="s">
        <v>170</v>
      </c>
      <c r="AU306" s="256" t="s">
        <v>87</v>
      </c>
      <c r="AY306" s="19" t="s">
        <v>167</v>
      </c>
      <c r="BE306" s="257">
        <f>IF(N306="základní",J306,0)</f>
        <v>0</v>
      </c>
      <c r="BF306" s="257">
        <f>IF(N306="snížená",J306,0)</f>
        <v>0</v>
      </c>
      <c r="BG306" s="257">
        <f>IF(N306="zákl. přenesená",J306,0)</f>
        <v>0</v>
      </c>
      <c r="BH306" s="257">
        <f>IF(N306="sníž. přenesená",J306,0)</f>
        <v>0</v>
      </c>
      <c r="BI306" s="257">
        <f>IF(N306="nulová",J306,0)</f>
        <v>0</v>
      </c>
      <c r="BJ306" s="19" t="s">
        <v>85</v>
      </c>
      <c r="BK306" s="257">
        <f>ROUND(I306*H306,2)</f>
        <v>0</v>
      </c>
      <c r="BL306" s="19" t="s">
        <v>300</v>
      </c>
      <c r="BM306" s="256" t="s">
        <v>396</v>
      </c>
    </row>
    <row r="307" spans="1:51" s="13" customFormat="1" ht="12">
      <c r="A307" s="13"/>
      <c r="B307" s="258"/>
      <c r="C307" s="259"/>
      <c r="D307" s="260" t="s">
        <v>177</v>
      </c>
      <c r="E307" s="261" t="s">
        <v>1</v>
      </c>
      <c r="F307" s="262" t="s">
        <v>397</v>
      </c>
      <c r="G307" s="259"/>
      <c r="H307" s="261" t="s">
        <v>1</v>
      </c>
      <c r="I307" s="263"/>
      <c r="J307" s="259"/>
      <c r="K307" s="259"/>
      <c r="L307" s="264"/>
      <c r="M307" s="265"/>
      <c r="N307" s="266"/>
      <c r="O307" s="266"/>
      <c r="P307" s="266"/>
      <c r="Q307" s="266"/>
      <c r="R307" s="266"/>
      <c r="S307" s="266"/>
      <c r="T307" s="267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68" t="s">
        <v>177</v>
      </c>
      <c r="AU307" s="268" t="s">
        <v>87</v>
      </c>
      <c r="AV307" s="13" t="s">
        <v>85</v>
      </c>
      <c r="AW307" s="13" t="s">
        <v>32</v>
      </c>
      <c r="AX307" s="13" t="s">
        <v>77</v>
      </c>
      <c r="AY307" s="268" t="s">
        <v>167</v>
      </c>
    </row>
    <row r="308" spans="1:51" s="14" customFormat="1" ht="12">
      <c r="A308" s="14"/>
      <c r="B308" s="269"/>
      <c r="C308" s="270"/>
      <c r="D308" s="260" t="s">
        <v>177</v>
      </c>
      <c r="E308" s="271" t="s">
        <v>1</v>
      </c>
      <c r="F308" s="272" t="s">
        <v>398</v>
      </c>
      <c r="G308" s="270"/>
      <c r="H308" s="273">
        <v>24.8</v>
      </c>
      <c r="I308" s="274"/>
      <c r="J308" s="270"/>
      <c r="K308" s="270"/>
      <c r="L308" s="275"/>
      <c r="M308" s="276"/>
      <c r="N308" s="277"/>
      <c r="O308" s="277"/>
      <c r="P308" s="277"/>
      <c r="Q308" s="277"/>
      <c r="R308" s="277"/>
      <c r="S308" s="277"/>
      <c r="T308" s="278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79" t="s">
        <v>177</v>
      </c>
      <c r="AU308" s="279" t="s">
        <v>87</v>
      </c>
      <c r="AV308" s="14" t="s">
        <v>87</v>
      </c>
      <c r="AW308" s="14" t="s">
        <v>32</v>
      </c>
      <c r="AX308" s="14" t="s">
        <v>77</v>
      </c>
      <c r="AY308" s="279" t="s">
        <v>167</v>
      </c>
    </row>
    <row r="309" spans="1:51" s="15" customFormat="1" ht="12">
      <c r="A309" s="15"/>
      <c r="B309" s="280"/>
      <c r="C309" s="281"/>
      <c r="D309" s="260" t="s">
        <v>177</v>
      </c>
      <c r="E309" s="282" t="s">
        <v>1</v>
      </c>
      <c r="F309" s="283" t="s">
        <v>196</v>
      </c>
      <c r="G309" s="281"/>
      <c r="H309" s="284">
        <v>24.8</v>
      </c>
      <c r="I309" s="285"/>
      <c r="J309" s="281"/>
      <c r="K309" s="281"/>
      <c r="L309" s="286"/>
      <c r="M309" s="287"/>
      <c r="N309" s="288"/>
      <c r="O309" s="288"/>
      <c r="P309" s="288"/>
      <c r="Q309" s="288"/>
      <c r="R309" s="288"/>
      <c r="S309" s="288"/>
      <c r="T309" s="289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90" t="s">
        <v>177</v>
      </c>
      <c r="AU309" s="290" t="s">
        <v>87</v>
      </c>
      <c r="AV309" s="15" t="s">
        <v>175</v>
      </c>
      <c r="AW309" s="15" t="s">
        <v>32</v>
      </c>
      <c r="AX309" s="15" t="s">
        <v>85</v>
      </c>
      <c r="AY309" s="290" t="s">
        <v>167</v>
      </c>
    </row>
    <row r="310" spans="1:65" s="2" customFormat="1" ht="16.5" customHeight="1">
      <c r="A310" s="40"/>
      <c r="B310" s="41"/>
      <c r="C310" s="245" t="s">
        <v>399</v>
      </c>
      <c r="D310" s="245" t="s">
        <v>170</v>
      </c>
      <c r="E310" s="246" t="s">
        <v>400</v>
      </c>
      <c r="F310" s="247" t="s">
        <v>401</v>
      </c>
      <c r="G310" s="248" t="s">
        <v>267</v>
      </c>
      <c r="H310" s="249">
        <v>6.45</v>
      </c>
      <c r="I310" s="250"/>
      <c r="J310" s="251">
        <f>ROUND(I310*H310,2)</f>
        <v>0</v>
      </c>
      <c r="K310" s="247" t="s">
        <v>174</v>
      </c>
      <c r="L310" s="46"/>
      <c r="M310" s="252" t="s">
        <v>1</v>
      </c>
      <c r="N310" s="253" t="s">
        <v>42</v>
      </c>
      <c r="O310" s="93"/>
      <c r="P310" s="254">
        <f>O310*H310</f>
        <v>0</v>
      </c>
      <c r="Q310" s="254">
        <v>0</v>
      </c>
      <c r="R310" s="254">
        <f>Q310*H310</f>
        <v>0</v>
      </c>
      <c r="S310" s="254">
        <v>0.00394</v>
      </c>
      <c r="T310" s="255">
        <f>S310*H310</f>
        <v>0.025413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56" t="s">
        <v>300</v>
      </c>
      <c r="AT310" s="256" t="s">
        <v>170</v>
      </c>
      <c r="AU310" s="256" t="s">
        <v>87</v>
      </c>
      <c r="AY310" s="19" t="s">
        <v>167</v>
      </c>
      <c r="BE310" s="257">
        <f>IF(N310="základní",J310,0)</f>
        <v>0</v>
      </c>
      <c r="BF310" s="257">
        <f>IF(N310="snížená",J310,0)</f>
        <v>0</v>
      </c>
      <c r="BG310" s="257">
        <f>IF(N310="zákl. přenesená",J310,0)</f>
        <v>0</v>
      </c>
      <c r="BH310" s="257">
        <f>IF(N310="sníž. přenesená",J310,0)</f>
        <v>0</v>
      </c>
      <c r="BI310" s="257">
        <f>IF(N310="nulová",J310,0)</f>
        <v>0</v>
      </c>
      <c r="BJ310" s="19" t="s">
        <v>85</v>
      </c>
      <c r="BK310" s="257">
        <f>ROUND(I310*H310,2)</f>
        <v>0</v>
      </c>
      <c r="BL310" s="19" t="s">
        <v>300</v>
      </c>
      <c r="BM310" s="256" t="s">
        <v>402</v>
      </c>
    </row>
    <row r="311" spans="1:51" s="13" customFormat="1" ht="12">
      <c r="A311" s="13"/>
      <c r="B311" s="258"/>
      <c r="C311" s="259"/>
      <c r="D311" s="260" t="s">
        <v>177</v>
      </c>
      <c r="E311" s="261" t="s">
        <v>1</v>
      </c>
      <c r="F311" s="262" t="s">
        <v>403</v>
      </c>
      <c r="G311" s="259"/>
      <c r="H311" s="261" t="s">
        <v>1</v>
      </c>
      <c r="I311" s="263"/>
      <c r="J311" s="259"/>
      <c r="K311" s="259"/>
      <c r="L311" s="264"/>
      <c r="M311" s="265"/>
      <c r="N311" s="266"/>
      <c r="O311" s="266"/>
      <c r="P311" s="266"/>
      <c r="Q311" s="266"/>
      <c r="R311" s="266"/>
      <c r="S311" s="266"/>
      <c r="T311" s="267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8" t="s">
        <v>177</v>
      </c>
      <c r="AU311" s="268" t="s">
        <v>87</v>
      </c>
      <c r="AV311" s="13" t="s">
        <v>85</v>
      </c>
      <c r="AW311" s="13" t="s">
        <v>32</v>
      </c>
      <c r="AX311" s="13" t="s">
        <v>77</v>
      </c>
      <c r="AY311" s="268" t="s">
        <v>167</v>
      </c>
    </row>
    <row r="312" spans="1:51" s="14" customFormat="1" ht="12">
      <c r="A312" s="14"/>
      <c r="B312" s="269"/>
      <c r="C312" s="270"/>
      <c r="D312" s="260" t="s">
        <v>177</v>
      </c>
      <c r="E312" s="271" t="s">
        <v>1</v>
      </c>
      <c r="F312" s="272" t="s">
        <v>404</v>
      </c>
      <c r="G312" s="270"/>
      <c r="H312" s="273">
        <v>6.45</v>
      </c>
      <c r="I312" s="274"/>
      <c r="J312" s="270"/>
      <c r="K312" s="270"/>
      <c r="L312" s="275"/>
      <c r="M312" s="276"/>
      <c r="N312" s="277"/>
      <c r="O312" s="277"/>
      <c r="P312" s="277"/>
      <c r="Q312" s="277"/>
      <c r="R312" s="277"/>
      <c r="S312" s="277"/>
      <c r="T312" s="278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79" t="s">
        <v>177</v>
      </c>
      <c r="AU312" s="279" t="s">
        <v>87</v>
      </c>
      <c r="AV312" s="14" t="s">
        <v>87</v>
      </c>
      <c r="AW312" s="14" t="s">
        <v>32</v>
      </c>
      <c r="AX312" s="14" t="s">
        <v>77</v>
      </c>
      <c r="AY312" s="279" t="s">
        <v>167</v>
      </c>
    </row>
    <row r="313" spans="1:51" s="15" customFormat="1" ht="12">
      <c r="A313" s="15"/>
      <c r="B313" s="280"/>
      <c r="C313" s="281"/>
      <c r="D313" s="260" t="s">
        <v>177</v>
      </c>
      <c r="E313" s="282" t="s">
        <v>1</v>
      </c>
      <c r="F313" s="283" t="s">
        <v>196</v>
      </c>
      <c r="G313" s="281"/>
      <c r="H313" s="284">
        <v>6.45</v>
      </c>
      <c r="I313" s="285"/>
      <c r="J313" s="281"/>
      <c r="K313" s="281"/>
      <c r="L313" s="286"/>
      <c r="M313" s="287"/>
      <c r="N313" s="288"/>
      <c r="O313" s="288"/>
      <c r="P313" s="288"/>
      <c r="Q313" s="288"/>
      <c r="R313" s="288"/>
      <c r="S313" s="288"/>
      <c r="T313" s="289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90" t="s">
        <v>177</v>
      </c>
      <c r="AU313" s="290" t="s">
        <v>87</v>
      </c>
      <c r="AV313" s="15" t="s">
        <v>175</v>
      </c>
      <c r="AW313" s="15" t="s">
        <v>32</v>
      </c>
      <c r="AX313" s="15" t="s">
        <v>85</v>
      </c>
      <c r="AY313" s="290" t="s">
        <v>167</v>
      </c>
    </row>
    <row r="314" spans="1:63" s="12" customFormat="1" ht="22.8" customHeight="1">
      <c r="A314" s="12"/>
      <c r="B314" s="229"/>
      <c r="C314" s="230"/>
      <c r="D314" s="231" t="s">
        <v>76</v>
      </c>
      <c r="E314" s="243" t="s">
        <v>405</v>
      </c>
      <c r="F314" s="243" t="s">
        <v>406</v>
      </c>
      <c r="G314" s="230"/>
      <c r="H314" s="230"/>
      <c r="I314" s="233"/>
      <c r="J314" s="244">
        <f>BK314</f>
        <v>0</v>
      </c>
      <c r="K314" s="230"/>
      <c r="L314" s="235"/>
      <c r="M314" s="236"/>
      <c r="N314" s="237"/>
      <c r="O314" s="237"/>
      <c r="P314" s="238">
        <f>SUM(P315:P322)</f>
        <v>0</v>
      </c>
      <c r="Q314" s="237"/>
      <c r="R314" s="238">
        <f>SUM(R315:R322)</f>
        <v>0</v>
      </c>
      <c r="S314" s="237"/>
      <c r="T314" s="239">
        <f>SUM(T315:T322)</f>
        <v>0.681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240" t="s">
        <v>87</v>
      </c>
      <c r="AT314" s="241" t="s">
        <v>76</v>
      </c>
      <c r="AU314" s="241" t="s">
        <v>85</v>
      </c>
      <c r="AY314" s="240" t="s">
        <v>167</v>
      </c>
      <c r="BK314" s="242">
        <f>SUM(BK315:BK322)</f>
        <v>0</v>
      </c>
    </row>
    <row r="315" spans="1:65" s="2" customFormat="1" ht="16.5" customHeight="1">
      <c r="A315" s="40"/>
      <c r="B315" s="41"/>
      <c r="C315" s="245" t="s">
        <v>407</v>
      </c>
      <c r="D315" s="245" t="s">
        <v>170</v>
      </c>
      <c r="E315" s="246" t="s">
        <v>408</v>
      </c>
      <c r="F315" s="247" t="s">
        <v>409</v>
      </c>
      <c r="G315" s="248" t="s">
        <v>173</v>
      </c>
      <c r="H315" s="249">
        <v>21.6</v>
      </c>
      <c r="I315" s="250"/>
      <c r="J315" s="251">
        <f>ROUND(I315*H315,2)</f>
        <v>0</v>
      </c>
      <c r="K315" s="247" t="s">
        <v>174</v>
      </c>
      <c r="L315" s="46"/>
      <c r="M315" s="252" t="s">
        <v>1</v>
      </c>
      <c r="N315" s="253" t="s">
        <v>42</v>
      </c>
      <c r="O315" s="93"/>
      <c r="P315" s="254">
        <f>O315*H315</f>
        <v>0</v>
      </c>
      <c r="Q315" s="254">
        <v>0</v>
      </c>
      <c r="R315" s="254">
        <f>Q315*H315</f>
        <v>0</v>
      </c>
      <c r="S315" s="254">
        <v>0.01</v>
      </c>
      <c r="T315" s="255">
        <f>S315*H315</f>
        <v>0.21600000000000003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56" t="s">
        <v>300</v>
      </c>
      <c r="AT315" s="256" t="s">
        <v>170</v>
      </c>
      <c r="AU315" s="256" t="s">
        <v>87</v>
      </c>
      <c r="AY315" s="19" t="s">
        <v>167</v>
      </c>
      <c r="BE315" s="257">
        <f>IF(N315="základní",J315,0)</f>
        <v>0</v>
      </c>
      <c r="BF315" s="257">
        <f>IF(N315="snížená",J315,0)</f>
        <v>0</v>
      </c>
      <c r="BG315" s="257">
        <f>IF(N315="zákl. přenesená",J315,0)</f>
        <v>0</v>
      </c>
      <c r="BH315" s="257">
        <f>IF(N315="sníž. přenesená",J315,0)</f>
        <v>0</v>
      </c>
      <c r="BI315" s="257">
        <f>IF(N315="nulová",J315,0)</f>
        <v>0</v>
      </c>
      <c r="BJ315" s="19" t="s">
        <v>85</v>
      </c>
      <c r="BK315" s="257">
        <f>ROUND(I315*H315,2)</f>
        <v>0</v>
      </c>
      <c r="BL315" s="19" t="s">
        <v>300</v>
      </c>
      <c r="BM315" s="256" t="s">
        <v>410</v>
      </c>
    </row>
    <row r="316" spans="1:51" s="13" customFormat="1" ht="12">
      <c r="A316" s="13"/>
      <c r="B316" s="258"/>
      <c r="C316" s="259"/>
      <c r="D316" s="260" t="s">
        <v>177</v>
      </c>
      <c r="E316" s="261" t="s">
        <v>1</v>
      </c>
      <c r="F316" s="262" t="s">
        <v>411</v>
      </c>
      <c r="G316" s="259"/>
      <c r="H316" s="261" t="s">
        <v>1</v>
      </c>
      <c r="I316" s="263"/>
      <c r="J316" s="259"/>
      <c r="K316" s="259"/>
      <c r="L316" s="264"/>
      <c r="M316" s="265"/>
      <c r="N316" s="266"/>
      <c r="O316" s="266"/>
      <c r="P316" s="266"/>
      <c r="Q316" s="266"/>
      <c r="R316" s="266"/>
      <c r="S316" s="266"/>
      <c r="T316" s="267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68" t="s">
        <v>177</v>
      </c>
      <c r="AU316" s="268" t="s">
        <v>87</v>
      </c>
      <c r="AV316" s="13" t="s">
        <v>85</v>
      </c>
      <c r="AW316" s="13" t="s">
        <v>32</v>
      </c>
      <c r="AX316" s="13" t="s">
        <v>77</v>
      </c>
      <c r="AY316" s="268" t="s">
        <v>167</v>
      </c>
    </row>
    <row r="317" spans="1:51" s="14" customFormat="1" ht="12">
      <c r="A317" s="14"/>
      <c r="B317" s="269"/>
      <c r="C317" s="270"/>
      <c r="D317" s="260" t="s">
        <v>177</v>
      </c>
      <c r="E317" s="271" t="s">
        <v>1</v>
      </c>
      <c r="F317" s="272" t="s">
        <v>412</v>
      </c>
      <c r="G317" s="270"/>
      <c r="H317" s="273">
        <v>21.6</v>
      </c>
      <c r="I317" s="274"/>
      <c r="J317" s="270"/>
      <c r="K317" s="270"/>
      <c r="L317" s="275"/>
      <c r="M317" s="276"/>
      <c r="N317" s="277"/>
      <c r="O317" s="277"/>
      <c r="P317" s="277"/>
      <c r="Q317" s="277"/>
      <c r="R317" s="277"/>
      <c r="S317" s="277"/>
      <c r="T317" s="278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79" t="s">
        <v>177</v>
      </c>
      <c r="AU317" s="279" t="s">
        <v>87</v>
      </c>
      <c r="AV317" s="14" t="s">
        <v>87</v>
      </c>
      <c r="AW317" s="14" t="s">
        <v>32</v>
      </c>
      <c r="AX317" s="14" t="s">
        <v>77</v>
      </c>
      <c r="AY317" s="279" t="s">
        <v>167</v>
      </c>
    </row>
    <row r="318" spans="1:51" s="15" customFormat="1" ht="12">
      <c r="A318" s="15"/>
      <c r="B318" s="280"/>
      <c r="C318" s="281"/>
      <c r="D318" s="260" t="s">
        <v>177</v>
      </c>
      <c r="E318" s="282" t="s">
        <v>1</v>
      </c>
      <c r="F318" s="283" t="s">
        <v>196</v>
      </c>
      <c r="G318" s="281"/>
      <c r="H318" s="284">
        <v>21.6</v>
      </c>
      <c r="I318" s="285"/>
      <c r="J318" s="281"/>
      <c r="K318" s="281"/>
      <c r="L318" s="286"/>
      <c r="M318" s="287"/>
      <c r="N318" s="288"/>
      <c r="O318" s="288"/>
      <c r="P318" s="288"/>
      <c r="Q318" s="288"/>
      <c r="R318" s="288"/>
      <c r="S318" s="288"/>
      <c r="T318" s="289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T318" s="290" t="s">
        <v>177</v>
      </c>
      <c r="AU318" s="290" t="s">
        <v>87</v>
      </c>
      <c r="AV318" s="15" t="s">
        <v>175</v>
      </c>
      <c r="AW318" s="15" t="s">
        <v>32</v>
      </c>
      <c r="AX318" s="15" t="s">
        <v>85</v>
      </c>
      <c r="AY318" s="290" t="s">
        <v>167</v>
      </c>
    </row>
    <row r="319" spans="1:65" s="2" customFormat="1" ht="16.5" customHeight="1">
      <c r="A319" s="40"/>
      <c r="B319" s="41"/>
      <c r="C319" s="245" t="s">
        <v>413</v>
      </c>
      <c r="D319" s="245" t="s">
        <v>170</v>
      </c>
      <c r="E319" s="246" t="s">
        <v>414</v>
      </c>
      <c r="F319" s="247" t="s">
        <v>415</v>
      </c>
      <c r="G319" s="248" t="s">
        <v>267</v>
      </c>
      <c r="H319" s="249">
        <v>15.5</v>
      </c>
      <c r="I319" s="250"/>
      <c r="J319" s="251">
        <f>ROUND(I319*H319,2)</f>
        <v>0</v>
      </c>
      <c r="K319" s="247" t="s">
        <v>174</v>
      </c>
      <c r="L319" s="46"/>
      <c r="M319" s="252" t="s">
        <v>1</v>
      </c>
      <c r="N319" s="253" t="s">
        <v>42</v>
      </c>
      <c r="O319" s="93"/>
      <c r="P319" s="254">
        <f>O319*H319</f>
        <v>0</v>
      </c>
      <c r="Q319" s="254">
        <v>0</v>
      </c>
      <c r="R319" s="254">
        <f>Q319*H319</f>
        <v>0</v>
      </c>
      <c r="S319" s="254">
        <v>0.03</v>
      </c>
      <c r="T319" s="255">
        <f>S319*H319</f>
        <v>0.46499999999999997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56" t="s">
        <v>300</v>
      </c>
      <c r="AT319" s="256" t="s">
        <v>170</v>
      </c>
      <c r="AU319" s="256" t="s">
        <v>87</v>
      </c>
      <c r="AY319" s="19" t="s">
        <v>167</v>
      </c>
      <c r="BE319" s="257">
        <f>IF(N319="základní",J319,0)</f>
        <v>0</v>
      </c>
      <c r="BF319" s="257">
        <f>IF(N319="snížená",J319,0)</f>
        <v>0</v>
      </c>
      <c r="BG319" s="257">
        <f>IF(N319="zákl. přenesená",J319,0)</f>
        <v>0</v>
      </c>
      <c r="BH319" s="257">
        <f>IF(N319="sníž. přenesená",J319,0)</f>
        <v>0</v>
      </c>
      <c r="BI319" s="257">
        <f>IF(N319="nulová",J319,0)</f>
        <v>0</v>
      </c>
      <c r="BJ319" s="19" t="s">
        <v>85</v>
      </c>
      <c r="BK319" s="257">
        <f>ROUND(I319*H319,2)</f>
        <v>0</v>
      </c>
      <c r="BL319" s="19" t="s">
        <v>300</v>
      </c>
      <c r="BM319" s="256" t="s">
        <v>416</v>
      </c>
    </row>
    <row r="320" spans="1:51" s="13" customFormat="1" ht="12">
      <c r="A320" s="13"/>
      <c r="B320" s="258"/>
      <c r="C320" s="259"/>
      <c r="D320" s="260" t="s">
        <v>177</v>
      </c>
      <c r="E320" s="261" t="s">
        <v>1</v>
      </c>
      <c r="F320" s="262" t="s">
        <v>417</v>
      </c>
      <c r="G320" s="259"/>
      <c r="H320" s="261" t="s">
        <v>1</v>
      </c>
      <c r="I320" s="263"/>
      <c r="J320" s="259"/>
      <c r="K320" s="259"/>
      <c r="L320" s="264"/>
      <c r="M320" s="265"/>
      <c r="N320" s="266"/>
      <c r="O320" s="266"/>
      <c r="P320" s="266"/>
      <c r="Q320" s="266"/>
      <c r="R320" s="266"/>
      <c r="S320" s="266"/>
      <c r="T320" s="267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68" t="s">
        <v>177</v>
      </c>
      <c r="AU320" s="268" t="s">
        <v>87</v>
      </c>
      <c r="AV320" s="13" t="s">
        <v>85</v>
      </c>
      <c r="AW320" s="13" t="s">
        <v>32</v>
      </c>
      <c r="AX320" s="13" t="s">
        <v>77</v>
      </c>
      <c r="AY320" s="268" t="s">
        <v>167</v>
      </c>
    </row>
    <row r="321" spans="1:51" s="14" customFormat="1" ht="12">
      <c r="A321" s="14"/>
      <c r="B321" s="269"/>
      <c r="C321" s="270"/>
      <c r="D321" s="260" t="s">
        <v>177</v>
      </c>
      <c r="E321" s="271" t="s">
        <v>1</v>
      </c>
      <c r="F321" s="272" t="s">
        <v>418</v>
      </c>
      <c r="G321" s="270"/>
      <c r="H321" s="273">
        <v>15.5</v>
      </c>
      <c r="I321" s="274"/>
      <c r="J321" s="270"/>
      <c r="K321" s="270"/>
      <c r="L321" s="275"/>
      <c r="M321" s="276"/>
      <c r="N321" s="277"/>
      <c r="O321" s="277"/>
      <c r="P321" s="277"/>
      <c r="Q321" s="277"/>
      <c r="R321" s="277"/>
      <c r="S321" s="277"/>
      <c r="T321" s="278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79" t="s">
        <v>177</v>
      </c>
      <c r="AU321" s="279" t="s">
        <v>87</v>
      </c>
      <c r="AV321" s="14" t="s">
        <v>87</v>
      </c>
      <c r="AW321" s="14" t="s">
        <v>32</v>
      </c>
      <c r="AX321" s="14" t="s">
        <v>77</v>
      </c>
      <c r="AY321" s="279" t="s">
        <v>167</v>
      </c>
    </row>
    <row r="322" spans="1:51" s="15" customFormat="1" ht="12">
      <c r="A322" s="15"/>
      <c r="B322" s="280"/>
      <c r="C322" s="281"/>
      <c r="D322" s="260" t="s">
        <v>177</v>
      </c>
      <c r="E322" s="282" t="s">
        <v>1</v>
      </c>
      <c r="F322" s="283" t="s">
        <v>196</v>
      </c>
      <c r="G322" s="281"/>
      <c r="H322" s="284">
        <v>15.5</v>
      </c>
      <c r="I322" s="285"/>
      <c r="J322" s="281"/>
      <c r="K322" s="281"/>
      <c r="L322" s="286"/>
      <c r="M322" s="305"/>
      <c r="N322" s="306"/>
      <c r="O322" s="306"/>
      <c r="P322" s="306"/>
      <c r="Q322" s="306"/>
      <c r="R322" s="306"/>
      <c r="S322" s="306"/>
      <c r="T322" s="307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90" t="s">
        <v>177</v>
      </c>
      <c r="AU322" s="290" t="s">
        <v>87</v>
      </c>
      <c r="AV322" s="15" t="s">
        <v>175</v>
      </c>
      <c r="AW322" s="15" t="s">
        <v>32</v>
      </c>
      <c r="AX322" s="15" t="s">
        <v>85</v>
      </c>
      <c r="AY322" s="290" t="s">
        <v>167</v>
      </c>
    </row>
    <row r="323" spans="1:31" s="2" customFormat="1" ht="6.95" customHeight="1">
      <c r="A323" s="40"/>
      <c r="B323" s="68"/>
      <c r="C323" s="69"/>
      <c r="D323" s="69"/>
      <c r="E323" s="69"/>
      <c r="F323" s="69"/>
      <c r="G323" s="69"/>
      <c r="H323" s="69"/>
      <c r="I323" s="194"/>
      <c r="J323" s="69"/>
      <c r="K323" s="69"/>
      <c r="L323" s="46"/>
      <c r="M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</row>
  </sheetData>
  <sheetProtection password="BABA" sheet="1" objects="1" scenarios="1" formatColumns="0" formatRows="0" autoFilter="0"/>
  <autoFilter ref="C122:K322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94</v>
      </c>
    </row>
    <row r="3" spans="2:46" s="1" customFormat="1" ht="6.95" customHeight="1">
      <c r="B3" s="149"/>
      <c r="C3" s="150"/>
      <c r="D3" s="150"/>
      <c r="E3" s="150"/>
      <c r="F3" s="150"/>
      <c r="G3" s="150"/>
      <c r="H3" s="150"/>
      <c r="I3" s="151"/>
      <c r="J3" s="150"/>
      <c r="K3" s="150"/>
      <c r="L3" s="22"/>
      <c r="AT3" s="19" t="s">
        <v>87</v>
      </c>
    </row>
    <row r="4" spans="2:46" s="1" customFormat="1" ht="24.95" customHeight="1">
      <c r="B4" s="22"/>
      <c r="D4" s="152" t="s">
        <v>137</v>
      </c>
      <c r="I4" s="148"/>
      <c r="L4" s="22"/>
      <c r="M4" s="153" t="s">
        <v>10</v>
      </c>
      <c r="AT4" s="19" t="s">
        <v>4</v>
      </c>
    </row>
    <row r="5" spans="2:12" s="1" customFormat="1" ht="6.95" customHeight="1">
      <c r="B5" s="22"/>
      <c r="I5" s="148"/>
      <c r="L5" s="22"/>
    </row>
    <row r="6" spans="2:12" s="1" customFormat="1" ht="12" customHeight="1">
      <c r="B6" s="22"/>
      <c r="D6" s="154" t="s">
        <v>16</v>
      </c>
      <c r="I6" s="148"/>
      <c r="L6" s="22"/>
    </row>
    <row r="7" spans="2:12" s="1" customFormat="1" ht="23.25" customHeight="1">
      <c r="B7" s="22"/>
      <c r="E7" s="155" t="str">
        <f>'Rekapitulace stavby'!K6</f>
        <v>Snížení energetické náročnosti budovy Střední průmyslové školy v Mladé Boleslavi</v>
      </c>
      <c r="F7" s="154"/>
      <c r="G7" s="154"/>
      <c r="H7" s="154"/>
      <c r="I7" s="148"/>
      <c r="L7" s="22"/>
    </row>
    <row r="8" spans="2:12" s="1" customFormat="1" ht="12" customHeight="1">
      <c r="B8" s="22"/>
      <c r="D8" s="154" t="s">
        <v>138</v>
      </c>
      <c r="I8" s="148"/>
      <c r="L8" s="22"/>
    </row>
    <row r="9" spans="1:31" s="2" customFormat="1" ht="16.5" customHeight="1">
      <c r="A9" s="40"/>
      <c r="B9" s="46"/>
      <c r="C9" s="40"/>
      <c r="D9" s="40"/>
      <c r="E9" s="155" t="s">
        <v>419</v>
      </c>
      <c r="F9" s="40"/>
      <c r="G9" s="40"/>
      <c r="H9" s="40"/>
      <c r="I9" s="156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54" t="s">
        <v>420</v>
      </c>
      <c r="E10" s="40"/>
      <c r="F10" s="40"/>
      <c r="G10" s="40"/>
      <c r="H10" s="40"/>
      <c r="I10" s="156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57" t="s">
        <v>421</v>
      </c>
      <c r="F11" s="40"/>
      <c r="G11" s="40"/>
      <c r="H11" s="40"/>
      <c r="I11" s="156"/>
      <c r="J11" s="40"/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156"/>
      <c r="J12" s="40"/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54" t="s">
        <v>18</v>
      </c>
      <c r="E13" s="40"/>
      <c r="F13" s="143" t="s">
        <v>1</v>
      </c>
      <c r="G13" s="40"/>
      <c r="H13" s="40"/>
      <c r="I13" s="158" t="s">
        <v>19</v>
      </c>
      <c r="J13" s="143" t="s">
        <v>1</v>
      </c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54" t="s">
        <v>20</v>
      </c>
      <c r="E14" s="40"/>
      <c r="F14" s="143" t="s">
        <v>21</v>
      </c>
      <c r="G14" s="40"/>
      <c r="H14" s="40"/>
      <c r="I14" s="158" t="s">
        <v>22</v>
      </c>
      <c r="J14" s="159" t="str">
        <f>'Rekapitulace stavby'!AN8</f>
        <v>18. 6. 2020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156"/>
      <c r="J15" s="40"/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54" t="s">
        <v>24</v>
      </c>
      <c r="E16" s="40"/>
      <c r="F16" s="40"/>
      <c r="G16" s="40"/>
      <c r="H16" s="40"/>
      <c r="I16" s="158" t="s">
        <v>25</v>
      </c>
      <c r="J16" s="143" t="s">
        <v>1</v>
      </c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43" t="s">
        <v>26</v>
      </c>
      <c r="F17" s="40"/>
      <c r="G17" s="40"/>
      <c r="H17" s="40"/>
      <c r="I17" s="158" t="s">
        <v>27</v>
      </c>
      <c r="J17" s="143" t="s">
        <v>1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156"/>
      <c r="J18" s="40"/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54" t="s">
        <v>28</v>
      </c>
      <c r="E19" s="40"/>
      <c r="F19" s="40"/>
      <c r="G19" s="40"/>
      <c r="H19" s="40"/>
      <c r="I19" s="158" t="s">
        <v>25</v>
      </c>
      <c r="J19" s="35" t="str">
        <f>'Rekapitulace stavby'!AN13</f>
        <v>Vyplň údaj</v>
      </c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43"/>
      <c r="G20" s="143"/>
      <c r="H20" s="143"/>
      <c r="I20" s="158" t="s">
        <v>27</v>
      </c>
      <c r="J20" s="35" t="str">
        <f>'Rekapitulace stavby'!AN14</f>
        <v>Vyplň údaj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156"/>
      <c r="J21" s="40"/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54" t="s">
        <v>30</v>
      </c>
      <c r="E22" s="40"/>
      <c r="F22" s="40"/>
      <c r="G22" s="40"/>
      <c r="H22" s="40"/>
      <c r="I22" s="158" t="s">
        <v>25</v>
      </c>
      <c r="J22" s="143" t="str">
        <f>IF('Rekapitulace stavby'!AN16="","",'Rekapitulace stavby'!AN16)</f>
        <v/>
      </c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43" t="str">
        <f>IF('Rekapitulace stavby'!E17="","",'Rekapitulace stavby'!E17)</f>
        <v xml:space="preserve"> </v>
      </c>
      <c r="F23" s="40"/>
      <c r="G23" s="40"/>
      <c r="H23" s="40"/>
      <c r="I23" s="158" t="s">
        <v>27</v>
      </c>
      <c r="J23" s="143" t="str">
        <f>IF('Rekapitulace stavby'!AN17="","",'Rekapitulace stavby'!AN17)</f>
        <v/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156"/>
      <c r="J24" s="40"/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54" t="s">
        <v>33</v>
      </c>
      <c r="E25" s="40"/>
      <c r="F25" s="40"/>
      <c r="G25" s="40"/>
      <c r="H25" s="40"/>
      <c r="I25" s="158" t="s">
        <v>25</v>
      </c>
      <c r="J25" s="143" t="s">
        <v>1</v>
      </c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43" t="s">
        <v>34</v>
      </c>
      <c r="F26" s="40"/>
      <c r="G26" s="40"/>
      <c r="H26" s="40"/>
      <c r="I26" s="158" t="s">
        <v>27</v>
      </c>
      <c r="J26" s="143" t="s">
        <v>1</v>
      </c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156"/>
      <c r="J27" s="40"/>
      <c r="K27" s="40"/>
      <c r="L27" s="65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54" t="s">
        <v>35</v>
      </c>
      <c r="E28" s="40"/>
      <c r="F28" s="40"/>
      <c r="G28" s="40"/>
      <c r="H28" s="40"/>
      <c r="I28" s="156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60"/>
      <c r="B29" s="161"/>
      <c r="C29" s="160"/>
      <c r="D29" s="160"/>
      <c r="E29" s="162" t="s">
        <v>1</v>
      </c>
      <c r="F29" s="162"/>
      <c r="G29" s="162"/>
      <c r="H29" s="162"/>
      <c r="I29" s="163"/>
      <c r="J29" s="160"/>
      <c r="K29" s="160"/>
      <c r="L29" s="164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156"/>
      <c r="J30" s="40"/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65"/>
      <c r="E31" s="165"/>
      <c r="F31" s="165"/>
      <c r="G31" s="165"/>
      <c r="H31" s="165"/>
      <c r="I31" s="166"/>
      <c r="J31" s="165"/>
      <c r="K31" s="165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67" t="s">
        <v>37</v>
      </c>
      <c r="E32" s="40"/>
      <c r="F32" s="40"/>
      <c r="G32" s="40"/>
      <c r="H32" s="40"/>
      <c r="I32" s="156"/>
      <c r="J32" s="168">
        <f>ROUND(J134,2)</f>
        <v>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65"/>
      <c r="E33" s="165"/>
      <c r="F33" s="165"/>
      <c r="G33" s="165"/>
      <c r="H33" s="165"/>
      <c r="I33" s="166"/>
      <c r="J33" s="165"/>
      <c r="K33" s="165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69" t="s">
        <v>39</v>
      </c>
      <c r="G34" s="40"/>
      <c r="H34" s="40"/>
      <c r="I34" s="170" t="s">
        <v>38</v>
      </c>
      <c r="J34" s="169" t="s">
        <v>40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71" t="s">
        <v>41</v>
      </c>
      <c r="E35" s="154" t="s">
        <v>42</v>
      </c>
      <c r="F35" s="172">
        <f>ROUND((SUM(BE134:BE574)),2)</f>
        <v>0</v>
      </c>
      <c r="G35" s="40"/>
      <c r="H35" s="40"/>
      <c r="I35" s="173">
        <v>0.21</v>
      </c>
      <c r="J35" s="172">
        <f>ROUND(((SUM(BE134:BE574))*I35),2)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54" t="s">
        <v>43</v>
      </c>
      <c r="F36" s="172">
        <f>ROUND((SUM(BF134:BF574)),2)</f>
        <v>0</v>
      </c>
      <c r="G36" s="40"/>
      <c r="H36" s="40"/>
      <c r="I36" s="173">
        <v>0.15</v>
      </c>
      <c r="J36" s="172">
        <f>ROUND(((SUM(BF134:BF574))*I36),2)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54" t="s">
        <v>44</v>
      </c>
      <c r="F37" s="172">
        <f>ROUND((SUM(BG134:BG574)),2)</f>
        <v>0</v>
      </c>
      <c r="G37" s="40"/>
      <c r="H37" s="40"/>
      <c r="I37" s="173">
        <v>0.21</v>
      </c>
      <c r="J37" s="172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54" t="s">
        <v>45</v>
      </c>
      <c r="F38" s="172">
        <f>ROUND((SUM(BH134:BH574)),2)</f>
        <v>0</v>
      </c>
      <c r="G38" s="40"/>
      <c r="H38" s="40"/>
      <c r="I38" s="173">
        <v>0.15</v>
      </c>
      <c r="J38" s="172">
        <f>0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54" t="s">
        <v>46</v>
      </c>
      <c r="F39" s="172">
        <f>ROUND((SUM(BI134:BI574)),2)</f>
        <v>0</v>
      </c>
      <c r="G39" s="40"/>
      <c r="H39" s="40"/>
      <c r="I39" s="173">
        <v>0</v>
      </c>
      <c r="J39" s="172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156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74"/>
      <c r="D41" s="175" t="s">
        <v>47</v>
      </c>
      <c r="E41" s="176"/>
      <c r="F41" s="176"/>
      <c r="G41" s="177" t="s">
        <v>48</v>
      </c>
      <c r="H41" s="178" t="s">
        <v>49</v>
      </c>
      <c r="I41" s="179"/>
      <c r="J41" s="180">
        <f>SUM(J32:J39)</f>
        <v>0</v>
      </c>
      <c r="K41" s="181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46"/>
      <c r="C42" s="40"/>
      <c r="D42" s="40"/>
      <c r="E42" s="40"/>
      <c r="F42" s="40"/>
      <c r="G42" s="40"/>
      <c r="H42" s="40"/>
      <c r="I42" s="156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2:12" s="1" customFormat="1" ht="14.4" customHeight="1">
      <c r="B43" s="22"/>
      <c r="I43" s="148"/>
      <c r="L43" s="22"/>
    </row>
    <row r="44" spans="2:12" s="1" customFormat="1" ht="14.4" customHeight="1">
      <c r="B44" s="22"/>
      <c r="I44" s="148"/>
      <c r="L44" s="22"/>
    </row>
    <row r="45" spans="2:12" s="1" customFormat="1" ht="14.4" customHeight="1">
      <c r="B45" s="22"/>
      <c r="I45" s="148"/>
      <c r="L45" s="22"/>
    </row>
    <row r="46" spans="2:12" s="1" customFormat="1" ht="14.4" customHeight="1">
      <c r="B46" s="22"/>
      <c r="I46" s="148"/>
      <c r="L46" s="22"/>
    </row>
    <row r="47" spans="2:12" s="1" customFormat="1" ht="14.4" customHeight="1">
      <c r="B47" s="22"/>
      <c r="I47" s="148"/>
      <c r="L47" s="22"/>
    </row>
    <row r="48" spans="2:12" s="1" customFormat="1" ht="14.4" customHeight="1">
      <c r="B48" s="22"/>
      <c r="I48" s="148"/>
      <c r="L48" s="22"/>
    </row>
    <row r="49" spans="2:12" s="1" customFormat="1" ht="14.4" customHeight="1">
      <c r="B49" s="22"/>
      <c r="I49" s="148"/>
      <c r="L49" s="22"/>
    </row>
    <row r="50" spans="2:12" s="2" customFormat="1" ht="14.4" customHeight="1">
      <c r="B50" s="65"/>
      <c r="D50" s="182" t="s">
        <v>50</v>
      </c>
      <c r="E50" s="183"/>
      <c r="F50" s="183"/>
      <c r="G50" s="182" t="s">
        <v>51</v>
      </c>
      <c r="H50" s="183"/>
      <c r="I50" s="184"/>
      <c r="J50" s="183"/>
      <c r="K50" s="183"/>
      <c r="L50" s="6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40"/>
      <c r="B61" s="46"/>
      <c r="C61" s="40"/>
      <c r="D61" s="185" t="s">
        <v>52</v>
      </c>
      <c r="E61" s="186"/>
      <c r="F61" s="187" t="s">
        <v>53</v>
      </c>
      <c r="G61" s="185" t="s">
        <v>52</v>
      </c>
      <c r="H61" s="186"/>
      <c r="I61" s="188"/>
      <c r="J61" s="189" t="s">
        <v>53</v>
      </c>
      <c r="K61" s="186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40"/>
      <c r="B65" s="46"/>
      <c r="C65" s="40"/>
      <c r="D65" s="182" t="s">
        <v>54</v>
      </c>
      <c r="E65" s="190"/>
      <c r="F65" s="190"/>
      <c r="G65" s="182" t="s">
        <v>55</v>
      </c>
      <c r="H65" s="190"/>
      <c r="I65" s="191"/>
      <c r="J65" s="190"/>
      <c r="K65" s="190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40"/>
      <c r="B76" s="46"/>
      <c r="C76" s="40"/>
      <c r="D76" s="185" t="s">
        <v>52</v>
      </c>
      <c r="E76" s="186"/>
      <c r="F76" s="187" t="s">
        <v>53</v>
      </c>
      <c r="G76" s="185" t="s">
        <v>52</v>
      </c>
      <c r="H76" s="186"/>
      <c r="I76" s="188"/>
      <c r="J76" s="189" t="s">
        <v>53</v>
      </c>
      <c r="K76" s="186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92"/>
      <c r="C77" s="193"/>
      <c r="D77" s="193"/>
      <c r="E77" s="193"/>
      <c r="F77" s="193"/>
      <c r="G77" s="193"/>
      <c r="H77" s="193"/>
      <c r="I77" s="194"/>
      <c r="J77" s="193"/>
      <c r="K77" s="19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95"/>
      <c r="C81" s="196"/>
      <c r="D81" s="196"/>
      <c r="E81" s="196"/>
      <c r="F81" s="196"/>
      <c r="G81" s="196"/>
      <c r="H81" s="196"/>
      <c r="I81" s="197"/>
      <c r="J81" s="196"/>
      <c r="K81" s="196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5" t="s">
        <v>140</v>
      </c>
      <c r="D82" s="42"/>
      <c r="E82" s="42"/>
      <c r="F82" s="42"/>
      <c r="G82" s="42"/>
      <c r="H82" s="42"/>
      <c r="I82" s="156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156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16</v>
      </c>
      <c r="D84" s="42"/>
      <c r="E84" s="42"/>
      <c r="F84" s="42"/>
      <c r="G84" s="42"/>
      <c r="H84" s="42"/>
      <c r="I84" s="156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3.25" customHeight="1">
      <c r="A85" s="40"/>
      <c r="B85" s="41"/>
      <c r="C85" s="42"/>
      <c r="D85" s="42"/>
      <c r="E85" s="198" t="str">
        <f>E7</f>
        <v>Snížení energetické náročnosti budovy Střední průmyslové školy v Mladé Boleslavi</v>
      </c>
      <c r="F85" s="34"/>
      <c r="G85" s="34"/>
      <c r="H85" s="34"/>
      <c r="I85" s="156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2:12" s="1" customFormat="1" ht="12" customHeight="1">
      <c r="B86" s="23"/>
      <c r="C86" s="34" t="s">
        <v>138</v>
      </c>
      <c r="D86" s="24"/>
      <c r="E86" s="24"/>
      <c r="F86" s="24"/>
      <c r="G86" s="24"/>
      <c r="H86" s="24"/>
      <c r="I86" s="148"/>
      <c r="J86" s="24"/>
      <c r="K86" s="24"/>
      <c r="L86" s="22"/>
    </row>
    <row r="87" spans="1:31" s="2" customFormat="1" ht="16.5" customHeight="1">
      <c r="A87" s="40"/>
      <c r="B87" s="41"/>
      <c r="C87" s="42"/>
      <c r="D87" s="42"/>
      <c r="E87" s="198" t="s">
        <v>419</v>
      </c>
      <c r="F87" s="42"/>
      <c r="G87" s="42"/>
      <c r="H87" s="42"/>
      <c r="I87" s="156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420</v>
      </c>
      <c r="D88" s="42"/>
      <c r="E88" s="42"/>
      <c r="F88" s="42"/>
      <c r="G88" s="42"/>
      <c r="H88" s="42"/>
      <c r="I88" s="156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6.5" customHeight="1">
      <c r="A89" s="40"/>
      <c r="B89" s="41"/>
      <c r="C89" s="42"/>
      <c r="D89" s="42"/>
      <c r="E89" s="78" t="str">
        <f>E11</f>
        <v>2020-160601.2.1 - Fasáda, střechy</v>
      </c>
      <c r="F89" s="42"/>
      <c r="G89" s="42"/>
      <c r="H89" s="42"/>
      <c r="I89" s="156"/>
      <c r="J89" s="42"/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156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4" t="s">
        <v>20</v>
      </c>
      <c r="D91" s="42"/>
      <c r="E91" s="42"/>
      <c r="F91" s="29" t="str">
        <f>F14</f>
        <v>Mladá Boleslav</v>
      </c>
      <c r="G91" s="42"/>
      <c r="H91" s="42"/>
      <c r="I91" s="158" t="s">
        <v>22</v>
      </c>
      <c r="J91" s="81" t="str">
        <f>IF(J14="","",J14)</f>
        <v>18. 6. 2020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156"/>
      <c r="J92" s="42"/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5.15" customHeight="1">
      <c r="A93" s="40"/>
      <c r="B93" s="41"/>
      <c r="C93" s="34" t="s">
        <v>24</v>
      </c>
      <c r="D93" s="42"/>
      <c r="E93" s="42"/>
      <c r="F93" s="29" t="str">
        <f>E17</f>
        <v>Energy Benefit</v>
      </c>
      <c r="G93" s="42"/>
      <c r="H93" s="42"/>
      <c r="I93" s="158" t="s">
        <v>30</v>
      </c>
      <c r="J93" s="38" t="str">
        <f>E23</f>
        <v xml:space="preserve"> </v>
      </c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5.15" customHeight="1">
      <c r="A94" s="40"/>
      <c r="B94" s="41"/>
      <c r="C94" s="34" t="s">
        <v>28</v>
      </c>
      <c r="D94" s="42"/>
      <c r="E94" s="42"/>
      <c r="F94" s="29" t="str">
        <f>IF(E20="","",E20)</f>
        <v>Vyplň údaj</v>
      </c>
      <c r="G94" s="42"/>
      <c r="H94" s="42"/>
      <c r="I94" s="158" t="s">
        <v>33</v>
      </c>
      <c r="J94" s="38" t="str">
        <f>E26</f>
        <v>KAVRO</v>
      </c>
      <c r="K94" s="42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156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29.25" customHeight="1">
      <c r="A96" s="40"/>
      <c r="B96" s="41"/>
      <c r="C96" s="199" t="s">
        <v>141</v>
      </c>
      <c r="D96" s="200"/>
      <c r="E96" s="200"/>
      <c r="F96" s="200"/>
      <c r="G96" s="200"/>
      <c r="H96" s="200"/>
      <c r="I96" s="201"/>
      <c r="J96" s="202" t="s">
        <v>142</v>
      </c>
      <c r="K96" s="200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10.3" customHeight="1">
      <c r="A97" s="40"/>
      <c r="B97" s="41"/>
      <c r="C97" s="42"/>
      <c r="D97" s="42"/>
      <c r="E97" s="42"/>
      <c r="F97" s="42"/>
      <c r="G97" s="42"/>
      <c r="H97" s="42"/>
      <c r="I97" s="156"/>
      <c r="J97" s="42"/>
      <c r="K97" s="42"/>
      <c r="L97" s="65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47" s="2" customFormat="1" ht="22.8" customHeight="1">
      <c r="A98" s="40"/>
      <c r="B98" s="41"/>
      <c r="C98" s="203" t="s">
        <v>143</v>
      </c>
      <c r="D98" s="42"/>
      <c r="E98" s="42"/>
      <c r="F98" s="42"/>
      <c r="G98" s="42"/>
      <c r="H98" s="42"/>
      <c r="I98" s="156"/>
      <c r="J98" s="112">
        <f>J134</f>
        <v>0</v>
      </c>
      <c r="K98" s="42"/>
      <c r="L98" s="65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U98" s="19" t="s">
        <v>144</v>
      </c>
    </row>
    <row r="99" spans="1:31" s="9" customFormat="1" ht="24.95" customHeight="1">
      <c r="A99" s="9"/>
      <c r="B99" s="204"/>
      <c r="C99" s="205"/>
      <c r="D99" s="206" t="s">
        <v>145</v>
      </c>
      <c r="E99" s="207"/>
      <c r="F99" s="207"/>
      <c r="G99" s="207"/>
      <c r="H99" s="207"/>
      <c r="I99" s="208"/>
      <c r="J99" s="209">
        <f>J135</f>
        <v>0</v>
      </c>
      <c r="K99" s="205"/>
      <c r="L99" s="21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1"/>
      <c r="C100" s="135"/>
      <c r="D100" s="212" t="s">
        <v>422</v>
      </c>
      <c r="E100" s="213"/>
      <c r="F100" s="213"/>
      <c r="G100" s="213"/>
      <c r="H100" s="213"/>
      <c r="I100" s="214"/>
      <c r="J100" s="215">
        <f>J136</f>
        <v>0</v>
      </c>
      <c r="K100" s="135"/>
      <c r="L100" s="21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1"/>
      <c r="C101" s="135"/>
      <c r="D101" s="212" t="s">
        <v>146</v>
      </c>
      <c r="E101" s="213"/>
      <c r="F101" s="213"/>
      <c r="G101" s="213"/>
      <c r="H101" s="213"/>
      <c r="I101" s="214"/>
      <c r="J101" s="215">
        <f>J218</f>
        <v>0</v>
      </c>
      <c r="K101" s="135"/>
      <c r="L101" s="21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1"/>
      <c r="C102" s="135"/>
      <c r="D102" s="212" t="s">
        <v>423</v>
      </c>
      <c r="E102" s="213"/>
      <c r="F102" s="213"/>
      <c r="G102" s="213"/>
      <c r="H102" s="213"/>
      <c r="I102" s="214"/>
      <c r="J102" s="215">
        <f>J262</f>
        <v>0</v>
      </c>
      <c r="K102" s="135"/>
      <c r="L102" s="21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204"/>
      <c r="C103" s="205"/>
      <c r="D103" s="206" t="s">
        <v>148</v>
      </c>
      <c r="E103" s="207"/>
      <c r="F103" s="207"/>
      <c r="G103" s="207"/>
      <c r="H103" s="207"/>
      <c r="I103" s="208"/>
      <c r="J103" s="209">
        <f>J264</f>
        <v>0</v>
      </c>
      <c r="K103" s="205"/>
      <c r="L103" s="210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211"/>
      <c r="C104" s="135"/>
      <c r="D104" s="212" t="s">
        <v>424</v>
      </c>
      <c r="E104" s="213"/>
      <c r="F104" s="213"/>
      <c r="G104" s="213"/>
      <c r="H104" s="213"/>
      <c r="I104" s="214"/>
      <c r="J104" s="215">
        <f>J265</f>
        <v>0</v>
      </c>
      <c r="K104" s="135"/>
      <c r="L104" s="21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1"/>
      <c r="C105" s="135"/>
      <c r="D105" s="212" t="s">
        <v>425</v>
      </c>
      <c r="E105" s="213"/>
      <c r="F105" s="213"/>
      <c r="G105" s="213"/>
      <c r="H105" s="213"/>
      <c r="I105" s="214"/>
      <c r="J105" s="215">
        <f>J313</f>
        <v>0</v>
      </c>
      <c r="K105" s="135"/>
      <c r="L105" s="21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1"/>
      <c r="C106" s="135"/>
      <c r="D106" s="212" t="s">
        <v>426</v>
      </c>
      <c r="E106" s="213"/>
      <c r="F106" s="213"/>
      <c r="G106" s="213"/>
      <c r="H106" s="213"/>
      <c r="I106" s="214"/>
      <c r="J106" s="215">
        <f>J392</f>
        <v>0</v>
      </c>
      <c r="K106" s="135"/>
      <c r="L106" s="21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11"/>
      <c r="C107" s="135"/>
      <c r="D107" s="212" t="s">
        <v>427</v>
      </c>
      <c r="E107" s="213"/>
      <c r="F107" s="213"/>
      <c r="G107" s="213"/>
      <c r="H107" s="213"/>
      <c r="I107" s="214"/>
      <c r="J107" s="215">
        <f>J414</f>
        <v>0</v>
      </c>
      <c r="K107" s="135"/>
      <c r="L107" s="21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11"/>
      <c r="C108" s="135"/>
      <c r="D108" s="212" t="s">
        <v>428</v>
      </c>
      <c r="E108" s="213"/>
      <c r="F108" s="213"/>
      <c r="G108" s="213"/>
      <c r="H108" s="213"/>
      <c r="I108" s="214"/>
      <c r="J108" s="215">
        <f>J449</f>
        <v>0</v>
      </c>
      <c r="K108" s="135"/>
      <c r="L108" s="21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11"/>
      <c r="C109" s="135"/>
      <c r="D109" s="212" t="s">
        <v>150</v>
      </c>
      <c r="E109" s="213"/>
      <c r="F109" s="213"/>
      <c r="G109" s="213"/>
      <c r="H109" s="213"/>
      <c r="I109" s="214"/>
      <c r="J109" s="215">
        <f>J456</f>
        <v>0</v>
      </c>
      <c r="K109" s="135"/>
      <c r="L109" s="21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11"/>
      <c r="C110" s="135"/>
      <c r="D110" s="212" t="s">
        <v>151</v>
      </c>
      <c r="E110" s="213"/>
      <c r="F110" s="213"/>
      <c r="G110" s="213"/>
      <c r="H110" s="213"/>
      <c r="I110" s="214"/>
      <c r="J110" s="215">
        <f>J541</f>
        <v>0</v>
      </c>
      <c r="K110" s="135"/>
      <c r="L110" s="21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11"/>
      <c r="C111" s="135"/>
      <c r="D111" s="212" t="s">
        <v>429</v>
      </c>
      <c r="E111" s="213"/>
      <c r="F111" s="213"/>
      <c r="G111" s="213"/>
      <c r="H111" s="213"/>
      <c r="I111" s="214"/>
      <c r="J111" s="215">
        <f>J561</f>
        <v>0</v>
      </c>
      <c r="K111" s="135"/>
      <c r="L111" s="21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11"/>
      <c r="C112" s="135"/>
      <c r="D112" s="212" t="s">
        <v>430</v>
      </c>
      <c r="E112" s="213"/>
      <c r="F112" s="213"/>
      <c r="G112" s="213"/>
      <c r="H112" s="213"/>
      <c r="I112" s="214"/>
      <c r="J112" s="215">
        <f>J568</f>
        <v>0</v>
      </c>
      <c r="K112" s="135"/>
      <c r="L112" s="21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2" customFormat="1" ht="21.8" customHeight="1">
      <c r="A113" s="40"/>
      <c r="B113" s="41"/>
      <c r="C113" s="42"/>
      <c r="D113" s="42"/>
      <c r="E113" s="42"/>
      <c r="F113" s="42"/>
      <c r="G113" s="42"/>
      <c r="H113" s="42"/>
      <c r="I113" s="156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6.95" customHeight="1">
      <c r="A114" s="40"/>
      <c r="B114" s="68"/>
      <c r="C114" s="69"/>
      <c r="D114" s="69"/>
      <c r="E114" s="69"/>
      <c r="F114" s="69"/>
      <c r="G114" s="69"/>
      <c r="H114" s="69"/>
      <c r="I114" s="194"/>
      <c r="J114" s="69"/>
      <c r="K114" s="69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8" spans="1:31" s="2" customFormat="1" ht="6.95" customHeight="1">
      <c r="A118" s="40"/>
      <c r="B118" s="70"/>
      <c r="C118" s="71"/>
      <c r="D118" s="71"/>
      <c r="E118" s="71"/>
      <c r="F118" s="71"/>
      <c r="G118" s="71"/>
      <c r="H118" s="71"/>
      <c r="I118" s="197"/>
      <c r="J118" s="71"/>
      <c r="K118" s="71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24.95" customHeight="1">
      <c r="A119" s="40"/>
      <c r="B119" s="41"/>
      <c r="C119" s="25" t="s">
        <v>152</v>
      </c>
      <c r="D119" s="42"/>
      <c r="E119" s="42"/>
      <c r="F119" s="42"/>
      <c r="G119" s="42"/>
      <c r="H119" s="42"/>
      <c r="I119" s="156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6.95" customHeight="1">
      <c r="A120" s="40"/>
      <c r="B120" s="41"/>
      <c r="C120" s="42"/>
      <c r="D120" s="42"/>
      <c r="E120" s="42"/>
      <c r="F120" s="42"/>
      <c r="G120" s="42"/>
      <c r="H120" s="42"/>
      <c r="I120" s="156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12" customHeight="1">
      <c r="A121" s="40"/>
      <c r="B121" s="41"/>
      <c r="C121" s="34" t="s">
        <v>16</v>
      </c>
      <c r="D121" s="42"/>
      <c r="E121" s="42"/>
      <c r="F121" s="42"/>
      <c r="G121" s="42"/>
      <c r="H121" s="42"/>
      <c r="I121" s="156"/>
      <c r="J121" s="42"/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23.25" customHeight="1">
      <c r="A122" s="40"/>
      <c r="B122" s="41"/>
      <c r="C122" s="42"/>
      <c r="D122" s="42"/>
      <c r="E122" s="198" t="str">
        <f>E7</f>
        <v>Snížení energetické náročnosti budovy Střední průmyslové školy v Mladé Boleslavi</v>
      </c>
      <c r="F122" s="34"/>
      <c r="G122" s="34"/>
      <c r="H122" s="34"/>
      <c r="I122" s="156"/>
      <c r="J122" s="42"/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2:12" s="1" customFormat="1" ht="12" customHeight="1">
      <c r="B123" s="23"/>
      <c r="C123" s="34" t="s">
        <v>138</v>
      </c>
      <c r="D123" s="24"/>
      <c r="E123" s="24"/>
      <c r="F123" s="24"/>
      <c r="G123" s="24"/>
      <c r="H123" s="24"/>
      <c r="I123" s="148"/>
      <c r="J123" s="24"/>
      <c r="K123" s="24"/>
      <c r="L123" s="22"/>
    </row>
    <row r="124" spans="1:31" s="2" customFormat="1" ht="16.5" customHeight="1">
      <c r="A124" s="40"/>
      <c r="B124" s="41"/>
      <c r="C124" s="42"/>
      <c r="D124" s="42"/>
      <c r="E124" s="198" t="s">
        <v>419</v>
      </c>
      <c r="F124" s="42"/>
      <c r="G124" s="42"/>
      <c r="H124" s="42"/>
      <c r="I124" s="156"/>
      <c r="J124" s="42"/>
      <c r="K124" s="42"/>
      <c r="L124" s="65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s="2" customFormat="1" ht="12" customHeight="1">
      <c r="A125" s="40"/>
      <c r="B125" s="41"/>
      <c r="C125" s="34" t="s">
        <v>420</v>
      </c>
      <c r="D125" s="42"/>
      <c r="E125" s="42"/>
      <c r="F125" s="42"/>
      <c r="G125" s="42"/>
      <c r="H125" s="42"/>
      <c r="I125" s="156"/>
      <c r="J125" s="42"/>
      <c r="K125" s="42"/>
      <c r="L125" s="65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6" spans="1:31" s="2" customFormat="1" ht="16.5" customHeight="1">
      <c r="A126" s="40"/>
      <c r="B126" s="41"/>
      <c r="C126" s="42"/>
      <c r="D126" s="42"/>
      <c r="E126" s="78" t="str">
        <f>E11</f>
        <v>2020-160601.2.1 - Fasáda, střechy</v>
      </c>
      <c r="F126" s="42"/>
      <c r="G126" s="42"/>
      <c r="H126" s="42"/>
      <c r="I126" s="156"/>
      <c r="J126" s="42"/>
      <c r="K126" s="42"/>
      <c r="L126" s="65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  <row r="127" spans="1:31" s="2" customFormat="1" ht="6.95" customHeight="1">
      <c r="A127" s="40"/>
      <c r="B127" s="41"/>
      <c r="C127" s="42"/>
      <c r="D127" s="42"/>
      <c r="E127" s="42"/>
      <c r="F127" s="42"/>
      <c r="G127" s="42"/>
      <c r="H127" s="42"/>
      <c r="I127" s="156"/>
      <c r="J127" s="42"/>
      <c r="K127" s="42"/>
      <c r="L127" s="65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</row>
    <row r="128" spans="1:31" s="2" customFormat="1" ht="12" customHeight="1">
      <c r="A128" s="40"/>
      <c r="B128" s="41"/>
      <c r="C128" s="34" t="s">
        <v>20</v>
      </c>
      <c r="D128" s="42"/>
      <c r="E128" s="42"/>
      <c r="F128" s="29" t="str">
        <f>F14</f>
        <v>Mladá Boleslav</v>
      </c>
      <c r="G128" s="42"/>
      <c r="H128" s="42"/>
      <c r="I128" s="158" t="s">
        <v>22</v>
      </c>
      <c r="J128" s="81" t="str">
        <f>IF(J14="","",J14)</f>
        <v>18. 6. 2020</v>
      </c>
      <c r="K128" s="42"/>
      <c r="L128" s="65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</row>
    <row r="129" spans="1:31" s="2" customFormat="1" ht="6.95" customHeight="1">
      <c r="A129" s="40"/>
      <c r="B129" s="41"/>
      <c r="C129" s="42"/>
      <c r="D129" s="42"/>
      <c r="E129" s="42"/>
      <c r="F129" s="42"/>
      <c r="G129" s="42"/>
      <c r="H129" s="42"/>
      <c r="I129" s="156"/>
      <c r="J129" s="42"/>
      <c r="K129" s="42"/>
      <c r="L129" s="65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</row>
    <row r="130" spans="1:31" s="2" customFormat="1" ht="15.15" customHeight="1">
      <c r="A130" s="40"/>
      <c r="B130" s="41"/>
      <c r="C130" s="34" t="s">
        <v>24</v>
      </c>
      <c r="D130" s="42"/>
      <c r="E130" s="42"/>
      <c r="F130" s="29" t="str">
        <f>E17</f>
        <v>Energy Benefit</v>
      </c>
      <c r="G130" s="42"/>
      <c r="H130" s="42"/>
      <c r="I130" s="158" t="s">
        <v>30</v>
      </c>
      <c r="J130" s="38" t="str">
        <f>E23</f>
        <v xml:space="preserve"> </v>
      </c>
      <c r="K130" s="42"/>
      <c r="L130" s="65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</row>
    <row r="131" spans="1:31" s="2" customFormat="1" ht="15.15" customHeight="1">
      <c r="A131" s="40"/>
      <c r="B131" s="41"/>
      <c r="C131" s="34" t="s">
        <v>28</v>
      </c>
      <c r="D131" s="42"/>
      <c r="E131" s="42"/>
      <c r="F131" s="29" t="str">
        <f>IF(E20="","",E20)</f>
        <v>Vyplň údaj</v>
      </c>
      <c r="G131" s="42"/>
      <c r="H131" s="42"/>
      <c r="I131" s="158" t="s">
        <v>33</v>
      </c>
      <c r="J131" s="38" t="str">
        <f>E26</f>
        <v>KAVRO</v>
      </c>
      <c r="K131" s="42"/>
      <c r="L131" s="65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</row>
    <row r="132" spans="1:31" s="2" customFormat="1" ht="10.3" customHeight="1">
      <c r="A132" s="40"/>
      <c r="B132" s="41"/>
      <c r="C132" s="42"/>
      <c r="D132" s="42"/>
      <c r="E132" s="42"/>
      <c r="F132" s="42"/>
      <c r="G132" s="42"/>
      <c r="H132" s="42"/>
      <c r="I132" s="156"/>
      <c r="J132" s="42"/>
      <c r="K132" s="42"/>
      <c r="L132" s="65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</row>
    <row r="133" spans="1:31" s="11" customFormat="1" ht="29.25" customHeight="1">
      <c r="A133" s="217"/>
      <c r="B133" s="218"/>
      <c r="C133" s="219" t="s">
        <v>153</v>
      </c>
      <c r="D133" s="220" t="s">
        <v>62</v>
      </c>
      <c r="E133" s="220" t="s">
        <v>58</v>
      </c>
      <c r="F133" s="220" t="s">
        <v>59</v>
      </c>
      <c r="G133" s="220" t="s">
        <v>154</v>
      </c>
      <c r="H133" s="220" t="s">
        <v>155</v>
      </c>
      <c r="I133" s="221" t="s">
        <v>156</v>
      </c>
      <c r="J133" s="220" t="s">
        <v>142</v>
      </c>
      <c r="K133" s="222" t="s">
        <v>157</v>
      </c>
      <c r="L133" s="223"/>
      <c r="M133" s="102" t="s">
        <v>1</v>
      </c>
      <c r="N133" s="103" t="s">
        <v>41</v>
      </c>
      <c r="O133" s="103" t="s">
        <v>158</v>
      </c>
      <c r="P133" s="103" t="s">
        <v>159</v>
      </c>
      <c r="Q133" s="103" t="s">
        <v>160</v>
      </c>
      <c r="R133" s="103" t="s">
        <v>161</v>
      </c>
      <c r="S133" s="103" t="s">
        <v>162</v>
      </c>
      <c r="T133" s="104" t="s">
        <v>163</v>
      </c>
      <c r="U133" s="217"/>
      <c r="V133" s="217"/>
      <c r="W133" s="217"/>
      <c r="X133" s="217"/>
      <c r="Y133" s="217"/>
      <c r="Z133" s="217"/>
      <c r="AA133" s="217"/>
      <c r="AB133" s="217"/>
      <c r="AC133" s="217"/>
      <c r="AD133" s="217"/>
      <c r="AE133" s="217"/>
    </row>
    <row r="134" spans="1:63" s="2" customFormat="1" ht="22.8" customHeight="1">
      <c r="A134" s="40"/>
      <c r="B134" s="41"/>
      <c r="C134" s="109" t="s">
        <v>164</v>
      </c>
      <c r="D134" s="42"/>
      <c r="E134" s="42"/>
      <c r="F134" s="42"/>
      <c r="G134" s="42"/>
      <c r="H134" s="42"/>
      <c r="I134" s="156"/>
      <c r="J134" s="224">
        <f>BK134</f>
        <v>0</v>
      </c>
      <c r="K134" s="42"/>
      <c r="L134" s="46"/>
      <c r="M134" s="105"/>
      <c r="N134" s="225"/>
      <c r="O134" s="106"/>
      <c r="P134" s="226">
        <f>P135+P264</f>
        <v>0</v>
      </c>
      <c r="Q134" s="106"/>
      <c r="R134" s="226">
        <f>R135+R264</f>
        <v>122.27409402000002</v>
      </c>
      <c r="S134" s="106"/>
      <c r="T134" s="227">
        <f>T135+T264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76</v>
      </c>
      <c r="AU134" s="19" t="s">
        <v>144</v>
      </c>
      <c r="BK134" s="228">
        <f>BK135+BK264</f>
        <v>0</v>
      </c>
    </row>
    <row r="135" spans="1:63" s="12" customFormat="1" ht="25.9" customHeight="1">
      <c r="A135" s="12"/>
      <c r="B135" s="229"/>
      <c r="C135" s="230"/>
      <c r="D135" s="231" t="s">
        <v>76</v>
      </c>
      <c r="E135" s="232" t="s">
        <v>165</v>
      </c>
      <c r="F135" s="232" t="s">
        <v>166</v>
      </c>
      <c r="G135" s="230"/>
      <c r="H135" s="230"/>
      <c r="I135" s="233"/>
      <c r="J135" s="234">
        <f>BK135</f>
        <v>0</v>
      </c>
      <c r="K135" s="230"/>
      <c r="L135" s="235"/>
      <c r="M135" s="236"/>
      <c r="N135" s="237"/>
      <c r="O135" s="237"/>
      <c r="P135" s="238">
        <f>P136+P218+P262</f>
        <v>0</v>
      </c>
      <c r="Q135" s="237"/>
      <c r="R135" s="238">
        <f>R136+R218+R262</f>
        <v>99.06675637000002</v>
      </c>
      <c r="S135" s="237"/>
      <c r="T135" s="239">
        <f>T136+T218+T262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40" t="s">
        <v>85</v>
      </c>
      <c r="AT135" s="241" t="s">
        <v>76</v>
      </c>
      <c r="AU135" s="241" t="s">
        <v>77</v>
      </c>
      <c r="AY135" s="240" t="s">
        <v>167</v>
      </c>
      <c r="BK135" s="242">
        <f>BK136+BK218+BK262</f>
        <v>0</v>
      </c>
    </row>
    <row r="136" spans="1:63" s="12" customFormat="1" ht="22.8" customHeight="1">
      <c r="A136" s="12"/>
      <c r="B136" s="229"/>
      <c r="C136" s="230"/>
      <c r="D136" s="231" t="s">
        <v>76</v>
      </c>
      <c r="E136" s="243" t="s">
        <v>227</v>
      </c>
      <c r="F136" s="243" t="s">
        <v>431</v>
      </c>
      <c r="G136" s="230"/>
      <c r="H136" s="230"/>
      <c r="I136" s="233"/>
      <c r="J136" s="244">
        <f>BK136</f>
        <v>0</v>
      </c>
      <c r="K136" s="230"/>
      <c r="L136" s="235"/>
      <c r="M136" s="236"/>
      <c r="N136" s="237"/>
      <c r="O136" s="237"/>
      <c r="P136" s="238">
        <f>SUM(P137:P217)</f>
        <v>0</v>
      </c>
      <c r="Q136" s="237"/>
      <c r="R136" s="238">
        <f>SUM(R137:R217)</f>
        <v>98.87483212000002</v>
      </c>
      <c r="S136" s="237"/>
      <c r="T136" s="239">
        <f>SUM(T137:T217)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40" t="s">
        <v>85</v>
      </c>
      <c r="AT136" s="241" t="s">
        <v>76</v>
      </c>
      <c r="AU136" s="241" t="s">
        <v>85</v>
      </c>
      <c r="AY136" s="240" t="s">
        <v>167</v>
      </c>
      <c r="BK136" s="242">
        <f>SUM(BK137:BK217)</f>
        <v>0</v>
      </c>
    </row>
    <row r="137" spans="1:65" s="2" customFormat="1" ht="21.75" customHeight="1">
      <c r="A137" s="40"/>
      <c r="B137" s="41"/>
      <c r="C137" s="245" t="s">
        <v>85</v>
      </c>
      <c r="D137" s="245" t="s">
        <v>170</v>
      </c>
      <c r="E137" s="246" t="s">
        <v>432</v>
      </c>
      <c r="F137" s="247" t="s">
        <v>433</v>
      </c>
      <c r="G137" s="248" t="s">
        <v>173</v>
      </c>
      <c r="H137" s="249">
        <v>2296.94</v>
      </c>
      <c r="I137" s="250"/>
      <c r="J137" s="251">
        <f>ROUND(I137*H137,2)</f>
        <v>0</v>
      </c>
      <c r="K137" s="247" t="s">
        <v>174</v>
      </c>
      <c r="L137" s="46"/>
      <c r="M137" s="252" t="s">
        <v>1</v>
      </c>
      <c r="N137" s="253" t="s">
        <v>42</v>
      </c>
      <c r="O137" s="93"/>
      <c r="P137" s="254">
        <f>O137*H137</f>
        <v>0</v>
      </c>
      <c r="Q137" s="254">
        <v>0.03358</v>
      </c>
      <c r="R137" s="254">
        <f>Q137*H137</f>
        <v>77.1312452</v>
      </c>
      <c r="S137" s="254">
        <v>0</v>
      </c>
      <c r="T137" s="255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56" t="s">
        <v>175</v>
      </c>
      <c r="AT137" s="256" t="s">
        <v>170</v>
      </c>
      <c r="AU137" s="256" t="s">
        <v>87</v>
      </c>
      <c r="AY137" s="19" t="s">
        <v>167</v>
      </c>
      <c r="BE137" s="257">
        <f>IF(N137="základní",J137,0)</f>
        <v>0</v>
      </c>
      <c r="BF137" s="257">
        <f>IF(N137="snížená",J137,0)</f>
        <v>0</v>
      </c>
      <c r="BG137" s="257">
        <f>IF(N137="zákl. přenesená",J137,0)</f>
        <v>0</v>
      </c>
      <c r="BH137" s="257">
        <f>IF(N137="sníž. přenesená",J137,0)</f>
        <v>0</v>
      </c>
      <c r="BI137" s="257">
        <f>IF(N137="nulová",J137,0)</f>
        <v>0</v>
      </c>
      <c r="BJ137" s="19" t="s">
        <v>85</v>
      </c>
      <c r="BK137" s="257">
        <f>ROUND(I137*H137,2)</f>
        <v>0</v>
      </c>
      <c r="BL137" s="19" t="s">
        <v>175</v>
      </c>
      <c r="BM137" s="256" t="s">
        <v>434</v>
      </c>
    </row>
    <row r="138" spans="1:51" s="13" customFormat="1" ht="12">
      <c r="A138" s="13"/>
      <c r="B138" s="258"/>
      <c r="C138" s="259"/>
      <c r="D138" s="260" t="s">
        <v>177</v>
      </c>
      <c r="E138" s="261" t="s">
        <v>1</v>
      </c>
      <c r="F138" s="262" t="s">
        <v>435</v>
      </c>
      <c r="G138" s="259"/>
      <c r="H138" s="261" t="s">
        <v>1</v>
      </c>
      <c r="I138" s="263"/>
      <c r="J138" s="259"/>
      <c r="K138" s="259"/>
      <c r="L138" s="264"/>
      <c r="M138" s="265"/>
      <c r="N138" s="266"/>
      <c r="O138" s="266"/>
      <c r="P138" s="266"/>
      <c r="Q138" s="266"/>
      <c r="R138" s="266"/>
      <c r="S138" s="266"/>
      <c r="T138" s="267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8" t="s">
        <v>177</v>
      </c>
      <c r="AU138" s="268" t="s">
        <v>87</v>
      </c>
      <c r="AV138" s="13" t="s">
        <v>85</v>
      </c>
      <c r="AW138" s="13" t="s">
        <v>32</v>
      </c>
      <c r="AX138" s="13" t="s">
        <v>77</v>
      </c>
      <c r="AY138" s="268" t="s">
        <v>167</v>
      </c>
    </row>
    <row r="139" spans="1:51" s="13" customFormat="1" ht="12">
      <c r="A139" s="13"/>
      <c r="B139" s="258"/>
      <c r="C139" s="259"/>
      <c r="D139" s="260" t="s">
        <v>177</v>
      </c>
      <c r="E139" s="261" t="s">
        <v>1</v>
      </c>
      <c r="F139" s="262" t="s">
        <v>435</v>
      </c>
      <c r="G139" s="259"/>
      <c r="H139" s="261" t="s">
        <v>1</v>
      </c>
      <c r="I139" s="263"/>
      <c r="J139" s="259"/>
      <c r="K139" s="259"/>
      <c r="L139" s="264"/>
      <c r="M139" s="265"/>
      <c r="N139" s="266"/>
      <c r="O139" s="266"/>
      <c r="P139" s="266"/>
      <c r="Q139" s="266"/>
      <c r="R139" s="266"/>
      <c r="S139" s="266"/>
      <c r="T139" s="267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8" t="s">
        <v>177</v>
      </c>
      <c r="AU139" s="268" t="s">
        <v>87</v>
      </c>
      <c r="AV139" s="13" t="s">
        <v>85</v>
      </c>
      <c r="AW139" s="13" t="s">
        <v>32</v>
      </c>
      <c r="AX139" s="13" t="s">
        <v>77</v>
      </c>
      <c r="AY139" s="268" t="s">
        <v>167</v>
      </c>
    </row>
    <row r="140" spans="1:51" s="14" customFormat="1" ht="12">
      <c r="A140" s="14"/>
      <c r="B140" s="269"/>
      <c r="C140" s="270"/>
      <c r="D140" s="260" t="s">
        <v>177</v>
      </c>
      <c r="E140" s="271" t="s">
        <v>1</v>
      </c>
      <c r="F140" s="272" t="s">
        <v>436</v>
      </c>
      <c r="G140" s="270"/>
      <c r="H140" s="273">
        <v>918.78</v>
      </c>
      <c r="I140" s="274"/>
      <c r="J140" s="270"/>
      <c r="K140" s="270"/>
      <c r="L140" s="275"/>
      <c r="M140" s="276"/>
      <c r="N140" s="277"/>
      <c r="O140" s="277"/>
      <c r="P140" s="277"/>
      <c r="Q140" s="277"/>
      <c r="R140" s="277"/>
      <c r="S140" s="277"/>
      <c r="T140" s="278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79" t="s">
        <v>177</v>
      </c>
      <c r="AU140" s="279" t="s">
        <v>87</v>
      </c>
      <c r="AV140" s="14" t="s">
        <v>87</v>
      </c>
      <c r="AW140" s="14" t="s">
        <v>32</v>
      </c>
      <c r="AX140" s="14" t="s">
        <v>77</v>
      </c>
      <c r="AY140" s="279" t="s">
        <v>167</v>
      </c>
    </row>
    <row r="141" spans="1:51" s="13" customFormat="1" ht="12">
      <c r="A141" s="13"/>
      <c r="B141" s="258"/>
      <c r="C141" s="259"/>
      <c r="D141" s="260" t="s">
        <v>177</v>
      </c>
      <c r="E141" s="261" t="s">
        <v>1</v>
      </c>
      <c r="F141" s="262" t="s">
        <v>437</v>
      </c>
      <c r="G141" s="259"/>
      <c r="H141" s="261" t="s">
        <v>1</v>
      </c>
      <c r="I141" s="263"/>
      <c r="J141" s="259"/>
      <c r="K141" s="259"/>
      <c r="L141" s="264"/>
      <c r="M141" s="265"/>
      <c r="N141" s="266"/>
      <c r="O141" s="266"/>
      <c r="P141" s="266"/>
      <c r="Q141" s="266"/>
      <c r="R141" s="266"/>
      <c r="S141" s="266"/>
      <c r="T141" s="26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8" t="s">
        <v>177</v>
      </c>
      <c r="AU141" s="268" t="s">
        <v>87</v>
      </c>
      <c r="AV141" s="13" t="s">
        <v>85</v>
      </c>
      <c r="AW141" s="13" t="s">
        <v>32</v>
      </c>
      <c r="AX141" s="13" t="s">
        <v>77</v>
      </c>
      <c r="AY141" s="268" t="s">
        <v>167</v>
      </c>
    </row>
    <row r="142" spans="1:51" s="13" customFormat="1" ht="12">
      <c r="A142" s="13"/>
      <c r="B142" s="258"/>
      <c r="C142" s="259"/>
      <c r="D142" s="260" t="s">
        <v>177</v>
      </c>
      <c r="E142" s="261" t="s">
        <v>1</v>
      </c>
      <c r="F142" s="262" t="s">
        <v>435</v>
      </c>
      <c r="G142" s="259"/>
      <c r="H142" s="261" t="s">
        <v>1</v>
      </c>
      <c r="I142" s="263"/>
      <c r="J142" s="259"/>
      <c r="K142" s="259"/>
      <c r="L142" s="264"/>
      <c r="M142" s="265"/>
      <c r="N142" s="266"/>
      <c r="O142" s="266"/>
      <c r="P142" s="266"/>
      <c r="Q142" s="266"/>
      <c r="R142" s="266"/>
      <c r="S142" s="266"/>
      <c r="T142" s="26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8" t="s">
        <v>177</v>
      </c>
      <c r="AU142" s="268" t="s">
        <v>87</v>
      </c>
      <c r="AV142" s="13" t="s">
        <v>85</v>
      </c>
      <c r="AW142" s="13" t="s">
        <v>32</v>
      </c>
      <c r="AX142" s="13" t="s">
        <v>77</v>
      </c>
      <c r="AY142" s="268" t="s">
        <v>167</v>
      </c>
    </row>
    <row r="143" spans="1:51" s="14" customFormat="1" ht="12">
      <c r="A143" s="14"/>
      <c r="B143" s="269"/>
      <c r="C143" s="270"/>
      <c r="D143" s="260" t="s">
        <v>177</v>
      </c>
      <c r="E143" s="271" t="s">
        <v>1</v>
      </c>
      <c r="F143" s="272" t="s">
        <v>438</v>
      </c>
      <c r="G143" s="270"/>
      <c r="H143" s="273">
        <v>1378.16</v>
      </c>
      <c r="I143" s="274"/>
      <c r="J143" s="270"/>
      <c r="K143" s="270"/>
      <c r="L143" s="275"/>
      <c r="M143" s="276"/>
      <c r="N143" s="277"/>
      <c r="O143" s="277"/>
      <c r="P143" s="277"/>
      <c r="Q143" s="277"/>
      <c r="R143" s="277"/>
      <c r="S143" s="277"/>
      <c r="T143" s="278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79" t="s">
        <v>177</v>
      </c>
      <c r="AU143" s="279" t="s">
        <v>87</v>
      </c>
      <c r="AV143" s="14" t="s">
        <v>87</v>
      </c>
      <c r="AW143" s="14" t="s">
        <v>32</v>
      </c>
      <c r="AX143" s="14" t="s">
        <v>77</v>
      </c>
      <c r="AY143" s="279" t="s">
        <v>167</v>
      </c>
    </row>
    <row r="144" spans="1:51" s="15" customFormat="1" ht="12">
      <c r="A144" s="15"/>
      <c r="B144" s="280"/>
      <c r="C144" s="281"/>
      <c r="D144" s="260" t="s">
        <v>177</v>
      </c>
      <c r="E144" s="282" t="s">
        <v>1</v>
      </c>
      <c r="F144" s="283" t="s">
        <v>196</v>
      </c>
      <c r="G144" s="281"/>
      <c r="H144" s="284">
        <v>2296.94</v>
      </c>
      <c r="I144" s="285"/>
      <c r="J144" s="281"/>
      <c r="K144" s="281"/>
      <c r="L144" s="286"/>
      <c r="M144" s="287"/>
      <c r="N144" s="288"/>
      <c r="O144" s="288"/>
      <c r="P144" s="288"/>
      <c r="Q144" s="288"/>
      <c r="R144" s="288"/>
      <c r="S144" s="288"/>
      <c r="T144" s="289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90" t="s">
        <v>177</v>
      </c>
      <c r="AU144" s="290" t="s">
        <v>87</v>
      </c>
      <c r="AV144" s="15" t="s">
        <v>175</v>
      </c>
      <c r="AW144" s="15" t="s">
        <v>32</v>
      </c>
      <c r="AX144" s="15" t="s">
        <v>85</v>
      </c>
      <c r="AY144" s="290" t="s">
        <v>167</v>
      </c>
    </row>
    <row r="145" spans="1:65" s="2" customFormat="1" ht="21.75" customHeight="1">
      <c r="A145" s="40"/>
      <c r="B145" s="41"/>
      <c r="C145" s="245" t="s">
        <v>87</v>
      </c>
      <c r="D145" s="245" t="s">
        <v>170</v>
      </c>
      <c r="E145" s="246" t="s">
        <v>439</v>
      </c>
      <c r="F145" s="247" t="s">
        <v>440</v>
      </c>
      <c r="G145" s="248" t="s">
        <v>267</v>
      </c>
      <c r="H145" s="249">
        <v>12404.86</v>
      </c>
      <c r="I145" s="250"/>
      <c r="J145" s="251">
        <f>ROUND(I145*H145,2)</f>
        <v>0</v>
      </c>
      <c r="K145" s="247" t="s">
        <v>174</v>
      </c>
      <c r="L145" s="46"/>
      <c r="M145" s="252" t="s">
        <v>1</v>
      </c>
      <c r="N145" s="253" t="s">
        <v>42</v>
      </c>
      <c r="O145" s="93"/>
      <c r="P145" s="254">
        <f>O145*H145</f>
        <v>0</v>
      </c>
      <c r="Q145" s="254">
        <v>0.0015</v>
      </c>
      <c r="R145" s="254">
        <f>Q145*H145</f>
        <v>18.607290000000003</v>
      </c>
      <c r="S145" s="254">
        <v>0</v>
      </c>
      <c r="T145" s="255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56" t="s">
        <v>175</v>
      </c>
      <c r="AT145" s="256" t="s">
        <v>170</v>
      </c>
      <c r="AU145" s="256" t="s">
        <v>87</v>
      </c>
      <c r="AY145" s="19" t="s">
        <v>167</v>
      </c>
      <c r="BE145" s="257">
        <f>IF(N145="základní",J145,0)</f>
        <v>0</v>
      </c>
      <c r="BF145" s="257">
        <f>IF(N145="snížená",J145,0)</f>
        <v>0</v>
      </c>
      <c r="BG145" s="257">
        <f>IF(N145="zákl. přenesená",J145,0)</f>
        <v>0</v>
      </c>
      <c r="BH145" s="257">
        <f>IF(N145="sníž. přenesená",J145,0)</f>
        <v>0</v>
      </c>
      <c r="BI145" s="257">
        <f>IF(N145="nulová",J145,0)</f>
        <v>0</v>
      </c>
      <c r="BJ145" s="19" t="s">
        <v>85</v>
      </c>
      <c r="BK145" s="257">
        <f>ROUND(I145*H145,2)</f>
        <v>0</v>
      </c>
      <c r="BL145" s="19" t="s">
        <v>175</v>
      </c>
      <c r="BM145" s="256" t="s">
        <v>441</v>
      </c>
    </row>
    <row r="146" spans="1:51" s="13" customFormat="1" ht="12">
      <c r="A146" s="13"/>
      <c r="B146" s="258"/>
      <c r="C146" s="259"/>
      <c r="D146" s="260" t="s">
        <v>177</v>
      </c>
      <c r="E146" s="261" t="s">
        <v>1</v>
      </c>
      <c r="F146" s="262" t="s">
        <v>442</v>
      </c>
      <c r="G146" s="259"/>
      <c r="H146" s="261" t="s">
        <v>1</v>
      </c>
      <c r="I146" s="263"/>
      <c r="J146" s="259"/>
      <c r="K146" s="259"/>
      <c r="L146" s="264"/>
      <c r="M146" s="265"/>
      <c r="N146" s="266"/>
      <c r="O146" s="266"/>
      <c r="P146" s="266"/>
      <c r="Q146" s="266"/>
      <c r="R146" s="266"/>
      <c r="S146" s="266"/>
      <c r="T146" s="26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8" t="s">
        <v>177</v>
      </c>
      <c r="AU146" s="268" t="s">
        <v>87</v>
      </c>
      <c r="AV146" s="13" t="s">
        <v>85</v>
      </c>
      <c r="AW146" s="13" t="s">
        <v>32</v>
      </c>
      <c r="AX146" s="13" t="s">
        <v>77</v>
      </c>
      <c r="AY146" s="268" t="s">
        <v>167</v>
      </c>
    </row>
    <row r="147" spans="1:51" s="14" customFormat="1" ht="12">
      <c r="A147" s="14"/>
      <c r="B147" s="269"/>
      <c r="C147" s="270"/>
      <c r="D147" s="260" t="s">
        <v>177</v>
      </c>
      <c r="E147" s="271" t="s">
        <v>1</v>
      </c>
      <c r="F147" s="272" t="s">
        <v>443</v>
      </c>
      <c r="G147" s="270"/>
      <c r="H147" s="273">
        <v>4593.88</v>
      </c>
      <c r="I147" s="274"/>
      <c r="J147" s="270"/>
      <c r="K147" s="270"/>
      <c r="L147" s="275"/>
      <c r="M147" s="276"/>
      <c r="N147" s="277"/>
      <c r="O147" s="277"/>
      <c r="P147" s="277"/>
      <c r="Q147" s="277"/>
      <c r="R147" s="277"/>
      <c r="S147" s="277"/>
      <c r="T147" s="278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79" t="s">
        <v>177</v>
      </c>
      <c r="AU147" s="279" t="s">
        <v>87</v>
      </c>
      <c r="AV147" s="14" t="s">
        <v>87</v>
      </c>
      <c r="AW147" s="14" t="s">
        <v>32</v>
      </c>
      <c r="AX147" s="14" t="s">
        <v>77</v>
      </c>
      <c r="AY147" s="279" t="s">
        <v>167</v>
      </c>
    </row>
    <row r="148" spans="1:51" s="13" customFormat="1" ht="12">
      <c r="A148" s="13"/>
      <c r="B148" s="258"/>
      <c r="C148" s="259"/>
      <c r="D148" s="260" t="s">
        <v>177</v>
      </c>
      <c r="E148" s="261" t="s">
        <v>1</v>
      </c>
      <c r="F148" s="262" t="s">
        <v>444</v>
      </c>
      <c r="G148" s="259"/>
      <c r="H148" s="261" t="s">
        <v>1</v>
      </c>
      <c r="I148" s="263"/>
      <c r="J148" s="259"/>
      <c r="K148" s="259"/>
      <c r="L148" s="264"/>
      <c r="M148" s="265"/>
      <c r="N148" s="266"/>
      <c r="O148" s="266"/>
      <c r="P148" s="266"/>
      <c r="Q148" s="266"/>
      <c r="R148" s="266"/>
      <c r="S148" s="266"/>
      <c r="T148" s="26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8" t="s">
        <v>177</v>
      </c>
      <c r="AU148" s="268" t="s">
        <v>87</v>
      </c>
      <c r="AV148" s="13" t="s">
        <v>85</v>
      </c>
      <c r="AW148" s="13" t="s">
        <v>32</v>
      </c>
      <c r="AX148" s="13" t="s">
        <v>77</v>
      </c>
      <c r="AY148" s="268" t="s">
        <v>167</v>
      </c>
    </row>
    <row r="149" spans="1:51" s="14" customFormat="1" ht="12">
      <c r="A149" s="14"/>
      <c r="B149" s="269"/>
      <c r="C149" s="270"/>
      <c r="D149" s="260" t="s">
        <v>177</v>
      </c>
      <c r="E149" s="271" t="s">
        <v>1</v>
      </c>
      <c r="F149" s="272" t="s">
        <v>443</v>
      </c>
      <c r="G149" s="270"/>
      <c r="H149" s="273">
        <v>4593.88</v>
      </c>
      <c r="I149" s="274"/>
      <c r="J149" s="270"/>
      <c r="K149" s="270"/>
      <c r="L149" s="275"/>
      <c r="M149" s="276"/>
      <c r="N149" s="277"/>
      <c r="O149" s="277"/>
      <c r="P149" s="277"/>
      <c r="Q149" s="277"/>
      <c r="R149" s="277"/>
      <c r="S149" s="277"/>
      <c r="T149" s="278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79" t="s">
        <v>177</v>
      </c>
      <c r="AU149" s="279" t="s">
        <v>87</v>
      </c>
      <c r="AV149" s="14" t="s">
        <v>87</v>
      </c>
      <c r="AW149" s="14" t="s">
        <v>32</v>
      </c>
      <c r="AX149" s="14" t="s">
        <v>77</v>
      </c>
      <c r="AY149" s="279" t="s">
        <v>167</v>
      </c>
    </row>
    <row r="150" spans="1:51" s="13" customFormat="1" ht="12">
      <c r="A150" s="13"/>
      <c r="B150" s="258"/>
      <c r="C150" s="259"/>
      <c r="D150" s="260" t="s">
        <v>177</v>
      </c>
      <c r="E150" s="261" t="s">
        <v>1</v>
      </c>
      <c r="F150" s="262" t="s">
        <v>445</v>
      </c>
      <c r="G150" s="259"/>
      <c r="H150" s="261" t="s">
        <v>1</v>
      </c>
      <c r="I150" s="263"/>
      <c r="J150" s="259"/>
      <c r="K150" s="259"/>
      <c r="L150" s="264"/>
      <c r="M150" s="265"/>
      <c r="N150" s="266"/>
      <c r="O150" s="266"/>
      <c r="P150" s="266"/>
      <c r="Q150" s="266"/>
      <c r="R150" s="266"/>
      <c r="S150" s="266"/>
      <c r="T150" s="26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8" t="s">
        <v>177</v>
      </c>
      <c r="AU150" s="268" t="s">
        <v>87</v>
      </c>
      <c r="AV150" s="13" t="s">
        <v>85</v>
      </c>
      <c r="AW150" s="13" t="s">
        <v>32</v>
      </c>
      <c r="AX150" s="13" t="s">
        <v>77</v>
      </c>
      <c r="AY150" s="268" t="s">
        <v>167</v>
      </c>
    </row>
    <row r="151" spans="1:51" s="14" customFormat="1" ht="12">
      <c r="A151" s="14"/>
      <c r="B151" s="269"/>
      <c r="C151" s="270"/>
      <c r="D151" s="260" t="s">
        <v>177</v>
      </c>
      <c r="E151" s="271" t="s">
        <v>1</v>
      </c>
      <c r="F151" s="272" t="s">
        <v>446</v>
      </c>
      <c r="G151" s="270"/>
      <c r="H151" s="273">
        <v>1608.55</v>
      </c>
      <c r="I151" s="274"/>
      <c r="J151" s="270"/>
      <c r="K151" s="270"/>
      <c r="L151" s="275"/>
      <c r="M151" s="276"/>
      <c r="N151" s="277"/>
      <c r="O151" s="277"/>
      <c r="P151" s="277"/>
      <c r="Q151" s="277"/>
      <c r="R151" s="277"/>
      <c r="S151" s="277"/>
      <c r="T151" s="278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79" t="s">
        <v>177</v>
      </c>
      <c r="AU151" s="279" t="s">
        <v>87</v>
      </c>
      <c r="AV151" s="14" t="s">
        <v>87</v>
      </c>
      <c r="AW151" s="14" t="s">
        <v>32</v>
      </c>
      <c r="AX151" s="14" t="s">
        <v>77</v>
      </c>
      <c r="AY151" s="279" t="s">
        <v>167</v>
      </c>
    </row>
    <row r="152" spans="1:51" s="13" customFormat="1" ht="12">
      <c r="A152" s="13"/>
      <c r="B152" s="258"/>
      <c r="C152" s="259"/>
      <c r="D152" s="260" t="s">
        <v>177</v>
      </c>
      <c r="E152" s="261" t="s">
        <v>1</v>
      </c>
      <c r="F152" s="262" t="s">
        <v>447</v>
      </c>
      <c r="G152" s="259"/>
      <c r="H152" s="261" t="s">
        <v>1</v>
      </c>
      <c r="I152" s="263"/>
      <c r="J152" s="259"/>
      <c r="K152" s="259"/>
      <c r="L152" s="264"/>
      <c r="M152" s="265"/>
      <c r="N152" s="266"/>
      <c r="O152" s="266"/>
      <c r="P152" s="266"/>
      <c r="Q152" s="266"/>
      <c r="R152" s="266"/>
      <c r="S152" s="266"/>
      <c r="T152" s="26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8" t="s">
        <v>177</v>
      </c>
      <c r="AU152" s="268" t="s">
        <v>87</v>
      </c>
      <c r="AV152" s="13" t="s">
        <v>85</v>
      </c>
      <c r="AW152" s="13" t="s">
        <v>32</v>
      </c>
      <c r="AX152" s="13" t="s">
        <v>77</v>
      </c>
      <c r="AY152" s="268" t="s">
        <v>167</v>
      </c>
    </row>
    <row r="153" spans="1:51" s="14" customFormat="1" ht="12">
      <c r="A153" s="14"/>
      <c r="B153" s="269"/>
      <c r="C153" s="270"/>
      <c r="D153" s="260" t="s">
        <v>177</v>
      </c>
      <c r="E153" s="271" t="s">
        <v>1</v>
      </c>
      <c r="F153" s="272" t="s">
        <v>446</v>
      </c>
      <c r="G153" s="270"/>
      <c r="H153" s="273">
        <v>1608.55</v>
      </c>
      <c r="I153" s="274"/>
      <c r="J153" s="270"/>
      <c r="K153" s="270"/>
      <c r="L153" s="275"/>
      <c r="M153" s="276"/>
      <c r="N153" s="277"/>
      <c r="O153" s="277"/>
      <c r="P153" s="277"/>
      <c r="Q153" s="277"/>
      <c r="R153" s="277"/>
      <c r="S153" s="277"/>
      <c r="T153" s="278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79" t="s">
        <v>177</v>
      </c>
      <c r="AU153" s="279" t="s">
        <v>87</v>
      </c>
      <c r="AV153" s="14" t="s">
        <v>87</v>
      </c>
      <c r="AW153" s="14" t="s">
        <v>32</v>
      </c>
      <c r="AX153" s="14" t="s">
        <v>77</v>
      </c>
      <c r="AY153" s="279" t="s">
        <v>167</v>
      </c>
    </row>
    <row r="154" spans="1:51" s="15" customFormat="1" ht="12">
      <c r="A154" s="15"/>
      <c r="B154" s="280"/>
      <c r="C154" s="281"/>
      <c r="D154" s="260" t="s">
        <v>177</v>
      </c>
      <c r="E154" s="282" t="s">
        <v>1</v>
      </c>
      <c r="F154" s="283" t="s">
        <v>196</v>
      </c>
      <c r="G154" s="281"/>
      <c r="H154" s="284">
        <v>12404.86</v>
      </c>
      <c r="I154" s="285"/>
      <c r="J154" s="281"/>
      <c r="K154" s="281"/>
      <c r="L154" s="286"/>
      <c r="M154" s="287"/>
      <c r="N154" s="288"/>
      <c r="O154" s="288"/>
      <c r="P154" s="288"/>
      <c r="Q154" s="288"/>
      <c r="R154" s="288"/>
      <c r="S154" s="288"/>
      <c r="T154" s="289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90" t="s">
        <v>177</v>
      </c>
      <c r="AU154" s="290" t="s">
        <v>87</v>
      </c>
      <c r="AV154" s="15" t="s">
        <v>175</v>
      </c>
      <c r="AW154" s="15" t="s">
        <v>32</v>
      </c>
      <c r="AX154" s="15" t="s">
        <v>85</v>
      </c>
      <c r="AY154" s="290" t="s">
        <v>167</v>
      </c>
    </row>
    <row r="155" spans="1:65" s="2" customFormat="1" ht="21.75" customHeight="1">
      <c r="A155" s="40"/>
      <c r="B155" s="41"/>
      <c r="C155" s="245" t="s">
        <v>209</v>
      </c>
      <c r="D155" s="245" t="s">
        <v>448</v>
      </c>
      <c r="E155" s="246" t="s">
        <v>449</v>
      </c>
      <c r="F155" s="247" t="s">
        <v>450</v>
      </c>
      <c r="G155" s="248" t="s">
        <v>173</v>
      </c>
      <c r="H155" s="249">
        <v>238.7</v>
      </c>
      <c r="I155" s="250"/>
      <c r="J155" s="251">
        <f>ROUND(I155*H155,2)</f>
        <v>0</v>
      </c>
      <c r="K155" s="247" t="s">
        <v>451</v>
      </c>
      <c r="L155" s="46"/>
      <c r="M155" s="252" t="s">
        <v>1</v>
      </c>
      <c r="N155" s="253" t="s">
        <v>42</v>
      </c>
      <c r="O155" s="93"/>
      <c r="P155" s="254">
        <f>O155*H155</f>
        <v>0</v>
      </c>
      <c r="Q155" s="254">
        <v>0</v>
      </c>
      <c r="R155" s="254">
        <f>Q155*H155</f>
        <v>0</v>
      </c>
      <c r="S155" s="254">
        <v>0</v>
      </c>
      <c r="T155" s="255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56" t="s">
        <v>175</v>
      </c>
      <c r="AT155" s="256" t="s">
        <v>170</v>
      </c>
      <c r="AU155" s="256" t="s">
        <v>87</v>
      </c>
      <c r="AY155" s="19" t="s">
        <v>167</v>
      </c>
      <c r="BE155" s="257">
        <f>IF(N155="základní",J155,0)</f>
        <v>0</v>
      </c>
      <c r="BF155" s="257">
        <f>IF(N155="snížená",J155,0)</f>
        <v>0</v>
      </c>
      <c r="BG155" s="257">
        <f>IF(N155="zákl. přenesená",J155,0)</f>
        <v>0</v>
      </c>
      <c r="BH155" s="257">
        <f>IF(N155="sníž. přenesená",J155,0)</f>
        <v>0</v>
      </c>
      <c r="BI155" s="257">
        <f>IF(N155="nulová",J155,0)</f>
        <v>0</v>
      </c>
      <c r="BJ155" s="19" t="s">
        <v>85</v>
      </c>
      <c r="BK155" s="257">
        <f>ROUND(I155*H155,2)</f>
        <v>0</v>
      </c>
      <c r="BL155" s="19" t="s">
        <v>175</v>
      </c>
      <c r="BM155" s="256" t="s">
        <v>452</v>
      </c>
    </row>
    <row r="156" spans="1:51" s="13" customFormat="1" ht="12">
      <c r="A156" s="13"/>
      <c r="B156" s="258"/>
      <c r="C156" s="259"/>
      <c r="D156" s="260" t="s">
        <v>177</v>
      </c>
      <c r="E156" s="261" t="s">
        <v>1</v>
      </c>
      <c r="F156" s="262" t="s">
        <v>453</v>
      </c>
      <c r="G156" s="259"/>
      <c r="H156" s="261" t="s">
        <v>1</v>
      </c>
      <c r="I156" s="263"/>
      <c r="J156" s="259"/>
      <c r="K156" s="259"/>
      <c r="L156" s="264"/>
      <c r="M156" s="265"/>
      <c r="N156" s="266"/>
      <c r="O156" s="266"/>
      <c r="P156" s="266"/>
      <c r="Q156" s="266"/>
      <c r="R156" s="266"/>
      <c r="S156" s="266"/>
      <c r="T156" s="26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8" t="s">
        <v>177</v>
      </c>
      <c r="AU156" s="268" t="s">
        <v>87</v>
      </c>
      <c r="AV156" s="13" t="s">
        <v>85</v>
      </c>
      <c r="AW156" s="13" t="s">
        <v>32</v>
      </c>
      <c r="AX156" s="13" t="s">
        <v>77</v>
      </c>
      <c r="AY156" s="268" t="s">
        <v>167</v>
      </c>
    </row>
    <row r="157" spans="1:51" s="13" customFormat="1" ht="12">
      <c r="A157" s="13"/>
      <c r="B157" s="258"/>
      <c r="C157" s="259"/>
      <c r="D157" s="260" t="s">
        <v>177</v>
      </c>
      <c r="E157" s="261" t="s">
        <v>1</v>
      </c>
      <c r="F157" s="262" t="s">
        <v>453</v>
      </c>
      <c r="G157" s="259"/>
      <c r="H157" s="261" t="s">
        <v>1</v>
      </c>
      <c r="I157" s="263"/>
      <c r="J157" s="259"/>
      <c r="K157" s="259"/>
      <c r="L157" s="264"/>
      <c r="M157" s="265"/>
      <c r="N157" s="266"/>
      <c r="O157" s="266"/>
      <c r="P157" s="266"/>
      <c r="Q157" s="266"/>
      <c r="R157" s="266"/>
      <c r="S157" s="266"/>
      <c r="T157" s="267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8" t="s">
        <v>177</v>
      </c>
      <c r="AU157" s="268" t="s">
        <v>87</v>
      </c>
      <c r="AV157" s="13" t="s">
        <v>85</v>
      </c>
      <c r="AW157" s="13" t="s">
        <v>32</v>
      </c>
      <c r="AX157" s="13" t="s">
        <v>77</v>
      </c>
      <c r="AY157" s="268" t="s">
        <v>167</v>
      </c>
    </row>
    <row r="158" spans="1:51" s="14" customFormat="1" ht="12">
      <c r="A158" s="14"/>
      <c r="B158" s="269"/>
      <c r="C158" s="270"/>
      <c r="D158" s="260" t="s">
        <v>177</v>
      </c>
      <c r="E158" s="271" t="s">
        <v>1</v>
      </c>
      <c r="F158" s="272" t="s">
        <v>454</v>
      </c>
      <c r="G158" s="270"/>
      <c r="H158" s="273">
        <v>238.7</v>
      </c>
      <c r="I158" s="274"/>
      <c r="J158" s="270"/>
      <c r="K158" s="270"/>
      <c r="L158" s="275"/>
      <c r="M158" s="276"/>
      <c r="N158" s="277"/>
      <c r="O158" s="277"/>
      <c r="P158" s="277"/>
      <c r="Q158" s="277"/>
      <c r="R158" s="277"/>
      <c r="S158" s="277"/>
      <c r="T158" s="278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79" t="s">
        <v>177</v>
      </c>
      <c r="AU158" s="279" t="s">
        <v>87</v>
      </c>
      <c r="AV158" s="14" t="s">
        <v>87</v>
      </c>
      <c r="AW158" s="14" t="s">
        <v>32</v>
      </c>
      <c r="AX158" s="14" t="s">
        <v>77</v>
      </c>
      <c r="AY158" s="279" t="s">
        <v>167</v>
      </c>
    </row>
    <row r="159" spans="1:51" s="15" customFormat="1" ht="12">
      <c r="A159" s="15"/>
      <c r="B159" s="280"/>
      <c r="C159" s="281"/>
      <c r="D159" s="260" t="s">
        <v>177</v>
      </c>
      <c r="E159" s="282" t="s">
        <v>1</v>
      </c>
      <c r="F159" s="283" t="s">
        <v>196</v>
      </c>
      <c r="G159" s="281"/>
      <c r="H159" s="284">
        <v>238.7</v>
      </c>
      <c r="I159" s="285"/>
      <c r="J159" s="281"/>
      <c r="K159" s="281"/>
      <c r="L159" s="286"/>
      <c r="M159" s="287"/>
      <c r="N159" s="288"/>
      <c r="O159" s="288"/>
      <c r="P159" s="288"/>
      <c r="Q159" s="288"/>
      <c r="R159" s="288"/>
      <c r="S159" s="288"/>
      <c r="T159" s="289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90" t="s">
        <v>177</v>
      </c>
      <c r="AU159" s="290" t="s">
        <v>87</v>
      </c>
      <c r="AV159" s="15" t="s">
        <v>175</v>
      </c>
      <c r="AW159" s="15" t="s">
        <v>32</v>
      </c>
      <c r="AX159" s="15" t="s">
        <v>85</v>
      </c>
      <c r="AY159" s="290" t="s">
        <v>167</v>
      </c>
    </row>
    <row r="160" spans="1:65" s="2" customFormat="1" ht="16.5" customHeight="1">
      <c r="A160" s="40"/>
      <c r="B160" s="41"/>
      <c r="C160" s="245" t="s">
        <v>175</v>
      </c>
      <c r="D160" s="245" t="s">
        <v>448</v>
      </c>
      <c r="E160" s="246" t="s">
        <v>455</v>
      </c>
      <c r="F160" s="247" t="s">
        <v>456</v>
      </c>
      <c r="G160" s="248" t="s">
        <v>173</v>
      </c>
      <c r="H160" s="249">
        <v>238.7</v>
      </c>
      <c r="I160" s="250"/>
      <c r="J160" s="251">
        <f>ROUND(I160*H160,2)</f>
        <v>0</v>
      </c>
      <c r="K160" s="247" t="s">
        <v>451</v>
      </c>
      <c r="L160" s="46"/>
      <c r="M160" s="252" t="s">
        <v>1</v>
      </c>
      <c r="N160" s="253" t="s">
        <v>42</v>
      </c>
      <c r="O160" s="93"/>
      <c r="P160" s="254">
        <f>O160*H160</f>
        <v>0</v>
      </c>
      <c r="Q160" s="254">
        <v>0</v>
      </c>
      <c r="R160" s="254">
        <f>Q160*H160</f>
        <v>0</v>
      </c>
      <c r="S160" s="254">
        <v>0</v>
      </c>
      <c r="T160" s="255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56" t="s">
        <v>175</v>
      </c>
      <c r="AT160" s="256" t="s">
        <v>170</v>
      </c>
      <c r="AU160" s="256" t="s">
        <v>87</v>
      </c>
      <c r="AY160" s="19" t="s">
        <v>167</v>
      </c>
      <c r="BE160" s="257">
        <f>IF(N160="základní",J160,0)</f>
        <v>0</v>
      </c>
      <c r="BF160" s="257">
        <f>IF(N160="snížená",J160,0)</f>
        <v>0</v>
      </c>
      <c r="BG160" s="257">
        <f>IF(N160="zákl. přenesená",J160,0)</f>
        <v>0</v>
      </c>
      <c r="BH160" s="257">
        <f>IF(N160="sníž. přenesená",J160,0)</f>
        <v>0</v>
      </c>
      <c r="BI160" s="257">
        <f>IF(N160="nulová",J160,0)</f>
        <v>0</v>
      </c>
      <c r="BJ160" s="19" t="s">
        <v>85</v>
      </c>
      <c r="BK160" s="257">
        <f>ROUND(I160*H160,2)</f>
        <v>0</v>
      </c>
      <c r="BL160" s="19" t="s">
        <v>175</v>
      </c>
      <c r="BM160" s="256" t="s">
        <v>457</v>
      </c>
    </row>
    <row r="161" spans="1:51" s="13" customFormat="1" ht="12">
      <c r="A161" s="13"/>
      <c r="B161" s="258"/>
      <c r="C161" s="259"/>
      <c r="D161" s="260" t="s">
        <v>177</v>
      </c>
      <c r="E161" s="261" t="s">
        <v>1</v>
      </c>
      <c r="F161" s="262" t="s">
        <v>458</v>
      </c>
      <c r="G161" s="259"/>
      <c r="H161" s="261" t="s">
        <v>1</v>
      </c>
      <c r="I161" s="263"/>
      <c r="J161" s="259"/>
      <c r="K161" s="259"/>
      <c r="L161" s="264"/>
      <c r="M161" s="265"/>
      <c r="N161" s="266"/>
      <c r="O161" s="266"/>
      <c r="P161" s="266"/>
      <c r="Q161" s="266"/>
      <c r="R161" s="266"/>
      <c r="S161" s="266"/>
      <c r="T161" s="26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8" t="s">
        <v>177</v>
      </c>
      <c r="AU161" s="268" t="s">
        <v>87</v>
      </c>
      <c r="AV161" s="13" t="s">
        <v>85</v>
      </c>
      <c r="AW161" s="13" t="s">
        <v>32</v>
      </c>
      <c r="AX161" s="13" t="s">
        <v>77</v>
      </c>
      <c r="AY161" s="268" t="s">
        <v>167</v>
      </c>
    </row>
    <row r="162" spans="1:51" s="14" customFormat="1" ht="12">
      <c r="A162" s="14"/>
      <c r="B162" s="269"/>
      <c r="C162" s="270"/>
      <c r="D162" s="260" t="s">
        <v>177</v>
      </c>
      <c r="E162" s="271" t="s">
        <v>1</v>
      </c>
      <c r="F162" s="272" t="s">
        <v>454</v>
      </c>
      <c r="G162" s="270"/>
      <c r="H162" s="273">
        <v>238.7</v>
      </c>
      <c r="I162" s="274"/>
      <c r="J162" s="270"/>
      <c r="K162" s="270"/>
      <c r="L162" s="275"/>
      <c r="M162" s="276"/>
      <c r="N162" s="277"/>
      <c r="O162" s="277"/>
      <c r="P162" s="277"/>
      <c r="Q162" s="277"/>
      <c r="R162" s="277"/>
      <c r="S162" s="277"/>
      <c r="T162" s="278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79" t="s">
        <v>177</v>
      </c>
      <c r="AU162" s="279" t="s">
        <v>87</v>
      </c>
      <c r="AV162" s="14" t="s">
        <v>87</v>
      </c>
      <c r="AW162" s="14" t="s">
        <v>32</v>
      </c>
      <c r="AX162" s="14" t="s">
        <v>77</v>
      </c>
      <c r="AY162" s="279" t="s">
        <v>167</v>
      </c>
    </row>
    <row r="163" spans="1:51" s="15" customFormat="1" ht="12">
      <c r="A163" s="15"/>
      <c r="B163" s="280"/>
      <c r="C163" s="281"/>
      <c r="D163" s="260" t="s">
        <v>177</v>
      </c>
      <c r="E163" s="282" t="s">
        <v>1</v>
      </c>
      <c r="F163" s="283" t="s">
        <v>196</v>
      </c>
      <c r="G163" s="281"/>
      <c r="H163" s="284">
        <v>238.7</v>
      </c>
      <c r="I163" s="285"/>
      <c r="J163" s="281"/>
      <c r="K163" s="281"/>
      <c r="L163" s="286"/>
      <c r="M163" s="287"/>
      <c r="N163" s="288"/>
      <c r="O163" s="288"/>
      <c r="P163" s="288"/>
      <c r="Q163" s="288"/>
      <c r="R163" s="288"/>
      <c r="S163" s="288"/>
      <c r="T163" s="289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90" t="s">
        <v>177</v>
      </c>
      <c r="AU163" s="290" t="s">
        <v>87</v>
      </c>
      <c r="AV163" s="15" t="s">
        <v>175</v>
      </c>
      <c r="AW163" s="15" t="s">
        <v>32</v>
      </c>
      <c r="AX163" s="15" t="s">
        <v>85</v>
      </c>
      <c r="AY163" s="290" t="s">
        <v>167</v>
      </c>
    </row>
    <row r="164" spans="1:65" s="2" customFormat="1" ht="21.75" customHeight="1">
      <c r="A164" s="40"/>
      <c r="B164" s="41"/>
      <c r="C164" s="245" t="s">
        <v>219</v>
      </c>
      <c r="D164" s="245" t="s">
        <v>170</v>
      </c>
      <c r="E164" s="246" t="s">
        <v>459</v>
      </c>
      <c r="F164" s="247" t="s">
        <v>460</v>
      </c>
      <c r="G164" s="248" t="s">
        <v>222</v>
      </c>
      <c r="H164" s="249">
        <v>3</v>
      </c>
      <c r="I164" s="250"/>
      <c r="J164" s="251">
        <f>ROUND(I164*H164,2)</f>
        <v>0</v>
      </c>
      <c r="K164" s="247" t="s">
        <v>317</v>
      </c>
      <c r="L164" s="46"/>
      <c r="M164" s="252" t="s">
        <v>1</v>
      </c>
      <c r="N164" s="253" t="s">
        <v>42</v>
      </c>
      <c r="O164" s="93"/>
      <c r="P164" s="254">
        <f>O164*H164</f>
        <v>0</v>
      </c>
      <c r="Q164" s="254">
        <v>0.01466</v>
      </c>
      <c r="R164" s="254">
        <f>Q164*H164</f>
        <v>0.04398</v>
      </c>
      <c r="S164" s="254">
        <v>0</v>
      </c>
      <c r="T164" s="255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56" t="s">
        <v>175</v>
      </c>
      <c r="AT164" s="256" t="s">
        <v>170</v>
      </c>
      <c r="AU164" s="256" t="s">
        <v>87</v>
      </c>
      <c r="AY164" s="19" t="s">
        <v>167</v>
      </c>
      <c r="BE164" s="257">
        <f>IF(N164="základní",J164,0)</f>
        <v>0</v>
      </c>
      <c r="BF164" s="257">
        <f>IF(N164="snížená",J164,0)</f>
        <v>0</v>
      </c>
      <c r="BG164" s="257">
        <f>IF(N164="zákl. přenesená",J164,0)</f>
        <v>0</v>
      </c>
      <c r="BH164" s="257">
        <f>IF(N164="sníž. přenesená",J164,0)</f>
        <v>0</v>
      </c>
      <c r="BI164" s="257">
        <f>IF(N164="nulová",J164,0)</f>
        <v>0</v>
      </c>
      <c r="BJ164" s="19" t="s">
        <v>85</v>
      </c>
      <c r="BK164" s="257">
        <f>ROUND(I164*H164,2)</f>
        <v>0</v>
      </c>
      <c r="BL164" s="19" t="s">
        <v>175</v>
      </c>
      <c r="BM164" s="256" t="s">
        <v>461</v>
      </c>
    </row>
    <row r="165" spans="1:51" s="13" customFormat="1" ht="12">
      <c r="A165" s="13"/>
      <c r="B165" s="258"/>
      <c r="C165" s="259"/>
      <c r="D165" s="260" t="s">
        <v>177</v>
      </c>
      <c r="E165" s="261" t="s">
        <v>1</v>
      </c>
      <c r="F165" s="262" t="s">
        <v>462</v>
      </c>
      <c r="G165" s="259"/>
      <c r="H165" s="261" t="s">
        <v>1</v>
      </c>
      <c r="I165" s="263"/>
      <c r="J165" s="259"/>
      <c r="K165" s="259"/>
      <c r="L165" s="264"/>
      <c r="M165" s="265"/>
      <c r="N165" s="266"/>
      <c r="O165" s="266"/>
      <c r="P165" s="266"/>
      <c r="Q165" s="266"/>
      <c r="R165" s="266"/>
      <c r="S165" s="266"/>
      <c r="T165" s="26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8" t="s">
        <v>177</v>
      </c>
      <c r="AU165" s="268" t="s">
        <v>87</v>
      </c>
      <c r="AV165" s="13" t="s">
        <v>85</v>
      </c>
      <c r="AW165" s="13" t="s">
        <v>32</v>
      </c>
      <c r="AX165" s="13" t="s">
        <v>77</v>
      </c>
      <c r="AY165" s="268" t="s">
        <v>167</v>
      </c>
    </row>
    <row r="166" spans="1:51" s="13" customFormat="1" ht="12">
      <c r="A166" s="13"/>
      <c r="B166" s="258"/>
      <c r="C166" s="259"/>
      <c r="D166" s="260" t="s">
        <v>177</v>
      </c>
      <c r="E166" s="261" t="s">
        <v>1</v>
      </c>
      <c r="F166" s="262" t="s">
        <v>463</v>
      </c>
      <c r="G166" s="259"/>
      <c r="H166" s="261" t="s">
        <v>1</v>
      </c>
      <c r="I166" s="263"/>
      <c r="J166" s="259"/>
      <c r="K166" s="259"/>
      <c r="L166" s="264"/>
      <c r="M166" s="265"/>
      <c r="N166" s="266"/>
      <c r="O166" s="266"/>
      <c r="P166" s="266"/>
      <c r="Q166" s="266"/>
      <c r="R166" s="266"/>
      <c r="S166" s="266"/>
      <c r="T166" s="267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8" t="s">
        <v>177</v>
      </c>
      <c r="AU166" s="268" t="s">
        <v>87</v>
      </c>
      <c r="AV166" s="13" t="s">
        <v>85</v>
      </c>
      <c r="AW166" s="13" t="s">
        <v>32</v>
      </c>
      <c r="AX166" s="13" t="s">
        <v>77</v>
      </c>
      <c r="AY166" s="268" t="s">
        <v>167</v>
      </c>
    </row>
    <row r="167" spans="1:51" s="14" customFormat="1" ht="12">
      <c r="A167" s="14"/>
      <c r="B167" s="269"/>
      <c r="C167" s="270"/>
      <c r="D167" s="260" t="s">
        <v>177</v>
      </c>
      <c r="E167" s="271" t="s">
        <v>1</v>
      </c>
      <c r="F167" s="272" t="s">
        <v>85</v>
      </c>
      <c r="G167" s="270"/>
      <c r="H167" s="273">
        <v>1</v>
      </c>
      <c r="I167" s="274"/>
      <c r="J167" s="270"/>
      <c r="K167" s="270"/>
      <c r="L167" s="275"/>
      <c r="M167" s="276"/>
      <c r="N167" s="277"/>
      <c r="O167" s="277"/>
      <c r="P167" s="277"/>
      <c r="Q167" s="277"/>
      <c r="R167" s="277"/>
      <c r="S167" s="277"/>
      <c r="T167" s="278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79" t="s">
        <v>177</v>
      </c>
      <c r="AU167" s="279" t="s">
        <v>87</v>
      </c>
      <c r="AV167" s="14" t="s">
        <v>87</v>
      </c>
      <c r="AW167" s="14" t="s">
        <v>32</v>
      </c>
      <c r="AX167" s="14" t="s">
        <v>77</v>
      </c>
      <c r="AY167" s="279" t="s">
        <v>167</v>
      </c>
    </row>
    <row r="168" spans="1:51" s="13" customFormat="1" ht="12">
      <c r="A168" s="13"/>
      <c r="B168" s="258"/>
      <c r="C168" s="259"/>
      <c r="D168" s="260" t="s">
        <v>177</v>
      </c>
      <c r="E168" s="261" t="s">
        <v>1</v>
      </c>
      <c r="F168" s="262" t="s">
        <v>462</v>
      </c>
      <c r="G168" s="259"/>
      <c r="H168" s="261" t="s">
        <v>1</v>
      </c>
      <c r="I168" s="263"/>
      <c r="J168" s="259"/>
      <c r="K168" s="259"/>
      <c r="L168" s="264"/>
      <c r="M168" s="265"/>
      <c r="N168" s="266"/>
      <c r="O168" s="266"/>
      <c r="P168" s="266"/>
      <c r="Q168" s="266"/>
      <c r="R168" s="266"/>
      <c r="S168" s="266"/>
      <c r="T168" s="267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8" t="s">
        <v>177</v>
      </c>
      <c r="AU168" s="268" t="s">
        <v>87</v>
      </c>
      <c r="AV168" s="13" t="s">
        <v>85</v>
      </c>
      <c r="AW168" s="13" t="s">
        <v>32</v>
      </c>
      <c r="AX168" s="13" t="s">
        <v>77</v>
      </c>
      <c r="AY168" s="268" t="s">
        <v>167</v>
      </c>
    </row>
    <row r="169" spans="1:51" s="13" customFormat="1" ht="12">
      <c r="A169" s="13"/>
      <c r="B169" s="258"/>
      <c r="C169" s="259"/>
      <c r="D169" s="260" t="s">
        <v>177</v>
      </c>
      <c r="E169" s="261" t="s">
        <v>1</v>
      </c>
      <c r="F169" s="262" t="s">
        <v>464</v>
      </c>
      <c r="G169" s="259"/>
      <c r="H169" s="261" t="s">
        <v>1</v>
      </c>
      <c r="I169" s="263"/>
      <c r="J169" s="259"/>
      <c r="K169" s="259"/>
      <c r="L169" s="264"/>
      <c r="M169" s="265"/>
      <c r="N169" s="266"/>
      <c r="O169" s="266"/>
      <c r="P169" s="266"/>
      <c r="Q169" s="266"/>
      <c r="R169" s="266"/>
      <c r="S169" s="266"/>
      <c r="T169" s="267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8" t="s">
        <v>177</v>
      </c>
      <c r="AU169" s="268" t="s">
        <v>87</v>
      </c>
      <c r="AV169" s="13" t="s">
        <v>85</v>
      </c>
      <c r="AW169" s="13" t="s">
        <v>32</v>
      </c>
      <c r="AX169" s="13" t="s">
        <v>77</v>
      </c>
      <c r="AY169" s="268" t="s">
        <v>167</v>
      </c>
    </row>
    <row r="170" spans="1:51" s="14" customFormat="1" ht="12">
      <c r="A170" s="14"/>
      <c r="B170" s="269"/>
      <c r="C170" s="270"/>
      <c r="D170" s="260" t="s">
        <v>177</v>
      </c>
      <c r="E170" s="271" t="s">
        <v>1</v>
      </c>
      <c r="F170" s="272" t="s">
        <v>85</v>
      </c>
      <c r="G170" s="270"/>
      <c r="H170" s="273">
        <v>1</v>
      </c>
      <c r="I170" s="274"/>
      <c r="J170" s="270"/>
      <c r="K170" s="270"/>
      <c r="L170" s="275"/>
      <c r="M170" s="276"/>
      <c r="N170" s="277"/>
      <c r="O170" s="277"/>
      <c r="P170" s="277"/>
      <c r="Q170" s="277"/>
      <c r="R170" s="277"/>
      <c r="S170" s="277"/>
      <c r="T170" s="278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79" t="s">
        <v>177</v>
      </c>
      <c r="AU170" s="279" t="s">
        <v>87</v>
      </c>
      <c r="AV170" s="14" t="s">
        <v>87</v>
      </c>
      <c r="AW170" s="14" t="s">
        <v>32</v>
      </c>
      <c r="AX170" s="14" t="s">
        <v>77</v>
      </c>
      <c r="AY170" s="279" t="s">
        <v>167</v>
      </c>
    </row>
    <row r="171" spans="1:51" s="13" customFormat="1" ht="12">
      <c r="A171" s="13"/>
      <c r="B171" s="258"/>
      <c r="C171" s="259"/>
      <c r="D171" s="260" t="s">
        <v>177</v>
      </c>
      <c r="E171" s="261" t="s">
        <v>1</v>
      </c>
      <c r="F171" s="262" t="s">
        <v>462</v>
      </c>
      <c r="G171" s="259"/>
      <c r="H171" s="261" t="s">
        <v>1</v>
      </c>
      <c r="I171" s="263"/>
      <c r="J171" s="259"/>
      <c r="K171" s="259"/>
      <c r="L171" s="264"/>
      <c r="M171" s="265"/>
      <c r="N171" s="266"/>
      <c r="O171" s="266"/>
      <c r="P171" s="266"/>
      <c r="Q171" s="266"/>
      <c r="R171" s="266"/>
      <c r="S171" s="266"/>
      <c r="T171" s="267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8" t="s">
        <v>177</v>
      </c>
      <c r="AU171" s="268" t="s">
        <v>87</v>
      </c>
      <c r="AV171" s="13" t="s">
        <v>85</v>
      </c>
      <c r="AW171" s="13" t="s">
        <v>32</v>
      </c>
      <c r="AX171" s="13" t="s">
        <v>77</v>
      </c>
      <c r="AY171" s="268" t="s">
        <v>167</v>
      </c>
    </row>
    <row r="172" spans="1:51" s="13" customFormat="1" ht="12">
      <c r="A172" s="13"/>
      <c r="B172" s="258"/>
      <c r="C172" s="259"/>
      <c r="D172" s="260" t="s">
        <v>177</v>
      </c>
      <c r="E172" s="261" t="s">
        <v>1</v>
      </c>
      <c r="F172" s="262" t="s">
        <v>464</v>
      </c>
      <c r="G172" s="259"/>
      <c r="H172" s="261" t="s">
        <v>1</v>
      </c>
      <c r="I172" s="263"/>
      <c r="J172" s="259"/>
      <c r="K172" s="259"/>
      <c r="L172" s="264"/>
      <c r="M172" s="265"/>
      <c r="N172" s="266"/>
      <c r="O172" s="266"/>
      <c r="P172" s="266"/>
      <c r="Q172" s="266"/>
      <c r="R172" s="266"/>
      <c r="S172" s="266"/>
      <c r="T172" s="26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8" t="s">
        <v>177</v>
      </c>
      <c r="AU172" s="268" t="s">
        <v>87</v>
      </c>
      <c r="AV172" s="13" t="s">
        <v>85</v>
      </c>
      <c r="AW172" s="13" t="s">
        <v>32</v>
      </c>
      <c r="AX172" s="13" t="s">
        <v>77</v>
      </c>
      <c r="AY172" s="268" t="s">
        <v>167</v>
      </c>
    </row>
    <row r="173" spans="1:51" s="14" customFormat="1" ht="12">
      <c r="A173" s="14"/>
      <c r="B173" s="269"/>
      <c r="C173" s="270"/>
      <c r="D173" s="260" t="s">
        <v>177</v>
      </c>
      <c r="E173" s="271" t="s">
        <v>1</v>
      </c>
      <c r="F173" s="272" t="s">
        <v>85</v>
      </c>
      <c r="G173" s="270"/>
      <c r="H173" s="273">
        <v>1</v>
      </c>
      <c r="I173" s="274"/>
      <c r="J173" s="270"/>
      <c r="K173" s="270"/>
      <c r="L173" s="275"/>
      <c r="M173" s="276"/>
      <c r="N173" s="277"/>
      <c r="O173" s="277"/>
      <c r="P173" s="277"/>
      <c r="Q173" s="277"/>
      <c r="R173" s="277"/>
      <c r="S173" s="277"/>
      <c r="T173" s="278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79" t="s">
        <v>177</v>
      </c>
      <c r="AU173" s="279" t="s">
        <v>87</v>
      </c>
      <c r="AV173" s="14" t="s">
        <v>87</v>
      </c>
      <c r="AW173" s="14" t="s">
        <v>32</v>
      </c>
      <c r="AX173" s="14" t="s">
        <v>77</v>
      </c>
      <c r="AY173" s="279" t="s">
        <v>167</v>
      </c>
    </row>
    <row r="174" spans="1:51" s="15" customFormat="1" ht="12">
      <c r="A174" s="15"/>
      <c r="B174" s="280"/>
      <c r="C174" s="281"/>
      <c r="D174" s="260" t="s">
        <v>177</v>
      </c>
      <c r="E174" s="282" t="s">
        <v>1</v>
      </c>
      <c r="F174" s="283" t="s">
        <v>196</v>
      </c>
      <c r="G174" s="281"/>
      <c r="H174" s="284">
        <v>3</v>
      </c>
      <c r="I174" s="285"/>
      <c r="J174" s="281"/>
      <c r="K174" s="281"/>
      <c r="L174" s="286"/>
      <c r="M174" s="287"/>
      <c r="N174" s="288"/>
      <c r="O174" s="288"/>
      <c r="P174" s="288"/>
      <c r="Q174" s="288"/>
      <c r="R174" s="288"/>
      <c r="S174" s="288"/>
      <c r="T174" s="289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90" t="s">
        <v>177</v>
      </c>
      <c r="AU174" s="290" t="s">
        <v>87</v>
      </c>
      <c r="AV174" s="15" t="s">
        <v>175</v>
      </c>
      <c r="AW174" s="15" t="s">
        <v>32</v>
      </c>
      <c r="AX174" s="15" t="s">
        <v>85</v>
      </c>
      <c r="AY174" s="290" t="s">
        <v>167</v>
      </c>
    </row>
    <row r="175" spans="1:65" s="2" customFormat="1" ht="21.75" customHeight="1">
      <c r="A175" s="40"/>
      <c r="B175" s="41"/>
      <c r="C175" s="245" t="s">
        <v>227</v>
      </c>
      <c r="D175" s="245" t="s">
        <v>170</v>
      </c>
      <c r="E175" s="246" t="s">
        <v>465</v>
      </c>
      <c r="F175" s="247" t="s">
        <v>466</v>
      </c>
      <c r="G175" s="248" t="s">
        <v>267</v>
      </c>
      <c r="H175" s="249">
        <v>2907.94</v>
      </c>
      <c r="I175" s="250"/>
      <c r="J175" s="251">
        <f>ROUND(I175*H175,2)</f>
        <v>0</v>
      </c>
      <c r="K175" s="247" t="s">
        <v>174</v>
      </c>
      <c r="L175" s="46"/>
      <c r="M175" s="252" t="s">
        <v>1</v>
      </c>
      <c r="N175" s="253" t="s">
        <v>42</v>
      </c>
      <c r="O175" s="93"/>
      <c r="P175" s="254">
        <f>O175*H175</f>
        <v>0</v>
      </c>
      <c r="Q175" s="254">
        <v>0</v>
      </c>
      <c r="R175" s="254">
        <f>Q175*H175</f>
        <v>0</v>
      </c>
      <c r="S175" s="254">
        <v>0</v>
      </c>
      <c r="T175" s="255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56" t="s">
        <v>175</v>
      </c>
      <c r="AT175" s="256" t="s">
        <v>170</v>
      </c>
      <c r="AU175" s="256" t="s">
        <v>87</v>
      </c>
      <c r="AY175" s="19" t="s">
        <v>167</v>
      </c>
      <c r="BE175" s="257">
        <f>IF(N175="základní",J175,0)</f>
        <v>0</v>
      </c>
      <c r="BF175" s="257">
        <f>IF(N175="snížená",J175,0)</f>
        <v>0</v>
      </c>
      <c r="BG175" s="257">
        <f>IF(N175="zákl. přenesená",J175,0)</f>
        <v>0</v>
      </c>
      <c r="BH175" s="257">
        <f>IF(N175="sníž. přenesená",J175,0)</f>
        <v>0</v>
      </c>
      <c r="BI175" s="257">
        <f>IF(N175="nulová",J175,0)</f>
        <v>0</v>
      </c>
      <c r="BJ175" s="19" t="s">
        <v>85</v>
      </c>
      <c r="BK175" s="257">
        <f>ROUND(I175*H175,2)</f>
        <v>0</v>
      </c>
      <c r="BL175" s="19" t="s">
        <v>175</v>
      </c>
      <c r="BM175" s="256" t="s">
        <v>467</v>
      </c>
    </row>
    <row r="176" spans="1:51" s="13" customFormat="1" ht="12">
      <c r="A176" s="13"/>
      <c r="B176" s="258"/>
      <c r="C176" s="259"/>
      <c r="D176" s="260" t="s">
        <v>177</v>
      </c>
      <c r="E176" s="261" t="s">
        <v>1</v>
      </c>
      <c r="F176" s="262" t="s">
        <v>468</v>
      </c>
      <c r="G176" s="259"/>
      <c r="H176" s="261" t="s">
        <v>1</v>
      </c>
      <c r="I176" s="263"/>
      <c r="J176" s="259"/>
      <c r="K176" s="259"/>
      <c r="L176" s="264"/>
      <c r="M176" s="265"/>
      <c r="N176" s="266"/>
      <c r="O176" s="266"/>
      <c r="P176" s="266"/>
      <c r="Q176" s="266"/>
      <c r="R176" s="266"/>
      <c r="S176" s="266"/>
      <c r="T176" s="267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8" t="s">
        <v>177</v>
      </c>
      <c r="AU176" s="268" t="s">
        <v>87</v>
      </c>
      <c r="AV176" s="13" t="s">
        <v>85</v>
      </c>
      <c r="AW176" s="13" t="s">
        <v>32</v>
      </c>
      <c r="AX176" s="13" t="s">
        <v>77</v>
      </c>
      <c r="AY176" s="268" t="s">
        <v>167</v>
      </c>
    </row>
    <row r="177" spans="1:51" s="14" customFormat="1" ht="12">
      <c r="A177" s="14"/>
      <c r="B177" s="269"/>
      <c r="C177" s="270"/>
      <c r="D177" s="260" t="s">
        <v>177</v>
      </c>
      <c r="E177" s="271" t="s">
        <v>1</v>
      </c>
      <c r="F177" s="272" t="s">
        <v>469</v>
      </c>
      <c r="G177" s="270"/>
      <c r="H177" s="273">
        <v>2907.94</v>
      </c>
      <c r="I177" s="274"/>
      <c r="J177" s="270"/>
      <c r="K177" s="270"/>
      <c r="L177" s="275"/>
      <c r="M177" s="276"/>
      <c r="N177" s="277"/>
      <c r="O177" s="277"/>
      <c r="P177" s="277"/>
      <c r="Q177" s="277"/>
      <c r="R177" s="277"/>
      <c r="S177" s="277"/>
      <c r="T177" s="278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9" t="s">
        <v>177</v>
      </c>
      <c r="AU177" s="279" t="s">
        <v>87</v>
      </c>
      <c r="AV177" s="14" t="s">
        <v>87</v>
      </c>
      <c r="AW177" s="14" t="s">
        <v>32</v>
      </c>
      <c r="AX177" s="14" t="s">
        <v>77</v>
      </c>
      <c r="AY177" s="279" t="s">
        <v>167</v>
      </c>
    </row>
    <row r="178" spans="1:51" s="15" customFormat="1" ht="12">
      <c r="A178" s="15"/>
      <c r="B178" s="280"/>
      <c r="C178" s="281"/>
      <c r="D178" s="260" t="s">
        <v>177</v>
      </c>
      <c r="E178" s="282" t="s">
        <v>1</v>
      </c>
      <c r="F178" s="283" t="s">
        <v>196</v>
      </c>
      <c r="G178" s="281"/>
      <c r="H178" s="284">
        <v>2907.94</v>
      </c>
      <c r="I178" s="285"/>
      <c r="J178" s="281"/>
      <c r="K178" s="281"/>
      <c r="L178" s="286"/>
      <c r="M178" s="287"/>
      <c r="N178" s="288"/>
      <c r="O178" s="288"/>
      <c r="P178" s="288"/>
      <c r="Q178" s="288"/>
      <c r="R178" s="288"/>
      <c r="S178" s="288"/>
      <c r="T178" s="289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90" t="s">
        <v>177</v>
      </c>
      <c r="AU178" s="290" t="s">
        <v>87</v>
      </c>
      <c r="AV178" s="15" t="s">
        <v>175</v>
      </c>
      <c r="AW178" s="15" t="s">
        <v>32</v>
      </c>
      <c r="AX178" s="15" t="s">
        <v>85</v>
      </c>
      <c r="AY178" s="290" t="s">
        <v>167</v>
      </c>
    </row>
    <row r="179" spans="1:65" s="2" customFormat="1" ht="21.75" customHeight="1">
      <c r="A179" s="40"/>
      <c r="B179" s="41"/>
      <c r="C179" s="308" t="s">
        <v>226</v>
      </c>
      <c r="D179" s="308" t="s">
        <v>470</v>
      </c>
      <c r="E179" s="309" t="s">
        <v>471</v>
      </c>
      <c r="F179" s="310" t="s">
        <v>472</v>
      </c>
      <c r="G179" s="311" t="s">
        <v>267</v>
      </c>
      <c r="H179" s="312">
        <v>3198.734</v>
      </c>
      <c r="I179" s="313"/>
      <c r="J179" s="314">
        <f>ROUND(I179*H179,2)</f>
        <v>0</v>
      </c>
      <c r="K179" s="310" t="s">
        <v>174</v>
      </c>
      <c r="L179" s="315"/>
      <c r="M179" s="316" t="s">
        <v>1</v>
      </c>
      <c r="N179" s="317" t="s">
        <v>42</v>
      </c>
      <c r="O179" s="93"/>
      <c r="P179" s="254">
        <f>O179*H179</f>
        <v>0</v>
      </c>
      <c r="Q179" s="254">
        <v>0.0001</v>
      </c>
      <c r="R179" s="254">
        <f>Q179*H179</f>
        <v>0.31987340000000003</v>
      </c>
      <c r="S179" s="254">
        <v>0</v>
      </c>
      <c r="T179" s="255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56" t="s">
        <v>238</v>
      </c>
      <c r="AT179" s="256" t="s">
        <v>470</v>
      </c>
      <c r="AU179" s="256" t="s">
        <v>87</v>
      </c>
      <c r="AY179" s="19" t="s">
        <v>167</v>
      </c>
      <c r="BE179" s="257">
        <f>IF(N179="základní",J179,0)</f>
        <v>0</v>
      </c>
      <c r="BF179" s="257">
        <f>IF(N179="snížená",J179,0)</f>
        <v>0</v>
      </c>
      <c r="BG179" s="257">
        <f>IF(N179="zákl. přenesená",J179,0)</f>
        <v>0</v>
      </c>
      <c r="BH179" s="257">
        <f>IF(N179="sníž. přenesená",J179,0)</f>
        <v>0</v>
      </c>
      <c r="BI179" s="257">
        <f>IF(N179="nulová",J179,0)</f>
        <v>0</v>
      </c>
      <c r="BJ179" s="19" t="s">
        <v>85</v>
      </c>
      <c r="BK179" s="257">
        <f>ROUND(I179*H179,2)</f>
        <v>0</v>
      </c>
      <c r="BL179" s="19" t="s">
        <v>175</v>
      </c>
      <c r="BM179" s="256" t="s">
        <v>473</v>
      </c>
    </row>
    <row r="180" spans="1:51" s="13" customFormat="1" ht="12">
      <c r="A180" s="13"/>
      <c r="B180" s="258"/>
      <c r="C180" s="259"/>
      <c r="D180" s="260" t="s">
        <v>177</v>
      </c>
      <c r="E180" s="261" t="s">
        <v>1</v>
      </c>
      <c r="F180" s="262" t="s">
        <v>474</v>
      </c>
      <c r="G180" s="259"/>
      <c r="H180" s="261" t="s">
        <v>1</v>
      </c>
      <c r="I180" s="263"/>
      <c r="J180" s="259"/>
      <c r="K180" s="259"/>
      <c r="L180" s="264"/>
      <c r="M180" s="265"/>
      <c r="N180" s="266"/>
      <c r="O180" s="266"/>
      <c r="P180" s="266"/>
      <c r="Q180" s="266"/>
      <c r="R180" s="266"/>
      <c r="S180" s="266"/>
      <c r="T180" s="267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8" t="s">
        <v>177</v>
      </c>
      <c r="AU180" s="268" t="s">
        <v>87</v>
      </c>
      <c r="AV180" s="13" t="s">
        <v>85</v>
      </c>
      <c r="AW180" s="13" t="s">
        <v>32</v>
      </c>
      <c r="AX180" s="13" t="s">
        <v>77</v>
      </c>
      <c r="AY180" s="268" t="s">
        <v>167</v>
      </c>
    </row>
    <row r="181" spans="1:51" s="14" customFormat="1" ht="12">
      <c r="A181" s="14"/>
      <c r="B181" s="269"/>
      <c r="C181" s="270"/>
      <c r="D181" s="260" t="s">
        <v>177</v>
      </c>
      <c r="E181" s="271" t="s">
        <v>1</v>
      </c>
      <c r="F181" s="272" t="s">
        <v>475</v>
      </c>
      <c r="G181" s="270"/>
      <c r="H181" s="273">
        <v>2907.94</v>
      </c>
      <c r="I181" s="274"/>
      <c r="J181" s="270"/>
      <c r="K181" s="270"/>
      <c r="L181" s="275"/>
      <c r="M181" s="276"/>
      <c r="N181" s="277"/>
      <c r="O181" s="277"/>
      <c r="P181" s="277"/>
      <c r="Q181" s="277"/>
      <c r="R181" s="277"/>
      <c r="S181" s="277"/>
      <c r="T181" s="278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79" t="s">
        <v>177</v>
      </c>
      <c r="AU181" s="279" t="s">
        <v>87</v>
      </c>
      <c r="AV181" s="14" t="s">
        <v>87</v>
      </c>
      <c r="AW181" s="14" t="s">
        <v>32</v>
      </c>
      <c r="AX181" s="14" t="s">
        <v>77</v>
      </c>
      <c r="AY181" s="279" t="s">
        <v>167</v>
      </c>
    </row>
    <row r="182" spans="1:51" s="15" customFormat="1" ht="12">
      <c r="A182" s="15"/>
      <c r="B182" s="280"/>
      <c r="C182" s="281"/>
      <c r="D182" s="260" t="s">
        <v>177</v>
      </c>
      <c r="E182" s="282" t="s">
        <v>1</v>
      </c>
      <c r="F182" s="283" t="s">
        <v>196</v>
      </c>
      <c r="G182" s="281"/>
      <c r="H182" s="284">
        <v>2907.94</v>
      </c>
      <c r="I182" s="285"/>
      <c r="J182" s="281"/>
      <c r="K182" s="281"/>
      <c r="L182" s="286"/>
      <c r="M182" s="287"/>
      <c r="N182" s="288"/>
      <c r="O182" s="288"/>
      <c r="P182" s="288"/>
      <c r="Q182" s="288"/>
      <c r="R182" s="288"/>
      <c r="S182" s="288"/>
      <c r="T182" s="289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90" t="s">
        <v>177</v>
      </c>
      <c r="AU182" s="290" t="s">
        <v>87</v>
      </c>
      <c r="AV182" s="15" t="s">
        <v>175</v>
      </c>
      <c r="AW182" s="15" t="s">
        <v>32</v>
      </c>
      <c r="AX182" s="15" t="s">
        <v>85</v>
      </c>
      <c r="AY182" s="290" t="s">
        <v>167</v>
      </c>
    </row>
    <row r="183" spans="1:51" s="14" customFormat="1" ht="12">
      <c r="A183" s="14"/>
      <c r="B183" s="269"/>
      <c r="C183" s="270"/>
      <c r="D183" s="260" t="s">
        <v>177</v>
      </c>
      <c r="E183" s="270"/>
      <c r="F183" s="272" t="s">
        <v>476</v>
      </c>
      <c r="G183" s="270"/>
      <c r="H183" s="273">
        <v>3198.734</v>
      </c>
      <c r="I183" s="274"/>
      <c r="J183" s="270"/>
      <c r="K183" s="270"/>
      <c r="L183" s="275"/>
      <c r="M183" s="276"/>
      <c r="N183" s="277"/>
      <c r="O183" s="277"/>
      <c r="P183" s="277"/>
      <c r="Q183" s="277"/>
      <c r="R183" s="277"/>
      <c r="S183" s="277"/>
      <c r="T183" s="278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9" t="s">
        <v>177</v>
      </c>
      <c r="AU183" s="279" t="s">
        <v>87</v>
      </c>
      <c r="AV183" s="14" t="s">
        <v>87</v>
      </c>
      <c r="AW183" s="14" t="s">
        <v>4</v>
      </c>
      <c r="AX183" s="14" t="s">
        <v>85</v>
      </c>
      <c r="AY183" s="279" t="s">
        <v>167</v>
      </c>
    </row>
    <row r="184" spans="1:65" s="2" customFormat="1" ht="21.75" customHeight="1">
      <c r="A184" s="40"/>
      <c r="B184" s="41"/>
      <c r="C184" s="245" t="s">
        <v>238</v>
      </c>
      <c r="D184" s="245" t="s">
        <v>170</v>
      </c>
      <c r="E184" s="246" t="s">
        <v>465</v>
      </c>
      <c r="F184" s="247" t="s">
        <v>466</v>
      </c>
      <c r="G184" s="248" t="s">
        <v>267</v>
      </c>
      <c r="H184" s="249">
        <v>1685.94</v>
      </c>
      <c r="I184" s="250"/>
      <c r="J184" s="251">
        <f>ROUND(I184*H184,2)</f>
        <v>0</v>
      </c>
      <c r="K184" s="247" t="s">
        <v>174</v>
      </c>
      <c r="L184" s="46"/>
      <c r="M184" s="252" t="s">
        <v>1</v>
      </c>
      <c r="N184" s="253" t="s">
        <v>42</v>
      </c>
      <c r="O184" s="93"/>
      <c r="P184" s="254">
        <f>O184*H184</f>
        <v>0</v>
      </c>
      <c r="Q184" s="254">
        <v>0</v>
      </c>
      <c r="R184" s="254">
        <f>Q184*H184</f>
        <v>0</v>
      </c>
      <c r="S184" s="254">
        <v>0</v>
      </c>
      <c r="T184" s="255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56" t="s">
        <v>175</v>
      </c>
      <c r="AT184" s="256" t="s">
        <v>170</v>
      </c>
      <c r="AU184" s="256" t="s">
        <v>87</v>
      </c>
      <c r="AY184" s="19" t="s">
        <v>167</v>
      </c>
      <c r="BE184" s="257">
        <f>IF(N184="základní",J184,0)</f>
        <v>0</v>
      </c>
      <c r="BF184" s="257">
        <f>IF(N184="snížená",J184,0)</f>
        <v>0</v>
      </c>
      <c r="BG184" s="257">
        <f>IF(N184="zákl. přenesená",J184,0)</f>
        <v>0</v>
      </c>
      <c r="BH184" s="257">
        <f>IF(N184="sníž. přenesená",J184,0)</f>
        <v>0</v>
      </c>
      <c r="BI184" s="257">
        <f>IF(N184="nulová",J184,0)</f>
        <v>0</v>
      </c>
      <c r="BJ184" s="19" t="s">
        <v>85</v>
      </c>
      <c r="BK184" s="257">
        <f>ROUND(I184*H184,2)</f>
        <v>0</v>
      </c>
      <c r="BL184" s="19" t="s">
        <v>175</v>
      </c>
      <c r="BM184" s="256" t="s">
        <v>477</v>
      </c>
    </row>
    <row r="185" spans="1:51" s="13" customFormat="1" ht="12">
      <c r="A185" s="13"/>
      <c r="B185" s="258"/>
      <c r="C185" s="259"/>
      <c r="D185" s="260" t="s">
        <v>177</v>
      </c>
      <c r="E185" s="261" t="s">
        <v>1</v>
      </c>
      <c r="F185" s="262" t="s">
        <v>478</v>
      </c>
      <c r="G185" s="259"/>
      <c r="H185" s="261" t="s">
        <v>1</v>
      </c>
      <c r="I185" s="263"/>
      <c r="J185" s="259"/>
      <c r="K185" s="259"/>
      <c r="L185" s="264"/>
      <c r="M185" s="265"/>
      <c r="N185" s="266"/>
      <c r="O185" s="266"/>
      <c r="P185" s="266"/>
      <c r="Q185" s="266"/>
      <c r="R185" s="266"/>
      <c r="S185" s="266"/>
      <c r="T185" s="26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8" t="s">
        <v>177</v>
      </c>
      <c r="AU185" s="268" t="s">
        <v>87</v>
      </c>
      <c r="AV185" s="13" t="s">
        <v>85</v>
      </c>
      <c r="AW185" s="13" t="s">
        <v>32</v>
      </c>
      <c r="AX185" s="13" t="s">
        <v>77</v>
      </c>
      <c r="AY185" s="268" t="s">
        <v>167</v>
      </c>
    </row>
    <row r="186" spans="1:51" s="14" customFormat="1" ht="12">
      <c r="A186" s="14"/>
      <c r="B186" s="269"/>
      <c r="C186" s="270"/>
      <c r="D186" s="260" t="s">
        <v>177</v>
      </c>
      <c r="E186" s="271" t="s">
        <v>1</v>
      </c>
      <c r="F186" s="272" t="s">
        <v>479</v>
      </c>
      <c r="G186" s="270"/>
      <c r="H186" s="273">
        <v>1685.94</v>
      </c>
      <c r="I186" s="274"/>
      <c r="J186" s="270"/>
      <c r="K186" s="270"/>
      <c r="L186" s="275"/>
      <c r="M186" s="276"/>
      <c r="N186" s="277"/>
      <c r="O186" s="277"/>
      <c r="P186" s="277"/>
      <c r="Q186" s="277"/>
      <c r="R186" s="277"/>
      <c r="S186" s="277"/>
      <c r="T186" s="278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79" t="s">
        <v>177</v>
      </c>
      <c r="AU186" s="279" t="s">
        <v>87</v>
      </c>
      <c r="AV186" s="14" t="s">
        <v>87</v>
      </c>
      <c r="AW186" s="14" t="s">
        <v>32</v>
      </c>
      <c r="AX186" s="14" t="s">
        <v>77</v>
      </c>
      <c r="AY186" s="279" t="s">
        <v>167</v>
      </c>
    </row>
    <row r="187" spans="1:51" s="15" customFormat="1" ht="12">
      <c r="A187" s="15"/>
      <c r="B187" s="280"/>
      <c r="C187" s="281"/>
      <c r="D187" s="260" t="s">
        <v>177</v>
      </c>
      <c r="E187" s="282" t="s">
        <v>1</v>
      </c>
      <c r="F187" s="283" t="s">
        <v>196</v>
      </c>
      <c r="G187" s="281"/>
      <c r="H187" s="284">
        <v>1685.94</v>
      </c>
      <c r="I187" s="285"/>
      <c r="J187" s="281"/>
      <c r="K187" s="281"/>
      <c r="L187" s="286"/>
      <c r="M187" s="287"/>
      <c r="N187" s="288"/>
      <c r="O187" s="288"/>
      <c r="P187" s="288"/>
      <c r="Q187" s="288"/>
      <c r="R187" s="288"/>
      <c r="S187" s="288"/>
      <c r="T187" s="289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90" t="s">
        <v>177</v>
      </c>
      <c r="AU187" s="290" t="s">
        <v>87</v>
      </c>
      <c r="AV187" s="15" t="s">
        <v>175</v>
      </c>
      <c r="AW187" s="15" t="s">
        <v>32</v>
      </c>
      <c r="AX187" s="15" t="s">
        <v>85</v>
      </c>
      <c r="AY187" s="290" t="s">
        <v>167</v>
      </c>
    </row>
    <row r="188" spans="1:65" s="2" customFormat="1" ht="21.75" customHeight="1">
      <c r="A188" s="40"/>
      <c r="B188" s="41"/>
      <c r="C188" s="308" t="s">
        <v>168</v>
      </c>
      <c r="D188" s="308" t="s">
        <v>470</v>
      </c>
      <c r="E188" s="309" t="s">
        <v>480</v>
      </c>
      <c r="F188" s="310" t="s">
        <v>481</v>
      </c>
      <c r="G188" s="311" t="s">
        <v>267</v>
      </c>
      <c r="H188" s="312">
        <v>1854.534</v>
      </c>
      <c r="I188" s="313"/>
      <c r="J188" s="314">
        <f>ROUND(I188*H188,2)</f>
        <v>0</v>
      </c>
      <c r="K188" s="310" t="s">
        <v>317</v>
      </c>
      <c r="L188" s="315"/>
      <c r="M188" s="316" t="s">
        <v>1</v>
      </c>
      <c r="N188" s="317" t="s">
        <v>42</v>
      </c>
      <c r="O188" s="93"/>
      <c r="P188" s="254">
        <f>O188*H188</f>
        <v>0</v>
      </c>
      <c r="Q188" s="254">
        <v>0.0003</v>
      </c>
      <c r="R188" s="254">
        <f>Q188*H188</f>
        <v>0.5563602</v>
      </c>
      <c r="S188" s="254">
        <v>0</v>
      </c>
      <c r="T188" s="255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56" t="s">
        <v>238</v>
      </c>
      <c r="AT188" s="256" t="s">
        <v>470</v>
      </c>
      <c r="AU188" s="256" t="s">
        <v>87</v>
      </c>
      <c r="AY188" s="19" t="s">
        <v>167</v>
      </c>
      <c r="BE188" s="257">
        <f>IF(N188="základní",J188,0)</f>
        <v>0</v>
      </c>
      <c r="BF188" s="257">
        <f>IF(N188="snížená",J188,0)</f>
        <v>0</v>
      </c>
      <c r="BG188" s="257">
        <f>IF(N188="zákl. přenesená",J188,0)</f>
        <v>0</v>
      </c>
      <c r="BH188" s="257">
        <f>IF(N188="sníž. přenesená",J188,0)</f>
        <v>0</v>
      </c>
      <c r="BI188" s="257">
        <f>IF(N188="nulová",J188,0)</f>
        <v>0</v>
      </c>
      <c r="BJ188" s="19" t="s">
        <v>85</v>
      </c>
      <c r="BK188" s="257">
        <f>ROUND(I188*H188,2)</f>
        <v>0</v>
      </c>
      <c r="BL188" s="19" t="s">
        <v>175</v>
      </c>
      <c r="BM188" s="256" t="s">
        <v>482</v>
      </c>
    </row>
    <row r="189" spans="1:51" s="14" customFormat="1" ht="12">
      <c r="A189" s="14"/>
      <c r="B189" s="269"/>
      <c r="C189" s="270"/>
      <c r="D189" s="260" t="s">
        <v>177</v>
      </c>
      <c r="E189" s="271" t="s">
        <v>1</v>
      </c>
      <c r="F189" s="272" t="s">
        <v>483</v>
      </c>
      <c r="G189" s="270"/>
      <c r="H189" s="273">
        <v>1685.94</v>
      </c>
      <c r="I189" s="274"/>
      <c r="J189" s="270"/>
      <c r="K189" s="270"/>
      <c r="L189" s="275"/>
      <c r="M189" s="276"/>
      <c r="N189" s="277"/>
      <c r="O189" s="277"/>
      <c r="P189" s="277"/>
      <c r="Q189" s="277"/>
      <c r="R189" s="277"/>
      <c r="S189" s="277"/>
      <c r="T189" s="278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79" t="s">
        <v>177</v>
      </c>
      <c r="AU189" s="279" t="s">
        <v>87</v>
      </c>
      <c r="AV189" s="14" t="s">
        <v>87</v>
      </c>
      <c r="AW189" s="14" t="s">
        <v>32</v>
      </c>
      <c r="AX189" s="14" t="s">
        <v>85</v>
      </c>
      <c r="AY189" s="279" t="s">
        <v>167</v>
      </c>
    </row>
    <row r="190" spans="1:51" s="14" customFormat="1" ht="12">
      <c r="A190" s="14"/>
      <c r="B190" s="269"/>
      <c r="C190" s="270"/>
      <c r="D190" s="260" t="s">
        <v>177</v>
      </c>
      <c r="E190" s="270"/>
      <c r="F190" s="272" t="s">
        <v>484</v>
      </c>
      <c r="G190" s="270"/>
      <c r="H190" s="273">
        <v>1854.534</v>
      </c>
      <c r="I190" s="274"/>
      <c r="J190" s="270"/>
      <c r="K190" s="270"/>
      <c r="L190" s="275"/>
      <c r="M190" s="276"/>
      <c r="N190" s="277"/>
      <c r="O190" s="277"/>
      <c r="P190" s="277"/>
      <c r="Q190" s="277"/>
      <c r="R190" s="277"/>
      <c r="S190" s="277"/>
      <c r="T190" s="278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79" t="s">
        <v>177</v>
      </c>
      <c r="AU190" s="279" t="s">
        <v>87</v>
      </c>
      <c r="AV190" s="14" t="s">
        <v>87</v>
      </c>
      <c r="AW190" s="14" t="s">
        <v>4</v>
      </c>
      <c r="AX190" s="14" t="s">
        <v>85</v>
      </c>
      <c r="AY190" s="279" t="s">
        <v>167</v>
      </c>
    </row>
    <row r="191" spans="1:65" s="2" customFormat="1" ht="21.75" customHeight="1">
      <c r="A191" s="40"/>
      <c r="B191" s="41"/>
      <c r="C191" s="245" t="s">
        <v>264</v>
      </c>
      <c r="D191" s="245" t="s">
        <v>170</v>
      </c>
      <c r="E191" s="246" t="s">
        <v>465</v>
      </c>
      <c r="F191" s="247" t="s">
        <v>466</v>
      </c>
      <c r="G191" s="248" t="s">
        <v>267</v>
      </c>
      <c r="H191" s="249">
        <v>4593.88</v>
      </c>
      <c r="I191" s="250"/>
      <c r="J191" s="251">
        <f>ROUND(I191*H191,2)</f>
        <v>0</v>
      </c>
      <c r="K191" s="247" t="s">
        <v>174</v>
      </c>
      <c r="L191" s="46"/>
      <c r="M191" s="252" t="s">
        <v>1</v>
      </c>
      <c r="N191" s="253" t="s">
        <v>42</v>
      </c>
      <c r="O191" s="93"/>
      <c r="P191" s="254">
        <f>O191*H191</f>
        <v>0</v>
      </c>
      <c r="Q191" s="254">
        <v>0</v>
      </c>
      <c r="R191" s="254">
        <f>Q191*H191</f>
        <v>0</v>
      </c>
      <c r="S191" s="254">
        <v>0</v>
      </c>
      <c r="T191" s="255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56" t="s">
        <v>175</v>
      </c>
      <c r="AT191" s="256" t="s">
        <v>170</v>
      </c>
      <c r="AU191" s="256" t="s">
        <v>87</v>
      </c>
      <c r="AY191" s="19" t="s">
        <v>167</v>
      </c>
      <c r="BE191" s="257">
        <f>IF(N191="základní",J191,0)</f>
        <v>0</v>
      </c>
      <c r="BF191" s="257">
        <f>IF(N191="snížená",J191,0)</f>
        <v>0</v>
      </c>
      <c r="BG191" s="257">
        <f>IF(N191="zákl. přenesená",J191,0)</f>
        <v>0</v>
      </c>
      <c r="BH191" s="257">
        <f>IF(N191="sníž. přenesená",J191,0)</f>
        <v>0</v>
      </c>
      <c r="BI191" s="257">
        <f>IF(N191="nulová",J191,0)</f>
        <v>0</v>
      </c>
      <c r="BJ191" s="19" t="s">
        <v>85</v>
      </c>
      <c r="BK191" s="257">
        <f>ROUND(I191*H191,2)</f>
        <v>0</v>
      </c>
      <c r="BL191" s="19" t="s">
        <v>175</v>
      </c>
      <c r="BM191" s="256" t="s">
        <v>485</v>
      </c>
    </row>
    <row r="192" spans="1:51" s="13" customFormat="1" ht="12">
      <c r="A192" s="13"/>
      <c r="B192" s="258"/>
      <c r="C192" s="259"/>
      <c r="D192" s="260" t="s">
        <v>177</v>
      </c>
      <c r="E192" s="261" t="s">
        <v>1</v>
      </c>
      <c r="F192" s="262" t="s">
        <v>486</v>
      </c>
      <c r="G192" s="259"/>
      <c r="H192" s="261" t="s">
        <v>1</v>
      </c>
      <c r="I192" s="263"/>
      <c r="J192" s="259"/>
      <c r="K192" s="259"/>
      <c r="L192" s="264"/>
      <c r="M192" s="265"/>
      <c r="N192" s="266"/>
      <c r="O192" s="266"/>
      <c r="P192" s="266"/>
      <c r="Q192" s="266"/>
      <c r="R192" s="266"/>
      <c r="S192" s="266"/>
      <c r="T192" s="267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8" t="s">
        <v>177</v>
      </c>
      <c r="AU192" s="268" t="s">
        <v>87</v>
      </c>
      <c r="AV192" s="13" t="s">
        <v>85</v>
      </c>
      <c r="AW192" s="13" t="s">
        <v>32</v>
      </c>
      <c r="AX192" s="13" t="s">
        <v>77</v>
      </c>
      <c r="AY192" s="268" t="s">
        <v>167</v>
      </c>
    </row>
    <row r="193" spans="1:51" s="14" customFormat="1" ht="12">
      <c r="A193" s="14"/>
      <c r="B193" s="269"/>
      <c r="C193" s="270"/>
      <c r="D193" s="260" t="s">
        <v>177</v>
      </c>
      <c r="E193" s="271" t="s">
        <v>1</v>
      </c>
      <c r="F193" s="272" t="s">
        <v>443</v>
      </c>
      <c r="G193" s="270"/>
      <c r="H193" s="273">
        <v>4593.88</v>
      </c>
      <c r="I193" s="274"/>
      <c r="J193" s="270"/>
      <c r="K193" s="270"/>
      <c r="L193" s="275"/>
      <c r="M193" s="276"/>
      <c r="N193" s="277"/>
      <c r="O193" s="277"/>
      <c r="P193" s="277"/>
      <c r="Q193" s="277"/>
      <c r="R193" s="277"/>
      <c r="S193" s="277"/>
      <c r="T193" s="278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79" t="s">
        <v>177</v>
      </c>
      <c r="AU193" s="279" t="s">
        <v>87</v>
      </c>
      <c r="AV193" s="14" t="s">
        <v>87</v>
      </c>
      <c r="AW193" s="14" t="s">
        <v>32</v>
      </c>
      <c r="AX193" s="14" t="s">
        <v>77</v>
      </c>
      <c r="AY193" s="279" t="s">
        <v>167</v>
      </c>
    </row>
    <row r="194" spans="1:51" s="15" customFormat="1" ht="12">
      <c r="A194" s="15"/>
      <c r="B194" s="280"/>
      <c r="C194" s="281"/>
      <c r="D194" s="260" t="s">
        <v>177</v>
      </c>
      <c r="E194" s="282" t="s">
        <v>1</v>
      </c>
      <c r="F194" s="283" t="s">
        <v>196</v>
      </c>
      <c r="G194" s="281"/>
      <c r="H194" s="284">
        <v>4593.88</v>
      </c>
      <c r="I194" s="285"/>
      <c r="J194" s="281"/>
      <c r="K194" s="281"/>
      <c r="L194" s="286"/>
      <c r="M194" s="287"/>
      <c r="N194" s="288"/>
      <c r="O194" s="288"/>
      <c r="P194" s="288"/>
      <c r="Q194" s="288"/>
      <c r="R194" s="288"/>
      <c r="S194" s="288"/>
      <c r="T194" s="289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90" t="s">
        <v>177</v>
      </c>
      <c r="AU194" s="290" t="s">
        <v>87</v>
      </c>
      <c r="AV194" s="15" t="s">
        <v>175</v>
      </c>
      <c r="AW194" s="15" t="s">
        <v>32</v>
      </c>
      <c r="AX194" s="15" t="s">
        <v>85</v>
      </c>
      <c r="AY194" s="290" t="s">
        <v>167</v>
      </c>
    </row>
    <row r="195" spans="1:65" s="2" customFormat="1" ht="21.75" customHeight="1">
      <c r="A195" s="40"/>
      <c r="B195" s="41"/>
      <c r="C195" s="308" t="s">
        <v>271</v>
      </c>
      <c r="D195" s="308" t="s">
        <v>470</v>
      </c>
      <c r="E195" s="309" t="s">
        <v>487</v>
      </c>
      <c r="F195" s="310" t="s">
        <v>488</v>
      </c>
      <c r="G195" s="311" t="s">
        <v>267</v>
      </c>
      <c r="H195" s="312">
        <v>4823.574</v>
      </c>
      <c r="I195" s="313"/>
      <c r="J195" s="314">
        <f>ROUND(I195*H195,2)</f>
        <v>0</v>
      </c>
      <c r="K195" s="310" t="s">
        <v>174</v>
      </c>
      <c r="L195" s="315"/>
      <c r="M195" s="316" t="s">
        <v>1</v>
      </c>
      <c r="N195" s="317" t="s">
        <v>42</v>
      </c>
      <c r="O195" s="93"/>
      <c r="P195" s="254">
        <f>O195*H195</f>
        <v>0</v>
      </c>
      <c r="Q195" s="254">
        <v>0.0001</v>
      </c>
      <c r="R195" s="254">
        <f>Q195*H195</f>
        <v>0.4823574</v>
      </c>
      <c r="S195" s="254">
        <v>0</v>
      </c>
      <c r="T195" s="255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56" t="s">
        <v>238</v>
      </c>
      <c r="AT195" s="256" t="s">
        <v>470</v>
      </c>
      <c r="AU195" s="256" t="s">
        <v>87</v>
      </c>
      <c r="AY195" s="19" t="s">
        <v>167</v>
      </c>
      <c r="BE195" s="257">
        <f>IF(N195="základní",J195,0)</f>
        <v>0</v>
      </c>
      <c r="BF195" s="257">
        <f>IF(N195="snížená",J195,0)</f>
        <v>0</v>
      </c>
      <c r="BG195" s="257">
        <f>IF(N195="zákl. přenesená",J195,0)</f>
        <v>0</v>
      </c>
      <c r="BH195" s="257">
        <f>IF(N195="sníž. přenesená",J195,0)</f>
        <v>0</v>
      </c>
      <c r="BI195" s="257">
        <f>IF(N195="nulová",J195,0)</f>
        <v>0</v>
      </c>
      <c r="BJ195" s="19" t="s">
        <v>85</v>
      </c>
      <c r="BK195" s="257">
        <f>ROUND(I195*H195,2)</f>
        <v>0</v>
      </c>
      <c r="BL195" s="19" t="s">
        <v>175</v>
      </c>
      <c r="BM195" s="256" t="s">
        <v>489</v>
      </c>
    </row>
    <row r="196" spans="1:51" s="14" customFormat="1" ht="12">
      <c r="A196" s="14"/>
      <c r="B196" s="269"/>
      <c r="C196" s="270"/>
      <c r="D196" s="260" t="s">
        <v>177</v>
      </c>
      <c r="E196" s="270"/>
      <c r="F196" s="272" t="s">
        <v>490</v>
      </c>
      <c r="G196" s="270"/>
      <c r="H196" s="273">
        <v>4823.574</v>
      </c>
      <c r="I196" s="274"/>
      <c r="J196" s="270"/>
      <c r="K196" s="270"/>
      <c r="L196" s="275"/>
      <c r="M196" s="276"/>
      <c r="N196" s="277"/>
      <c r="O196" s="277"/>
      <c r="P196" s="277"/>
      <c r="Q196" s="277"/>
      <c r="R196" s="277"/>
      <c r="S196" s="277"/>
      <c r="T196" s="278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79" t="s">
        <v>177</v>
      </c>
      <c r="AU196" s="279" t="s">
        <v>87</v>
      </c>
      <c r="AV196" s="14" t="s">
        <v>87</v>
      </c>
      <c r="AW196" s="14" t="s">
        <v>4</v>
      </c>
      <c r="AX196" s="14" t="s">
        <v>85</v>
      </c>
      <c r="AY196" s="279" t="s">
        <v>167</v>
      </c>
    </row>
    <row r="197" spans="1:65" s="2" customFormat="1" ht="21.75" customHeight="1">
      <c r="A197" s="40"/>
      <c r="B197" s="41"/>
      <c r="C197" s="245" t="s">
        <v>277</v>
      </c>
      <c r="D197" s="245" t="s">
        <v>170</v>
      </c>
      <c r="E197" s="246" t="s">
        <v>491</v>
      </c>
      <c r="F197" s="247" t="s">
        <v>492</v>
      </c>
      <c r="G197" s="248" t="s">
        <v>267</v>
      </c>
      <c r="H197" s="249">
        <v>9187.76</v>
      </c>
      <c r="I197" s="250"/>
      <c r="J197" s="251">
        <f>ROUND(I197*H197,2)</f>
        <v>0</v>
      </c>
      <c r="K197" s="247" t="s">
        <v>174</v>
      </c>
      <c r="L197" s="46"/>
      <c r="M197" s="252" t="s">
        <v>1</v>
      </c>
      <c r="N197" s="253" t="s">
        <v>42</v>
      </c>
      <c r="O197" s="93"/>
      <c r="P197" s="254">
        <f>O197*H197</f>
        <v>0</v>
      </c>
      <c r="Q197" s="254">
        <v>0</v>
      </c>
      <c r="R197" s="254">
        <f>Q197*H197</f>
        <v>0</v>
      </c>
      <c r="S197" s="254">
        <v>0</v>
      </c>
      <c r="T197" s="255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56" t="s">
        <v>175</v>
      </c>
      <c r="AT197" s="256" t="s">
        <v>170</v>
      </c>
      <c r="AU197" s="256" t="s">
        <v>87</v>
      </c>
      <c r="AY197" s="19" t="s">
        <v>167</v>
      </c>
      <c r="BE197" s="257">
        <f>IF(N197="základní",J197,0)</f>
        <v>0</v>
      </c>
      <c r="BF197" s="257">
        <f>IF(N197="snížená",J197,0)</f>
        <v>0</v>
      </c>
      <c r="BG197" s="257">
        <f>IF(N197="zákl. přenesená",J197,0)</f>
        <v>0</v>
      </c>
      <c r="BH197" s="257">
        <f>IF(N197="sníž. přenesená",J197,0)</f>
        <v>0</v>
      </c>
      <c r="BI197" s="257">
        <f>IF(N197="nulová",J197,0)</f>
        <v>0</v>
      </c>
      <c r="BJ197" s="19" t="s">
        <v>85</v>
      </c>
      <c r="BK197" s="257">
        <f>ROUND(I197*H197,2)</f>
        <v>0</v>
      </c>
      <c r="BL197" s="19" t="s">
        <v>175</v>
      </c>
      <c r="BM197" s="256" t="s">
        <v>493</v>
      </c>
    </row>
    <row r="198" spans="1:47" s="2" customFormat="1" ht="12">
      <c r="A198" s="40"/>
      <c r="B198" s="41"/>
      <c r="C198" s="42"/>
      <c r="D198" s="260" t="s">
        <v>369</v>
      </c>
      <c r="E198" s="42"/>
      <c r="F198" s="302" t="s">
        <v>494</v>
      </c>
      <c r="G198" s="42"/>
      <c r="H198" s="42"/>
      <c r="I198" s="156"/>
      <c r="J198" s="42"/>
      <c r="K198" s="42"/>
      <c r="L198" s="46"/>
      <c r="M198" s="303"/>
      <c r="N198" s="304"/>
      <c r="O198" s="93"/>
      <c r="P198" s="93"/>
      <c r="Q198" s="93"/>
      <c r="R198" s="93"/>
      <c r="S198" s="93"/>
      <c r="T198" s="94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369</v>
      </c>
      <c r="AU198" s="19" t="s">
        <v>87</v>
      </c>
    </row>
    <row r="199" spans="1:51" s="13" customFormat="1" ht="12">
      <c r="A199" s="13"/>
      <c r="B199" s="258"/>
      <c r="C199" s="259"/>
      <c r="D199" s="260" t="s">
        <v>177</v>
      </c>
      <c r="E199" s="261" t="s">
        <v>1</v>
      </c>
      <c r="F199" s="262" t="s">
        <v>495</v>
      </c>
      <c r="G199" s="259"/>
      <c r="H199" s="261" t="s">
        <v>1</v>
      </c>
      <c r="I199" s="263"/>
      <c r="J199" s="259"/>
      <c r="K199" s="259"/>
      <c r="L199" s="264"/>
      <c r="M199" s="265"/>
      <c r="N199" s="266"/>
      <c r="O199" s="266"/>
      <c r="P199" s="266"/>
      <c r="Q199" s="266"/>
      <c r="R199" s="266"/>
      <c r="S199" s="266"/>
      <c r="T199" s="267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8" t="s">
        <v>177</v>
      </c>
      <c r="AU199" s="268" t="s">
        <v>87</v>
      </c>
      <c r="AV199" s="13" t="s">
        <v>85</v>
      </c>
      <c r="AW199" s="13" t="s">
        <v>32</v>
      </c>
      <c r="AX199" s="13" t="s">
        <v>77</v>
      </c>
      <c r="AY199" s="268" t="s">
        <v>167</v>
      </c>
    </row>
    <row r="200" spans="1:51" s="13" customFormat="1" ht="12">
      <c r="A200" s="13"/>
      <c r="B200" s="258"/>
      <c r="C200" s="259"/>
      <c r="D200" s="260" t="s">
        <v>177</v>
      </c>
      <c r="E200" s="261" t="s">
        <v>1</v>
      </c>
      <c r="F200" s="262" t="s">
        <v>495</v>
      </c>
      <c r="G200" s="259"/>
      <c r="H200" s="261" t="s">
        <v>1</v>
      </c>
      <c r="I200" s="263"/>
      <c r="J200" s="259"/>
      <c r="K200" s="259"/>
      <c r="L200" s="264"/>
      <c r="M200" s="265"/>
      <c r="N200" s="266"/>
      <c r="O200" s="266"/>
      <c r="P200" s="266"/>
      <c r="Q200" s="266"/>
      <c r="R200" s="266"/>
      <c r="S200" s="266"/>
      <c r="T200" s="267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8" t="s">
        <v>177</v>
      </c>
      <c r="AU200" s="268" t="s">
        <v>87</v>
      </c>
      <c r="AV200" s="13" t="s">
        <v>85</v>
      </c>
      <c r="AW200" s="13" t="s">
        <v>32</v>
      </c>
      <c r="AX200" s="13" t="s">
        <v>77</v>
      </c>
      <c r="AY200" s="268" t="s">
        <v>167</v>
      </c>
    </row>
    <row r="201" spans="1:51" s="14" customFormat="1" ht="12">
      <c r="A201" s="14"/>
      <c r="B201" s="269"/>
      <c r="C201" s="270"/>
      <c r="D201" s="260" t="s">
        <v>177</v>
      </c>
      <c r="E201" s="271" t="s">
        <v>1</v>
      </c>
      <c r="F201" s="272" t="s">
        <v>443</v>
      </c>
      <c r="G201" s="270"/>
      <c r="H201" s="273">
        <v>4593.88</v>
      </c>
      <c r="I201" s="274"/>
      <c r="J201" s="270"/>
      <c r="K201" s="270"/>
      <c r="L201" s="275"/>
      <c r="M201" s="276"/>
      <c r="N201" s="277"/>
      <c r="O201" s="277"/>
      <c r="P201" s="277"/>
      <c r="Q201" s="277"/>
      <c r="R201" s="277"/>
      <c r="S201" s="277"/>
      <c r="T201" s="278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79" t="s">
        <v>177</v>
      </c>
      <c r="AU201" s="279" t="s">
        <v>87</v>
      </c>
      <c r="AV201" s="14" t="s">
        <v>87</v>
      </c>
      <c r="AW201" s="14" t="s">
        <v>32</v>
      </c>
      <c r="AX201" s="14" t="s">
        <v>77</v>
      </c>
      <c r="AY201" s="279" t="s">
        <v>167</v>
      </c>
    </row>
    <row r="202" spans="1:51" s="13" customFormat="1" ht="12">
      <c r="A202" s="13"/>
      <c r="B202" s="258"/>
      <c r="C202" s="259"/>
      <c r="D202" s="260" t="s">
        <v>177</v>
      </c>
      <c r="E202" s="261" t="s">
        <v>1</v>
      </c>
      <c r="F202" s="262" t="s">
        <v>496</v>
      </c>
      <c r="G202" s="259"/>
      <c r="H202" s="261" t="s">
        <v>1</v>
      </c>
      <c r="I202" s="263"/>
      <c r="J202" s="259"/>
      <c r="K202" s="259"/>
      <c r="L202" s="264"/>
      <c r="M202" s="265"/>
      <c r="N202" s="266"/>
      <c r="O202" s="266"/>
      <c r="P202" s="266"/>
      <c r="Q202" s="266"/>
      <c r="R202" s="266"/>
      <c r="S202" s="266"/>
      <c r="T202" s="267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8" t="s">
        <v>177</v>
      </c>
      <c r="AU202" s="268" t="s">
        <v>87</v>
      </c>
      <c r="AV202" s="13" t="s">
        <v>85</v>
      </c>
      <c r="AW202" s="13" t="s">
        <v>32</v>
      </c>
      <c r="AX202" s="13" t="s">
        <v>77</v>
      </c>
      <c r="AY202" s="268" t="s">
        <v>167</v>
      </c>
    </row>
    <row r="203" spans="1:51" s="13" customFormat="1" ht="12">
      <c r="A203" s="13"/>
      <c r="B203" s="258"/>
      <c r="C203" s="259"/>
      <c r="D203" s="260" t="s">
        <v>177</v>
      </c>
      <c r="E203" s="261" t="s">
        <v>1</v>
      </c>
      <c r="F203" s="262" t="s">
        <v>496</v>
      </c>
      <c r="G203" s="259"/>
      <c r="H203" s="261" t="s">
        <v>1</v>
      </c>
      <c r="I203" s="263"/>
      <c r="J203" s="259"/>
      <c r="K203" s="259"/>
      <c r="L203" s="264"/>
      <c r="M203" s="265"/>
      <c r="N203" s="266"/>
      <c r="O203" s="266"/>
      <c r="P203" s="266"/>
      <c r="Q203" s="266"/>
      <c r="R203" s="266"/>
      <c r="S203" s="266"/>
      <c r="T203" s="267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8" t="s">
        <v>177</v>
      </c>
      <c r="AU203" s="268" t="s">
        <v>87</v>
      </c>
      <c r="AV203" s="13" t="s">
        <v>85</v>
      </c>
      <c r="AW203" s="13" t="s">
        <v>32</v>
      </c>
      <c r="AX203" s="13" t="s">
        <v>77</v>
      </c>
      <c r="AY203" s="268" t="s">
        <v>167</v>
      </c>
    </row>
    <row r="204" spans="1:51" s="14" customFormat="1" ht="12">
      <c r="A204" s="14"/>
      <c r="B204" s="269"/>
      <c r="C204" s="270"/>
      <c r="D204" s="260" t="s">
        <v>177</v>
      </c>
      <c r="E204" s="271" t="s">
        <v>1</v>
      </c>
      <c r="F204" s="272" t="s">
        <v>443</v>
      </c>
      <c r="G204" s="270"/>
      <c r="H204" s="273">
        <v>4593.88</v>
      </c>
      <c r="I204" s="274"/>
      <c r="J204" s="270"/>
      <c r="K204" s="270"/>
      <c r="L204" s="275"/>
      <c r="M204" s="276"/>
      <c r="N204" s="277"/>
      <c r="O204" s="277"/>
      <c r="P204" s="277"/>
      <c r="Q204" s="277"/>
      <c r="R204" s="277"/>
      <c r="S204" s="277"/>
      <c r="T204" s="278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79" t="s">
        <v>177</v>
      </c>
      <c r="AU204" s="279" t="s">
        <v>87</v>
      </c>
      <c r="AV204" s="14" t="s">
        <v>87</v>
      </c>
      <c r="AW204" s="14" t="s">
        <v>32</v>
      </c>
      <c r="AX204" s="14" t="s">
        <v>77</v>
      </c>
      <c r="AY204" s="279" t="s">
        <v>167</v>
      </c>
    </row>
    <row r="205" spans="1:51" s="15" customFormat="1" ht="12">
      <c r="A205" s="15"/>
      <c r="B205" s="280"/>
      <c r="C205" s="281"/>
      <c r="D205" s="260" t="s">
        <v>177</v>
      </c>
      <c r="E205" s="282" t="s">
        <v>1</v>
      </c>
      <c r="F205" s="283" t="s">
        <v>196</v>
      </c>
      <c r="G205" s="281"/>
      <c r="H205" s="284">
        <v>9187.76</v>
      </c>
      <c r="I205" s="285"/>
      <c r="J205" s="281"/>
      <c r="K205" s="281"/>
      <c r="L205" s="286"/>
      <c r="M205" s="287"/>
      <c r="N205" s="288"/>
      <c r="O205" s="288"/>
      <c r="P205" s="288"/>
      <c r="Q205" s="288"/>
      <c r="R205" s="288"/>
      <c r="S205" s="288"/>
      <c r="T205" s="289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90" t="s">
        <v>177</v>
      </c>
      <c r="AU205" s="290" t="s">
        <v>87</v>
      </c>
      <c r="AV205" s="15" t="s">
        <v>175</v>
      </c>
      <c r="AW205" s="15" t="s">
        <v>32</v>
      </c>
      <c r="AX205" s="15" t="s">
        <v>85</v>
      </c>
      <c r="AY205" s="290" t="s">
        <v>167</v>
      </c>
    </row>
    <row r="206" spans="1:65" s="2" customFormat="1" ht="21.75" customHeight="1">
      <c r="A206" s="40"/>
      <c r="B206" s="41"/>
      <c r="C206" s="308" t="s">
        <v>283</v>
      </c>
      <c r="D206" s="308" t="s">
        <v>470</v>
      </c>
      <c r="E206" s="309" t="s">
        <v>497</v>
      </c>
      <c r="F206" s="310" t="s">
        <v>498</v>
      </c>
      <c r="G206" s="311" t="s">
        <v>267</v>
      </c>
      <c r="H206" s="312">
        <v>9647.148</v>
      </c>
      <c r="I206" s="313"/>
      <c r="J206" s="314">
        <f>ROUND(I206*H206,2)</f>
        <v>0</v>
      </c>
      <c r="K206" s="310" t="s">
        <v>174</v>
      </c>
      <c r="L206" s="315"/>
      <c r="M206" s="316" t="s">
        <v>1</v>
      </c>
      <c r="N206" s="317" t="s">
        <v>42</v>
      </c>
      <c r="O206" s="93"/>
      <c r="P206" s="254">
        <f>O206*H206</f>
        <v>0</v>
      </c>
      <c r="Q206" s="254">
        <v>4E-05</v>
      </c>
      <c r="R206" s="254">
        <f>Q206*H206</f>
        <v>0.38588592</v>
      </c>
      <c r="S206" s="254">
        <v>0</v>
      </c>
      <c r="T206" s="255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56" t="s">
        <v>238</v>
      </c>
      <c r="AT206" s="256" t="s">
        <v>470</v>
      </c>
      <c r="AU206" s="256" t="s">
        <v>87</v>
      </c>
      <c r="AY206" s="19" t="s">
        <v>167</v>
      </c>
      <c r="BE206" s="257">
        <f>IF(N206="základní",J206,0)</f>
        <v>0</v>
      </c>
      <c r="BF206" s="257">
        <f>IF(N206="snížená",J206,0)</f>
        <v>0</v>
      </c>
      <c r="BG206" s="257">
        <f>IF(N206="zákl. přenesená",J206,0)</f>
        <v>0</v>
      </c>
      <c r="BH206" s="257">
        <f>IF(N206="sníž. přenesená",J206,0)</f>
        <v>0</v>
      </c>
      <c r="BI206" s="257">
        <f>IF(N206="nulová",J206,0)</f>
        <v>0</v>
      </c>
      <c r="BJ206" s="19" t="s">
        <v>85</v>
      </c>
      <c r="BK206" s="257">
        <f>ROUND(I206*H206,2)</f>
        <v>0</v>
      </c>
      <c r="BL206" s="19" t="s">
        <v>175</v>
      </c>
      <c r="BM206" s="256" t="s">
        <v>499</v>
      </c>
    </row>
    <row r="207" spans="1:51" s="14" customFormat="1" ht="12">
      <c r="A207" s="14"/>
      <c r="B207" s="269"/>
      <c r="C207" s="270"/>
      <c r="D207" s="260" t="s">
        <v>177</v>
      </c>
      <c r="E207" s="271" t="s">
        <v>1</v>
      </c>
      <c r="F207" s="272" t="s">
        <v>500</v>
      </c>
      <c r="G207" s="270"/>
      <c r="H207" s="273">
        <v>9187.76</v>
      </c>
      <c r="I207" s="274"/>
      <c r="J207" s="270"/>
      <c r="K207" s="270"/>
      <c r="L207" s="275"/>
      <c r="M207" s="276"/>
      <c r="N207" s="277"/>
      <c r="O207" s="277"/>
      <c r="P207" s="277"/>
      <c r="Q207" s="277"/>
      <c r="R207" s="277"/>
      <c r="S207" s="277"/>
      <c r="T207" s="278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79" t="s">
        <v>177</v>
      </c>
      <c r="AU207" s="279" t="s">
        <v>87</v>
      </c>
      <c r="AV207" s="14" t="s">
        <v>87</v>
      </c>
      <c r="AW207" s="14" t="s">
        <v>32</v>
      </c>
      <c r="AX207" s="14" t="s">
        <v>85</v>
      </c>
      <c r="AY207" s="279" t="s">
        <v>167</v>
      </c>
    </row>
    <row r="208" spans="1:51" s="14" customFormat="1" ht="12">
      <c r="A208" s="14"/>
      <c r="B208" s="269"/>
      <c r="C208" s="270"/>
      <c r="D208" s="260" t="s">
        <v>177</v>
      </c>
      <c r="E208" s="270"/>
      <c r="F208" s="272" t="s">
        <v>501</v>
      </c>
      <c r="G208" s="270"/>
      <c r="H208" s="273">
        <v>9647.148</v>
      </c>
      <c r="I208" s="274"/>
      <c r="J208" s="270"/>
      <c r="K208" s="270"/>
      <c r="L208" s="275"/>
      <c r="M208" s="276"/>
      <c r="N208" s="277"/>
      <c r="O208" s="277"/>
      <c r="P208" s="277"/>
      <c r="Q208" s="277"/>
      <c r="R208" s="277"/>
      <c r="S208" s="277"/>
      <c r="T208" s="278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79" t="s">
        <v>177</v>
      </c>
      <c r="AU208" s="279" t="s">
        <v>87</v>
      </c>
      <c r="AV208" s="14" t="s">
        <v>87</v>
      </c>
      <c r="AW208" s="14" t="s">
        <v>4</v>
      </c>
      <c r="AX208" s="14" t="s">
        <v>85</v>
      </c>
      <c r="AY208" s="279" t="s">
        <v>167</v>
      </c>
    </row>
    <row r="209" spans="1:65" s="2" customFormat="1" ht="33" customHeight="1">
      <c r="A209" s="40"/>
      <c r="B209" s="41"/>
      <c r="C209" s="245" t="s">
        <v>288</v>
      </c>
      <c r="D209" s="245" t="s">
        <v>170</v>
      </c>
      <c r="E209" s="246" t="s">
        <v>502</v>
      </c>
      <c r="F209" s="247" t="s">
        <v>503</v>
      </c>
      <c r="G209" s="248" t="s">
        <v>173</v>
      </c>
      <c r="H209" s="249">
        <v>21.6</v>
      </c>
      <c r="I209" s="250"/>
      <c r="J209" s="251">
        <f>ROUND(I209*H209,2)</f>
        <v>0</v>
      </c>
      <c r="K209" s="247" t="s">
        <v>317</v>
      </c>
      <c r="L209" s="46"/>
      <c r="M209" s="252" t="s">
        <v>1</v>
      </c>
      <c r="N209" s="253" t="s">
        <v>42</v>
      </c>
      <c r="O209" s="93"/>
      <c r="P209" s="254">
        <f>O209*H209</f>
        <v>0</v>
      </c>
      <c r="Q209" s="254">
        <v>0.0012</v>
      </c>
      <c r="R209" s="254">
        <f>Q209*H209</f>
        <v>0.02592</v>
      </c>
      <c r="S209" s="254">
        <v>0</v>
      </c>
      <c r="T209" s="255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56" t="s">
        <v>175</v>
      </c>
      <c r="AT209" s="256" t="s">
        <v>170</v>
      </c>
      <c r="AU209" s="256" t="s">
        <v>87</v>
      </c>
      <c r="AY209" s="19" t="s">
        <v>167</v>
      </c>
      <c r="BE209" s="257">
        <f>IF(N209="základní",J209,0)</f>
        <v>0</v>
      </c>
      <c r="BF209" s="257">
        <f>IF(N209="snížená",J209,0)</f>
        <v>0</v>
      </c>
      <c r="BG209" s="257">
        <f>IF(N209="zákl. přenesená",J209,0)</f>
        <v>0</v>
      </c>
      <c r="BH209" s="257">
        <f>IF(N209="sníž. přenesená",J209,0)</f>
        <v>0</v>
      </c>
      <c r="BI209" s="257">
        <f>IF(N209="nulová",J209,0)</f>
        <v>0</v>
      </c>
      <c r="BJ209" s="19" t="s">
        <v>85</v>
      </c>
      <c r="BK209" s="257">
        <f>ROUND(I209*H209,2)</f>
        <v>0</v>
      </c>
      <c r="BL209" s="19" t="s">
        <v>175</v>
      </c>
      <c r="BM209" s="256" t="s">
        <v>504</v>
      </c>
    </row>
    <row r="210" spans="1:51" s="13" customFormat="1" ht="12">
      <c r="A210" s="13"/>
      <c r="B210" s="258"/>
      <c r="C210" s="259"/>
      <c r="D210" s="260" t="s">
        <v>177</v>
      </c>
      <c r="E210" s="261" t="s">
        <v>1</v>
      </c>
      <c r="F210" s="262" t="s">
        <v>505</v>
      </c>
      <c r="G210" s="259"/>
      <c r="H210" s="261" t="s">
        <v>1</v>
      </c>
      <c r="I210" s="263"/>
      <c r="J210" s="259"/>
      <c r="K210" s="259"/>
      <c r="L210" s="264"/>
      <c r="M210" s="265"/>
      <c r="N210" s="266"/>
      <c r="O210" s="266"/>
      <c r="P210" s="266"/>
      <c r="Q210" s="266"/>
      <c r="R210" s="266"/>
      <c r="S210" s="266"/>
      <c r="T210" s="267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8" t="s">
        <v>177</v>
      </c>
      <c r="AU210" s="268" t="s">
        <v>87</v>
      </c>
      <c r="AV210" s="13" t="s">
        <v>85</v>
      </c>
      <c r="AW210" s="13" t="s">
        <v>32</v>
      </c>
      <c r="AX210" s="13" t="s">
        <v>77</v>
      </c>
      <c r="AY210" s="268" t="s">
        <v>167</v>
      </c>
    </row>
    <row r="211" spans="1:51" s="13" customFormat="1" ht="12">
      <c r="A211" s="13"/>
      <c r="B211" s="258"/>
      <c r="C211" s="259"/>
      <c r="D211" s="260" t="s">
        <v>177</v>
      </c>
      <c r="E211" s="261" t="s">
        <v>1</v>
      </c>
      <c r="F211" s="262" t="s">
        <v>506</v>
      </c>
      <c r="G211" s="259"/>
      <c r="H211" s="261" t="s">
        <v>1</v>
      </c>
      <c r="I211" s="263"/>
      <c r="J211" s="259"/>
      <c r="K211" s="259"/>
      <c r="L211" s="264"/>
      <c r="M211" s="265"/>
      <c r="N211" s="266"/>
      <c r="O211" s="266"/>
      <c r="P211" s="266"/>
      <c r="Q211" s="266"/>
      <c r="R211" s="266"/>
      <c r="S211" s="266"/>
      <c r="T211" s="267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8" t="s">
        <v>177</v>
      </c>
      <c r="AU211" s="268" t="s">
        <v>87</v>
      </c>
      <c r="AV211" s="13" t="s">
        <v>85</v>
      </c>
      <c r="AW211" s="13" t="s">
        <v>32</v>
      </c>
      <c r="AX211" s="13" t="s">
        <v>77</v>
      </c>
      <c r="AY211" s="268" t="s">
        <v>167</v>
      </c>
    </row>
    <row r="212" spans="1:51" s="14" customFormat="1" ht="12">
      <c r="A212" s="14"/>
      <c r="B212" s="269"/>
      <c r="C212" s="270"/>
      <c r="D212" s="260" t="s">
        <v>177</v>
      </c>
      <c r="E212" s="271" t="s">
        <v>1</v>
      </c>
      <c r="F212" s="272" t="s">
        <v>412</v>
      </c>
      <c r="G212" s="270"/>
      <c r="H212" s="273">
        <v>21.6</v>
      </c>
      <c r="I212" s="274"/>
      <c r="J212" s="270"/>
      <c r="K212" s="270"/>
      <c r="L212" s="275"/>
      <c r="M212" s="276"/>
      <c r="N212" s="277"/>
      <c r="O212" s="277"/>
      <c r="P212" s="277"/>
      <c r="Q212" s="277"/>
      <c r="R212" s="277"/>
      <c r="S212" s="277"/>
      <c r="T212" s="278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79" t="s">
        <v>177</v>
      </c>
      <c r="AU212" s="279" t="s">
        <v>87</v>
      </c>
      <c r="AV212" s="14" t="s">
        <v>87</v>
      </c>
      <c r="AW212" s="14" t="s">
        <v>32</v>
      </c>
      <c r="AX212" s="14" t="s">
        <v>77</v>
      </c>
      <c r="AY212" s="279" t="s">
        <v>167</v>
      </c>
    </row>
    <row r="213" spans="1:51" s="13" customFormat="1" ht="12">
      <c r="A213" s="13"/>
      <c r="B213" s="258"/>
      <c r="C213" s="259"/>
      <c r="D213" s="260" t="s">
        <v>177</v>
      </c>
      <c r="E213" s="261" t="s">
        <v>1</v>
      </c>
      <c r="F213" s="262" t="s">
        <v>507</v>
      </c>
      <c r="G213" s="259"/>
      <c r="H213" s="261" t="s">
        <v>1</v>
      </c>
      <c r="I213" s="263"/>
      <c r="J213" s="259"/>
      <c r="K213" s="259"/>
      <c r="L213" s="264"/>
      <c r="M213" s="265"/>
      <c r="N213" s="266"/>
      <c r="O213" s="266"/>
      <c r="P213" s="266"/>
      <c r="Q213" s="266"/>
      <c r="R213" s="266"/>
      <c r="S213" s="266"/>
      <c r="T213" s="267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8" t="s">
        <v>177</v>
      </c>
      <c r="AU213" s="268" t="s">
        <v>87</v>
      </c>
      <c r="AV213" s="13" t="s">
        <v>85</v>
      </c>
      <c r="AW213" s="13" t="s">
        <v>32</v>
      </c>
      <c r="AX213" s="13" t="s">
        <v>77</v>
      </c>
      <c r="AY213" s="268" t="s">
        <v>167</v>
      </c>
    </row>
    <row r="214" spans="1:51" s="15" customFormat="1" ht="12">
      <c r="A214" s="15"/>
      <c r="B214" s="280"/>
      <c r="C214" s="281"/>
      <c r="D214" s="260" t="s">
        <v>177</v>
      </c>
      <c r="E214" s="282" t="s">
        <v>1</v>
      </c>
      <c r="F214" s="283" t="s">
        <v>196</v>
      </c>
      <c r="G214" s="281"/>
      <c r="H214" s="284">
        <v>21.6</v>
      </c>
      <c r="I214" s="285"/>
      <c r="J214" s="281"/>
      <c r="K214" s="281"/>
      <c r="L214" s="286"/>
      <c r="M214" s="287"/>
      <c r="N214" s="288"/>
      <c r="O214" s="288"/>
      <c r="P214" s="288"/>
      <c r="Q214" s="288"/>
      <c r="R214" s="288"/>
      <c r="S214" s="288"/>
      <c r="T214" s="289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90" t="s">
        <v>177</v>
      </c>
      <c r="AU214" s="290" t="s">
        <v>87</v>
      </c>
      <c r="AV214" s="15" t="s">
        <v>175</v>
      </c>
      <c r="AW214" s="15" t="s">
        <v>32</v>
      </c>
      <c r="AX214" s="15" t="s">
        <v>85</v>
      </c>
      <c r="AY214" s="290" t="s">
        <v>167</v>
      </c>
    </row>
    <row r="215" spans="1:65" s="2" customFormat="1" ht="16.5" customHeight="1">
      <c r="A215" s="40"/>
      <c r="B215" s="41"/>
      <c r="C215" s="308" t="s">
        <v>8</v>
      </c>
      <c r="D215" s="308" t="s">
        <v>470</v>
      </c>
      <c r="E215" s="309" t="s">
        <v>508</v>
      </c>
      <c r="F215" s="310" t="s">
        <v>509</v>
      </c>
      <c r="G215" s="311" t="s">
        <v>173</v>
      </c>
      <c r="H215" s="312">
        <v>12.24</v>
      </c>
      <c r="I215" s="313"/>
      <c r="J215" s="314">
        <f>ROUND(I215*H215,2)</f>
        <v>0</v>
      </c>
      <c r="K215" s="310" t="s">
        <v>174</v>
      </c>
      <c r="L215" s="315"/>
      <c r="M215" s="316" t="s">
        <v>1</v>
      </c>
      <c r="N215" s="317" t="s">
        <v>42</v>
      </c>
      <c r="O215" s="93"/>
      <c r="P215" s="254">
        <f>O215*H215</f>
        <v>0</v>
      </c>
      <c r="Q215" s="254">
        <v>0.108</v>
      </c>
      <c r="R215" s="254">
        <f>Q215*H215</f>
        <v>1.32192</v>
      </c>
      <c r="S215" s="254">
        <v>0</v>
      </c>
      <c r="T215" s="255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56" t="s">
        <v>238</v>
      </c>
      <c r="AT215" s="256" t="s">
        <v>470</v>
      </c>
      <c r="AU215" s="256" t="s">
        <v>87</v>
      </c>
      <c r="AY215" s="19" t="s">
        <v>167</v>
      </c>
      <c r="BE215" s="257">
        <f>IF(N215="základní",J215,0)</f>
        <v>0</v>
      </c>
      <c r="BF215" s="257">
        <f>IF(N215="snížená",J215,0)</f>
        <v>0</v>
      </c>
      <c r="BG215" s="257">
        <f>IF(N215="zákl. přenesená",J215,0)</f>
        <v>0</v>
      </c>
      <c r="BH215" s="257">
        <f>IF(N215="sníž. přenesená",J215,0)</f>
        <v>0</v>
      </c>
      <c r="BI215" s="257">
        <f>IF(N215="nulová",J215,0)</f>
        <v>0</v>
      </c>
      <c r="BJ215" s="19" t="s">
        <v>85</v>
      </c>
      <c r="BK215" s="257">
        <f>ROUND(I215*H215,2)</f>
        <v>0</v>
      </c>
      <c r="BL215" s="19" t="s">
        <v>175</v>
      </c>
      <c r="BM215" s="256" t="s">
        <v>510</v>
      </c>
    </row>
    <row r="216" spans="1:51" s="14" customFormat="1" ht="12">
      <c r="A216" s="14"/>
      <c r="B216" s="269"/>
      <c r="C216" s="270"/>
      <c r="D216" s="260" t="s">
        <v>177</v>
      </c>
      <c r="E216" s="271" t="s">
        <v>1</v>
      </c>
      <c r="F216" s="272" t="s">
        <v>511</v>
      </c>
      <c r="G216" s="270"/>
      <c r="H216" s="273">
        <v>12</v>
      </c>
      <c r="I216" s="274"/>
      <c r="J216" s="270"/>
      <c r="K216" s="270"/>
      <c r="L216" s="275"/>
      <c r="M216" s="276"/>
      <c r="N216" s="277"/>
      <c r="O216" s="277"/>
      <c r="P216" s="277"/>
      <c r="Q216" s="277"/>
      <c r="R216" s="277"/>
      <c r="S216" s="277"/>
      <c r="T216" s="278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79" t="s">
        <v>177</v>
      </c>
      <c r="AU216" s="279" t="s">
        <v>87</v>
      </c>
      <c r="AV216" s="14" t="s">
        <v>87</v>
      </c>
      <c r="AW216" s="14" t="s">
        <v>32</v>
      </c>
      <c r="AX216" s="14" t="s">
        <v>85</v>
      </c>
      <c r="AY216" s="279" t="s">
        <v>167</v>
      </c>
    </row>
    <row r="217" spans="1:51" s="14" customFormat="1" ht="12">
      <c r="A217" s="14"/>
      <c r="B217" s="269"/>
      <c r="C217" s="270"/>
      <c r="D217" s="260" t="s">
        <v>177</v>
      </c>
      <c r="E217" s="270"/>
      <c r="F217" s="272" t="s">
        <v>512</v>
      </c>
      <c r="G217" s="270"/>
      <c r="H217" s="273">
        <v>12.24</v>
      </c>
      <c r="I217" s="274"/>
      <c r="J217" s="270"/>
      <c r="K217" s="270"/>
      <c r="L217" s="275"/>
      <c r="M217" s="276"/>
      <c r="N217" s="277"/>
      <c r="O217" s="277"/>
      <c r="P217" s="277"/>
      <c r="Q217" s="277"/>
      <c r="R217" s="277"/>
      <c r="S217" s="277"/>
      <c r="T217" s="278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79" t="s">
        <v>177</v>
      </c>
      <c r="AU217" s="279" t="s">
        <v>87</v>
      </c>
      <c r="AV217" s="14" t="s">
        <v>87</v>
      </c>
      <c r="AW217" s="14" t="s">
        <v>4</v>
      </c>
      <c r="AX217" s="14" t="s">
        <v>85</v>
      </c>
      <c r="AY217" s="279" t="s">
        <v>167</v>
      </c>
    </row>
    <row r="218" spans="1:63" s="12" customFormat="1" ht="22.8" customHeight="1">
      <c r="A218" s="12"/>
      <c r="B218" s="229"/>
      <c r="C218" s="230"/>
      <c r="D218" s="231" t="s">
        <v>76</v>
      </c>
      <c r="E218" s="243" t="s">
        <v>168</v>
      </c>
      <c r="F218" s="243" t="s">
        <v>169</v>
      </c>
      <c r="G218" s="230"/>
      <c r="H218" s="230"/>
      <c r="I218" s="233"/>
      <c r="J218" s="244">
        <f>BK218</f>
        <v>0</v>
      </c>
      <c r="K218" s="230"/>
      <c r="L218" s="235"/>
      <c r="M218" s="236"/>
      <c r="N218" s="237"/>
      <c r="O218" s="237"/>
      <c r="P218" s="238">
        <f>SUM(P219:P261)</f>
        <v>0</v>
      </c>
      <c r="Q218" s="237"/>
      <c r="R218" s="238">
        <f>SUM(R219:R261)</f>
        <v>0.19192425000000002</v>
      </c>
      <c r="S218" s="237"/>
      <c r="T218" s="239">
        <f>SUM(T219:T261)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40" t="s">
        <v>85</v>
      </c>
      <c r="AT218" s="241" t="s">
        <v>76</v>
      </c>
      <c r="AU218" s="241" t="s">
        <v>85</v>
      </c>
      <c r="AY218" s="240" t="s">
        <v>167</v>
      </c>
      <c r="BK218" s="242">
        <f>SUM(BK219:BK261)</f>
        <v>0</v>
      </c>
    </row>
    <row r="219" spans="1:65" s="2" customFormat="1" ht="21.75" customHeight="1">
      <c r="A219" s="40"/>
      <c r="B219" s="41"/>
      <c r="C219" s="245" t="s">
        <v>300</v>
      </c>
      <c r="D219" s="245" t="s">
        <v>170</v>
      </c>
      <c r="E219" s="246" t="s">
        <v>513</v>
      </c>
      <c r="F219" s="247" t="s">
        <v>514</v>
      </c>
      <c r="G219" s="248" t="s">
        <v>173</v>
      </c>
      <c r="H219" s="249">
        <v>408</v>
      </c>
      <c r="I219" s="250"/>
      <c r="J219" s="251">
        <f>ROUND(I219*H219,2)</f>
        <v>0</v>
      </c>
      <c r="K219" s="247" t="s">
        <v>174</v>
      </c>
      <c r="L219" s="46"/>
      <c r="M219" s="252" t="s">
        <v>1</v>
      </c>
      <c r="N219" s="253" t="s">
        <v>42</v>
      </c>
      <c r="O219" s="93"/>
      <c r="P219" s="254">
        <f>O219*H219</f>
        <v>0</v>
      </c>
      <c r="Q219" s="254">
        <v>0</v>
      </c>
      <c r="R219" s="254">
        <f>Q219*H219</f>
        <v>0</v>
      </c>
      <c r="S219" s="254">
        <v>0</v>
      </c>
      <c r="T219" s="255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56" t="s">
        <v>175</v>
      </c>
      <c r="AT219" s="256" t="s">
        <v>170</v>
      </c>
      <c r="AU219" s="256" t="s">
        <v>87</v>
      </c>
      <c r="AY219" s="19" t="s">
        <v>167</v>
      </c>
      <c r="BE219" s="257">
        <f>IF(N219="základní",J219,0)</f>
        <v>0</v>
      </c>
      <c r="BF219" s="257">
        <f>IF(N219="snížená",J219,0)</f>
        <v>0</v>
      </c>
      <c r="BG219" s="257">
        <f>IF(N219="zákl. přenesená",J219,0)</f>
        <v>0</v>
      </c>
      <c r="BH219" s="257">
        <f>IF(N219="sníž. přenesená",J219,0)</f>
        <v>0</v>
      </c>
      <c r="BI219" s="257">
        <f>IF(N219="nulová",J219,0)</f>
        <v>0</v>
      </c>
      <c r="BJ219" s="19" t="s">
        <v>85</v>
      </c>
      <c r="BK219" s="257">
        <f>ROUND(I219*H219,2)</f>
        <v>0</v>
      </c>
      <c r="BL219" s="19" t="s">
        <v>175</v>
      </c>
      <c r="BM219" s="256" t="s">
        <v>515</v>
      </c>
    </row>
    <row r="220" spans="1:51" s="13" customFormat="1" ht="12">
      <c r="A220" s="13"/>
      <c r="B220" s="258"/>
      <c r="C220" s="259"/>
      <c r="D220" s="260" t="s">
        <v>177</v>
      </c>
      <c r="E220" s="261" t="s">
        <v>1</v>
      </c>
      <c r="F220" s="262" t="s">
        <v>516</v>
      </c>
      <c r="G220" s="259"/>
      <c r="H220" s="261" t="s">
        <v>1</v>
      </c>
      <c r="I220" s="263"/>
      <c r="J220" s="259"/>
      <c r="K220" s="259"/>
      <c r="L220" s="264"/>
      <c r="M220" s="265"/>
      <c r="N220" s="266"/>
      <c r="O220" s="266"/>
      <c r="P220" s="266"/>
      <c r="Q220" s="266"/>
      <c r="R220" s="266"/>
      <c r="S220" s="266"/>
      <c r="T220" s="267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8" t="s">
        <v>177</v>
      </c>
      <c r="AU220" s="268" t="s">
        <v>87</v>
      </c>
      <c r="AV220" s="13" t="s">
        <v>85</v>
      </c>
      <c r="AW220" s="13" t="s">
        <v>32</v>
      </c>
      <c r="AX220" s="13" t="s">
        <v>77</v>
      </c>
      <c r="AY220" s="268" t="s">
        <v>167</v>
      </c>
    </row>
    <row r="221" spans="1:51" s="14" customFormat="1" ht="12">
      <c r="A221" s="14"/>
      <c r="B221" s="269"/>
      <c r="C221" s="270"/>
      <c r="D221" s="260" t="s">
        <v>177</v>
      </c>
      <c r="E221" s="271" t="s">
        <v>1</v>
      </c>
      <c r="F221" s="272" t="s">
        <v>517</v>
      </c>
      <c r="G221" s="270"/>
      <c r="H221" s="273">
        <v>408</v>
      </c>
      <c r="I221" s="274"/>
      <c r="J221" s="270"/>
      <c r="K221" s="270"/>
      <c r="L221" s="275"/>
      <c r="M221" s="276"/>
      <c r="N221" s="277"/>
      <c r="O221" s="277"/>
      <c r="P221" s="277"/>
      <c r="Q221" s="277"/>
      <c r="R221" s="277"/>
      <c r="S221" s="277"/>
      <c r="T221" s="278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79" t="s">
        <v>177</v>
      </c>
      <c r="AU221" s="279" t="s">
        <v>87</v>
      </c>
      <c r="AV221" s="14" t="s">
        <v>87</v>
      </c>
      <c r="AW221" s="14" t="s">
        <v>32</v>
      </c>
      <c r="AX221" s="14" t="s">
        <v>77</v>
      </c>
      <c r="AY221" s="279" t="s">
        <v>167</v>
      </c>
    </row>
    <row r="222" spans="1:51" s="15" customFormat="1" ht="12">
      <c r="A222" s="15"/>
      <c r="B222" s="280"/>
      <c r="C222" s="281"/>
      <c r="D222" s="260" t="s">
        <v>177</v>
      </c>
      <c r="E222" s="282" t="s">
        <v>1</v>
      </c>
      <c r="F222" s="283" t="s">
        <v>196</v>
      </c>
      <c r="G222" s="281"/>
      <c r="H222" s="284">
        <v>408</v>
      </c>
      <c r="I222" s="285"/>
      <c r="J222" s="281"/>
      <c r="K222" s="281"/>
      <c r="L222" s="286"/>
      <c r="M222" s="287"/>
      <c r="N222" s="288"/>
      <c r="O222" s="288"/>
      <c r="P222" s="288"/>
      <c r="Q222" s="288"/>
      <c r="R222" s="288"/>
      <c r="S222" s="288"/>
      <c r="T222" s="289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90" t="s">
        <v>177</v>
      </c>
      <c r="AU222" s="290" t="s">
        <v>87</v>
      </c>
      <c r="AV222" s="15" t="s">
        <v>175</v>
      </c>
      <c r="AW222" s="15" t="s">
        <v>32</v>
      </c>
      <c r="AX222" s="15" t="s">
        <v>85</v>
      </c>
      <c r="AY222" s="290" t="s">
        <v>167</v>
      </c>
    </row>
    <row r="223" spans="1:65" s="2" customFormat="1" ht="21.75" customHeight="1">
      <c r="A223" s="40"/>
      <c r="B223" s="41"/>
      <c r="C223" s="245" t="s">
        <v>306</v>
      </c>
      <c r="D223" s="245" t="s">
        <v>170</v>
      </c>
      <c r="E223" s="246" t="s">
        <v>518</v>
      </c>
      <c r="F223" s="247" t="s">
        <v>519</v>
      </c>
      <c r="G223" s="248" t="s">
        <v>173</v>
      </c>
      <c r="H223" s="249">
        <v>18360</v>
      </c>
      <c r="I223" s="250"/>
      <c r="J223" s="251">
        <f>ROUND(I223*H223,2)</f>
        <v>0</v>
      </c>
      <c r="K223" s="247" t="s">
        <v>174</v>
      </c>
      <c r="L223" s="46"/>
      <c r="M223" s="252" t="s">
        <v>1</v>
      </c>
      <c r="N223" s="253" t="s">
        <v>42</v>
      </c>
      <c r="O223" s="93"/>
      <c r="P223" s="254">
        <f>O223*H223</f>
        <v>0</v>
      </c>
      <c r="Q223" s="254">
        <v>0</v>
      </c>
      <c r="R223" s="254">
        <f>Q223*H223</f>
        <v>0</v>
      </c>
      <c r="S223" s="254">
        <v>0</v>
      </c>
      <c r="T223" s="255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56" t="s">
        <v>175</v>
      </c>
      <c r="AT223" s="256" t="s">
        <v>170</v>
      </c>
      <c r="AU223" s="256" t="s">
        <v>87</v>
      </c>
      <c r="AY223" s="19" t="s">
        <v>167</v>
      </c>
      <c r="BE223" s="257">
        <f>IF(N223="základní",J223,0)</f>
        <v>0</v>
      </c>
      <c r="BF223" s="257">
        <f>IF(N223="snížená",J223,0)</f>
        <v>0</v>
      </c>
      <c r="BG223" s="257">
        <f>IF(N223="zákl. přenesená",J223,0)</f>
        <v>0</v>
      </c>
      <c r="BH223" s="257">
        <f>IF(N223="sníž. přenesená",J223,0)</f>
        <v>0</v>
      </c>
      <c r="BI223" s="257">
        <f>IF(N223="nulová",J223,0)</f>
        <v>0</v>
      </c>
      <c r="BJ223" s="19" t="s">
        <v>85</v>
      </c>
      <c r="BK223" s="257">
        <f>ROUND(I223*H223,2)</f>
        <v>0</v>
      </c>
      <c r="BL223" s="19" t="s">
        <v>175</v>
      </c>
      <c r="BM223" s="256" t="s">
        <v>520</v>
      </c>
    </row>
    <row r="224" spans="1:51" s="14" customFormat="1" ht="12">
      <c r="A224" s="14"/>
      <c r="B224" s="269"/>
      <c r="C224" s="270"/>
      <c r="D224" s="260" t="s">
        <v>177</v>
      </c>
      <c r="E224" s="271" t="s">
        <v>1</v>
      </c>
      <c r="F224" s="272" t="s">
        <v>521</v>
      </c>
      <c r="G224" s="270"/>
      <c r="H224" s="273">
        <v>18360</v>
      </c>
      <c r="I224" s="274"/>
      <c r="J224" s="270"/>
      <c r="K224" s="270"/>
      <c r="L224" s="275"/>
      <c r="M224" s="276"/>
      <c r="N224" s="277"/>
      <c r="O224" s="277"/>
      <c r="P224" s="277"/>
      <c r="Q224" s="277"/>
      <c r="R224" s="277"/>
      <c r="S224" s="277"/>
      <c r="T224" s="278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79" t="s">
        <v>177</v>
      </c>
      <c r="AU224" s="279" t="s">
        <v>87</v>
      </c>
      <c r="AV224" s="14" t="s">
        <v>87</v>
      </c>
      <c r="AW224" s="14" t="s">
        <v>32</v>
      </c>
      <c r="AX224" s="14" t="s">
        <v>85</v>
      </c>
      <c r="AY224" s="279" t="s">
        <v>167</v>
      </c>
    </row>
    <row r="225" spans="1:65" s="2" customFormat="1" ht="21.75" customHeight="1">
      <c r="A225" s="40"/>
      <c r="B225" s="41"/>
      <c r="C225" s="245" t="s">
        <v>314</v>
      </c>
      <c r="D225" s="245" t="s">
        <v>170</v>
      </c>
      <c r="E225" s="246" t="s">
        <v>522</v>
      </c>
      <c r="F225" s="247" t="s">
        <v>523</v>
      </c>
      <c r="G225" s="248" t="s">
        <v>173</v>
      </c>
      <c r="H225" s="249">
        <v>408</v>
      </c>
      <c r="I225" s="250"/>
      <c r="J225" s="251">
        <f>ROUND(I225*H225,2)</f>
        <v>0</v>
      </c>
      <c r="K225" s="247" t="s">
        <v>174</v>
      </c>
      <c r="L225" s="46"/>
      <c r="M225" s="252" t="s">
        <v>1</v>
      </c>
      <c r="N225" s="253" t="s">
        <v>42</v>
      </c>
      <c r="O225" s="93"/>
      <c r="P225" s="254">
        <f>O225*H225</f>
        <v>0</v>
      </c>
      <c r="Q225" s="254">
        <v>0</v>
      </c>
      <c r="R225" s="254">
        <f>Q225*H225</f>
        <v>0</v>
      </c>
      <c r="S225" s="254">
        <v>0</v>
      </c>
      <c r="T225" s="255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56" t="s">
        <v>175</v>
      </c>
      <c r="AT225" s="256" t="s">
        <v>170</v>
      </c>
      <c r="AU225" s="256" t="s">
        <v>87</v>
      </c>
      <c r="AY225" s="19" t="s">
        <v>167</v>
      </c>
      <c r="BE225" s="257">
        <f>IF(N225="základní",J225,0)</f>
        <v>0</v>
      </c>
      <c r="BF225" s="257">
        <f>IF(N225="snížená",J225,0)</f>
        <v>0</v>
      </c>
      <c r="BG225" s="257">
        <f>IF(N225="zákl. přenesená",J225,0)</f>
        <v>0</v>
      </c>
      <c r="BH225" s="257">
        <f>IF(N225="sníž. přenesená",J225,0)</f>
        <v>0</v>
      </c>
      <c r="BI225" s="257">
        <f>IF(N225="nulová",J225,0)</f>
        <v>0</v>
      </c>
      <c r="BJ225" s="19" t="s">
        <v>85</v>
      </c>
      <c r="BK225" s="257">
        <f>ROUND(I225*H225,2)</f>
        <v>0</v>
      </c>
      <c r="BL225" s="19" t="s">
        <v>175</v>
      </c>
      <c r="BM225" s="256" t="s">
        <v>524</v>
      </c>
    </row>
    <row r="226" spans="1:65" s="2" customFormat="1" ht="16.5" customHeight="1">
      <c r="A226" s="40"/>
      <c r="B226" s="41"/>
      <c r="C226" s="245" t="s">
        <v>321</v>
      </c>
      <c r="D226" s="245" t="s">
        <v>170</v>
      </c>
      <c r="E226" s="246" t="s">
        <v>525</v>
      </c>
      <c r="F226" s="247" t="s">
        <v>526</v>
      </c>
      <c r="G226" s="248" t="s">
        <v>173</v>
      </c>
      <c r="H226" s="249">
        <v>408</v>
      </c>
      <c r="I226" s="250"/>
      <c r="J226" s="251">
        <f>ROUND(I226*H226,2)</f>
        <v>0</v>
      </c>
      <c r="K226" s="247" t="s">
        <v>174</v>
      </c>
      <c r="L226" s="46"/>
      <c r="M226" s="252" t="s">
        <v>1</v>
      </c>
      <c r="N226" s="253" t="s">
        <v>42</v>
      </c>
      <c r="O226" s="93"/>
      <c r="P226" s="254">
        <f>O226*H226</f>
        <v>0</v>
      </c>
      <c r="Q226" s="254">
        <v>0</v>
      </c>
      <c r="R226" s="254">
        <f>Q226*H226</f>
        <v>0</v>
      </c>
      <c r="S226" s="254">
        <v>0</v>
      </c>
      <c r="T226" s="255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56" t="s">
        <v>175</v>
      </c>
      <c r="AT226" s="256" t="s">
        <v>170</v>
      </c>
      <c r="AU226" s="256" t="s">
        <v>87</v>
      </c>
      <c r="AY226" s="19" t="s">
        <v>167</v>
      </c>
      <c r="BE226" s="257">
        <f>IF(N226="základní",J226,0)</f>
        <v>0</v>
      </c>
      <c r="BF226" s="257">
        <f>IF(N226="snížená",J226,0)</f>
        <v>0</v>
      </c>
      <c r="BG226" s="257">
        <f>IF(N226="zákl. přenesená",J226,0)</f>
        <v>0</v>
      </c>
      <c r="BH226" s="257">
        <f>IF(N226="sníž. přenesená",J226,0)</f>
        <v>0</v>
      </c>
      <c r="BI226" s="257">
        <f>IF(N226="nulová",J226,0)</f>
        <v>0</v>
      </c>
      <c r="BJ226" s="19" t="s">
        <v>85</v>
      </c>
      <c r="BK226" s="257">
        <f>ROUND(I226*H226,2)</f>
        <v>0</v>
      </c>
      <c r="BL226" s="19" t="s">
        <v>175</v>
      </c>
      <c r="BM226" s="256" t="s">
        <v>527</v>
      </c>
    </row>
    <row r="227" spans="1:65" s="2" customFormat="1" ht="16.5" customHeight="1">
      <c r="A227" s="40"/>
      <c r="B227" s="41"/>
      <c r="C227" s="245" t="s">
        <v>327</v>
      </c>
      <c r="D227" s="245" t="s">
        <v>170</v>
      </c>
      <c r="E227" s="246" t="s">
        <v>528</v>
      </c>
      <c r="F227" s="247" t="s">
        <v>529</v>
      </c>
      <c r="G227" s="248" t="s">
        <v>173</v>
      </c>
      <c r="H227" s="249">
        <v>18360</v>
      </c>
      <c r="I227" s="250"/>
      <c r="J227" s="251">
        <f>ROUND(I227*H227,2)</f>
        <v>0</v>
      </c>
      <c r="K227" s="247" t="s">
        <v>174</v>
      </c>
      <c r="L227" s="46"/>
      <c r="M227" s="252" t="s">
        <v>1</v>
      </c>
      <c r="N227" s="253" t="s">
        <v>42</v>
      </c>
      <c r="O227" s="93"/>
      <c r="P227" s="254">
        <f>O227*H227</f>
        <v>0</v>
      </c>
      <c r="Q227" s="254">
        <v>0</v>
      </c>
      <c r="R227" s="254">
        <f>Q227*H227</f>
        <v>0</v>
      </c>
      <c r="S227" s="254">
        <v>0</v>
      </c>
      <c r="T227" s="255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56" t="s">
        <v>175</v>
      </c>
      <c r="AT227" s="256" t="s">
        <v>170</v>
      </c>
      <c r="AU227" s="256" t="s">
        <v>87</v>
      </c>
      <c r="AY227" s="19" t="s">
        <v>167</v>
      </c>
      <c r="BE227" s="257">
        <f>IF(N227="základní",J227,0)</f>
        <v>0</v>
      </c>
      <c r="BF227" s="257">
        <f>IF(N227="snížená",J227,0)</f>
        <v>0</v>
      </c>
      <c r="BG227" s="257">
        <f>IF(N227="zákl. přenesená",J227,0)</f>
        <v>0</v>
      </c>
      <c r="BH227" s="257">
        <f>IF(N227="sníž. přenesená",J227,0)</f>
        <v>0</v>
      </c>
      <c r="BI227" s="257">
        <f>IF(N227="nulová",J227,0)</f>
        <v>0</v>
      </c>
      <c r="BJ227" s="19" t="s">
        <v>85</v>
      </c>
      <c r="BK227" s="257">
        <f>ROUND(I227*H227,2)</f>
        <v>0</v>
      </c>
      <c r="BL227" s="19" t="s">
        <v>175</v>
      </c>
      <c r="BM227" s="256" t="s">
        <v>530</v>
      </c>
    </row>
    <row r="228" spans="1:51" s="14" customFormat="1" ht="12">
      <c r="A228" s="14"/>
      <c r="B228" s="269"/>
      <c r="C228" s="270"/>
      <c r="D228" s="260" t="s">
        <v>177</v>
      </c>
      <c r="E228" s="271" t="s">
        <v>1</v>
      </c>
      <c r="F228" s="272" t="s">
        <v>521</v>
      </c>
      <c r="G228" s="270"/>
      <c r="H228" s="273">
        <v>18360</v>
      </c>
      <c r="I228" s="274"/>
      <c r="J228" s="270"/>
      <c r="K228" s="270"/>
      <c r="L228" s="275"/>
      <c r="M228" s="276"/>
      <c r="N228" s="277"/>
      <c r="O228" s="277"/>
      <c r="P228" s="277"/>
      <c r="Q228" s="277"/>
      <c r="R228" s="277"/>
      <c r="S228" s="277"/>
      <c r="T228" s="278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79" t="s">
        <v>177</v>
      </c>
      <c r="AU228" s="279" t="s">
        <v>87</v>
      </c>
      <c r="AV228" s="14" t="s">
        <v>87</v>
      </c>
      <c r="AW228" s="14" t="s">
        <v>32</v>
      </c>
      <c r="AX228" s="14" t="s">
        <v>77</v>
      </c>
      <c r="AY228" s="279" t="s">
        <v>167</v>
      </c>
    </row>
    <row r="229" spans="1:51" s="15" customFormat="1" ht="12">
      <c r="A229" s="15"/>
      <c r="B229" s="280"/>
      <c r="C229" s="281"/>
      <c r="D229" s="260" t="s">
        <v>177</v>
      </c>
      <c r="E229" s="282" t="s">
        <v>1</v>
      </c>
      <c r="F229" s="283" t="s">
        <v>196</v>
      </c>
      <c r="G229" s="281"/>
      <c r="H229" s="284">
        <v>18360</v>
      </c>
      <c r="I229" s="285"/>
      <c r="J229" s="281"/>
      <c r="K229" s="281"/>
      <c r="L229" s="286"/>
      <c r="M229" s="287"/>
      <c r="N229" s="288"/>
      <c r="O229" s="288"/>
      <c r="P229" s="288"/>
      <c r="Q229" s="288"/>
      <c r="R229" s="288"/>
      <c r="S229" s="288"/>
      <c r="T229" s="289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90" t="s">
        <v>177</v>
      </c>
      <c r="AU229" s="290" t="s">
        <v>87</v>
      </c>
      <c r="AV229" s="15" t="s">
        <v>175</v>
      </c>
      <c r="AW229" s="15" t="s">
        <v>32</v>
      </c>
      <c r="AX229" s="15" t="s">
        <v>85</v>
      </c>
      <c r="AY229" s="290" t="s">
        <v>167</v>
      </c>
    </row>
    <row r="230" spans="1:65" s="2" customFormat="1" ht="16.5" customHeight="1">
      <c r="A230" s="40"/>
      <c r="B230" s="41"/>
      <c r="C230" s="245" t="s">
        <v>7</v>
      </c>
      <c r="D230" s="245" t="s">
        <v>170</v>
      </c>
      <c r="E230" s="246" t="s">
        <v>531</v>
      </c>
      <c r="F230" s="247" t="s">
        <v>532</v>
      </c>
      <c r="G230" s="248" t="s">
        <v>173</v>
      </c>
      <c r="H230" s="249">
        <v>408</v>
      </c>
      <c r="I230" s="250"/>
      <c r="J230" s="251">
        <f>ROUND(I230*H230,2)</f>
        <v>0</v>
      </c>
      <c r="K230" s="247" t="s">
        <v>174</v>
      </c>
      <c r="L230" s="46"/>
      <c r="M230" s="252" t="s">
        <v>1</v>
      </c>
      <c r="N230" s="253" t="s">
        <v>42</v>
      </c>
      <c r="O230" s="93"/>
      <c r="P230" s="254">
        <f>O230*H230</f>
        <v>0</v>
      </c>
      <c r="Q230" s="254">
        <v>0</v>
      </c>
      <c r="R230" s="254">
        <f>Q230*H230</f>
        <v>0</v>
      </c>
      <c r="S230" s="254">
        <v>0</v>
      </c>
      <c r="T230" s="255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56" t="s">
        <v>175</v>
      </c>
      <c r="AT230" s="256" t="s">
        <v>170</v>
      </c>
      <c r="AU230" s="256" t="s">
        <v>87</v>
      </c>
      <c r="AY230" s="19" t="s">
        <v>167</v>
      </c>
      <c r="BE230" s="257">
        <f>IF(N230="základní",J230,0)</f>
        <v>0</v>
      </c>
      <c r="BF230" s="257">
        <f>IF(N230="snížená",J230,0)</f>
        <v>0</v>
      </c>
      <c r="BG230" s="257">
        <f>IF(N230="zákl. přenesená",J230,0)</f>
        <v>0</v>
      </c>
      <c r="BH230" s="257">
        <f>IF(N230="sníž. přenesená",J230,0)</f>
        <v>0</v>
      </c>
      <c r="BI230" s="257">
        <f>IF(N230="nulová",J230,0)</f>
        <v>0</v>
      </c>
      <c r="BJ230" s="19" t="s">
        <v>85</v>
      </c>
      <c r="BK230" s="257">
        <f>ROUND(I230*H230,2)</f>
        <v>0</v>
      </c>
      <c r="BL230" s="19" t="s">
        <v>175</v>
      </c>
      <c r="BM230" s="256" t="s">
        <v>533</v>
      </c>
    </row>
    <row r="231" spans="1:65" s="2" customFormat="1" ht="21.75" customHeight="1">
      <c r="A231" s="40"/>
      <c r="B231" s="41"/>
      <c r="C231" s="245" t="s">
        <v>345</v>
      </c>
      <c r="D231" s="245" t="s">
        <v>170</v>
      </c>
      <c r="E231" s="246" t="s">
        <v>534</v>
      </c>
      <c r="F231" s="247" t="s">
        <v>535</v>
      </c>
      <c r="G231" s="248" t="s">
        <v>173</v>
      </c>
      <c r="H231" s="249">
        <v>249.953</v>
      </c>
      <c r="I231" s="250"/>
      <c r="J231" s="251">
        <f>ROUND(I231*H231,2)</f>
        <v>0</v>
      </c>
      <c r="K231" s="247" t="s">
        <v>174</v>
      </c>
      <c r="L231" s="46"/>
      <c r="M231" s="252" t="s">
        <v>1</v>
      </c>
      <c r="N231" s="253" t="s">
        <v>42</v>
      </c>
      <c r="O231" s="93"/>
      <c r="P231" s="254">
        <f>O231*H231</f>
        <v>0</v>
      </c>
      <c r="Q231" s="254">
        <v>0.00021</v>
      </c>
      <c r="R231" s="254">
        <f>Q231*H231</f>
        <v>0.05249013</v>
      </c>
      <c r="S231" s="254">
        <v>0</v>
      </c>
      <c r="T231" s="255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56" t="s">
        <v>175</v>
      </c>
      <c r="AT231" s="256" t="s">
        <v>170</v>
      </c>
      <c r="AU231" s="256" t="s">
        <v>87</v>
      </c>
      <c r="AY231" s="19" t="s">
        <v>167</v>
      </c>
      <c r="BE231" s="257">
        <f>IF(N231="základní",J231,0)</f>
        <v>0</v>
      </c>
      <c r="BF231" s="257">
        <f>IF(N231="snížená",J231,0)</f>
        <v>0</v>
      </c>
      <c r="BG231" s="257">
        <f>IF(N231="zákl. přenesená",J231,0)</f>
        <v>0</v>
      </c>
      <c r="BH231" s="257">
        <f>IF(N231="sníž. přenesená",J231,0)</f>
        <v>0</v>
      </c>
      <c r="BI231" s="257">
        <f>IF(N231="nulová",J231,0)</f>
        <v>0</v>
      </c>
      <c r="BJ231" s="19" t="s">
        <v>85</v>
      </c>
      <c r="BK231" s="257">
        <f>ROUND(I231*H231,2)</f>
        <v>0</v>
      </c>
      <c r="BL231" s="19" t="s">
        <v>175</v>
      </c>
      <c r="BM231" s="256" t="s">
        <v>536</v>
      </c>
    </row>
    <row r="232" spans="1:51" s="13" customFormat="1" ht="12">
      <c r="A232" s="13"/>
      <c r="B232" s="258"/>
      <c r="C232" s="259"/>
      <c r="D232" s="260" t="s">
        <v>177</v>
      </c>
      <c r="E232" s="261" t="s">
        <v>1</v>
      </c>
      <c r="F232" s="262" t="s">
        <v>537</v>
      </c>
      <c r="G232" s="259"/>
      <c r="H232" s="261" t="s">
        <v>1</v>
      </c>
      <c r="I232" s="263"/>
      <c r="J232" s="259"/>
      <c r="K232" s="259"/>
      <c r="L232" s="264"/>
      <c r="M232" s="265"/>
      <c r="N232" s="266"/>
      <c r="O232" s="266"/>
      <c r="P232" s="266"/>
      <c r="Q232" s="266"/>
      <c r="R232" s="266"/>
      <c r="S232" s="266"/>
      <c r="T232" s="267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8" t="s">
        <v>177</v>
      </c>
      <c r="AU232" s="268" t="s">
        <v>87</v>
      </c>
      <c r="AV232" s="13" t="s">
        <v>85</v>
      </c>
      <c r="AW232" s="13" t="s">
        <v>32</v>
      </c>
      <c r="AX232" s="13" t="s">
        <v>77</v>
      </c>
      <c r="AY232" s="268" t="s">
        <v>167</v>
      </c>
    </row>
    <row r="233" spans="1:51" s="14" customFormat="1" ht="12">
      <c r="A233" s="14"/>
      <c r="B233" s="269"/>
      <c r="C233" s="270"/>
      <c r="D233" s="260" t="s">
        <v>177</v>
      </c>
      <c r="E233" s="271" t="s">
        <v>1</v>
      </c>
      <c r="F233" s="272" t="s">
        <v>538</v>
      </c>
      <c r="G233" s="270"/>
      <c r="H233" s="273">
        <v>249.953</v>
      </c>
      <c r="I233" s="274"/>
      <c r="J233" s="270"/>
      <c r="K233" s="270"/>
      <c r="L233" s="275"/>
      <c r="M233" s="276"/>
      <c r="N233" s="277"/>
      <c r="O233" s="277"/>
      <c r="P233" s="277"/>
      <c r="Q233" s="277"/>
      <c r="R233" s="277"/>
      <c r="S233" s="277"/>
      <c r="T233" s="278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79" t="s">
        <v>177</v>
      </c>
      <c r="AU233" s="279" t="s">
        <v>87</v>
      </c>
      <c r="AV233" s="14" t="s">
        <v>87</v>
      </c>
      <c r="AW233" s="14" t="s">
        <v>32</v>
      </c>
      <c r="AX233" s="14" t="s">
        <v>77</v>
      </c>
      <c r="AY233" s="279" t="s">
        <v>167</v>
      </c>
    </row>
    <row r="234" spans="1:51" s="15" customFormat="1" ht="12">
      <c r="A234" s="15"/>
      <c r="B234" s="280"/>
      <c r="C234" s="281"/>
      <c r="D234" s="260" t="s">
        <v>177</v>
      </c>
      <c r="E234" s="282" t="s">
        <v>1</v>
      </c>
      <c r="F234" s="283" t="s">
        <v>196</v>
      </c>
      <c r="G234" s="281"/>
      <c r="H234" s="284">
        <v>249.953</v>
      </c>
      <c r="I234" s="285"/>
      <c r="J234" s="281"/>
      <c r="K234" s="281"/>
      <c r="L234" s="286"/>
      <c r="M234" s="287"/>
      <c r="N234" s="288"/>
      <c r="O234" s="288"/>
      <c r="P234" s="288"/>
      <c r="Q234" s="288"/>
      <c r="R234" s="288"/>
      <c r="S234" s="288"/>
      <c r="T234" s="289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90" t="s">
        <v>177</v>
      </c>
      <c r="AU234" s="290" t="s">
        <v>87</v>
      </c>
      <c r="AV234" s="15" t="s">
        <v>175</v>
      </c>
      <c r="AW234" s="15" t="s">
        <v>32</v>
      </c>
      <c r="AX234" s="15" t="s">
        <v>85</v>
      </c>
      <c r="AY234" s="290" t="s">
        <v>167</v>
      </c>
    </row>
    <row r="235" spans="1:65" s="2" customFormat="1" ht="21.75" customHeight="1">
      <c r="A235" s="40"/>
      <c r="B235" s="41"/>
      <c r="C235" s="245" t="s">
        <v>350</v>
      </c>
      <c r="D235" s="245" t="s">
        <v>170</v>
      </c>
      <c r="E235" s="246" t="s">
        <v>539</v>
      </c>
      <c r="F235" s="247" t="s">
        <v>540</v>
      </c>
      <c r="G235" s="248" t="s">
        <v>173</v>
      </c>
      <c r="H235" s="249">
        <v>3371.88</v>
      </c>
      <c r="I235" s="250"/>
      <c r="J235" s="251">
        <f>ROUND(I235*H235,2)</f>
        <v>0</v>
      </c>
      <c r="K235" s="247" t="s">
        <v>174</v>
      </c>
      <c r="L235" s="46"/>
      <c r="M235" s="252" t="s">
        <v>1</v>
      </c>
      <c r="N235" s="253" t="s">
        <v>42</v>
      </c>
      <c r="O235" s="93"/>
      <c r="P235" s="254">
        <f>O235*H235</f>
        <v>0</v>
      </c>
      <c r="Q235" s="254">
        <v>4E-05</v>
      </c>
      <c r="R235" s="254">
        <f>Q235*H235</f>
        <v>0.13487520000000003</v>
      </c>
      <c r="S235" s="254">
        <v>0</v>
      </c>
      <c r="T235" s="255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56" t="s">
        <v>175</v>
      </c>
      <c r="AT235" s="256" t="s">
        <v>170</v>
      </c>
      <c r="AU235" s="256" t="s">
        <v>87</v>
      </c>
      <c r="AY235" s="19" t="s">
        <v>167</v>
      </c>
      <c r="BE235" s="257">
        <f>IF(N235="základní",J235,0)</f>
        <v>0</v>
      </c>
      <c r="BF235" s="257">
        <f>IF(N235="snížená",J235,0)</f>
        <v>0</v>
      </c>
      <c r="BG235" s="257">
        <f>IF(N235="zákl. přenesená",J235,0)</f>
        <v>0</v>
      </c>
      <c r="BH235" s="257">
        <f>IF(N235="sníž. přenesená",J235,0)</f>
        <v>0</v>
      </c>
      <c r="BI235" s="257">
        <f>IF(N235="nulová",J235,0)</f>
        <v>0</v>
      </c>
      <c r="BJ235" s="19" t="s">
        <v>85</v>
      </c>
      <c r="BK235" s="257">
        <f>ROUND(I235*H235,2)</f>
        <v>0</v>
      </c>
      <c r="BL235" s="19" t="s">
        <v>175</v>
      </c>
      <c r="BM235" s="256" t="s">
        <v>541</v>
      </c>
    </row>
    <row r="236" spans="1:51" s="14" customFormat="1" ht="12">
      <c r="A236" s="14"/>
      <c r="B236" s="269"/>
      <c r="C236" s="270"/>
      <c r="D236" s="260" t="s">
        <v>177</v>
      </c>
      <c r="E236" s="271" t="s">
        <v>1</v>
      </c>
      <c r="F236" s="272" t="s">
        <v>542</v>
      </c>
      <c r="G236" s="270"/>
      <c r="H236" s="273">
        <v>3371.88</v>
      </c>
      <c r="I236" s="274"/>
      <c r="J236" s="270"/>
      <c r="K236" s="270"/>
      <c r="L236" s="275"/>
      <c r="M236" s="276"/>
      <c r="N236" s="277"/>
      <c r="O236" s="277"/>
      <c r="P236" s="277"/>
      <c r="Q236" s="277"/>
      <c r="R236" s="277"/>
      <c r="S236" s="277"/>
      <c r="T236" s="278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79" t="s">
        <v>177</v>
      </c>
      <c r="AU236" s="279" t="s">
        <v>87</v>
      </c>
      <c r="AV236" s="14" t="s">
        <v>87</v>
      </c>
      <c r="AW236" s="14" t="s">
        <v>32</v>
      </c>
      <c r="AX236" s="14" t="s">
        <v>77</v>
      </c>
      <c r="AY236" s="279" t="s">
        <v>167</v>
      </c>
    </row>
    <row r="237" spans="1:51" s="15" customFormat="1" ht="12">
      <c r="A237" s="15"/>
      <c r="B237" s="280"/>
      <c r="C237" s="281"/>
      <c r="D237" s="260" t="s">
        <v>177</v>
      </c>
      <c r="E237" s="282" t="s">
        <v>1</v>
      </c>
      <c r="F237" s="283" t="s">
        <v>196</v>
      </c>
      <c r="G237" s="281"/>
      <c r="H237" s="284">
        <v>3371.88</v>
      </c>
      <c r="I237" s="285"/>
      <c r="J237" s="281"/>
      <c r="K237" s="281"/>
      <c r="L237" s="286"/>
      <c r="M237" s="287"/>
      <c r="N237" s="288"/>
      <c r="O237" s="288"/>
      <c r="P237" s="288"/>
      <c r="Q237" s="288"/>
      <c r="R237" s="288"/>
      <c r="S237" s="288"/>
      <c r="T237" s="289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90" t="s">
        <v>177</v>
      </c>
      <c r="AU237" s="290" t="s">
        <v>87</v>
      </c>
      <c r="AV237" s="15" t="s">
        <v>175</v>
      </c>
      <c r="AW237" s="15" t="s">
        <v>32</v>
      </c>
      <c r="AX237" s="15" t="s">
        <v>85</v>
      </c>
      <c r="AY237" s="290" t="s">
        <v>167</v>
      </c>
    </row>
    <row r="238" spans="1:65" s="2" customFormat="1" ht="16.5" customHeight="1">
      <c r="A238" s="40"/>
      <c r="B238" s="41"/>
      <c r="C238" s="245" t="s">
        <v>356</v>
      </c>
      <c r="D238" s="245" t="s">
        <v>170</v>
      </c>
      <c r="E238" s="246" t="s">
        <v>543</v>
      </c>
      <c r="F238" s="247" t="s">
        <v>544</v>
      </c>
      <c r="G238" s="248" t="s">
        <v>173</v>
      </c>
      <c r="H238" s="249">
        <v>54.47</v>
      </c>
      <c r="I238" s="250"/>
      <c r="J238" s="251">
        <f>ROUND(I238*H238,2)</f>
        <v>0</v>
      </c>
      <c r="K238" s="247" t="s">
        <v>174</v>
      </c>
      <c r="L238" s="46"/>
      <c r="M238" s="252" t="s">
        <v>1</v>
      </c>
      <c r="N238" s="253" t="s">
        <v>42</v>
      </c>
      <c r="O238" s="93"/>
      <c r="P238" s="254">
        <f>O238*H238</f>
        <v>0</v>
      </c>
      <c r="Q238" s="254">
        <v>0</v>
      </c>
      <c r="R238" s="254">
        <f>Q238*H238</f>
        <v>0</v>
      </c>
      <c r="S238" s="254">
        <v>0</v>
      </c>
      <c r="T238" s="255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56" t="s">
        <v>175</v>
      </c>
      <c r="AT238" s="256" t="s">
        <v>170</v>
      </c>
      <c r="AU238" s="256" t="s">
        <v>87</v>
      </c>
      <c r="AY238" s="19" t="s">
        <v>167</v>
      </c>
      <c r="BE238" s="257">
        <f>IF(N238="základní",J238,0)</f>
        <v>0</v>
      </c>
      <c r="BF238" s="257">
        <f>IF(N238="snížená",J238,0)</f>
        <v>0</v>
      </c>
      <c r="BG238" s="257">
        <f>IF(N238="zákl. přenesená",J238,0)</f>
        <v>0</v>
      </c>
      <c r="BH238" s="257">
        <f>IF(N238="sníž. přenesená",J238,0)</f>
        <v>0</v>
      </c>
      <c r="BI238" s="257">
        <f>IF(N238="nulová",J238,0)</f>
        <v>0</v>
      </c>
      <c r="BJ238" s="19" t="s">
        <v>85</v>
      </c>
      <c r="BK238" s="257">
        <f>ROUND(I238*H238,2)</f>
        <v>0</v>
      </c>
      <c r="BL238" s="19" t="s">
        <v>175</v>
      </c>
      <c r="BM238" s="256" t="s">
        <v>545</v>
      </c>
    </row>
    <row r="239" spans="1:51" s="13" customFormat="1" ht="12">
      <c r="A239" s="13"/>
      <c r="B239" s="258"/>
      <c r="C239" s="259"/>
      <c r="D239" s="260" t="s">
        <v>177</v>
      </c>
      <c r="E239" s="261" t="s">
        <v>1</v>
      </c>
      <c r="F239" s="262" t="s">
        <v>546</v>
      </c>
      <c r="G239" s="259"/>
      <c r="H239" s="261" t="s">
        <v>1</v>
      </c>
      <c r="I239" s="263"/>
      <c r="J239" s="259"/>
      <c r="K239" s="259"/>
      <c r="L239" s="264"/>
      <c r="M239" s="265"/>
      <c r="N239" s="266"/>
      <c r="O239" s="266"/>
      <c r="P239" s="266"/>
      <c r="Q239" s="266"/>
      <c r="R239" s="266"/>
      <c r="S239" s="266"/>
      <c r="T239" s="267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8" t="s">
        <v>177</v>
      </c>
      <c r="AU239" s="268" t="s">
        <v>87</v>
      </c>
      <c r="AV239" s="13" t="s">
        <v>85</v>
      </c>
      <c r="AW239" s="13" t="s">
        <v>32</v>
      </c>
      <c r="AX239" s="13" t="s">
        <v>77</v>
      </c>
      <c r="AY239" s="268" t="s">
        <v>167</v>
      </c>
    </row>
    <row r="240" spans="1:51" s="13" customFormat="1" ht="12">
      <c r="A240" s="13"/>
      <c r="B240" s="258"/>
      <c r="C240" s="259"/>
      <c r="D240" s="260" t="s">
        <v>177</v>
      </c>
      <c r="E240" s="261" t="s">
        <v>1</v>
      </c>
      <c r="F240" s="262" t="s">
        <v>547</v>
      </c>
      <c r="G240" s="259"/>
      <c r="H240" s="261" t="s">
        <v>1</v>
      </c>
      <c r="I240" s="263"/>
      <c r="J240" s="259"/>
      <c r="K240" s="259"/>
      <c r="L240" s="264"/>
      <c r="M240" s="265"/>
      <c r="N240" s="266"/>
      <c r="O240" s="266"/>
      <c r="P240" s="266"/>
      <c r="Q240" s="266"/>
      <c r="R240" s="266"/>
      <c r="S240" s="266"/>
      <c r="T240" s="267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8" t="s">
        <v>177</v>
      </c>
      <c r="AU240" s="268" t="s">
        <v>87</v>
      </c>
      <c r="AV240" s="13" t="s">
        <v>85</v>
      </c>
      <c r="AW240" s="13" t="s">
        <v>32</v>
      </c>
      <c r="AX240" s="13" t="s">
        <v>77</v>
      </c>
      <c r="AY240" s="268" t="s">
        <v>167</v>
      </c>
    </row>
    <row r="241" spans="1:51" s="14" customFormat="1" ht="12">
      <c r="A241" s="14"/>
      <c r="B241" s="269"/>
      <c r="C241" s="270"/>
      <c r="D241" s="260" t="s">
        <v>177</v>
      </c>
      <c r="E241" s="271" t="s">
        <v>1</v>
      </c>
      <c r="F241" s="272" t="s">
        <v>548</v>
      </c>
      <c r="G241" s="270"/>
      <c r="H241" s="273">
        <v>54.47</v>
      </c>
      <c r="I241" s="274"/>
      <c r="J241" s="270"/>
      <c r="K241" s="270"/>
      <c r="L241" s="275"/>
      <c r="M241" s="276"/>
      <c r="N241" s="277"/>
      <c r="O241" s="277"/>
      <c r="P241" s="277"/>
      <c r="Q241" s="277"/>
      <c r="R241" s="277"/>
      <c r="S241" s="277"/>
      <c r="T241" s="278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79" t="s">
        <v>177</v>
      </c>
      <c r="AU241" s="279" t="s">
        <v>87</v>
      </c>
      <c r="AV241" s="14" t="s">
        <v>87</v>
      </c>
      <c r="AW241" s="14" t="s">
        <v>32</v>
      </c>
      <c r="AX241" s="14" t="s">
        <v>77</v>
      </c>
      <c r="AY241" s="279" t="s">
        <v>167</v>
      </c>
    </row>
    <row r="242" spans="1:51" s="15" customFormat="1" ht="12">
      <c r="A242" s="15"/>
      <c r="B242" s="280"/>
      <c r="C242" s="281"/>
      <c r="D242" s="260" t="s">
        <v>177</v>
      </c>
      <c r="E242" s="282" t="s">
        <v>1</v>
      </c>
      <c r="F242" s="283" t="s">
        <v>196</v>
      </c>
      <c r="G242" s="281"/>
      <c r="H242" s="284">
        <v>54.47</v>
      </c>
      <c r="I242" s="285"/>
      <c r="J242" s="281"/>
      <c r="K242" s="281"/>
      <c r="L242" s="286"/>
      <c r="M242" s="287"/>
      <c r="N242" s="288"/>
      <c r="O242" s="288"/>
      <c r="P242" s="288"/>
      <c r="Q242" s="288"/>
      <c r="R242" s="288"/>
      <c r="S242" s="288"/>
      <c r="T242" s="289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90" t="s">
        <v>177</v>
      </c>
      <c r="AU242" s="290" t="s">
        <v>87</v>
      </c>
      <c r="AV242" s="15" t="s">
        <v>175</v>
      </c>
      <c r="AW242" s="15" t="s">
        <v>32</v>
      </c>
      <c r="AX242" s="15" t="s">
        <v>85</v>
      </c>
      <c r="AY242" s="290" t="s">
        <v>167</v>
      </c>
    </row>
    <row r="243" spans="1:65" s="2" customFormat="1" ht="16.5" customHeight="1">
      <c r="A243" s="40"/>
      <c r="B243" s="41"/>
      <c r="C243" s="245" t="s">
        <v>361</v>
      </c>
      <c r="D243" s="245" t="s">
        <v>170</v>
      </c>
      <c r="E243" s="246" t="s">
        <v>549</v>
      </c>
      <c r="F243" s="247" t="s">
        <v>550</v>
      </c>
      <c r="G243" s="248" t="s">
        <v>267</v>
      </c>
      <c r="H243" s="249">
        <v>86.39</v>
      </c>
      <c r="I243" s="250"/>
      <c r="J243" s="251">
        <f>ROUND(I243*H243,2)</f>
        <v>0</v>
      </c>
      <c r="K243" s="247" t="s">
        <v>317</v>
      </c>
      <c r="L243" s="46"/>
      <c r="M243" s="252" t="s">
        <v>1</v>
      </c>
      <c r="N243" s="253" t="s">
        <v>42</v>
      </c>
      <c r="O243" s="93"/>
      <c r="P243" s="254">
        <f>O243*H243</f>
        <v>0</v>
      </c>
      <c r="Q243" s="254">
        <v>0</v>
      </c>
      <c r="R243" s="254">
        <f>Q243*H243</f>
        <v>0</v>
      </c>
      <c r="S243" s="254">
        <v>0</v>
      </c>
      <c r="T243" s="255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56" t="s">
        <v>175</v>
      </c>
      <c r="AT243" s="256" t="s">
        <v>170</v>
      </c>
      <c r="AU243" s="256" t="s">
        <v>87</v>
      </c>
      <c r="AY243" s="19" t="s">
        <v>167</v>
      </c>
      <c r="BE243" s="257">
        <f>IF(N243="základní",J243,0)</f>
        <v>0</v>
      </c>
      <c r="BF243" s="257">
        <f>IF(N243="snížená",J243,0)</f>
        <v>0</v>
      </c>
      <c r="BG243" s="257">
        <f>IF(N243="zákl. přenesená",J243,0)</f>
        <v>0</v>
      </c>
      <c r="BH243" s="257">
        <f>IF(N243="sníž. přenesená",J243,0)</f>
        <v>0</v>
      </c>
      <c r="BI243" s="257">
        <f>IF(N243="nulová",J243,0)</f>
        <v>0</v>
      </c>
      <c r="BJ243" s="19" t="s">
        <v>85</v>
      </c>
      <c r="BK243" s="257">
        <f>ROUND(I243*H243,2)</f>
        <v>0</v>
      </c>
      <c r="BL243" s="19" t="s">
        <v>175</v>
      </c>
      <c r="BM243" s="256" t="s">
        <v>551</v>
      </c>
    </row>
    <row r="244" spans="1:51" s="13" customFormat="1" ht="12">
      <c r="A244" s="13"/>
      <c r="B244" s="258"/>
      <c r="C244" s="259"/>
      <c r="D244" s="260" t="s">
        <v>177</v>
      </c>
      <c r="E244" s="261" t="s">
        <v>1</v>
      </c>
      <c r="F244" s="262" t="s">
        <v>552</v>
      </c>
      <c r="G244" s="259"/>
      <c r="H244" s="261" t="s">
        <v>1</v>
      </c>
      <c r="I244" s="263"/>
      <c r="J244" s="259"/>
      <c r="K244" s="259"/>
      <c r="L244" s="264"/>
      <c r="M244" s="265"/>
      <c r="N244" s="266"/>
      <c r="O244" s="266"/>
      <c r="P244" s="266"/>
      <c r="Q244" s="266"/>
      <c r="R244" s="266"/>
      <c r="S244" s="266"/>
      <c r="T244" s="267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8" t="s">
        <v>177</v>
      </c>
      <c r="AU244" s="268" t="s">
        <v>87</v>
      </c>
      <c r="AV244" s="13" t="s">
        <v>85</v>
      </c>
      <c r="AW244" s="13" t="s">
        <v>32</v>
      </c>
      <c r="AX244" s="13" t="s">
        <v>77</v>
      </c>
      <c r="AY244" s="268" t="s">
        <v>167</v>
      </c>
    </row>
    <row r="245" spans="1:51" s="13" customFormat="1" ht="12">
      <c r="A245" s="13"/>
      <c r="B245" s="258"/>
      <c r="C245" s="259"/>
      <c r="D245" s="260" t="s">
        <v>177</v>
      </c>
      <c r="E245" s="261" t="s">
        <v>1</v>
      </c>
      <c r="F245" s="262" t="s">
        <v>553</v>
      </c>
      <c r="G245" s="259"/>
      <c r="H245" s="261" t="s">
        <v>1</v>
      </c>
      <c r="I245" s="263"/>
      <c r="J245" s="259"/>
      <c r="K245" s="259"/>
      <c r="L245" s="264"/>
      <c r="M245" s="265"/>
      <c r="N245" s="266"/>
      <c r="O245" s="266"/>
      <c r="P245" s="266"/>
      <c r="Q245" s="266"/>
      <c r="R245" s="266"/>
      <c r="S245" s="266"/>
      <c r="T245" s="267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8" t="s">
        <v>177</v>
      </c>
      <c r="AU245" s="268" t="s">
        <v>87</v>
      </c>
      <c r="AV245" s="13" t="s">
        <v>85</v>
      </c>
      <c r="AW245" s="13" t="s">
        <v>32</v>
      </c>
      <c r="AX245" s="13" t="s">
        <v>77</v>
      </c>
      <c r="AY245" s="268" t="s">
        <v>167</v>
      </c>
    </row>
    <row r="246" spans="1:51" s="14" customFormat="1" ht="12">
      <c r="A246" s="14"/>
      <c r="B246" s="269"/>
      <c r="C246" s="270"/>
      <c r="D246" s="260" t="s">
        <v>177</v>
      </c>
      <c r="E246" s="271" t="s">
        <v>1</v>
      </c>
      <c r="F246" s="272" t="s">
        <v>554</v>
      </c>
      <c r="G246" s="270"/>
      <c r="H246" s="273">
        <v>41.43</v>
      </c>
      <c r="I246" s="274"/>
      <c r="J246" s="270"/>
      <c r="K246" s="270"/>
      <c r="L246" s="275"/>
      <c r="M246" s="276"/>
      <c r="N246" s="277"/>
      <c r="O246" s="277"/>
      <c r="P246" s="277"/>
      <c r="Q246" s="277"/>
      <c r="R246" s="277"/>
      <c r="S246" s="277"/>
      <c r="T246" s="278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79" t="s">
        <v>177</v>
      </c>
      <c r="AU246" s="279" t="s">
        <v>87</v>
      </c>
      <c r="AV246" s="14" t="s">
        <v>87</v>
      </c>
      <c r="AW246" s="14" t="s">
        <v>32</v>
      </c>
      <c r="AX246" s="14" t="s">
        <v>77</v>
      </c>
      <c r="AY246" s="279" t="s">
        <v>167</v>
      </c>
    </row>
    <row r="247" spans="1:51" s="13" customFormat="1" ht="12">
      <c r="A247" s="13"/>
      <c r="B247" s="258"/>
      <c r="C247" s="259"/>
      <c r="D247" s="260" t="s">
        <v>177</v>
      </c>
      <c r="E247" s="261" t="s">
        <v>1</v>
      </c>
      <c r="F247" s="262" t="s">
        <v>552</v>
      </c>
      <c r="G247" s="259"/>
      <c r="H247" s="261" t="s">
        <v>1</v>
      </c>
      <c r="I247" s="263"/>
      <c r="J247" s="259"/>
      <c r="K247" s="259"/>
      <c r="L247" s="264"/>
      <c r="M247" s="265"/>
      <c r="N247" s="266"/>
      <c r="O247" s="266"/>
      <c r="P247" s="266"/>
      <c r="Q247" s="266"/>
      <c r="R247" s="266"/>
      <c r="S247" s="266"/>
      <c r="T247" s="267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8" t="s">
        <v>177</v>
      </c>
      <c r="AU247" s="268" t="s">
        <v>87</v>
      </c>
      <c r="AV247" s="13" t="s">
        <v>85</v>
      </c>
      <c r="AW247" s="13" t="s">
        <v>32</v>
      </c>
      <c r="AX247" s="13" t="s">
        <v>77</v>
      </c>
      <c r="AY247" s="268" t="s">
        <v>167</v>
      </c>
    </row>
    <row r="248" spans="1:51" s="13" customFormat="1" ht="12">
      <c r="A248" s="13"/>
      <c r="B248" s="258"/>
      <c r="C248" s="259"/>
      <c r="D248" s="260" t="s">
        <v>177</v>
      </c>
      <c r="E248" s="261" t="s">
        <v>1</v>
      </c>
      <c r="F248" s="262" t="s">
        <v>463</v>
      </c>
      <c r="G248" s="259"/>
      <c r="H248" s="261" t="s">
        <v>1</v>
      </c>
      <c r="I248" s="263"/>
      <c r="J248" s="259"/>
      <c r="K248" s="259"/>
      <c r="L248" s="264"/>
      <c r="M248" s="265"/>
      <c r="N248" s="266"/>
      <c r="O248" s="266"/>
      <c r="P248" s="266"/>
      <c r="Q248" s="266"/>
      <c r="R248" s="266"/>
      <c r="S248" s="266"/>
      <c r="T248" s="267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8" t="s">
        <v>177</v>
      </c>
      <c r="AU248" s="268" t="s">
        <v>87</v>
      </c>
      <c r="AV248" s="13" t="s">
        <v>85</v>
      </c>
      <c r="AW248" s="13" t="s">
        <v>32</v>
      </c>
      <c r="AX248" s="13" t="s">
        <v>77</v>
      </c>
      <c r="AY248" s="268" t="s">
        <v>167</v>
      </c>
    </row>
    <row r="249" spans="1:51" s="14" customFormat="1" ht="12">
      <c r="A249" s="14"/>
      <c r="B249" s="269"/>
      <c r="C249" s="270"/>
      <c r="D249" s="260" t="s">
        <v>177</v>
      </c>
      <c r="E249" s="271" t="s">
        <v>1</v>
      </c>
      <c r="F249" s="272" t="s">
        <v>398</v>
      </c>
      <c r="G249" s="270"/>
      <c r="H249" s="273">
        <v>24.8</v>
      </c>
      <c r="I249" s="274"/>
      <c r="J249" s="270"/>
      <c r="K249" s="270"/>
      <c r="L249" s="275"/>
      <c r="M249" s="276"/>
      <c r="N249" s="277"/>
      <c r="O249" s="277"/>
      <c r="P249" s="277"/>
      <c r="Q249" s="277"/>
      <c r="R249" s="277"/>
      <c r="S249" s="277"/>
      <c r="T249" s="278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79" t="s">
        <v>177</v>
      </c>
      <c r="AU249" s="279" t="s">
        <v>87</v>
      </c>
      <c r="AV249" s="14" t="s">
        <v>87</v>
      </c>
      <c r="AW249" s="14" t="s">
        <v>32</v>
      </c>
      <c r="AX249" s="14" t="s">
        <v>77</v>
      </c>
      <c r="AY249" s="279" t="s">
        <v>167</v>
      </c>
    </row>
    <row r="250" spans="1:51" s="13" customFormat="1" ht="12">
      <c r="A250" s="13"/>
      <c r="B250" s="258"/>
      <c r="C250" s="259"/>
      <c r="D250" s="260" t="s">
        <v>177</v>
      </c>
      <c r="E250" s="261" t="s">
        <v>1</v>
      </c>
      <c r="F250" s="262" t="s">
        <v>555</v>
      </c>
      <c r="G250" s="259"/>
      <c r="H250" s="261" t="s">
        <v>1</v>
      </c>
      <c r="I250" s="263"/>
      <c r="J250" s="259"/>
      <c r="K250" s="259"/>
      <c r="L250" s="264"/>
      <c r="M250" s="265"/>
      <c r="N250" s="266"/>
      <c r="O250" s="266"/>
      <c r="P250" s="266"/>
      <c r="Q250" s="266"/>
      <c r="R250" s="266"/>
      <c r="S250" s="266"/>
      <c r="T250" s="267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8" t="s">
        <v>177</v>
      </c>
      <c r="AU250" s="268" t="s">
        <v>87</v>
      </c>
      <c r="AV250" s="13" t="s">
        <v>85</v>
      </c>
      <c r="AW250" s="13" t="s">
        <v>32</v>
      </c>
      <c r="AX250" s="13" t="s">
        <v>77</v>
      </c>
      <c r="AY250" s="268" t="s">
        <v>167</v>
      </c>
    </row>
    <row r="251" spans="1:51" s="13" customFormat="1" ht="12">
      <c r="A251" s="13"/>
      <c r="B251" s="258"/>
      <c r="C251" s="259"/>
      <c r="D251" s="260" t="s">
        <v>177</v>
      </c>
      <c r="E251" s="261" t="s">
        <v>1</v>
      </c>
      <c r="F251" s="262" t="s">
        <v>464</v>
      </c>
      <c r="G251" s="259"/>
      <c r="H251" s="261" t="s">
        <v>1</v>
      </c>
      <c r="I251" s="263"/>
      <c r="J251" s="259"/>
      <c r="K251" s="259"/>
      <c r="L251" s="264"/>
      <c r="M251" s="265"/>
      <c r="N251" s="266"/>
      <c r="O251" s="266"/>
      <c r="P251" s="266"/>
      <c r="Q251" s="266"/>
      <c r="R251" s="266"/>
      <c r="S251" s="266"/>
      <c r="T251" s="267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8" t="s">
        <v>177</v>
      </c>
      <c r="AU251" s="268" t="s">
        <v>87</v>
      </c>
      <c r="AV251" s="13" t="s">
        <v>85</v>
      </c>
      <c r="AW251" s="13" t="s">
        <v>32</v>
      </c>
      <c r="AX251" s="13" t="s">
        <v>77</v>
      </c>
      <c r="AY251" s="268" t="s">
        <v>167</v>
      </c>
    </row>
    <row r="252" spans="1:51" s="14" customFormat="1" ht="12">
      <c r="A252" s="14"/>
      <c r="B252" s="269"/>
      <c r="C252" s="270"/>
      <c r="D252" s="260" t="s">
        <v>177</v>
      </c>
      <c r="E252" s="271" t="s">
        <v>1</v>
      </c>
      <c r="F252" s="272" t="s">
        <v>556</v>
      </c>
      <c r="G252" s="270"/>
      <c r="H252" s="273">
        <v>20.16</v>
      </c>
      <c r="I252" s="274"/>
      <c r="J252" s="270"/>
      <c r="K252" s="270"/>
      <c r="L252" s="275"/>
      <c r="M252" s="276"/>
      <c r="N252" s="277"/>
      <c r="O252" s="277"/>
      <c r="P252" s="277"/>
      <c r="Q252" s="277"/>
      <c r="R252" s="277"/>
      <c r="S252" s="277"/>
      <c r="T252" s="278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79" t="s">
        <v>177</v>
      </c>
      <c r="AU252" s="279" t="s">
        <v>87</v>
      </c>
      <c r="AV252" s="14" t="s">
        <v>87</v>
      </c>
      <c r="AW252" s="14" t="s">
        <v>32</v>
      </c>
      <c r="AX252" s="14" t="s">
        <v>77</v>
      </c>
      <c r="AY252" s="279" t="s">
        <v>167</v>
      </c>
    </row>
    <row r="253" spans="1:51" s="15" customFormat="1" ht="12">
      <c r="A253" s="15"/>
      <c r="B253" s="280"/>
      <c r="C253" s="281"/>
      <c r="D253" s="260" t="s">
        <v>177</v>
      </c>
      <c r="E253" s="282" t="s">
        <v>1</v>
      </c>
      <c r="F253" s="283" t="s">
        <v>196</v>
      </c>
      <c r="G253" s="281"/>
      <c r="H253" s="284">
        <v>86.39</v>
      </c>
      <c r="I253" s="285"/>
      <c r="J253" s="281"/>
      <c r="K253" s="281"/>
      <c r="L253" s="286"/>
      <c r="M253" s="287"/>
      <c r="N253" s="288"/>
      <c r="O253" s="288"/>
      <c r="P253" s="288"/>
      <c r="Q253" s="288"/>
      <c r="R253" s="288"/>
      <c r="S253" s="288"/>
      <c r="T253" s="289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90" t="s">
        <v>177</v>
      </c>
      <c r="AU253" s="290" t="s">
        <v>87</v>
      </c>
      <c r="AV253" s="15" t="s">
        <v>175</v>
      </c>
      <c r="AW253" s="15" t="s">
        <v>32</v>
      </c>
      <c r="AX253" s="15" t="s">
        <v>85</v>
      </c>
      <c r="AY253" s="290" t="s">
        <v>167</v>
      </c>
    </row>
    <row r="254" spans="1:65" s="2" customFormat="1" ht="21.75" customHeight="1">
      <c r="A254" s="40"/>
      <c r="B254" s="41"/>
      <c r="C254" s="245" t="s">
        <v>365</v>
      </c>
      <c r="D254" s="245" t="s">
        <v>170</v>
      </c>
      <c r="E254" s="246" t="s">
        <v>346</v>
      </c>
      <c r="F254" s="247" t="s">
        <v>557</v>
      </c>
      <c r="G254" s="248" t="s">
        <v>173</v>
      </c>
      <c r="H254" s="249">
        <v>99.973</v>
      </c>
      <c r="I254" s="250"/>
      <c r="J254" s="251">
        <f>ROUND(I254*H254,2)</f>
        <v>0</v>
      </c>
      <c r="K254" s="247" t="s">
        <v>317</v>
      </c>
      <c r="L254" s="46"/>
      <c r="M254" s="252" t="s">
        <v>1</v>
      </c>
      <c r="N254" s="253" t="s">
        <v>42</v>
      </c>
      <c r="O254" s="93"/>
      <c r="P254" s="254">
        <f>O254*H254</f>
        <v>0</v>
      </c>
      <c r="Q254" s="254">
        <v>4E-05</v>
      </c>
      <c r="R254" s="254">
        <f>Q254*H254</f>
        <v>0.00399892</v>
      </c>
      <c r="S254" s="254">
        <v>0</v>
      </c>
      <c r="T254" s="255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56" t="s">
        <v>175</v>
      </c>
      <c r="AT254" s="256" t="s">
        <v>170</v>
      </c>
      <c r="AU254" s="256" t="s">
        <v>87</v>
      </c>
      <c r="AY254" s="19" t="s">
        <v>167</v>
      </c>
      <c r="BE254" s="257">
        <f>IF(N254="základní",J254,0)</f>
        <v>0</v>
      </c>
      <c r="BF254" s="257">
        <f>IF(N254="snížená",J254,0)</f>
        <v>0</v>
      </c>
      <c r="BG254" s="257">
        <f>IF(N254="zákl. přenesená",J254,0)</f>
        <v>0</v>
      </c>
      <c r="BH254" s="257">
        <f>IF(N254="sníž. přenesená",J254,0)</f>
        <v>0</v>
      </c>
      <c r="BI254" s="257">
        <f>IF(N254="nulová",J254,0)</f>
        <v>0</v>
      </c>
      <c r="BJ254" s="19" t="s">
        <v>85</v>
      </c>
      <c r="BK254" s="257">
        <f>ROUND(I254*H254,2)</f>
        <v>0</v>
      </c>
      <c r="BL254" s="19" t="s">
        <v>175</v>
      </c>
      <c r="BM254" s="256" t="s">
        <v>558</v>
      </c>
    </row>
    <row r="255" spans="1:51" s="13" customFormat="1" ht="12">
      <c r="A255" s="13"/>
      <c r="B255" s="258"/>
      <c r="C255" s="259"/>
      <c r="D255" s="260" t="s">
        <v>177</v>
      </c>
      <c r="E255" s="261" t="s">
        <v>1</v>
      </c>
      <c r="F255" s="262" t="s">
        <v>559</v>
      </c>
      <c r="G255" s="259"/>
      <c r="H255" s="261" t="s">
        <v>1</v>
      </c>
      <c r="I255" s="263"/>
      <c r="J255" s="259"/>
      <c r="K255" s="259"/>
      <c r="L255" s="264"/>
      <c r="M255" s="265"/>
      <c r="N255" s="266"/>
      <c r="O255" s="266"/>
      <c r="P255" s="266"/>
      <c r="Q255" s="266"/>
      <c r="R255" s="266"/>
      <c r="S255" s="266"/>
      <c r="T255" s="267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8" t="s">
        <v>177</v>
      </c>
      <c r="AU255" s="268" t="s">
        <v>87</v>
      </c>
      <c r="AV255" s="13" t="s">
        <v>85</v>
      </c>
      <c r="AW255" s="13" t="s">
        <v>32</v>
      </c>
      <c r="AX255" s="13" t="s">
        <v>77</v>
      </c>
      <c r="AY255" s="268" t="s">
        <v>167</v>
      </c>
    </row>
    <row r="256" spans="1:51" s="14" customFormat="1" ht="12">
      <c r="A256" s="14"/>
      <c r="B256" s="269"/>
      <c r="C256" s="270"/>
      <c r="D256" s="260" t="s">
        <v>177</v>
      </c>
      <c r="E256" s="271" t="s">
        <v>1</v>
      </c>
      <c r="F256" s="272" t="s">
        <v>560</v>
      </c>
      <c r="G256" s="270"/>
      <c r="H256" s="273">
        <v>99.973</v>
      </c>
      <c r="I256" s="274"/>
      <c r="J256" s="270"/>
      <c r="K256" s="270"/>
      <c r="L256" s="275"/>
      <c r="M256" s="276"/>
      <c r="N256" s="277"/>
      <c r="O256" s="277"/>
      <c r="P256" s="277"/>
      <c r="Q256" s="277"/>
      <c r="R256" s="277"/>
      <c r="S256" s="277"/>
      <c r="T256" s="278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79" t="s">
        <v>177</v>
      </c>
      <c r="AU256" s="279" t="s">
        <v>87</v>
      </c>
      <c r="AV256" s="14" t="s">
        <v>87</v>
      </c>
      <c r="AW256" s="14" t="s">
        <v>32</v>
      </c>
      <c r="AX256" s="14" t="s">
        <v>77</v>
      </c>
      <c r="AY256" s="279" t="s">
        <v>167</v>
      </c>
    </row>
    <row r="257" spans="1:51" s="15" customFormat="1" ht="12">
      <c r="A257" s="15"/>
      <c r="B257" s="280"/>
      <c r="C257" s="281"/>
      <c r="D257" s="260" t="s">
        <v>177</v>
      </c>
      <c r="E257" s="282" t="s">
        <v>1</v>
      </c>
      <c r="F257" s="283" t="s">
        <v>196</v>
      </c>
      <c r="G257" s="281"/>
      <c r="H257" s="284">
        <v>99.973</v>
      </c>
      <c r="I257" s="285"/>
      <c r="J257" s="281"/>
      <c r="K257" s="281"/>
      <c r="L257" s="286"/>
      <c r="M257" s="287"/>
      <c r="N257" s="288"/>
      <c r="O257" s="288"/>
      <c r="P257" s="288"/>
      <c r="Q257" s="288"/>
      <c r="R257" s="288"/>
      <c r="S257" s="288"/>
      <c r="T257" s="289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90" t="s">
        <v>177</v>
      </c>
      <c r="AU257" s="290" t="s">
        <v>87</v>
      </c>
      <c r="AV257" s="15" t="s">
        <v>175</v>
      </c>
      <c r="AW257" s="15" t="s">
        <v>32</v>
      </c>
      <c r="AX257" s="15" t="s">
        <v>85</v>
      </c>
      <c r="AY257" s="290" t="s">
        <v>167</v>
      </c>
    </row>
    <row r="258" spans="1:65" s="2" customFormat="1" ht="16.5" customHeight="1">
      <c r="A258" s="40"/>
      <c r="B258" s="41"/>
      <c r="C258" s="245" t="s">
        <v>372</v>
      </c>
      <c r="D258" s="245" t="s">
        <v>170</v>
      </c>
      <c r="E258" s="246" t="s">
        <v>351</v>
      </c>
      <c r="F258" s="247" t="s">
        <v>561</v>
      </c>
      <c r="G258" s="248" t="s">
        <v>348</v>
      </c>
      <c r="H258" s="249">
        <v>5</v>
      </c>
      <c r="I258" s="250"/>
      <c r="J258" s="251">
        <f>ROUND(I258*H258,2)</f>
        <v>0</v>
      </c>
      <c r="K258" s="247" t="s">
        <v>317</v>
      </c>
      <c r="L258" s="46"/>
      <c r="M258" s="252" t="s">
        <v>1</v>
      </c>
      <c r="N258" s="253" t="s">
        <v>42</v>
      </c>
      <c r="O258" s="93"/>
      <c r="P258" s="254">
        <f>O258*H258</f>
        <v>0</v>
      </c>
      <c r="Q258" s="254">
        <v>4E-05</v>
      </c>
      <c r="R258" s="254">
        <f>Q258*H258</f>
        <v>0.0002</v>
      </c>
      <c r="S258" s="254">
        <v>0</v>
      </c>
      <c r="T258" s="255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56" t="s">
        <v>175</v>
      </c>
      <c r="AT258" s="256" t="s">
        <v>170</v>
      </c>
      <c r="AU258" s="256" t="s">
        <v>87</v>
      </c>
      <c r="AY258" s="19" t="s">
        <v>167</v>
      </c>
      <c r="BE258" s="257">
        <f>IF(N258="základní",J258,0)</f>
        <v>0</v>
      </c>
      <c r="BF258" s="257">
        <f>IF(N258="snížená",J258,0)</f>
        <v>0</v>
      </c>
      <c r="BG258" s="257">
        <f>IF(N258="zákl. přenesená",J258,0)</f>
        <v>0</v>
      </c>
      <c r="BH258" s="257">
        <f>IF(N258="sníž. přenesená",J258,0)</f>
        <v>0</v>
      </c>
      <c r="BI258" s="257">
        <f>IF(N258="nulová",J258,0)</f>
        <v>0</v>
      </c>
      <c r="BJ258" s="19" t="s">
        <v>85</v>
      </c>
      <c r="BK258" s="257">
        <f>ROUND(I258*H258,2)</f>
        <v>0</v>
      </c>
      <c r="BL258" s="19" t="s">
        <v>175</v>
      </c>
      <c r="BM258" s="256" t="s">
        <v>562</v>
      </c>
    </row>
    <row r="259" spans="1:65" s="2" customFormat="1" ht="21.75" customHeight="1">
      <c r="A259" s="40"/>
      <c r="B259" s="41"/>
      <c r="C259" s="245" t="s">
        <v>380</v>
      </c>
      <c r="D259" s="245" t="s">
        <v>170</v>
      </c>
      <c r="E259" s="246" t="s">
        <v>563</v>
      </c>
      <c r="F259" s="247" t="s">
        <v>564</v>
      </c>
      <c r="G259" s="248" t="s">
        <v>348</v>
      </c>
      <c r="H259" s="249">
        <v>4</v>
      </c>
      <c r="I259" s="250"/>
      <c r="J259" s="251">
        <f>ROUND(I259*H259,2)</f>
        <v>0</v>
      </c>
      <c r="K259" s="247" t="s">
        <v>317</v>
      </c>
      <c r="L259" s="46"/>
      <c r="M259" s="252" t="s">
        <v>1</v>
      </c>
      <c r="N259" s="253" t="s">
        <v>42</v>
      </c>
      <c r="O259" s="93"/>
      <c r="P259" s="254">
        <f>O259*H259</f>
        <v>0</v>
      </c>
      <c r="Q259" s="254">
        <v>4E-05</v>
      </c>
      <c r="R259" s="254">
        <f>Q259*H259</f>
        <v>0.00016</v>
      </c>
      <c r="S259" s="254">
        <v>0</v>
      </c>
      <c r="T259" s="255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56" t="s">
        <v>175</v>
      </c>
      <c r="AT259" s="256" t="s">
        <v>170</v>
      </c>
      <c r="AU259" s="256" t="s">
        <v>87</v>
      </c>
      <c r="AY259" s="19" t="s">
        <v>167</v>
      </c>
      <c r="BE259" s="257">
        <f>IF(N259="základní",J259,0)</f>
        <v>0</v>
      </c>
      <c r="BF259" s="257">
        <f>IF(N259="snížená",J259,0)</f>
        <v>0</v>
      </c>
      <c r="BG259" s="257">
        <f>IF(N259="zákl. přenesená",J259,0)</f>
        <v>0</v>
      </c>
      <c r="BH259" s="257">
        <f>IF(N259="sníž. přenesená",J259,0)</f>
        <v>0</v>
      </c>
      <c r="BI259" s="257">
        <f>IF(N259="nulová",J259,0)</f>
        <v>0</v>
      </c>
      <c r="BJ259" s="19" t="s">
        <v>85</v>
      </c>
      <c r="BK259" s="257">
        <f>ROUND(I259*H259,2)</f>
        <v>0</v>
      </c>
      <c r="BL259" s="19" t="s">
        <v>175</v>
      </c>
      <c r="BM259" s="256" t="s">
        <v>565</v>
      </c>
    </row>
    <row r="260" spans="1:65" s="2" customFormat="1" ht="16.5" customHeight="1">
      <c r="A260" s="40"/>
      <c r="B260" s="41"/>
      <c r="C260" s="245" t="s">
        <v>388</v>
      </c>
      <c r="D260" s="245" t="s">
        <v>170</v>
      </c>
      <c r="E260" s="246" t="s">
        <v>566</v>
      </c>
      <c r="F260" s="247" t="s">
        <v>567</v>
      </c>
      <c r="G260" s="248" t="s">
        <v>348</v>
      </c>
      <c r="H260" s="249">
        <v>4</v>
      </c>
      <c r="I260" s="250"/>
      <c r="J260" s="251">
        <f>ROUND(I260*H260,2)</f>
        <v>0</v>
      </c>
      <c r="K260" s="247" t="s">
        <v>317</v>
      </c>
      <c r="L260" s="46"/>
      <c r="M260" s="252" t="s">
        <v>1</v>
      </c>
      <c r="N260" s="253" t="s">
        <v>42</v>
      </c>
      <c r="O260" s="93"/>
      <c r="P260" s="254">
        <f>O260*H260</f>
        <v>0</v>
      </c>
      <c r="Q260" s="254">
        <v>4E-05</v>
      </c>
      <c r="R260" s="254">
        <f>Q260*H260</f>
        <v>0.00016</v>
      </c>
      <c r="S260" s="254">
        <v>0</v>
      </c>
      <c r="T260" s="255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56" t="s">
        <v>175</v>
      </c>
      <c r="AT260" s="256" t="s">
        <v>170</v>
      </c>
      <c r="AU260" s="256" t="s">
        <v>87</v>
      </c>
      <c r="AY260" s="19" t="s">
        <v>167</v>
      </c>
      <c r="BE260" s="257">
        <f>IF(N260="základní",J260,0)</f>
        <v>0</v>
      </c>
      <c r="BF260" s="257">
        <f>IF(N260="snížená",J260,0)</f>
        <v>0</v>
      </c>
      <c r="BG260" s="257">
        <f>IF(N260="zákl. přenesená",J260,0)</f>
        <v>0</v>
      </c>
      <c r="BH260" s="257">
        <f>IF(N260="sníž. přenesená",J260,0)</f>
        <v>0</v>
      </c>
      <c r="BI260" s="257">
        <f>IF(N260="nulová",J260,0)</f>
        <v>0</v>
      </c>
      <c r="BJ260" s="19" t="s">
        <v>85</v>
      </c>
      <c r="BK260" s="257">
        <f>ROUND(I260*H260,2)</f>
        <v>0</v>
      </c>
      <c r="BL260" s="19" t="s">
        <v>175</v>
      </c>
      <c r="BM260" s="256" t="s">
        <v>568</v>
      </c>
    </row>
    <row r="261" spans="1:65" s="2" customFormat="1" ht="16.5" customHeight="1">
      <c r="A261" s="40"/>
      <c r="B261" s="41"/>
      <c r="C261" s="245" t="s">
        <v>333</v>
      </c>
      <c r="D261" s="245" t="s">
        <v>170</v>
      </c>
      <c r="E261" s="246" t="s">
        <v>569</v>
      </c>
      <c r="F261" s="247" t="s">
        <v>570</v>
      </c>
      <c r="G261" s="248" t="s">
        <v>348</v>
      </c>
      <c r="H261" s="249">
        <v>1</v>
      </c>
      <c r="I261" s="250"/>
      <c r="J261" s="251">
        <f>ROUND(I261*H261,2)</f>
        <v>0</v>
      </c>
      <c r="K261" s="247" t="s">
        <v>317</v>
      </c>
      <c r="L261" s="46"/>
      <c r="M261" s="252" t="s">
        <v>1</v>
      </c>
      <c r="N261" s="253" t="s">
        <v>42</v>
      </c>
      <c r="O261" s="93"/>
      <c r="P261" s="254">
        <f>O261*H261</f>
        <v>0</v>
      </c>
      <c r="Q261" s="254">
        <v>4E-05</v>
      </c>
      <c r="R261" s="254">
        <f>Q261*H261</f>
        <v>4E-05</v>
      </c>
      <c r="S261" s="254">
        <v>0</v>
      </c>
      <c r="T261" s="255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56" t="s">
        <v>175</v>
      </c>
      <c r="AT261" s="256" t="s">
        <v>170</v>
      </c>
      <c r="AU261" s="256" t="s">
        <v>87</v>
      </c>
      <c r="AY261" s="19" t="s">
        <v>167</v>
      </c>
      <c r="BE261" s="257">
        <f>IF(N261="základní",J261,0)</f>
        <v>0</v>
      </c>
      <c r="BF261" s="257">
        <f>IF(N261="snížená",J261,0)</f>
        <v>0</v>
      </c>
      <c r="BG261" s="257">
        <f>IF(N261="zákl. přenesená",J261,0)</f>
        <v>0</v>
      </c>
      <c r="BH261" s="257">
        <f>IF(N261="sníž. přenesená",J261,0)</f>
        <v>0</v>
      </c>
      <c r="BI261" s="257">
        <f>IF(N261="nulová",J261,0)</f>
        <v>0</v>
      </c>
      <c r="BJ261" s="19" t="s">
        <v>85</v>
      </c>
      <c r="BK261" s="257">
        <f>ROUND(I261*H261,2)</f>
        <v>0</v>
      </c>
      <c r="BL261" s="19" t="s">
        <v>175</v>
      </c>
      <c r="BM261" s="256" t="s">
        <v>571</v>
      </c>
    </row>
    <row r="262" spans="1:63" s="12" customFormat="1" ht="22.8" customHeight="1">
      <c r="A262" s="12"/>
      <c r="B262" s="229"/>
      <c r="C262" s="230"/>
      <c r="D262" s="231" t="s">
        <v>76</v>
      </c>
      <c r="E262" s="243" t="s">
        <v>572</v>
      </c>
      <c r="F262" s="243" t="s">
        <v>573</v>
      </c>
      <c r="G262" s="230"/>
      <c r="H262" s="230"/>
      <c r="I262" s="233"/>
      <c r="J262" s="244">
        <f>BK262</f>
        <v>0</v>
      </c>
      <c r="K262" s="230"/>
      <c r="L262" s="235"/>
      <c r="M262" s="236"/>
      <c r="N262" s="237"/>
      <c r="O262" s="237"/>
      <c r="P262" s="238">
        <f>P263</f>
        <v>0</v>
      </c>
      <c r="Q262" s="237"/>
      <c r="R262" s="238">
        <f>R263</f>
        <v>0</v>
      </c>
      <c r="S262" s="237"/>
      <c r="T262" s="239">
        <f>T263</f>
        <v>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40" t="s">
        <v>85</v>
      </c>
      <c r="AT262" s="241" t="s">
        <v>76</v>
      </c>
      <c r="AU262" s="241" t="s">
        <v>85</v>
      </c>
      <c r="AY262" s="240" t="s">
        <v>167</v>
      </c>
      <c r="BK262" s="242">
        <f>BK263</f>
        <v>0</v>
      </c>
    </row>
    <row r="263" spans="1:65" s="2" customFormat="1" ht="21.75" customHeight="1">
      <c r="A263" s="40"/>
      <c r="B263" s="41"/>
      <c r="C263" s="245" t="s">
        <v>413</v>
      </c>
      <c r="D263" s="245" t="s">
        <v>170</v>
      </c>
      <c r="E263" s="246" t="s">
        <v>574</v>
      </c>
      <c r="F263" s="247" t="s">
        <v>575</v>
      </c>
      <c r="G263" s="248" t="s">
        <v>359</v>
      </c>
      <c r="H263" s="249">
        <v>99.067</v>
      </c>
      <c r="I263" s="250"/>
      <c r="J263" s="251">
        <f>ROUND(I263*H263,2)</f>
        <v>0</v>
      </c>
      <c r="K263" s="247" t="s">
        <v>174</v>
      </c>
      <c r="L263" s="46"/>
      <c r="M263" s="252" t="s">
        <v>1</v>
      </c>
      <c r="N263" s="253" t="s">
        <v>42</v>
      </c>
      <c r="O263" s="93"/>
      <c r="P263" s="254">
        <f>O263*H263</f>
        <v>0</v>
      </c>
      <c r="Q263" s="254">
        <v>0</v>
      </c>
      <c r="R263" s="254">
        <f>Q263*H263</f>
        <v>0</v>
      </c>
      <c r="S263" s="254">
        <v>0</v>
      </c>
      <c r="T263" s="255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56" t="s">
        <v>175</v>
      </c>
      <c r="AT263" s="256" t="s">
        <v>170</v>
      </c>
      <c r="AU263" s="256" t="s">
        <v>87</v>
      </c>
      <c r="AY263" s="19" t="s">
        <v>167</v>
      </c>
      <c r="BE263" s="257">
        <f>IF(N263="základní",J263,0)</f>
        <v>0</v>
      </c>
      <c r="BF263" s="257">
        <f>IF(N263="snížená",J263,0)</f>
        <v>0</v>
      </c>
      <c r="BG263" s="257">
        <f>IF(N263="zákl. přenesená",J263,0)</f>
        <v>0</v>
      </c>
      <c r="BH263" s="257">
        <f>IF(N263="sníž. přenesená",J263,0)</f>
        <v>0</v>
      </c>
      <c r="BI263" s="257">
        <f>IF(N263="nulová",J263,0)</f>
        <v>0</v>
      </c>
      <c r="BJ263" s="19" t="s">
        <v>85</v>
      </c>
      <c r="BK263" s="257">
        <f>ROUND(I263*H263,2)</f>
        <v>0</v>
      </c>
      <c r="BL263" s="19" t="s">
        <v>175</v>
      </c>
      <c r="BM263" s="256" t="s">
        <v>576</v>
      </c>
    </row>
    <row r="264" spans="1:63" s="12" customFormat="1" ht="25.9" customHeight="1">
      <c r="A264" s="12"/>
      <c r="B264" s="229"/>
      <c r="C264" s="230"/>
      <c r="D264" s="231" t="s">
        <v>76</v>
      </c>
      <c r="E264" s="232" t="s">
        <v>376</v>
      </c>
      <c r="F264" s="232" t="s">
        <v>377</v>
      </c>
      <c r="G264" s="230"/>
      <c r="H264" s="230"/>
      <c r="I264" s="233"/>
      <c r="J264" s="234">
        <f>BK264</f>
        <v>0</v>
      </c>
      <c r="K264" s="230"/>
      <c r="L264" s="235"/>
      <c r="M264" s="236"/>
      <c r="N264" s="237"/>
      <c r="O264" s="237"/>
      <c r="P264" s="238">
        <f>P265+P313+P392+P414+P449+P456+P541+P561+P568</f>
        <v>0</v>
      </c>
      <c r="Q264" s="237"/>
      <c r="R264" s="238">
        <f>R265+R313+R392+R414+R449+R456+R541+R561+R568</f>
        <v>23.20733765</v>
      </c>
      <c r="S264" s="237"/>
      <c r="T264" s="239">
        <f>T265+T313+T392+T414+T449+T456+T541+T561+T568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40" t="s">
        <v>87</v>
      </c>
      <c r="AT264" s="241" t="s">
        <v>76</v>
      </c>
      <c r="AU264" s="241" t="s">
        <v>77</v>
      </c>
      <c r="AY264" s="240" t="s">
        <v>167</v>
      </c>
      <c r="BK264" s="242">
        <f>BK265+BK313+BK392+BK414+BK449+BK456+BK541+BK561+BK568</f>
        <v>0</v>
      </c>
    </row>
    <row r="265" spans="1:63" s="12" customFormat="1" ht="22.8" customHeight="1">
      <c r="A265" s="12"/>
      <c r="B265" s="229"/>
      <c r="C265" s="230"/>
      <c r="D265" s="231" t="s">
        <v>76</v>
      </c>
      <c r="E265" s="243" t="s">
        <v>577</v>
      </c>
      <c r="F265" s="243" t="s">
        <v>578</v>
      </c>
      <c r="G265" s="230"/>
      <c r="H265" s="230"/>
      <c r="I265" s="233"/>
      <c r="J265" s="244">
        <f>BK265</f>
        <v>0</v>
      </c>
      <c r="K265" s="230"/>
      <c r="L265" s="235"/>
      <c r="M265" s="236"/>
      <c r="N265" s="237"/>
      <c r="O265" s="237"/>
      <c r="P265" s="238">
        <f>SUM(P266:P312)</f>
        <v>0</v>
      </c>
      <c r="Q265" s="237"/>
      <c r="R265" s="238">
        <f>SUM(R266:R312)</f>
        <v>3.5536953999999996</v>
      </c>
      <c r="S265" s="237"/>
      <c r="T265" s="239">
        <f>SUM(T266:T312)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40" t="s">
        <v>87</v>
      </c>
      <c r="AT265" s="241" t="s">
        <v>76</v>
      </c>
      <c r="AU265" s="241" t="s">
        <v>85</v>
      </c>
      <c r="AY265" s="240" t="s">
        <v>167</v>
      </c>
      <c r="BK265" s="242">
        <f>SUM(BK266:BK312)</f>
        <v>0</v>
      </c>
    </row>
    <row r="266" spans="1:65" s="2" customFormat="1" ht="16.5" customHeight="1">
      <c r="A266" s="40"/>
      <c r="B266" s="41"/>
      <c r="C266" s="245" t="s">
        <v>407</v>
      </c>
      <c r="D266" s="245" t="s">
        <v>170</v>
      </c>
      <c r="E266" s="246" t="s">
        <v>579</v>
      </c>
      <c r="F266" s="247" t="s">
        <v>580</v>
      </c>
      <c r="G266" s="248" t="s">
        <v>173</v>
      </c>
      <c r="H266" s="249">
        <v>252.8</v>
      </c>
      <c r="I266" s="250"/>
      <c r="J266" s="251">
        <f>ROUND(I266*H266,2)</f>
        <v>0</v>
      </c>
      <c r="K266" s="247" t="s">
        <v>317</v>
      </c>
      <c r="L266" s="46"/>
      <c r="M266" s="252" t="s">
        <v>1</v>
      </c>
      <c r="N266" s="253" t="s">
        <v>42</v>
      </c>
      <c r="O266" s="93"/>
      <c r="P266" s="254">
        <f>O266*H266</f>
        <v>0</v>
      </c>
      <c r="Q266" s="254">
        <v>0.00045</v>
      </c>
      <c r="R266" s="254">
        <f>Q266*H266</f>
        <v>0.11376</v>
      </c>
      <c r="S266" s="254">
        <v>0</v>
      </c>
      <c r="T266" s="255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56" t="s">
        <v>300</v>
      </c>
      <c r="AT266" s="256" t="s">
        <v>170</v>
      </c>
      <c r="AU266" s="256" t="s">
        <v>87</v>
      </c>
      <c r="AY266" s="19" t="s">
        <v>167</v>
      </c>
      <c r="BE266" s="257">
        <f>IF(N266="základní",J266,0)</f>
        <v>0</v>
      </c>
      <c r="BF266" s="257">
        <f>IF(N266="snížená",J266,0)</f>
        <v>0</v>
      </c>
      <c r="BG266" s="257">
        <f>IF(N266="zákl. přenesená",J266,0)</f>
        <v>0</v>
      </c>
      <c r="BH266" s="257">
        <f>IF(N266="sníž. přenesená",J266,0)</f>
        <v>0</v>
      </c>
      <c r="BI266" s="257">
        <f>IF(N266="nulová",J266,0)</f>
        <v>0</v>
      </c>
      <c r="BJ266" s="19" t="s">
        <v>85</v>
      </c>
      <c r="BK266" s="257">
        <f>ROUND(I266*H266,2)</f>
        <v>0</v>
      </c>
      <c r="BL266" s="19" t="s">
        <v>300</v>
      </c>
      <c r="BM266" s="256" t="s">
        <v>581</v>
      </c>
    </row>
    <row r="267" spans="1:51" s="13" customFormat="1" ht="12">
      <c r="A267" s="13"/>
      <c r="B267" s="258"/>
      <c r="C267" s="259"/>
      <c r="D267" s="260" t="s">
        <v>177</v>
      </c>
      <c r="E267" s="261" t="s">
        <v>1</v>
      </c>
      <c r="F267" s="262" t="s">
        <v>582</v>
      </c>
      <c r="G267" s="259"/>
      <c r="H267" s="261" t="s">
        <v>1</v>
      </c>
      <c r="I267" s="263"/>
      <c r="J267" s="259"/>
      <c r="K267" s="259"/>
      <c r="L267" s="264"/>
      <c r="M267" s="265"/>
      <c r="N267" s="266"/>
      <c r="O267" s="266"/>
      <c r="P267" s="266"/>
      <c r="Q267" s="266"/>
      <c r="R267" s="266"/>
      <c r="S267" s="266"/>
      <c r="T267" s="267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68" t="s">
        <v>177</v>
      </c>
      <c r="AU267" s="268" t="s">
        <v>87</v>
      </c>
      <c r="AV267" s="13" t="s">
        <v>85</v>
      </c>
      <c r="AW267" s="13" t="s">
        <v>32</v>
      </c>
      <c r="AX267" s="13" t="s">
        <v>77</v>
      </c>
      <c r="AY267" s="268" t="s">
        <v>167</v>
      </c>
    </row>
    <row r="268" spans="1:51" s="13" customFormat="1" ht="12">
      <c r="A268" s="13"/>
      <c r="B268" s="258"/>
      <c r="C268" s="259"/>
      <c r="D268" s="260" t="s">
        <v>177</v>
      </c>
      <c r="E268" s="261" t="s">
        <v>1</v>
      </c>
      <c r="F268" s="262" t="s">
        <v>583</v>
      </c>
      <c r="G268" s="259"/>
      <c r="H268" s="261" t="s">
        <v>1</v>
      </c>
      <c r="I268" s="263"/>
      <c r="J268" s="259"/>
      <c r="K268" s="259"/>
      <c r="L268" s="264"/>
      <c r="M268" s="265"/>
      <c r="N268" s="266"/>
      <c r="O268" s="266"/>
      <c r="P268" s="266"/>
      <c r="Q268" s="266"/>
      <c r="R268" s="266"/>
      <c r="S268" s="266"/>
      <c r="T268" s="267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68" t="s">
        <v>177</v>
      </c>
      <c r="AU268" s="268" t="s">
        <v>87</v>
      </c>
      <c r="AV268" s="13" t="s">
        <v>85</v>
      </c>
      <c r="AW268" s="13" t="s">
        <v>32</v>
      </c>
      <c r="AX268" s="13" t="s">
        <v>77</v>
      </c>
      <c r="AY268" s="268" t="s">
        <v>167</v>
      </c>
    </row>
    <row r="269" spans="1:51" s="14" customFormat="1" ht="12">
      <c r="A269" s="14"/>
      <c r="B269" s="269"/>
      <c r="C269" s="270"/>
      <c r="D269" s="260" t="s">
        <v>177</v>
      </c>
      <c r="E269" s="271" t="s">
        <v>1</v>
      </c>
      <c r="F269" s="272" t="s">
        <v>584</v>
      </c>
      <c r="G269" s="270"/>
      <c r="H269" s="273">
        <v>252.8</v>
      </c>
      <c r="I269" s="274"/>
      <c r="J269" s="270"/>
      <c r="K269" s="270"/>
      <c r="L269" s="275"/>
      <c r="M269" s="276"/>
      <c r="N269" s="277"/>
      <c r="O269" s="277"/>
      <c r="P269" s="277"/>
      <c r="Q269" s="277"/>
      <c r="R269" s="277"/>
      <c r="S269" s="277"/>
      <c r="T269" s="278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79" t="s">
        <v>177</v>
      </c>
      <c r="AU269" s="279" t="s">
        <v>87</v>
      </c>
      <c r="AV269" s="14" t="s">
        <v>87</v>
      </c>
      <c r="AW269" s="14" t="s">
        <v>32</v>
      </c>
      <c r="AX269" s="14" t="s">
        <v>77</v>
      </c>
      <c r="AY269" s="279" t="s">
        <v>167</v>
      </c>
    </row>
    <row r="270" spans="1:51" s="15" customFormat="1" ht="12">
      <c r="A270" s="15"/>
      <c r="B270" s="280"/>
      <c r="C270" s="281"/>
      <c r="D270" s="260" t="s">
        <v>177</v>
      </c>
      <c r="E270" s="282" t="s">
        <v>1</v>
      </c>
      <c r="F270" s="283" t="s">
        <v>196</v>
      </c>
      <c r="G270" s="281"/>
      <c r="H270" s="284">
        <v>252.8</v>
      </c>
      <c r="I270" s="285"/>
      <c r="J270" s="281"/>
      <c r="K270" s="281"/>
      <c r="L270" s="286"/>
      <c r="M270" s="287"/>
      <c r="N270" s="288"/>
      <c r="O270" s="288"/>
      <c r="P270" s="288"/>
      <c r="Q270" s="288"/>
      <c r="R270" s="288"/>
      <c r="S270" s="288"/>
      <c r="T270" s="289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90" t="s">
        <v>177</v>
      </c>
      <c r="AU270" s="290" t="s">
        <v>87</v>
      </c>
      <c r="AV270" s="15" t="s">
        <v>175</v>
      </c>
      <c r="AW270" s="15" t="s">
        <v>32</v>
      </c>
      <c r="AX270" s="15" t="s">
        <v>85</v>
      </c>
      <c r="AY270" s="290" t="s">
        <v>167</v>
      </c>
    </row>
    <row r="271" spans="1:65" s="2" customFormat="1" ht="21.75" customHeight="1">
      <c r="A271" s="40"/>
      <c r="B271" s="41"/>
      <c r="C271" s="245" t="s">
        <v>393</v>
      </c>
      <c r="D271" s="245" t="s">
        <v>170</v>
      </c>
      <c r="E271" s="246" t="s">
        <v>585</v>
      </c>
      <c r="F271" s="247" t="s">
        <v>586</v>
      </c>
      <c r="G271" s="248" t="s">
        <v>173</v>
      </c>
      <c r="H271" s="249">
        <v>298.703</v>
      </c>
      <c r="I271" s="250"/>
      <c r="J271" s="251">
        <f>ROUND(I271*H271,2)</f>
        <v>0</v>
      </c>
      <c r="K271" s="247" t="s">
        <v>174</v>
      </c>
      <c r="L271" s="46"/>
      <c r="M271" s="252" t="s">
        <v>1</v>
      </c>
      <c r="N271" s="253" t="s">
        <v>42</v>
      </c>
      <c r="O271" s="93"/>
      <c r="P271" s="254">
        <f>O271*H271</f>
        <v>0</v>
      </c>
      <c r="Q271" s="254">
        <v>0</v>
      </c>
      <c r="R271" s="254">
        <f>Q271*H271</f>
        <v>0</v>
      </c>
      <c r="S271" s="254">
        <v>0</v>
      </c>
      <c r="T271" s="255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56" t="s">
        <v>300</v>
      </c>
      <c r="AT271" s="256" t="s">
        <v>170</v>
      </c>
      <c r="AU271" s="256" t="s">
        <v>87</v>
      </c>
      <c r="AY271" s="19" t="s">
        <v>167</v>
      </c>
      <c r="BE271" s="257">
        <f>IF(N271="základní",J271,0)</f>
        <v>0</v>
      </c>
      <c r="BF271" s="257">
        <f>IF(N271="snížená",J271,0)</f>
        <v>0</v>
      </c>
      <c r="BG271" s="257">
        <f>IF(N271="zákl. přenesená",J271,0)</f>
        <v>0</v>
      </c>
      <c r="BH271" s="257">
        <f>IF(N271="sníž. přenesená",J271,0)</f>
        <v>0</v>
      </c>
      <c r="BI271" s="257">
        <f>IF(N271="nulová",J271,0)</f>
        <v>0</v>
      </c>
      <c r="BJ271" s="19" t="s">
        <v>85</v>
      </c>
      <c r="BK271" s="257">
        <f>ROUND(I271*H271,2)</f>
        <v>0</v>
      </c>
      <c r="BL271" s="19" t="s">
        <v>300</v>
      </c>
      <c r="BM271" s="256" t="s">
        <v>587</v>
      </c>
    </row>
    <row r="272" spans="1:51" s="13" customFormat="1" ht="12">
      <c r="A272" s="13"/>
      <c r="B272" s="258"/>
      <c r="C272" s="259"/>
      <c r="D272" s="260" t="s">
        <v>177</v>
      </c>
      <c r="E272" s="261" t="s">
        <v>1</v>
      </c>
      <c r="F272" s="262" t="s">
        <v>588</v>
      </c>
      <c r="G272" s="259"/>
      <c r="H272" s="261" t="s">
        <v>1</v>
      </c>
      <c r="I272" s="263"/>
      <c r="J272" s="259"/>
      <c r="K272" s="259"/>
      <c r="L272" s="264"/>
      <c r="M272" s="265"/>
      <c r="N272" s="266"/>
      <c r="O272" s="266"/>
      <c r="P272" s="266"/>
      <c r="Q272" s="266"/>
      <c r="R272" s="266"/>
      <c r="S272" s="266"/>
      <c r="T272" s="267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8" t="s">
        <v>177</v>
      </c>
      <c r="AU272" s="268" t="s">
        <v>87</v>
      </c>
      <c r="AV272" s="13" t="s">
        <v>85</v>
      </c>
      <c r="AW272" s="13" t="s">
        <v>32</v>
      </c>
      <c r="AX272" s="13" t="s">
        <v>77</v>
      </c>
      <c r="AY272" s="268" t="s">
        <v>167</v>
      </c>
    </row>
    <row r="273" spans="1:51" s="13" customFormat="1" ht="12">
      <c r="A273" s="13"/>
      <c r="B273" s="258"/>
      <c r="C273" s="259"/>
      <c r="D273" s="260" t="s">
        <v>177</v>
      </c>
      <c r="E273" s="261" t="s">
        <v>1</v>
      </c>
      <c r="F273" s="262" t="s">
        <v>583</v>
      </c>
      <c r="G273" s="259"/>
      <c r="H273" s="261" t="s">
        <v>1</v>
      </c>
      <c r="I273" s="263"/>
      <c r="J273" s="259"/>
      <c r="K273" s="259"/>
      <c r="L273" s="264"/>
      <c r="M273" s="265"/>
      <c r="N273" s="266"/>
      <c r="O273" s="266"/>
      <c r="P273" s="266"/>
      <c r="Q273" s="266"/>
      <c r="R273" s="266"/>
      <c r="S273" s="266"/>
      <c r="T273" s="267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8" t="s">
        <v>177</v>
      </c>
      <c r="AU273" s="268" t="s">
        <v>87</v>
      </c>
      <c r="AV273" s="13" t="s">
        <v>85</v>
      </c>
      <c r="AW273" s="13" t="s">
        <v>32</v>
      </c>
      <c r="AX273" s="13" t="s">
        <v>77</v>
      </c>
      <c r="AY273" s="268" t="s">
        <v>167</v>
      </c>
    </row>
    <row r="274" spans="1:51" s="14" customFormat="1" ht="12">
      <c r="A274" s="14"/>
      <c r="B274" s="269"/>
      <c r="C274" s="270"/>
      <c r="D274" s="260" t="s">
        <v>177</v>
      </c>
      <c r="E274" s="271" t="s">
        <v>1</v>
      </c>
      <c r="F274" s="272" t="s">
        <v>584</v>
      </c>
      <c r="G274" s="270"/>
      <c r="H274" s="273">
        <v>252.8</v>
      </c>
      <c r="I274" s="274"/>
      <c r="J274" s="270"/>
      <c r="K274" s="270"/>
      <c r="L274" s="275"/>
      <c r="M274" s="276"/>
      <c r="N274" s="277"/>
      <c r="O274" s="277"/>
      <c r="P274" s="277"/>
      <c r="Q274" s="277"/>
      <c r="R274" s="277"/>
      <c r="S274" s="277"/>
      <c r="T274" s="278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79" t="s">
        <v>177</v>
      </c>
      <c r="AU274" s="279" t="s">
        <v>87</v>
      </c>
      <c r="AV274" s="14" t="s">
        <v>87</v>
      </c>
      <c r="AW274" s="14" t="s">
        <v>32</v>
      </c>
      <c r="AX274" s="14" t="s">
        <v>77</v>
      </c>
      <c r="AY274" s="279" t="s">
        <v>167</v>
      </c>
    </row>
    <row r="275" spans="1:51" s="13" customFormat="1" ht="12">
      <c r="A275" s="13"/>
      <c r="B275" s="258"/>
      <c r="C275" s="259"/>
      <c r="D275" s="260" t="s">
        <v>177</v>
      </c>
      <c r="E275" s="261" t="s">
        <v>1</v>
      </c>
      <c r="F275" s="262" t="s">
        <v>589</v>
      </c>
      <c r="G275" s="259"/>
      <c r="H275" s="261" t="s">
        <v>1</v>
      </c>
      <c r="I275" s="263"/>
      <c r="J275" s="259"/>
      <c r="K275" s="259"/>
      <c r="L275" s="264"/>
      <c r="M275" s="265"/>
      <c r="N275" s="266"/>
      <c r="O275" s="266"/>
      <c r="P275" s="266"/>
      <c r="Q275" s="266"/>
      <c r="R275" s="266"/>
      <c r="S275" s="266"/>
      <c r="T275" s="267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68" t="s">
        <v>177</v>
      </c>
      <c r="AU275" s="268" t="s">
        <v>87</v>
      </c>
      <c r="AV275" s="13" t="s">
        <v>85</v>
      </c>
      <c r="AW275" s="13" t="s">
        <v>32</v>
      </c>
      <c r="AX275" s="13" t="s">
        <v>77</v>
      </c>
      <c r="AY275" s="268" t="s">
        <v>167</v>
      </c>
    </row>
    <row r="276" spans="1:51" s="13" customFormat="1" ht="12">
      <c r="A276" s="13"/>
      <c r="B276" s="258"/>
      <c r="C276" s="259"/>
      <c r="D276" s="260" t="s">
        <v>177</v>
      </c>
      <c r="E276" s="261" t="s">
        <v>1</v>
      </c>
      <c r="F276" s="262" t="s">
        <v>506</v>
      </c>
      <c r="G276" s="259"/>
      <c r="H276" s="261" t="s">
        <v>1</v>
      </c>
      <c r="I276" s="263"/>
      <c r="J276" s="259"/>
      <c r="K276" s="259"/>
      <c r="L276" s="264"/>
      <c r="M276" s="265"/>
      <c r="N276" s="266"/>
      <c r="O276" s="266"/>
      <c r="P276" s="266"/>
      <c r="Q276" s="266"/>
      <c r="R276" s="266"/>
      <c r="S276" s="266"/>
      <c r="T276" s="267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8" t="s">
        <v>177</v>
      </c>
      <c r="AU276" s="268" t="s">
        <v>87</v>
      </c>
      <c r="AV276" s="13" t="s">
        <v>85</v>
      </c>
      <c r="AW276" s="13" t="s">
        <v>32</v>
      </c>
      <c r="AX276" s="13" t="s">
        <v>77</v>
      </c>
      <c r="AY276" s="268" t="s">
        <v>167</v>
      </c>
    </row>
    <row r="277" spans="1:51" s="14" customFormat="1" ht="12">
      <c r="A277" s="14"/>
      <c r="B277" s="269"/>
      <c r="C277" s="270"/>
      <c r="D277" s="260" t="s">
        <v>177</v>
      </c>
      <c r="E277" s="271" t="s">
        <v>1</v>
      </c>
      <c r="F277" s="272" t="s">
        <v>412</v>
      </c>
      <c r="G277" s="270"/>
      <c r="H277" s="273">
        <v>21.6</v>
      </c>
      <c r="I277" s="274"/>
      <c r="J277" s="270"/>
      <c r="K277" s="270"/>
      <c r="L277" s="275"/>
      <c r="M277" s="276"/>
      <c r="N277" s="277"/>
      <c r="O277" s="277"/>
      <c r="P277" s="277"/>
      <c r="Q277" s="277"/>
      <c r="R277" s="277"/>
      <c r="S277" s="277"/>
      <c r="T277" s="278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79" t="s">
        <v>177</v>
      </c>
      <c r="AU277" s="279" t="s">
        <v>87</v>
      </c>
      <c r="AV277" s="14" t="s">
        <v>87</v>
      </c>
      <c r="AW277" s="14" t="s">
        <v>32</v>
      </c>
      <c r="AX277" s="14" t="s">
        <v>77</v>
      </c>
      <c r="AY277" s="279" t="s">
        <v>167</v>
      </c>
    </row>
    <row r="278" spans="1:51" s="13" customFormat="1" ht="12">
      <c r="A278" s="13"/>
      <c r="B278" s="258"/>
      <c r="C278" s="259"/>
      <c r="D278" s="260" t="s">
        <v>177</v>
      </c>
      <c r="E278" s="261" t="s">
        <v>1</v>
      </c>
      <c r="F278" s="262" t="s">
        <v>590</v>
      </c>
      <c r="G278" s="259"/>
      <c r="H278" s="261" t="s">
        <v>1</v>
      </c>
      <c r="I278" s="263"/>
      <c r="J278" s="259"/>
      <c r="K278" s="259"/>
      <c r="L278" s="264"/>
      <c r="M278" s="265"/>
      <c r="N278" s="266"/>
      <c r="O278" s="266"/>
      <c r="P278" s="266"/>
      <c r="Q278" s="266"/>
      <c r="R278" s="266"/>
      <c r="S278" s="266"/>
      <c r="T278" s="267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68" t="s">
        <v>177</v>
      </c>
      <c r="AU278" s="268" t="s">
        <v>87</v>
      </c>
      <c r="AV278" s="13" t="s">
        <v>85</v>
      </c>
      <c r="AW278" s="13" t="s">
        <v>32</v>
      </c>
      <c r="AX278" s="13" t="s">
        <v>77</v>
      </c>
      <c r="AY278" s="268" t="s">
        <v>167</v>
      </c>
    </row>
    <row r="279" spans="1:51" s="13" customFormat="1" ht="12">
      <c r="A279" s="13"/>
      <c r="B279" s="258"/>
      <c r="C279" s="259"/>
      <c r="D279" s="260" t="s">
        <v>177</v>
      </c>
      <c r="E279" s="261" t="s">
        <v>1</v>
      </c>
      <c r="F279" s="262" t="s">
        <v>553</v>
      </c>
      <c r="G279" s="259"/>
      <c r="H279" s="261" t="s">
        <v>1</v>
      </c>
      <c r="I279" s="263"/>
      <c r="J279" s="259"/>
      <c r="K279" s="259"/>
      <c r="L279" s="264"/>
      <c r="M279" s="265"/>
      <c r="N279" s="266"/>
      <c r="O279" s="266"/>
      <c r="P279" s="266"/>
      <c r="Q279" s="266"/>
      <c r="R279" s="266"/>
      <c r="S279" s="266"/>
      <c r="T279" s="267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68" t="s">
        <v>177</v>
      </c>
      <c r="AU279" s="268" t="s">
        <v>87</v>
      </c>
      <c r="AV279" s="13" t="s">
        <v>85</v>
      </c>
      <c r="AW279" s="13" t="s">
        <v>32</v>
      </c>
      <c r="AX279" s="13" t="s">
        <v>77</v>
      </c>
      <c r="AY279" s="268" t="s">
        <v>167</v>
      </c>
    </row>
    <row r="280" spans="1:51" s="14" customFormat="1" ht="12">
      <c r="A280" s="14"/>
      <c r="B280" s="269"/>
      <c r="C280" s="270"/>
      <c r="D280" s="260" t="s">
        <v>177</v>
      </c>
      <c r="E280" s="271" t="s">
        <v>1</v>
      </c>
      <c r="F280" s="272" t="s">
        <v>591</v>
      </c>
      <c r="G280" s="270"/>
      <c r="H280" s="273">
        <v>4.143</v>
      </c>
      <c r="I280" s="274"/>
      <c r="J280" s="270"/>
      <c r="K280" s="270"/>
      <c r="L280" s="275"/>
      <c r="M280" s="276"/>
      <c r="N280" s="277"/>
      <c r="O280" s="277"/>
      <c r="P280" s="277"/>
      <c r="Q280" s="277"/>
      <c r="R280" s="277"/>
      <c r="S280" s="277"/>
      <c r="T280" s="278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79" t="s">
        <v>177</v>
      </c>
      <c r="AU280" s="279" t="s">
        <v>87</v>
      </c>
      <c r="AV280" s="14" t="s">
        <v>87</v>
      </c>
      <c r="AW280" s="14" t="s">
        <v>32</v>
      </c>
      <c r="AX280" s="14" t="s">
        <v>77</v>
      </c>
      <c r="AY280" s="279" t="s">
        <v>167</v>
      </c>
    </row>
    <row r="281" spans="1:51" s="13" customFormat="1" ht="12">
      <c r="A281" s="13"/>
      <c r="B281" s="258"/>
      <c r="C281" s="259"/>
      <c r="D281" s="260" t="s">
        <v>177</v>
      </c>
      <c r="E281" s="261" t="s">
        <v>1</v>
      </c>
      <c r="F281" s="262" t="s">
        <v>592</v>
      </c>
      <c r="G281" s="259"/>
      <c r="H281" s="261" t="s">
        <v>1</v>
      </c>
      <c r="I281" s="263"/>
      <c r="J281" s="259"/>
      <c r="K281" s="259"/>
      <c r="L281" s="264"/>
      <c r="M281" s="265"/>
      <c r="N281" s="266"/>
      <c r="O281" s="266"/>
      <c r="P281" s="266"/>
      <c r="Q281" s="266"/>
      <c r="R281" s="266"/>
      <c r="S281" s="266"/>
      <c r="T281" s="267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68" t="s">
        <v>177</v>
      </c>
      <c r="AU281" s="268" t="s">
        <v>87</v>
      </c>
      <c r="AV281" s="13" t="s">
        <v>85</v>
      </c>
      <c r="AW281" s="13" t="s">
        <v>32</v>
      </c>
      <c r="AX281" s="13" t="s">
        <v>77</v>
      </c>
      <c r="AY281" s="268" t="s">
        <v>167</v>
      </c>
    </row>
    <row r="282" spans="1:51" s="13" customFormat="1" ht="12">
      <c r="A282" s="13"/>
      <c r="B282" s="258"/>
      <c r="C282" s="259"/>
      <c r="D282" s="260" t="s">
        <v>177</v>
      </c>
      <c r="E282" s="261" t="s">
        <v>1</v>
      </c>
      <c r="F282" s="262" t="s">
        <v>464</v>
      </c>
      <c r="G282" s="259"/>
      <c r="H282" s="261" t="s">
        <v>1</v>
      </c>
      <c r="I282" s="263"/>
      <c r="J282" s="259"/>
      <c r="K282" s="259"/>
      <c r="L282" s="264"/>
      <c r="M282" s="265"/>
      <c r="N282" s="266"/>
      <c r="O282" s="266"/>
      <c r="P282" s="266"/>
      <c r="Q282" s="266"/>
      <c r="R282" s="266"/>
      <c r="S282" s="266"/>
      <c r="T282" s="267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68" t="s">
        <v>177</v>
      </c>
      <c r="AU282" s="268" t="s">
        <v>87</v>
      </c>
      <c r="AV282" s="13" t="s">
        <v>85</v>
      </c>
      <c r="AW282" s="13" t="s">
        <v>32</v>
      </c>
      <c r="AX282" s="13" t="s">
        <v>77</v>
      </c>
      <c r="AY282" s="268" t="s">
        <v>167</v>
      </c>
    </row>
    <row r="283" spans="1:51" s="14" customFormat="1" ht="12">
      <c r="A283" s="14"/>
      <c r="B283" s="269"/>
      <c r="C283" s="270"/>
      <c r="D283" s="260" t="s">
        <v>177</v>
      </c>
      <c r="E283" s="271" t="s">
        <v>1</v>
      </c>
      <c r="F283" s="272" t="s">
        <v>593</v>
      </c>
      <c r="G283" s="270"/>
      <c r="H283" s="273">
        <v>20.16</v>
      </c>
      <c r="I283" s="274"/>
      <c r="J283" s="270"/>
      <c r="K283" s="270"/>
      <c r="L283" s="275"/>
      <c r="M283" s="276"/>
      <c r="N283" s="277"/>
      <c r="O283" s="277"/>
      <c r="P283" s="277"/>
      <c r="Q283" s="277"/>
      <c r="R283" s="277"/>
      <c r="S283" s="277"/>
      <c r="T283" s="278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79" t="s">
        <v>177</v>
      </c>
      <c r="AU283" s="279" t="s">
        <v>87</v>
      </c>
      <c r="AV283" s="14" t="s">
        <v>87</v>
      </c>
      <c r="AW283" s="14" t="s">
        <v>32</v>
      </c>
      <c r="AX283" s="14" t="s">
        <v>77</v>
      </c>
      <c r="AY283" s="279" t="s">
        <v>167</v>
      </c>
    </row>
    <row r="284" spans="1:51" s="15" customFormat="1" ht="12">
      <c r="A284" s="15"/>
      <c r="B284" s="280"/>
      <c r="C284" s="281"/>
      <c r="D284" s="260" t="s">
        <v>177</v>
      </c>
      <c r="E284" s="282" t="s">
        <v>1</v>
      </c>
      <c r="F284" s="283" t="s">
        <v>196</v>
      </c>
      <c r="G284" s="281"/>
      <c r="H284" s="284">
        <v>298.703</v>
      </c>
      <c r="I284" s="285"/>
      <c r="J284" s="281"/>
      <c r="K284" s="281"/>
      <c r="L284" s="286"/>
      <c r="M284" s="287"/>
      <c r="N284" s="288"/>
      <c r="O284" s="288"/>
      <c r="P284" s="288"/>
      <c r="Q284" s="288"/>
      <c r="R284" s="288"/>
      <c r="S284" s="288"/>
      <c r="T284" s="289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90" t="s">
        <v>177</v>
      </c>
      <c r="AU284" s="290" t="s">
        <v>87</v>
      </c>
      <c r="AV284" s="15" t="s">
        <v>175</v>
      </c>
      <c r="AW284" s="15" t="s">
        <v>32</v>
      </c>
      <c r="AX284" s="15" t="s">
        <v>85</v>
      </c>
      <c r="AY284" s="290" t="s">
        <v>167</v>
      </c>
    </row>
    <row r="285" spans="1:65" s="2" customFormat="1" ht="44.25" customHeight="1">
      <c r="A285" s="40"/>
      <c r="B285" s="41"/>
      <c r="C285" s="308" t="s">
        <v>399</v>
      </c>
      <c r="D285" s="308" t="s">
        <v>470</v>
      </c>
      <c r="E285" s="309" t="s">
        <v>594</v>
      </c>
      <c r="F285" s="310" t="s">
        <v>595</v>
      </c>
      <c r="G285" s="311" t="s">
        <v>173</v>
      </c>
      <c r="H285" s="312">
        <v>343.508</v>
      </c>
      <c r="I285" s="313"/>
      <c r="J285" s="314">
        <f>ROUND(I285*H285,2)</f>
        <v>0</v>
      </c>
      <c r="K285" s="310" t="s">
        <v>174</v>
      </c>
      <c r="L285" s="315"/>
      <c r="M285" s="316" t="s">
        <v>1</v>
      </c>
      <c r="N285" s="317" t="s">
        <v>42</v>
      </c>
      <c r="O285" s="93"/>
      <c r="P285" s="254">
        <f>O285*H285</f>
        <v>0</v>
      </c>
      <c r="Q285" s="254">
        <v>0.0048</v>
      </c>
      <c r="R285" s="254">
        <f>Q285*H285</f>
        <v>1.6488383999999998</v>
      </c>
      <c r="S285" s="254">
        <v>0</v>
      </c>
      <c r="T285" s="255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56" t="s">
        <v>407</v>
      </c>
      <c r="AT285" s="256" t="s">
        <v>470</v>
      </c>
      <c r="AU285" s="256" t="s">
        <v>87</v>
      </c>
      <c r="AY285" s="19" t="s">
        <v>167</v>
      </c>
      <c r="BE285" s="257">
        <f>IF(N285="základní",J285,0)</f>
        <v>0</v>
      </c>
      <c r="BF285" s="257">
        <f>IF(N285="snížená",J285,0)</f>
        <v>0</v>
      </c>
      <c r="BG285" s="257">
        <f>IF(N285="zákl. přenesená",J285,0)</f>
        <v>0</v>
      </c>
      <c r="BH285" s="257">
        <f>IF(N285="sníž. přenesená",J285,0)</f>
        <v>0</v>
      </c>
      <c r="BI285" s="257">
        <f>IF(N285="nulová",J285,0)</f>
        <v>0</v>
      </c>
      <c r="BJ285" s="19" t="s">
        <v>85</v>
      </c>
      <c r="BK285" s="257">
        <f>ROUND(I285*H285,2)</f>
        <v>0</v>
      </c>
      <c r="BL285" s="19" t="s">
        <v>300</v>
      </c>
      <c r="BM285" s="256" t="s">
        <v>596</v>
      </c>
    </row>
    <row r="286" spans="1:51" s="14" customFormat="1" ht="12">
      <c r="A286" s="14"/>
      <c r="B286" s="269"/>
      <c r="C286" s="270"/>
      <c r="D286" s="260" t="s">
        <v>177</v>
      </c>
      <c r="E286" s="270"/>
      <c r="F286" s="272" t="s">
        <v>597</v>
      </c>
      <c r="G286" s="270"/>
      <c r="H286" s="273">
        <v>343.508</v>
      </c>
      <c r="I286" s="274"/>
      <c r="J286" s="270"/>
      <c r="K286" s="270"/>
      <c r="L286" s="275"/>
      <c r="M286" s="276"/>
      <c r="N286" s="277"/>
      <c r="O286" s="277"/>
      <c r="P286" s="277"/>
      <c r="Q286" s="277"/>
      <c r="R286" s="277"/>
      <c r="S286" s="277"/>
      <c r="T286" s="278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79" t="s">
        <v>177</v>
      </c>
      <c r="AU286" s="279" t="s">
        <v>87</v>
      </c>
      <c r="AV286" s="14" t="s">
        <v>87</v>
      </c>
      <c r="AW286" s="14" t="s">
        <v>4</v>
      </c>
      <c r="AX286" s="14" t="s">
        <v>85</v>
      </c>
      <c r="AY286" s="279" t="s">
        <v>167</v>
      </c>
    </row>
    <row r="287" spans="1:65" s="2" customFormat="1" ht="21.75" customHeight="1">
      <c r="A287" s="40"/>
      <c r="B287" s="41"/>
      <c r="C287" s="245" t="s">
        <v>598</v>
      </c>
      <c r="D287" s="245" t="s">
        <v>170</v>
      </c>
      <c r="E287" s="246" t="s">
        <v>599</v>
      </c>
      <c r="F287" s="247" t="s">
        <v>600</v>
      </c>
      <c r="G287" s="248" t="s">
        <v>173</v>
      </c>
      <c r="H287" s="249">
        <v>274.4</v>
      </c>
      <c r="I287" s="250"/>
      <c r="J287" s="251">
        <f>ROUND(I287*H287,2)</f>
        <v>0</v>
      </c>
      <c r="K287" s="247" t="s">
        <v>174</v>
      </c>
      <c r="L287" s="46"/>
      <c r="M287" s="252" t="s">
        <v>1</v>
      </c>
      <c r="N287" s="253" t="s">
        <v>42</v>
      </c>
      <c r="O287" s="93"/>
      <c r="P287" s="254">
        <f>O287*H287</f>
        <v>0</v>
      </c>
      <c r="Q287" s="254">
        <v>0.00088</v>
      </c>
      <c r="R287" s="254">
        <f>Q287*H287</f>
        <v>0.241472</v>
      </c>
      <c r="S287" s="254">
        <v>0</v>
      </c>
      <c r="T287" s="255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56" t="s">
        <v>300</v>
      </c>
      <c r="AT287" s="256" t="s">
        <v>170</v>
      </c>
      <c r="AU287" s="256" t="s">
        <v>87</v>
      </c>
      <c r="AY287" s="19" t="s">
        <v>167</v>
      </c>
      <c r="BE287" s="257">
        <f>IF(N287="základní",J287,0)</f>
        <v>0</v>
      </c>
      <c r="BF287" s="257">
        <f>IF(N287="snížená",J287,0)</f>
        <v>0</v>
      </c>
      <c r="BG287" s="257">
        <f>IF(N287="zákl. přenesená",J287,0)</f>
        <v>0</v>
      </c>
      <c r="BH287" s="257">
        <f>IF(N287="sníž. přenesená",J287,0)</f>
        <v>0</v>
      </c>
      <c r="BI287" s="257">
        <f>IF(N287="nulová",J287,0)</f>
        <v>0</v>
      </c>
      <c r="BJ287" s="19" t="s">
        <v>85</v>
      </c>
      <c r="BK287" s="257">
        <f>ROUND(I287*H287,2)</f>
        <v>0</v>
      </c>
      <c r="BL287" s="19" t="s">
        <v>300</v>
      </c>
      <c r="BM287" s="256" t="s">
        <v>601</v>
      </c>
    </row>
    <row r="288" spans="1:51" s="13" customFormat="1" ht="12">
      <c r="A288" s="13"/>
      <c r="B288" s="258"/>
      <c r="C288" s="259"/>
      <c r="D288" s="260" t="s">
        <v>177</v>
      </c>
      <c r="E288" s="261" t="s">
        <v>1</v>
      </c>
      <c r="F288" s="262" t="s">
        <v>602</v>
      </c>
      <c r="G288" s="259"/>
      <c r="H288" s="261" t="s">
        <v>1</v>
      </c>
      <c r="I288" s="263"/>
      <c r="J288" s="259"/>
      <c r="K288" s="259"/>
      <c r="L288" s="264"/>
      <c r="M288" s="265"/>
      <c r="N288" s="266"/>
      <c r="O288" s="266"/>
      <c r="P288" s="266"/>
      <c r="Q288" s="266"/>
      <c r="R288" s="266"/>
      <c r="S288" s="266"/>
      <c r="T288" s="267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68" t="s">
        <v>177</v>
      </c>
      <c r="AU288" s="268" t="s">
        <v>87</v>
      </c>
      <c r="AV288" s="13" t="s">
        <v>85</v>
      </c>
      <c r="AW288" s="13" t="s">
        <v>32</v>
      </c>
      <c r="AX288" s="13" t="s">
        <v>77</v>
      </c>
      <c r="AY288" s="268" t="s">
        <v>167</v>
      </c>
    </row>
    <row r="289" spans="1:51" s="13" customFormat="1" ht="12">
      <c r="A289" s="13"/>
      <c r="B289" s="258"/>
      <c r="C289" s="259"/>
      <c r="D289" s="260" t="s">
        <v>177</v>
      </c>
      <c r="E289" s="261" t="s">
        <v>1</v>
      </c>
      <c r="F289" s="262" t="s">
        <v>583</v>
      </c>
      <c r="G289" s="259"/>
      <c r="H289" s="261" t="s">
        <v>1</v>
      </c>
      <c r="I289" s="263"/>
      <c r="J289" s="259"/>
      <c r="K289" s="259"/>
      <c r="L289" s="264"/>
      <c r="M289" s="265"/>
      <c r="N289" s="266"/>
      <c r="O289" s="266"/>
      <c r="P289" s="266"/>
      <c r="Q289" s="266"/>
      <c r="R289" s="266"/>
      <c r="S289" s="266"/>
      <c r="T289" s="267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8" t="s">
        <v>177</v>
      </c>
      <c r="AU289" s="268" t="s">
        <v>87</v>
      </c>
      <c r="AV289" s="13" t="s">
        <v>85</v>
      </c>
      <c r="AW289" s="13" t="s">
        <v>32</v>
      </c>
      <c r="AX289" s="13" t="s">
        <v>77</v>
      </c>
      <c r="AY289" s="268" t="s">
        <v>167</v>
      </c>
    </row>
    <row r="290" spans="1:51" s="14" customFormat="1" ht="12">
      <c r="A290" s="14"/>
      <c r="B290" s="269"/>
      <c r="C290" s="270"/>
      <c r="D290" s="260" t="s">
        <v>177</v>
      </c>
      <c r="E290" s="271" t="s">
        <v>1</v>
      </c>
      <c r="F290" s="272" t="s">
        <v>584</v>
      </c>
      <c r="G290" s="270"/>
      <c r="H290" s="273">
        <v>252.8</v>
      </c>
      <c r="I290" s="274"/>
      <c r="J290" s="270"/>
      <c r="K290" s="270"/>
      <c r="L290" s="275"/>
      <c r="M290" s="276"/>
      <c r="N290" s="277"/>
      <c r="O290" s="277"/>
      <c r="P290" s="277"/>
      <c r="Q290" s="277"/>
      <c r="R290" s="277"/>
      <c r="S290" s="277"/>
      <c r="T290" s="278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79" t="s">
        <v>177</v>
      </c>
      <c r="AU290" s="279" t="s">
        <v>87</v>
      </c>
      <c r="AV290" s="14" t="s">
        <v>87</v>
      </c>
      <c r="AW290" s="14" t="s">
        <v>32</v>
      </c>
      <c r="AX290" s="14" t="s">
        <v>77</v>
      </c>
      <c r="AY290" s="279" t="s">
        <v>167</v>
      </c>
    </row>
    <row r="291" spans="1:51" s="13" customFormat="1" ht="12">
      <c r="A291" s="13"/>
      <c r="B291" s="258"/>
      <c r="C291" s="259"/>
      <c r="D291" s="260" t="s">
        <v>177</v>
      </c>
      <c r="E291" s="261" t="s">
        <v>1</v>
      </c>
      <c r="F291" s="262" t="s">
        <v>603</v>
      </c>
      <c r="G291" s="259"/>
      <c r="H291" s="261" t="s">
        <v>1</v>
      </c>
      <c r="I291" s="263"/>
      <c r="J291" s="259"/>
      <c r="K291" s="259"/>
      <c r="L291" s="264"/>
      <c r="M291" s="265"/>
      <c r="N291" s="266"/>
      <c r="O291" s="266"/>
      <c r="P291" s="266"/>
      <c r="Q291" s="266"/>
      <c r="R291" s="266"/>
      <c r="S291" s="266"/>
      <c r="T291" s="267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8" t="s">
        <v>177</v>
      </c>
      <c r="AU291" s="268" t="s">
        <v>87</v>
      </c>
      <c r="AV291" s="13" t="s">
        <v>85</v>
      </c>
      <c r="AW291" s="13" t="s">
        <v>32</v>
      </c>
      <c r="AX291" s="13" t="s">
        <v>77</v>
      </c>
      <c r="AY291" s="268" t="s">
        <v>167</v>
      </c>
    </row>
    <row r="292" spans="1:51" s="13" customFormat="1" ht="12">
      <c r="A292" s="13"/>
      <c r="B292" s="258"/>
      <c r="C292" s="259"/>
      <c r="D292" s="260" t="s">
        <v>177</v>
      </c>
      <c r="E292" s="261" t="s">
        <v>1</v>
      </c>
      <c r="F292" s="262" t="s">
        <v>506</v>
      </c>
      <c r="G292" s="259"/>
      <c r="H292" s="261" t="s">
        <v>1</v>
      </c>
      <c r="I292" s="263"/>
      <c r="J292" s="259"/>
      <c r="K292" s="259"/>
      <c r="L292" s="264"/>
      <c r="M292" s="265"/>
      <c r="N292" s="266"/>
      <c r="O292" s="266"/>
      <c r="P292" s="266"/>
      <c r="Q292" s="266"/>
      <c r="R292" s="266"/>
      <c r="S292" s="266"/>
      <c r="T292" s="267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68" t="s">
        <v>177</v>
      </c>
      <c r="AU292" s="268" t="s">
        <v>87</v>
      </c>
      <c r="AV292" s="13" t="s">
        <v>85</v>
      </c>
      <c r="AW292" s="13" t="s">
        <v>32</v>
      </c>
      <c r="AX292" s="13" t="s">
        <v>77</v>
      </c>
      <c r="AY292" s="268" t="s">
        <v>167</v>
      </c>
    </row>
    <row r="293" spans="1:51" s="14" customFormat="1" ht="12">
      <c r="A293" s="14"/>
      <c r="B293" s="269"/>
      <c r="C293" s="270"/>
      <c r="D293" s="260" t="s">
        <v>177</v>
      </c>
      <c r="E293" s="271" t="s">
        <v>1</v>
      </c>
      <c r="F293" s="272" t="s">
        <v>412</v>
      </c>
      <c r="G293" s="270"/>
      <c r="H293" s="273">
        <v>21.6</v>
      </c>
      <c r="I293" s="274"/>
      <c r="J293" s="270"/>
      <c r="K293" s="270"/>
      <c r="L293" s="275"/>
      <c r="M293" s="276"/>
      <c r="N293" s="277"/>
      <c r="O293" s="277"/>
      <c r="P293" s="277"/>
      <c r="Q293" s="277"/>
      <c r="R293" s="277"/>
      <c r="S293" s="277"/>
      <c r="T293" s="278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79" t="s">
        <v>177</v>
      </c>
      <c r="AU293" s="279" t="s">
        <v>87</v>
      </c>
      <c r="AV293" s="14" t="s">
        <v>87</v>
      </c>
      <c r="AW293" s="14" t="s">
        <v>32</v>
      </c>
      <c r="AX293" s="14" t="s">
        <v>77</v>
      </c>
      <c r="AY293" s="279" t="s">
        <v>167</v>
      </c>
    </row>
    <row r="294" spans="1:51" s="15" customFormat="1" ht="12">
      <c r="A294" s="15"/>
      <c r="B294" s="280"/>
      <c r="C294" s="281"/>
      <c r="D294" s="260" t="s">
        <v>177</v>
      </c>
      <c r="E294" s="282" t="s">
        <v>1</v>
      </c>
      <c r="F294" s="283" t="s">
        <v>196</v>
      </c>
      <c r="G294" s="281"/>
      <c r="H294" s="284">
        <v>274.4</v>
      </c>
      <c r="I294" s="285"/>
      <c r="J294" s="281"/>
      <c r="K294" s="281"/>
      <c r="L294" s="286"/>
      <c r="M294" s="287"/>
      <c r="N294" s="288"/>
      <c r="O294" s="288"/>
      <c r="P294" s="288"/>
      <c r="Q294" s="288"/>
      <c r="R294" s="288"/>
      <c r="S294" s="288"/>
      <c r="T294" s="289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90" t="s">
        <v>177</v>
      </c>
      <c r="AU294" s="290" t="s">
        <v>87</v>
      </c>
      <c r="AV294" s="15" t="s">
        <v>175</v>
      </c>
      <c r="AW294" s="15" t="s">
        <v>32</v>
      </c>
      <c r="AX294" s="15" t="s">
        <v>85</v>
      </c>
      <c r="AY294" s="290" t="s">
        <v>167</v>
      </c>
    </row>
    <row r="295" spans="1:65" s="2" customFormat="1" ht="33" customHeight="1">
      <c r="A295" s="40"/>
      <c r="B295" s="41"/>
      <c r="C295" s="308" t="s">
        <v>604</v>
      </c>
      <c r="D295" s="308" t="s">
        <v>470</v>
      </c>
      <c r="E295" s="309" t="s">
        <v>605</v>
      </c>
      <c r="F295" s="310" t="s">
        <v>606</v>
      </c>
      <c r="G295" s="311" t="s">
        <v>173</v>
      </c>
      <c r="H295" s="312">
        <v>315.56</v>
      </c>
      <c r="I295" s="313"/>
      <c r="J295" s="314">
        <f>ROUND(I295*H295,2)</f>
        <v>0</v>
      </c>
      <c r="K295" s="310" t="s">
        <v>174</v>
      </c>
      <c r="L295" s="315"/>
      <c r="M295" s="316" t="s">
        <v>1</v>
      </c>
      <c r="N295" s="317" t="s">
        <v>42</v>
      </c>
      <c r="O295" s="93"/>
      <c r="P295" s="254">
        <f>O295*H295</f>
        <v>0</v>
      </c>
      <c r="Q295" s="254">
        <v>0.0048</v>
      </c>
      <c r="R295" s="254">
        <f>Q295*H295</f>
        <v>1.5146879999999998</v>
      </c>
      <c r="S295" s="254">
        <v>0</v>
      </c>
      <c r="T295" s="255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56" t="s">
        <v>407</v>
      </c>
      <c r="AT295" s="256" t="s">
        <v>470</v>
      </c>
      <c r="AU295" s="256" t="s">
        <v>87</v>
      </c>
      <c r="AY295" s="19" t="s">
        <v>167</v>
      </c>
      <c r="BE295" s="257">
        <f>IF(N295="základní",J295,0)</f>
        <v>0</v>
      </c>
      <c r="BF295" s="257">
        <f>IF(N295="snížená",J295,0)</f>
        <v>0</v>
      </c>
      <c r="BG295" s="257">
        <f>IF(N295="zákl. přenesená",J295,0)</f>
        <v>0</v>
      </c>
      <c r="BH295" s="257">
        <f>IF(N295="sníž. přenesená",J295,0)</f>
        <v>0</v>
      </c>
      <c r="BI295" s="257">
        <f>IF(N295="nulová",J295,0)</f>
        <v>0</v>
      </c>
      <c r="BJ295" s="19" t="s">
        <v>85</v>
      </c>
      <c r="BK295" s="257">
        <f>ROUND(I295*H295,2)</f>
        <v>0</v>
      </c>
      <c r="BL295" s="19" t="s">
        <v>300</v>
      </c>
      <c r="BM295" s="256" t="s">
        <v>607</v>
      </c>
    </row>
    <row r="296" spans="1:51" s="14" customFormat="1" ht="12">
      <c r="A296" s="14"/>
      <c r="B296" s="269"/>
      <c r="C296" s="270"/>
      <c r="D296" s="260" t="s">
        <v>177</v>
      </c>
      <c r="E296" s="270"/>
      <c r="F296" s="272" t="s">
        <v>608</v>
      </c>
      <c r="G296" s="270"/>
      <c r="H296" s="273">
        <v>315.56</v>
      </c>
      <c r="I296" s="274"/>
      <c r="J296" s="270"/>
      <c r="K296" s="270"/>
      <c r="L296" s="275"/>
      <c r="M296" s="276"/>
      <c r="N296" s="277"/>
      <c r="O296" s="277"/>
      <c r="P296" s="277"/>
      <c r="Q296" s="277"/>
      <c r="R296" s="277"/>
      <c r="S296" s="277"/>
      <c r="T296" s="278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79" t="s">
        <v>177</v>
      </c>
      <c r="AU296" s="279" t="s">
        <v>87</v>
      </c>
      <c r="AV296" s="14" t="s">
        <v>87</v>
      </c>
      <c r="AW296" s="14" t="s">
        <v>4</v>
      </c>
      <c r="AX296" s="14" t="s">
        <v>85</v>
      </c>
      <c r="AY296" s="279" t="s">
        <v>167</v>
      </c>
    </row>
    <row r="297" spans="1:65" s="2" customFormat="1" ht="16.5" customHeight="1">
      <c r="A297" s="40"/>
      <c r="B297" s="41"/>
      <c r="C297" s="245" t="s">
        <v>609</v>
      </c>
      <c r="D297" s="245" t="s">
        <v>170</v>
      </c>
      <c r="E297" s="246" t="s">
        <v>610</v>
      </c>
      <c r="F297" s="247" t="s">
        <v>611</v>
      </c>
      <c r="G297" s="248" t="s">
        <v>173</v>
      </c>
      <c r="H297" s="249">
        <v>303.8</v>
      </c>
      <c r="I297" s="250"/>
      <c r="J297" s="251">
        <f>ROUND(I297*H297,2)</f>
        <v>0</v>
      </c>
      <c r="K297" s="247" t="s">
        <v>317</v>
      </c>
      <c r="L297" s="46"/>
      <c r="M297" s="252" t="s">
        <v>1</v>
      </c>
      <c r="N297" s="253" t="s">
        <v>42</v>
      </c>
      <c r="O297" s="93"/>
      <c r="P297" s="254">
        <f>O297*H297</f>
        <v>0</v>
      </c>
      <c r="Q297" s="254">
        <v>0</v>
      </c>
      <c r="R297" s="254">
        <f>Q297*H297</f>
        <v>0</v>
      </c>
      <c r="S297" s="254">
        <v>0</v>
      </c>
      <c r="T297" s="255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56" t="s">
        <v>300</v>
      </c>
      <c r="AT297" s="256" t="s">
        <v>170</v>
      </c>
      <c r="AU297" s="256" t="s">
        <v>87</v>
      </c>
      <c r="AY297" s="19" t="s">
        <v>167</v>
      </c>
      <c r="BE297" s="257">
        <f>IF(N297="základní",J297,0)</f>
        <v>0</v>
      </c>
      <c r="BF297" s="257">
        <f>IF(N297="snížená",J297,0)</f>
        <v>0</v>
      </c>
      <c r="BG297" s="257">
        <f>IF(N297="zákl. přenesená",J297,0)</f>
        <v>0</v>
      </c>
      <c r="BH297" s="257">
        <f>IF(N297="sníž. přenesená",J297,0)</f>
        <v>0</v>
      </c>
      <c r="BI297" s="257">
        <f>IF(N297="nulová",J297,0)</f>
        <v>0</v>
      </c>
      <c r="BJ297" s="19" t="s">
        <v>85</v>
      </c>
      <c r="BK297" s="257">
        <f>ROUND(I297*H297,2)</f>
        <v>0</v>
      </c>
      <c r="BL297" s="19" t="s">
        <v>300</v>
      </c>
      <c r="BM297" s="256" t="s">
        <v>612</v>
      </c>
    </row>
    <row r="298" spans="1:51" s="13" customFormat="1" ht="12">
      <c r="A298" s="13"/>
      <c r="B298" s="258"/>
      <c r="C298" s="259"/>
      <c r="D298" s="260" t="s">
        <v>177</v>
      </c>
      <c r="E298" s="261" t="s">
        <v>1</v>
      </c>
      <c r="F298" s="262" t="s">
        <v>613</v>
      </c>
      <c r="G298" s="259"/>
      <c r="H298" s="261" t="s">
        <v>1</v>
      </c>
      <c r="I298" s="263"/>
      <c r="J298" s="259"/>
      <c r="K298" s="259"/>
      <c r="L298" s="264"/>
      <c r="M298" s="265"/>
      <c r="N298" s="266"/>
      <c r="O298" s="266"/>
      <c r="P298" s="266"/>
      <c r="Q298" s="266"/>
      <c r="R298" s="266"/>
      <c r="S298" s="266"/>
      <c r="T298" s="267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68" t="s">
        <v>177</v>
      </c>
      <c r="AU298" s="268" t="s">
        <v>87</v>
      </c>
      <c r="AV298" s="13" t="s">
        <v>85</v>
      </c>
      <c r="AW298" s="13" t="s">
        <v>32</v>
      </c>
      <c r="AX298" s="13" t="s">
        <v>77</v>
      </c>
      <c r="AY298" s="268" t="s">
        <v>167</v>
      </c>
    </row>
    <row r="299" spans="1:51" s="13" customFormat="1" ht="12">
      <c r="A299" s="13"/>
      <c r="B299" s="258"/>
      <c r="C299" s="259"/>
      <c r="D299" s="260" t="s">
        <v>177</v>
      </c>
      <c r="E299" s="261" t="s">
        <v>1</v>
      </c>
      <c r="F299" s="262" t="s">
        <v>614</v>
      </c>
      <c r="G299" s="259"/>
      <c r="H299" s="261" t="s">
        <v>1</v>
      </c>
      <c r="I299" s="263"/>
      <c r="J299" s="259"/>
      <c r="K299" s="259"/>
      <c r="L299" s="264"/>
      <c r="M299" s="265"/>
      <c r="N299" s="266"/>
      <c r="O299" s="266"/>
      <c r="P299" s="266"/>
      <c r="Q299" s="266"/>
      <c r="R299" s="266"/>
      <c r="S299" s="266"/>
      <c r="T299" s="267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68" t="s">
        <v>177</v>
      </c>
      <c r="AU299" s="268" t="s">
        <v>87</v>
      </c>
      <c r="AV299" s="13" t="s">
        <v>85</v>
      </c>
      <c r="AW299" s="13" t="s">
        <v>32</v>
      </c>
      <c r="AX299" s="13" t="s">
        <v>77</v>
      </c>
      <c r="AY299" s="268" t="s">
        <v>167</v>
      </c>
    </row>
    <row r="300" spans="1:51" s="14" customFormat="1" ht="12">
      <c r="A300" s="14"/>
      <c r="B300" s="269"/>
      <c r="C300" s="270"/>
      <c r="D300" s="260" t="s">
        <v>177</v>
      </c>
      <c r="E300" s="271" t="s">
        <v>1</v>
      </c>
      <c r="F300" s="272" t="s">
        <v>615</v>
      </c>
      <c r="G300" s="270"/>
      <c r="H300" s="273">
        <v>303.8</v>
      </c>
      <c r="I300" s="274"/>
      <c r="J300" s="270"/>
      <c r="K300" s="270"/>
      <c r="L300" s="275"/>
      <c r="M300" s="276"/>
      <c r="N300" s="277"/>
      <c r="O300" s="277"/>
      <c r="P300" s="277"/>
      <c r="Q300" s="277"/>
      <c r="R300" s="277"/>
      <c r="S300" s="277"/>
      <c r="T300" s="278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79" t="s">
        <v>177</v>
      </c>
      <c r="AU300" s="279" t="s">
        <v>87</v>
      </c>
      <c r="AV300" s="14" t="s">
        <v>87</v>
      </c>
      <c r="AW300" s="14" t="s">
        <v>32</v>
      </c>
      <c r="AX300" s="14" t="s">
        <v>77</v>
      </c>
      <c r="AY300" s="279" t="s">
        <v>167</v>
      </c>
    </row>
    <row r="301" spans="1:51" s="15" customFormat="1" ht="12">
      <c r="A301" s="15"/>
      <c r="B301" s="280"/>
      <c r="C301" s="281"/>
      <c r="D301" s="260" t="s">
        <v>177</v>
      </c>
      <c r="E301" s="282" t="s">
        <v>1</v>
      </c>
      <c r="F301" s="283" t="s">
        <v>196</v>
      </c>
      <c r="G301" s="281"/>
      <c r="H301" s="284">
        <v>303.8</v>
      </c>
      <c r="I301" s="285"/>
      <c r="J301" s="281"/>
      <c r="K301" s="281"/>
      <c r="L301" s="286"/>
      <c r="M301" s="287"/>
      <c r="N301" s="288"/>
      <c r="O301" s="288"/>
      <c r="P301" s="288"/>
      <c r="Q301" s="288"/>
      <c r="R301" s="288"/>
      <c r="S301" s="288"/>
      <c r="T301" s="289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90" t="s">
        <v>177</v>
      </c>
      <c r="AU301" s="290" t="s">
        <v>87</v>
      </c>
      <c r="AV301" s="15" t="s">
        <v>175</v>
      </c>
      <c r="AW301" s="15" t="s">
        <v>32</v>
      </c>
      <c r="AX301" s="15" t="s">
        <v>85</v>
      </c>
      <c r="AY301" s="290" t="s">
        <v>167</v>
      </c>
    </row>
    <row r="302" spans="1:65" s="2" customFormat="1" ht="21.75" customHeight="1">
      <c r="A302" s="40"/>
      <c r="B302" s="41"/>
      <c r="C302" s="308" t="s">
        <v>616</v>
      </c>
      <c r="D302" s="308" t="s">
        <v>470</v>
      </c>
      <c r="E302" s="309" t="s">
        <v>617</v>
      </c>
      <c r="F302" s="310" t="s">
        <v>618</v>
      </c>
      <c r="G302" s="311" t="s">
        <v>173</v>
      </c>
      <c r="H302" s="312">
        <v>349.37</v>
      </c>
      <c r="I302" s="313"/>
      <c r="J302" s="314">
        <f>ROUND(I302*H302,2)</f>
        <v>0</v>
      </c>
      <c r="K302" s="310" t="s">
        <v>174</v>
      </c>
      <c r="L302" s="315"/>
      <c r="M302" s="316" t="s">
        <v>1</v>
      </c>
      <c r="N302" s="317" t="s">
        <v>42</v>
      </c>
      <c r="O302" s="93"/>
      <c r="P302" s="254">
        <f>O302*H302</f>
        <v>0</v>
      </c>
      <c r="Q302" s="254">
        <v>0.0001</v>
      </c>
      <c r="R302" s="254">
        <f>Q302*H302</f>
        <v>0.034937</v>
      </c>
      <c r="S302" s="254">
        <v>0</v>
      </c>
      <c r="T302" s="255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56" t="s">
        <v>407</v>
      </c>
      <c r="AT302" s="256" t="s">
        <v>470</v>
      </c>
      <c r="AU302" s="256" t="s">
        <v>87</v>
      </c>
      <c r="AY302" s="19" t="s">
        <v>167</v>
      </c>
      <c r="BE302" s="257">
        <f>IF(N302="základní",J302,0)</f>
        <v>0</v>
      </c>
      <c r="BF302" s="257">
        <f>IF(N302="snížená",J302,0)</f>
        <v>0</v>
      </c>
      <c r="BG302" s="257">
        <f>IF(N302="zákl. přenesená",J302,0)</f>
        <v>0</v>
      </c>
      <c r="BH302" s="257">
        <f>IF(N302="sníž. přenesená",J302,0)</f>
        <v>0</v>
      </c>
      <c r="BI302" s="257">
        <f>IF(N302="nulová",J302,0)</f>
        <v>0</v>
      </c>
      <c r="BJ302" s="19" t="s">
        <v>85</v>
      </c>
      <c r="BK302" s="257">
        <f>ROUND(I302*H302,2)</f>
        <v>0</v>
      </c>
      <c r="BL302" s="19" t="s">
        <v>300</v>
      </c>
      <c r="BM302" s="256" t="s">
        <v>619</v>
      </c>
    </row>
    <row r="303" spans="1:51" s="14" customFormat="1" ht="12">
      <c r="A303" s="14"/>
      <c r="B303" s="269"/>
      <c r="C303" s="270"/>
      <c r="D303" s="260" t="s">
        <v>177</v>
      </c>
      <c r="E303" s="270"/>
      <c r="F303" s="272" t="s">
        <v>620</v>
      </c>
      <c r="G303" s="270"/>
      <c r="H303" s="273">
        <v>349.37</v>
      </c>
      <c r="I303" s="274"/>
      <c r="J303" s="270"/>
      <c r="K303" s="270"/>
      <c r="L303" s="275"/>
      <c r="M303" s="276"/>
      <c r="N303" s="277"/>
      <c r="O303" s="277"/>
      <c r="P303" s="277"/>
      <c r="Q303" s="277"/>
      <c r="R303" s="277"/>
      <c r="S303" s="277"/>
      <c r="T303" s="278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79" t="s">
        <v>177</v>
      </c>
      <c r="AU303" s="279" t="s">
        <v>87</v>
      </c>
      <c r="AV303" s="14" t="s">
        <v>87</v>
      </c>
      <c r="AW303" s="14" t="s">
        <v>4</v>
      </c>
      <c r="AX303" s="14" t="s">
        <v>85</v>
      </c>
      <c r="AY303" s="279" t="s">
        <v>167</v>
      </c>
    </row>
    <row r="304" spans="1:65" s="2" customFormat="1" ht="16.5" customHeight="1">
      <c r="A304" s="40"/>
      <c r="B304" s="41"/>
      <c r="C304" s="245" t="s">
        <v>621</v>
      </c>
      <c r="D304" s="245" t="s">
        <v>170</v>
      </c>
      <c r="E304" s="246" t="s">
        <v>622</v>
      </c>
      <c r="F304" s="247" t="s">
        <v>623</v>
      </c>
      <c r="G304" s="248" t="s">
        <v>173</v>
      </c>
      <c r="H304" s="249">
        <v>53.057</v>
      </c>
      <c r="I304" s="250"/>
      <c r="J304" s="251">
        <f>ROUND(I304*H304,2)</f>
        <v>0</v>
      </c>
      <c r="K304" s="247" t="s">
        <v>317</v>
      </c>
      <c r="L304" s="46"/>
      <c r="M304" s="252" t="s">
        <v>1</v>
      </c>
      <c r="N304" s="253" t="s">
        <v>42</v>
      </c>
      <c r="O304" s="93"/>
      <c r="P304" s="254">
        <f>O304*H304</f>
        <v>0</v>
      </c>
      <c r="Q304" s="254">
        <v>0</v>
      </c>
      <c r="R304" s="254">
        <f>Q304*H304</f>
        <v>0</v>
      </c>
      <c r="S304" s="254">
        <v>0</v>
      </c>
      <c r="T304" s="255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56" t="s">
        <v>300</v>
      </c>
      <c r="AT304" s="256" t="s">
        <v>170</v>
      </c>
      <c r="AU304" s="256" t="s">
        <v>87</v>
      </c>
      <c r="AY304" s="19" t="s">
        <v>167</v>
      </c>
      <c r="BE304" s="257">
        <f>IF(N304="základní",J304,0)</f>
        <v>0</v>
      </c>
      <c r="BF304" s="257">
        <f>IF(N304="snížená",J304,0)</f>
        <v>0</v>
      </c>
      <c r="BG304" s="257">
        <f>IF(N304="zákl. přenesená",J304,0)</f>
        <v>0</v>
      </c>
      <c r="BH304" s="257">
        <f>IF(N304="sníž. přenesená",J304,0)</f>
        <v>0</v>
      </c>
      <c r="BI304" s="257">
        <f>IF(N304="nulová",J304,0)</f>
        <v>0</v>
      </c>
      <c r="BJ304" s="19" t="s">
        <v>85</v>
      </c>
      <c r="BK304" s="257">
        <f>ROUND(I304*H304,2)</f>
        <v>0</v>
      </c>
      <c r="BL304" s="19" t="s">
        <v>300</v>
      </c>
      <c r="BM304" s="256" t="s">
        <v>624</v>
      </c>
    </row>
    <row r="305" spans="1:51" s="13" customFormat="1" ht="12">
      <c r="A305" s="13"/>
      <c r="B305" s="258"/>
      <c r="C305" s="259"/>
      <c r="D305" s="260" t="s">
        <v>177</v>
      </c>
      <c r="E305" s="261" t="s">
        <v>1</v>
      </c>
      <c r="F305" s="262" t="s">
        <v>623</v>
      </c>
      <c r="G305" s="259"/>
      <c r="H305" s="261" t="s">
        <v>1</v>
      </c>
      <c r="I305" s="263"/>
      <c r="J305" s="259"/>
      <c r="K305" s="259"/>
      <c r="L305" s="264"/>
      <c r="M305" s="265"/>
      <c r="N305" s="266"/>
      <c r="O305" s="266"/>
      <c r="P305" s="266"/>
      <c r="Q305" s="266"/>
      <c r="R305" s="266"/>
      <c r="S305" s="266"/>
      <c r="T305" s="267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68" t="s">
        <v>177</v>
      </c>
      <c r="AU305" s="268" t="s">
        <v>87</v>
      </c>
      <c r="AV305" s="13" t="s">
        <v>85</v>
      </c>
      <c r="AW305" s="13" t="s">
        <v>32</v>
      </c>
      <c r="AX305" s="13" t="s">
        <v>77</v>
      </c>
      <c r="AY305" s="268" t="s">
        <v>167</v>
      </c>
    </row>
    <row r="306" spans="1:51" s="13" customFormat="1" ht="12">
      <c r="A306" s="13"/>
      <c r="B306" s="258"/>
      <c r="C306" s="259"/>
      <c r="D306" s="260" t="s">
        <v>177</v>
      </c>
      <c r="E306" s="261" t="s">
        <v>1</v>
      </c>
      <c r="F306" s="262" t="s">
        <v>553</v>
      </c>
      <c r="G306" s="259"/>
      <c r="H306" s="261" t="s">
        <v>1</v>
      </c>
      <c r="I306" s="263"/>
      <c r="J306" s="259"/>
      <c r="K306" s="259"/>
      <c r="L306" s="264"/>
      <c r="M306" s="265"/>
      <c r="N306" s="266"/>
      <c r="O306" s="266"/>
      <c r="P306" s="266"/>
      <c r="Q306" s="266"/>
      <c r="R306" s="266"/>
      <c r="S306" s="266"/>
      <c r="T306" s="267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68" t="s">
        <v>177</v>
      </c>
      <c r="AU306" s="268" t="s">
        <v>87</v>
      </c>
      <c r="AV306" s="13" t="s">
        <v>85</v>
      </c>
      <c r="AW306" s="13" t="s">
        <v>32</v>
      </c>
      <c r="AX306" s="13" t="s">
        <v>77</v>
      </c>
      <c r="AY306" s="268" t="s">
        <v>167</v>
      </c>
    </row>
    <row r="307" spans="1:51" s="14" customFormat="1" ht="12">
      <c r="A307" s="14"/>
      <c r="B307" s="269"/>
      <c r="C307" s="270"/>
      <c r="D307" s="260" t="s">
        <v>177</v>
      </c>
      <c r="E307" s="271" t="s">
        <v>1</v>
      </c>
      <c r="F307" s="272" t="s">
        <v>625</v>
      </c>
      <c r="G307" s="270"/>
      <c r="H307" s="273">
        <v>29.001</v>
      </c>
      <c r="I307" s="274"/>
      <c r="J307" s="270"/>
      <c r="K307" s="270"/>
      <c r="L307" s="275"/>
      <c r="M307" s="276"/>
      <c r="N307" s="277"/>
      <c r="O307" s="277"/>
      <c r="P307" s="277"/>
      <c r="Q307" s="277"/>
      <c r="R307" s="277"/>
      <c r="S307" s="277"/>
      <c r="T307" s="278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79" t="s">
        <v>177</v>
      </c>
      <c r="AU307" s="279" t="s">
        <v>87</v>
      </c>
      <c r="AV307" s="14" t="s">
        <v>87</v>
      </c>
      <c r="AW307" s="14" t="s">
        <v>32</v>
      </c>
      <c r="AX307" s="14" t="s">
        <v>77</v>
      </c>
      <c r="AY307" s="279" t="s">
        <v>167</v>
      </c>
    </row>
    <row r="308" spans="1:51" s="13" customFormat="1" ht="12">
      <c r="A308" s="13"/>
      <c r="B308" s="258"/>
      <c r="C308" s="259"/>
      <c r="D308" s="260" t="s">
        <v>177</v>
      </c>
      <c r="E308" s="261" t="s">
        <v>1</v>
      </c>
      <c r="F308" s="262" t="s">
        <v>626</v>
      </c>
      <c r="G308" s="259"/>
      <c r="H308" s="261" t="s">
        <v>1</v>
      </c>
      <c r="I308" s="263"/>
      <c r="J308" s="259"/>
      <c r="K308" s="259"/>
      <c r="L308" s="264"/>
      <c r="M308" s="265"/>
      <c r="N308" s="266"/>
      <c r="O308" s="266"/>
      <c r="P308" s="266"/>
      <c r="Q308" s="266"/>
      <c r="R308" s="266"/>
      <c r="S308" s="266"/>
      <c r="T308" s="267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68" t="s">
        <v>177</v>
      </c>
      <c r="AU308" s="268" t="s">
        <v>87</v>
      </c>
      <c r="AV308" s="13" t="s">
        <v>85</v>
      </c>
      <c r="AW308" s="13" t="s">
        <v>32</v>
      </c>
      <c r="AX308" s="13" t="s">
        <v>77</v>
      </c>
      <c r="AY308" s="268" t="s">
        <v>167</v>
      </c>
    </row>
    <row r="309" spans="1:51" s="13" customFormat="1" ht="12">
      <c r="A309" s="13"/>
      <c r="B309" s="258"/>
      <c r="C309" s="259"/>
      <c r="D309" s="260" t="s">
        <v>177</v>
      </c>
      <c r="E309" s="261" t="s">
        <v>1</v>
      </c>
      <c r="F309" s="262" t="s">
        <v>463</v>
      </c>
      <c r="G309" s="259"/>
      <c r="H309" s="261" t="s">
        <v>1</v>
      </c>
      <c r="I309" s="263"/>
      <c r="J309" s="259"/>
      <c r="K309" s="259"/>
      <c r="L309" s="264"/>
      <c r="M309" s="265"/>
      <c r="N309" s="266"/>
      <c r="O309" s="266"/>
      <c r="P309" s="266"/>
      <c r="Q309" s="266"/>
      <c r="R309" s="266"/>
      <c r="S309" s="266"/>
      <c r="T309" s="267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68" t="s">
        <v>177</v>
      </c>
      <c r="AU309" s="268" t="s">
        <v>87</v>
      </c>
      <c r="AV309" s="13" t="s">
        <v>85</v>
      </c>
      <c r="AW309" s="13" t="s">
        <v>32</v>
      </c>
      <c r="AX309" s="13" t="s">
        <v>77</v>
      </c>
      <c r="AY309" s="268" t="s">
        <v>167</v>
      </c>
    </row>
    <row r="310" spans="1:51" s="14" customFormat="1" ht="12">
      <c r="A310" s="14"/>
      <c r="B310" s="269"/>
      <c r="C310" s="270"/>
      <c r="D310" s="260" t="s">
        <v>177</v>
      </c>
      <c r="E310" s="271" t="s">
        <v>1</v>
      </c>
      <c r="F310" s="272" t="s">
        <v>627</v>
      </c>
      <c r="G310" s="270"/>
      <c r="H310" s="273">
        <v>24.056</v>
      </c>
      <c r="I310" s="274"/>
      <c r="J310" s="270"/>
      <c r="K310" s="270"/>
      <c r="L310" s="275"/>
      <c r="M310" s="276"/>
      <c r="N310" s="277"/>
      <c r="O310" s="277"/>
      <c r="P310" s="277"/>
      <c r="Q310" s="277"/>
      <c r="R310" s="277"/>
      <c r="S310" s="277"/>
      <c r="T310" s="278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79" t="s">
        <v>177</v>
      </c>
      <c r="AU310" s="279" t="s">
        <v>87</v>
      </c>
      <c r="AV310" s="14" t="s">
        <v>87</v>
      </c>
      <c r="AW310" s="14" t="s">
        <v>32</v>
      </c>
      <c r="AX310" s="14" t="s">
        <v>77</v>
      </c>
      <c r="AY310" s="279" t="s">
        <v>167</v>
      </c>
    </row>
    <row r="311" spans="1:51" s="15" customFormat="1" ht="12">
      <c r="A311" s="15"/>
      <c r="B311" s="280"/>
      <c r="C311" s="281"/>
      <c r="D311" s="260" t="s">
        <v>177</v>
      </c>
      <c r="E311" s="282" t="s">
        <v>1</v>
      </c>
      <c r="F311" s="283" t="s">
        <v>196</v>
      </c>
      <c r="G311" s="281"/>
      <c r="H311" s="284">
        <v>53.057</v>
      </c>
      <c r="I311" s="285"/>
      <c r="J311" s="281"/>
      <c r="K311" s="281"/>
      <c r="L311" s="286"/>
      <c r="M311" s="287"/>
      <c r="N311" s="288"/>
      <c r="O311" s="288"/>
      <c r="P311" s="288"/>
      <c r="Q311" s="288"/>
      <c r="R311" s="288"/>
      <c r="S311" s="288"/>
      <c r="T311" s="289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90" t="s">
        <v>177</v>
      </c>
      <c r="AU311" s="290" t="s">
        <v>87</v>
      </c>
      <c r="AV311" s="15" t="s">
        <v>175</v>
      </c>
      <c r="AW311" s="15" t="s">
        <v>32</v>
      </c>
      <c r="AX311" s="15" t="s">
        <v>85</v>
      </c>
      <c r="AY311" s="290" t="s">
        <v>167</v>
      </c>
    </row>
    <row r="312" spans="1:65" s="2" customFormat="1" ht="21.75" customHeight="1">
      <c r="A312" s="40"/>
      <c r="B312" s="41"/>
      <c r="C312" s="245" t="s">
        <v>628</v>
      </c>
      <c r="D312" s="245" t="s">
        <v>170</v>
      </c>
      <c r="E312" s="246" t="s">
        <v>629</v>
      </c>
      <c r="F312" s="247" t="s">
        <v>630</v>
      </c>
      <c r="G312" s="248" t="s">
        <v>631</v>
      </c>
      <c r="H312" s="318"/>
      <c r="I312" s="250"/>
      <c r="J312" s="251">
        <f>ROUND(I312*H312,2)</f>
        <v>0</v>
      </c>
      <c r="K312" s="247" t="s">
        <v>174</v>
      </c>
      <c r="L312" s="46"/>
      <c r="M312" s="252" t="s">
        <v>1</v>
      </c>
      <c r="N312" s="253" t="s">
        <v>42</v>
      </c>
      <c r="O312" s="93"/>
      <c r="P312" s="254">
        <f>O312*H312</f>
        <v>0</v>
      </c>
      <c r="Q312" s="254">
        <v>0</v>
      </c>
      <c r="R312" s="254">
        <f>Q312*H312</f>
        <v>0</v>
      </c>
      <c r="S312" s="254">
        <v>0</v>
      </c>
      <c r="T312" s="255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56" t="s">
        <v>175</v>
      </c>
      <c r="AT312" s="256" t="s">
        <v>170</v>
      </c>
      <c r="AU312" s="256" t="s">
        <v>87</v>
      </c>
      <c r="AY312" s="19" t="s">
        <v>167</v>
      </c>
      <c r="BE312" s="257">
        <f>IF(N312="základní",J312,0)</f>
        <v>0</v>
      </c>
      <c r="BF312" s="257">
        <f>IF(N312="snížená",J312,0)</f>
        <v>0</v>
      </c>
      <c r="BG312" s="257">
        <f>IF(N312="zákl. přenesená",J312,0)</f>
        <v>0</v>
      </c>
      <c r="BH312" s="257">
        <f>IF(N312="sníž. přenesená",J312,0)</f>
        <v>0</v>
      </c>
      <c r="BI312" s="257">
        <f>IF(N312="nulová",J312,0)</f>
        <v>0</v>
      </c>
      <c r="BJ312" s="19" t="s">
        <v>85</v>
      </c>
      <c r="BK312" s="257">
        <f>ROUND(I312*H312,2)</f>
        <v>0</v>
      </c>
      <c r="BL312" s="19" t="s">
        <v>175</v>
      </c>
      <c r="BM312" s="256" t="s">
        <v>632</v>
      </c>
    </row>
    <row r="313" spans="1:63" s="12" customFormat="1" ht="22.8" customHeight="1">
      <c r="A313" s="12"/>
      <c r="B313" s="229"/>
      <c r="C313" s="230"/>
      <c r="D313" s="231" t="s">
        <v>76</v>
      </c>
      <c r="E313" s="243" t="s">
        <v>633</v>
      </c>
      <c r="F313" s="243" t="s">
        <v>634</v>
      </c>
      <c r="G313" s="230"/>
      <c r="H313" s="230"/>
      <c r="I313" s="233"/>
      <c r="J313" s="244">
        <f>BK313</f>
        <v>0</v>
      </c>
      <c r="K313" s="230"/>
      <c r="L313" s="235"/>
      <c r="M313" s="236"/>
      <c r="N313" s="237"/>
      <c r="O313" s="237"/>
      <c r="P313" s="238">
        <f>SUM(P314:P391)</f>
        <v>0</v>
      </c>
      <c r="Q313" s="237"/>
      <c r="R313" s="238">
        <f>SUM(R314:R391)</f>
        <v>7.696705699999999</v>
      </c>
      <c r="S313" s="237"/>
      <c r="T313" s="239">
        <f>SUM(T314:T391)</f>
        <v>0</v>
      </c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R313" s="240" t="s">
        <v>87</v>
      </c>
      <c r="AT313" s="241" t="s">
        <v>76</v>
      </c>
      <c r="AU313" s="241" t="s">
        <v>85</v>
      </c>
      <c r="AY313" s="240" t="s">
        <v>167</v>
      </c>
      <c r="BK313" s="242">
        <f>SUM(BK314:BK391)</f>
        <v>0</v>
      </c>
    </row>
    <row r="314" spans="1:65" s="2" customFormat="1" ht="21.75" customHeight="1">
      <c r="A314" s="40"/>
      <c r="B314" s="41"/>
      <c r="C314" s="245" t="s">
        <v>635</v>
      </c>
      <c r="D314" s="245" t="s">
        <v>170</v>
      </c>
      <c r="E314" s="246" t="s">
        <v>636</v>
      </c>
      <c r="F314" s="247" t="s">
        <v>637</v>
      </c>
      <c r="G314" s="248" t="s">
        <v>173</v>
      </c>
      <c r="H314" s="249">
        <v>607.6</v>
      </c>
      <c r="I314" s="250"/>
      <c r="J314" s="251">
        <f>ROUND(I314*H314,2)</f>
        <v>0</v>
      </c>
      <c r="K314" s="247" t="s">
        <v>174</v>
      </c>
      <c r="L314" s="46"/>
      <c r="M314" s="252" t="s">
        <v>1</v>
      </c>
      <c r="N314" s="253" t="s">
        <v>42</v>
      </c>
      <c r="O314" s="93"/>
      <c r="P314" s="254">
        <f>O314*H314</f>
        <v>0</v>
      </c>
      <c r="Q314" s="254">
        <v>0</v>
      </c>
      <c r="R314" s="254">
        <f>Q314*H314</f>
        <v>0</v>
      </c>
      <c r="S314" s="254">
        <v>0</v>
      </c>
      <c r="T314" s="255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56" t="s">
        <v>300</v>
      </c>
      <c r="AT314" s="256" t="s">
        <v>170</v>
      </c>
      <c r="AU314" s="256" t="s">
        <v>87</v>
      </c>
      <c r="AY314" s="19" t="s">
        <v>167</v>
      </c>
      <c r="BE314" s="257">
        <f>IF(N314="základní",J314,0)</f>
        <v>0</v>
      </c>
      <c r="BF314" s="257">
        <f>IF(N314="snížená",J314,0)</f>
        <v>0</v>
      </c>
      <c r="BG314" s="257">
        <f>IF(N314="zákl. přenesená",J314,0)</f>
        <v>0</v>
      </c>
      <c r="BH314" s="257">
        <f>IF(N314="sníž. přenesená",J314,0)</f>
        <v>0</v>
      </c>
      <c r="BI314" s="257">
        <f>IF(N314="nulová",J314,0)</f>
        <v>0</v>
      </c>
      <c r="BJ314" s="19" t="s">
        <v>85</v>
      </c>
      <c r="BK314" s="257">
        <f>ROUND(I314*H314,2)</f>
        <v>0</v>
      </c>
      <c r="BL314" s="19" t="s">
        <v>300</v>
      </c>
      <c r="BM314" s="256" t="s">
        <v>638</v>
      </c>
    </row>
    <row r="315" spans="1:51" s="13" customFormat="1" ht="12">
      <c r="A315" s="13"/>
      <c r="B315" s="258"/>
      <c r="C315" s="259"/>
      <c r="D315" s="260" t="s">
        <v>177</v>
      </c>
      <c r="E315" s="261" t="s">
        <v>1</v>
      </c>
      <c r="F315" s="262" t="s">
        <v>639</v>
      </c>
      <c r="G315" s="259"/>
      <c r="H315" s="261" t="s">
        <v>1</v>
      </c>
      <c r="I315" s="263"/>
      <c r="J315" s="259"/>
      <c r="K315" s="259"/>
      <c r="L315" s="264"/>
      <c r="M315" s="265"/>
      <c r="N315" s="266"/>
      <c r="O315" s="266"/>
      <c r="P315" s="266"/>
      <c r="Q315" s="266"/>
      <c r="R315" s="266"/>
      <c r="S315" s="266"/>
      <c r="T315" s="267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68" t="s">
        <v>177</v>
      </c>
      <c r="AU315" s="268" t="s">
        <v>87</v>
      </c>
      <c r="AV315" s="13" t="s">
        <v>85</v>
      </c>
      <c r="AW315" s="13" t="s">
        <v>32</v>
      </c>
      <c r="AX315" s="13" t="s">
        <v>77</v>
      </c>
      <c r="AY315" s="268" t="s">
        <v>167</v>
      </c>
    </row>
    <row r="316" spans="1:51" s="13" customFormat="1" ht="12">
      <c r="A316" s="13"/>
      <c r="B316" s="258"/>
      <c r="C316" s="259"/>
      <c r="D316" s="260" t="s">
        <v>177</v>
      </c>
      <c r="E316" s="261" t="s">
        <v>1</v>
      </c>
      <c r="F316" s="262" t="s">
        <v>614</v>
      </c>
      <c r="G316" s="259"/>
      <c r="H316" s="261" t="s">
        <v>1</v>
      </c>
      <c r="I316" s="263"/>
      <c r="J316" s="259"/>
      <c r="K316" s="259"/>
      <c r="L316" s="264"/>
      <c r="M316" s="265"/>
      <c r="N316" s="266"/>
      <c r="O316" s="266"/>
      <c r="P316" s="266"/>
      <c r="Q316" s="266"/>
      <c r="R316" s="266"/>
      <c r="S316" s="266"/>
      <c r="T316" s="267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68" t="s">
        <v>177</v>
      </c>
      <c r="AU316" s="268" t="s">
        <v>87</v>
      </c>
      <c r="AV316" s="13" t="s">
        <v>85</v>
      </c>
      <c r="AW316" s="13" t="s">
        <v>32</v>
      </c>
      <c r="AX316" s="13" t="s">
        <v>77</v>
      </c>
      <c r="AY316" s="268" t="s">
        <v>167</v>
      </c>
    </row>
    <row r="317" spans="1:51" s="14" customFormat="1" ht="12">
      <c r="A317" s="14"/>
      <c r="B317" s="269"/>
      <c r="C317" s="270"/>
      <c r="D317" s="260" t="s">
        <v>177</v>
      </c>
      <c r="E317" s="271" t="s">
        <v>1</v>
      </c>
      <c r="F317" s="272" t="s">
        <v>640</v>
      </c>
      <c r="G317" s="270"/>
      <c r="H317" s="273">
        <v>607.6</v>
      </c>
      <c r="I317" s="274"/>
      <c r="J317" s="270"/>
      <c r="K317" s="270"/>
      <c r="L317" s="275"/>
      <c r="M317" s="276"/>
      <c r="N317" s="277"/>
      <c r="O317" s="277"/>
      <c r="P317" s="277"/>
      <c r="Q317" s="277"/>
      <c r="R317" s="277"/>
      <c r="S317" s="277"/>
      <c r="T317" s="278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79" t="s">
        <v>177</v>
      </c>
      <c r="AU317" s="279" t="s">
        <v>87</v>
      </c>
      <c r="AV317" s="14" t="s">
        <v>87</v>
      </c>
      <c r="AW317" s="14" t="s">
        <v>32</v>
      </c>
      <c r="AX317" s="14" t="s">
        <v>77</v>
      </c>
      <c r="AY317" s="279" t="s">
        <v>167</v>
      </c>
    </row>
    <row r="318" spans="1:51" s="15" customFormat="1" ht="12">
      <c r="A318" s="15"/>
      <c r="B318" s="280"/>
      <c r="C318" s="281"/>
      <c r="D318" s="260" t="s">
        <v>177</v>
      </c>
      <c r="E318" s="282" t="s">
        <v>1</v>
      </c>
      <c r="F318" s="283" t="s">
        <v>196</v>
      </c>
      <c r="G318" s="281"/>
      <c r="H318" s="284">
        <v>607.6</v>
      </c>
      <c r="I318" s="285"/>
      <c r="J318" s="281"/>
      <c r="K318" s="281"/>
      <c r="L318" s="286"/>
      <c r="M318" s="287"/>
      <c r="N318" s="288"/>
      <c r="O318" s="288"/>
      <c r="P318" s="288"/>
      <c r="Q318" s="288"/>
      <c r="R318" s="288"/>
      <c r="S318" s="288"/>
      <c r="T318" s="289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T318" s="290" t="s">
        <v>177</v>
      </c>
      <c r="AU318" s="290" t="s">
        <v>87</v>
      </c>
      <c r="AV318" s="15" t="s">
        <v>175</v>
      </c>
      <c r="AW318" s="15" t="s">
        <v>32</v>
      </c>
      <c r="AX318" s="15" t="s">
        <v>85</v>
      </c>
      <c r="AY318" s="290" t="s">
        <v>167</v>
      </c>
    </row>
    <row r="319" spans="1:65" s="2" customFormat="1" ht="21.75" customHeight="1">
      <c r="A319" s="40"/>
      <c r="B319" s="41"/>
      <c r="C319" s="308" t="s">
        <v>641</v>
      </c>
      <c r="D319" s="308" t="s">
        <v>470</v>
      </c>
      <c r="E319" s="309" t="s">
        <v>642</v>
      </c>
      <c r="F319" s="310" t="s">
        <v>643</v>
      </c>
      <c r="G319" s="311" t="s">
        <v>173</v>
      </c>
      <c r="H319" s="312">
        <v>619.752</v>
      </c>
      <c r="I319" s="313"/>
      <c r="J319" s="314">
        <f>ROUND(I319*H319,2)</f>
        <v>0</v>
      </c>
      <c r="K319" s="310" t="s">
        <v>174</v>
      </c>
      <c r="L319" s="315"/>
      <c r="M319" s="316" t="s">
        <v>1</v>
      </c>
      <c r="N319" s="317" t="s">
        <v>42</v>
      </c>
      <c r="O319" s="93"/>
      <c r="P319" s="254">
        <f>O319*H319</f>
        <v>0</v>
      </c>
      <c r="Q319" s="254">
        <v>0.007</v>
      </c>
      <c r="R319" s="254">
        <f>Q319*H319</f>
        <v>4.338264</v>
      </c>
      <c r="S319" s="254">
        <v>0</v>
      </c>
      <c r="T319" s="255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56" t="s">
        <v>407</v>
      </c>
      <c r="AT319" s="256" t="s">
        <v>470</v>
      </c>
      <c r="AU319" s="256" t="s">
        <v>87</v>
      </c>
      <c r="AY319" s="19" t="s">
        <v>167</v>
      </c>
      <c r="BE319" s="257">
        <f>IF(N319="základní",J319,0)</f>
        <v>0</v>
      </c>
      <c r="BF319" s="257">
        <f>IF(N319="snížená",J319,0)</f>
        <v>0</v>
      </c>
      <c r="BG319" s="257">
        <f>IF(N319="zákl. přenesená",J319,0)</f>
        <v>0</v>
      </c>
      <c r="BH319" s="257">
        <f>IF(N319="sníž. přenesená",J319,0)</f>
        <v>0</v>
      </c>
      <c r="BI319" s="257">
        <f>IF(N319="nulová",J319,0)</f>
        <v>0</v>
      </c>
      <c r="BJ319" s="19" t="s">
        <v>85</v>
      </c>
      <c r="BK319" s="257">
        <f>ROUND(I319*H319,2)</f>
        <v>0</v>
      </c>
      <c r="BL319" s="19" t="s">
        <v>300</v>
      </c>
      <c r="BM319" s="256" t="s">
        <v>644</v>
      </c>
    </row>
    <row r="320" spans="1:51" s="14" customFormat="1" ht="12">
      <c r="A320" s="14"/>
      <c r="B320" s="269"/>
      <c r="C320" s="270"/>
      <c r="D320" s="260" t="s">
        <v>177</v>
      </c>
      <c r="E320" s="270"/>
      <c r="F320" s="272" t="s">
        <v>645</v>
      </c>
      <c r="G320" s="270"/>
      <c r="H320" s="273">
        <v>619.752</v>
      </c>
      <c r="I320" s="274"/>
      <c r="J320" s="270"/>
      <c r="K320" s="270"/>
      <c r="L320" s="275"/>
      <c r="M320" s="276"/>
      <c r="N320" s="277"/>
      <c r="O320" s="277"/>
      <c r="P320" s="277"/>
      <c r="Q320" s="277"/>
      <c r="R320" s="277"/>
      <c r="S320" s="277"/>
      <c r="T320" s="278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79" t="s">
        <v>177</v>
      </c>
      <c r="AU320" s="279" t="s">
        <v>87</v>
      </c>
      <c r="AV320" s="14" t="s">
        <v>87</v>
      </c>
      <c r="AW320" s="14" t="s">
        <v>4</v>
      </c>
      <c r="AX320" s="14" t="s">
        <v>85</v>
      </c>
      <c r="AY320" s="279" t="s">
        <v>167</v>
      </c>
    </row>
    <row r="321" spans="1:65" s="2" customFormat="1" ht="16.5" customHeight="1">
      <c r="A321" s="40"/>
      <c r="B321" s="41"/>
      <c r="C321" s="245" t="s">
        <v>646</v>
      </c>
      <c r="D321" s="245" t="s">
        <v>170</v>
      </c>
      <c r="E321" s="246" t="s">
        <v>647</v>
      </c>
      <c r="F321" s="247" t="s">
        <v>648</v>
      </c>
      <c r="G321" s="248" t="s">
        <v>173</v>
      </c>
      <c r="H321" s="249">
        <v>303.8</v>
      </c>
      <c r="I321" s="250"/>
      <c r="J321" s="251">
        <f>ROUND(I321*H321,2)</f>
        <v>0</v>
      </c>
      <c r="K321" s="247" t="s">
        <v>174</v>
      </c>
      <c r="L321" s="46"/>
      <c r="M321" s="252" t="s">
        <v>1</v>
      </c>
      <c r="N321" s="253" t="s">
        <v>42</v>
      </c>
      <c r="O321" s="93"/>
      <c r="P321" s="254">
        <f>O321*H321</f>
        <v>0</v>
      </c>
      <c r="Q321" s="254">
        <v>3E-05</v>
      </c>
      <c r="R321" s="254">
        <f>Q321*H321</f>
        <v>0.009114</v>
      </c>
      <c r="S321" s="254">
        <v>0</v>
      </c>
      <c r="T321" s="255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56" t="s">
        <v>300</v>
      </c>
      <c r="AT321" s="256" t="s">
        <v>170</v>
      </c>
      <c r="AU321" s="256" t="s">
        <v>87</v>
      </c>
      <c r="AY321" s="19" t="s">
        <v>167</v>
      </c>
      <c r="BE321" s="257">
        <f>IF(N321="základní",J321,0)</f>
        <v>0</v>
      </c>
      <c r="BF321" s="257">
        <f>IF(N321="snížená",J321,0)</f>
        <v>0</v>
      </c>
      <c r="BG321" s="257">
        <f>IF(N321="zákl. přenesená",J321,0)</f>
        <v>0</v>
      </c>
      <c r="BH321" s="257">
        <f>IF(N321="sníž. přenesená",J321,0)</f>
        <v>0</v>
      </c>
      <c r="BI321" s="257">
        <f>IF(N321="nulová",J321,0)</f>
        <v>0</v>
      </c>
      <c r="BJ321" s="19" t="s">
        <v>85</v>
      </c>
      <c r="BK321" s="257">
        <f>ROUND(I321*H321,2)</f>
        <v>0</v>
      </c>
      <c r="BL321" s="19" t="s">
        <v>300</v>
      </c>
      <c r="BM321" s="256" t="s">
        <v>649</v>
      </c>
    </row>
    <row r="322" spans="1:51" s="13" customFormat="1" ht="12">
      <c r="A322" s="13"/>
      <c r="B322" s="258"/>
      <c r="C322" s="259"/>
      <c r="D322" s="260" t="s">
        <v>177</v>
      </c>
      <c r="E322" s="261" t="s">
        <v>1</v>
      </c>
      <c r="F322" s="262" t="s">
        <v>650</v>
      </c>
      <c r="G322" s="259"/>
      <c r="H322" s="261" t="s">
        <v>1</v>
      </c>
      <c r="I322" s="263"/>
      <c r="J322" s="259"/>
      <c r="K322" s="259"/>
      <c r="L322" s="264"/>
      <c r="M322" s="265"/>
      <c r="N322" s="266"/>
      <c r="O322" s="266"/>
      <c r="P322" s="266"/>
      <c r="Q322" s="266"/>
      <c r="R322" s="266"/>
      <c r="S322" s="266"/>
      <c r="T322" s="267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68" t="s">
        <v>177</v>
      </c>
      <c r="AU322" s="268" t="s">
        <v>87</v>
      </c>
      <c r="AV322" s="13" t="s">
        <v>85</v>
      </c>
      <c r="AW322" s="13" t="s">
        <v>32</v>
      </c>
      <c r="AX322" s="13" t="s">
        <v>77</v>
      </c>
      <c r="AY322" s="268" t="s">
        <v>167</v>
      </c>
    </row>
    <row r="323" spans="1:51" s="13" customFormat="1" ht="12">
      <c r="A323" s="13"/>
      <c r="B323" s="258"/>
      <c r="C323" s="259"/>
      <c r="D323" s="260" t="s">
        <v>177</v>
      </c>
      <c r="E323" s="261" t="s">
        <v>1</v>
      </c>
      <c r="F323" s="262" t="s">
        <v>614</v>
      </c>
      <c r="G323" s="259"/>
      <c r="H323" s="261" t="s">
        <v>1</v>
      </c>
      <c r="I323" s="263"/>
      <c r="J323" s="259"/>
      <c r="K323" s="259"/>
      <c r="L323" s="264"/>
      <c r="M323" s="265"/>
      <c r="N323" s="266"/>
      <c r="O323" s="266"/>
      <c r="P323" s="266"/>
      <c r="Q323" s="266"/>
      <c r="R323" s="266"/>
      <c r="S323" s="266"/>
      <c r="T323" s="267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68" t="s">
        <v>177</v>
      </c>
      <c r="AU323" s="268" t="s">
        <v>87</v>
      </c>
      <c r="AV323" s="13" t="s">
        <v>85</v>
      </c>
      <c r="AW323" s="13" t="s">
        <v>32</v>
      </c>
      <c r="AX323" s="13" t="s">
        <v>77</v>
      </c>
      <c r="AY323" s="268" t="s">
        <v>167</v>
      </c>
    </row>
    <row r="324" spans="1:51" s="14" customFormat="1" ht="12">
      <c r="A324" s="14"/>
      <c r="B324" s="269"/>
      <c r="C324" s="270"/>
      <c r="D324" s="260" t="s">
        <v>177</v>
      </c>
      <c r="E324" s="271" t="s">
        <v>1</v>
      </c>
      <c r="F324" s="272" t="s">
        <v>615</v>
      </c>
      <c r="G324" s="270"/>
      <c r="H324" s="273">
        <v>303.8</v>
      </c>
      <c r="I324" s="274"/>
      <c r="J324" s="270"/>
      <c r="K324" s="270"/>
      <c r="L324" s="275"/>
      <c r="M324" s="276"/>
      <c r="N324" s="277"/>
      <c r="O324" s="277"/>
      <c r="P324" s="277"/>
      <c r="Q324" s="277"/>
      <c r="R324" s="277"/>
      <c r="S324" s="277"/>
      <c r="T324" s="278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79" t="s">
        <v>177</v>
      </c>
      <c r="AU324" s="279" t="s">
        <v>87</v>
      </c>
      <c r="AV324" s="14" t="s">
        <v>87</v>
      </c>
      <c r="AW324" s="14" t="s">
        <v>32</v>
      </c>
      <c r="AX324" s="14" t="s">
        <v>77</v>
      </c>
      <c r="AY324" s="279" t="s">
        <v>167</v>
      </c>
    </row>
    <row r="325" spans="1:51" s="15" customFormat="1" ht="12">
      <c r="A325" s="15"/>
      <c r="B325" s="280"/>
      <c r="C325" s="281"/>
      <c r="D325" s="260" t="s">
        <v>177</v>
      </c>
      <c r="E325" s="282" t="s">
        <v>1</v>
      </c>
      <c r="F325" s="283" t="s">
        <v>196</v>
      </c>
      <c r="G325" s="281"/>
      <c r="H325" s="284">
        <v>303.8</v>
      </c>
      <c r="I325" s="285"/>
      <c r="J325" s="281"/>
      <c r="K325" s="281"/>
      <c r="L325" s="286"/>
      <c r="M325" s="287"/>
      <c r="N325" s="288"/>
      <c r="O325" s="288"/>
      <c r="P325" s="288"/>
      <c r="Q325" s="288"/>
      <c r="R325" s="288"/>
      <c r="S325" s="288"/>
      <c r="T325" s="289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90" t="s">
        <v>177</v>
      </c>
      <c r="AU325" s="290" t="s">
        <v>87</v>
      </c>
      <c r="AV325" s="15" t="s">
        <v>175</v>
      </c>
      <c r="AW325" s="15" t="s">
        <v>32</v>
      </c>
      <c r="AX325" s="15" t="s">
        <v>85</v>
      </c>
      <c r="AY325" s="290" t="s">
        <v>167</v>
      </c>
    </row>
    <row r="326" spans="1:65" s="2" customFormat="1" ht="21.75" customHeight="1">
      <c r="A326" s="40"/>
      <c r="B326" s="41"/>
      <c r="C326" s="308" t="s">
        <v>651</v>
      </c>
      <c r="D326" s="308" t="s">
        <v>470</v>
      </c>
      <c r="E326" s="309" t="s">
        <v>652</v>
      </c>
      <c r="F326" s="310" t="s">
        <v>653</v>
      </c>
      <c r="G326" s="311" t="s">
        <v>173</v>
      </c>
      <c r="H326" s="312">
        <v>318.99</v>
      </c>
      <c r="I326" s="313"/>
      <c r="J326" s="314">
        <f>ROUND(I326*H326,2)</f>
        <v>0</v>
      </c>
      <c r="K326" s="310" t="s">
        <v>174</v>
      </c>
      <c r="L326" s="315"/>
      <c r="M326" s="316" t="s">
        <v>1</v>
      </c>
      <c r="N326" s="317" t="s">
        <v>42</v>
      </c>
      <c r="O326" s="93"/>
      <c r="P326" s="254">
        <f>O326*H326</f>
        <v>0</v>
      </c>
      <c r="Q326" s="254">
        <v>0.00016</v>
      </c>
      <c r="R326" s="254">
        <f>Q326*H326</f>
        <v>0.051038400000000005</v>
      </c>
      <c r="S326" s="254">
        <v>0</v>
      </c>
      <c r="T326" s="255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56" t="s">
        <v>407</v>
      </c>
      <c r="AT326" s="256" t="s">
        <v>470</v>
      </c>
      <c r="AU326" s="256" t="s">
        <v>87</v>
      </c>
      <c r="AY326" s="19" t="s">
        <v>167</v>
      </c>
      <c r="BE326" s="257">
        <f>IF(N326="základní",J326,0)</f>
        <v>0</v>
      </c>
      <c r="BF326" s="257">
        <f>IF(N326="snížená",J326,0)</f>
        <v>0</v>
      </c>
      <c r="BG326" s="257">
        <f>IF(N326="zákl. přenesená",J326,0)</f>
        <v>0</v>
      </c>
      <c r="BH326" s="257">
        <f>IF(N326="sníž. přenesená",J326,0)</f>
        <v>0</v>
      </c>
      <c r="BI326" s="257">
        <f>IF(N326="nulová",J326,0)</f>
        <v>0</v>
      </c>
      <c r="BJ326" s="19" t="s">
        <v>85</v>
      </c>
      <c r="BK326" s="257">
        <f>ROUND(I326*H326,2)</f>
        <v>0</v>
      </c>
      <c r="BL326" s="19" t="s">
        <v>300</v>
      </c>
      <c r="BM326" s="256" t="s">
        <v>654</v>
      </c>
    </row>
    <row r="327" spans="1:51" s="14" customFormat="1" ht="12">
      <c r="A327" s="14"/>
      <c r="B327" s="269"/>
      <c r="C327" s="270"/>
      <c r="D327" s="260" t="s">
        <v>177</v>
      </c>
      <c r="E327" s="270"/>
      <c r="F327" s="272" t="s">
        <v>655</v>
      </c>
      <c r="G327" s="270"/>
      <c r="H327" s="273">
        <v>318.99</v>
      </c>
      <c r="I327" s="274"/>
      <c r="J327" s="270"/>
      <c r="K327" s="270"/>
      <c r="L327" s="275"/>
      <c r="M327" s="276"/>
      <c r="N327" s="277"/>
      <c r="O327" s="277"/>
      <c r="P327" s="277"/>
      <c r="Q327" s="277"/>
      <c r="R327" s="277"/>
      <c r="S327" s="277"/>
      <c r="T327" s="278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79" t="s">
        <v>177</v>
      </c>
      <c r="AU327" s="279" t="s">
        <v>87</v>
      </c>
      <c r="AV327" s="14" t="s">
        <v>87</v>
      </c>
      <c r="AW327" s="14" t="s">
        <v>4</v>
      </c>
      <c r="AX327" s="14" t="s">
        <v>85</v>
      </c>
      <c r="AY327" s="279" t="s">
        <v>167</v>
      </c>
    </row>
    <row r="328" spans="1:65" s="2" customFormat="1" ht="21.75" customHeight="1">
      <c r="A328" s="40"/>
      <c r="B328" s="41"/>
      <c r="C328" s="245" t="s">
        <v>656</v>
      </c>
      <c r="D328" s="245" t="s">
        <v>170</v>
      </c>
      <c r="E328" s="246" t="s">
        <v>657</v>
      </c>
      <c r="F328" s="247" t="s">
        <v>658</v>
      </c>
      <c r="G328" s="248" t="s">
        <v>173</v>
      </c>
      <c r="H328" s="249">
        <v>286.72</v>
      </c>
      <c r="I328" s="250"/>
      <c r="J328" s="251">
        <f>ROUND(I328*H328,2)</f>
        <v>0</v>
      </c>
      <c r="K328" s="247" t="s">
        <v>174</v>
      </c>
      <c r="L328" s="46"/>
      <c r="M328" s="252" t="s">
        <v>1</v>
      </c>
      <c r="N328" s="253" t="s">
        <v>42</v>
      </c>
      <c r="O328" s="93"/>
      <c r="P328" s="254">
        <f>O328*H328</f>
        <v>0</v>
      </c>
      <c r="Q328" s="254">
        <v>0.00116</v>
      </c>
      <c r="R328" s="254">
        <f>Q328*H328</f>
        <v>0.33259520000000004</v>
      </c>
      <c r="S328" s="254">
        <v>0</v>
      </c>
      <c r="T328" s="255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56" t="s">
        <v>300</v>
      </c>
      <c r="AT328" s="256" t="s">
        <v>170</v>
      </c>
      <c r="AU328" s="256" t="s">
        <v>87</v>
      </c>
      <c r="AY328" s="19" t="s">
        <v>167</v>
      </c>
      <c r="BE328" s="257">
        <f>IF(N328="základní",J328,0)</f>
        <v>0</v>
      </c>
      <c r="BF328" s="257">
        <f>IF(N328="snížená",J328,0)</f>
        <v>0</v>
      </c>
      <c r="BG328" s="257">
        <f>IF(N328="zákl. přenesená",J328,0)</f>
        <v>0</v>
      </c>
      <c r="BH328" s="257">
        <f>IF(N328="sníž. přenesená",J328,0)</f>
        <v>0</v>
      </c>
      <c r="BI328" s="257">
        <f>IF(N328="nulová",J328,0)</f>
        <v>0</v>
      </c>
      <c r="BJ328" s="19" t="s">
        <v>85</v>
      </c>
      <c r="BK328" s="257">
        <f>ROUND(I328*H328,2)</f>
        <v>0</v>
      </c>
      <c r="BL328" s="19" t="s">
        <v>300</v>
      </c>
      <c r="BM328" s="256" t="s">
        <v>659</v>
      </c>
    </row>
    <row r="329" spans="1:51" s="13" customFormat="1" ht="12">
      <c r="A329" s="13"/>
      <c r="B329" s="258"/>
      <c r="C329" s="259"/>
      <c r="D329" s="260" t="s">
        <v>177</v>
      </c>
      <c r="E329" s="261" t="s">
        <v>1</v>
      </c>
      <c r="F329" s="262" t="s">
        <v>660</v>
      </c>
      <c r="G329" s="259"/>
      <c r="H329" s="261" t="s">
        <v>1</v>
      </c>
      <c r="I329" s="263"/>
      <c r="J329" s="259"/>
      <c r="K329" s="259"/>
      <c r="L329" s="264"/>
      <c r="M329" s="265"/>
      <c r="N329" s="266"/>
      <c r="O329" s="266"/>
      <c r="P329" s="266"/>
      <c r="Q329" s="266"/>
      <c r="R329" s="266"/>
      <c r="S329" s="266"/>
      <c r="T329" s="267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68" t="s">
        <v>177</v>
      </c>
      <c r="AU329" s="268" t="s">
        <v>87</v>
      </c>
      <c r="AV329" s="13" t="s">
        <v>85</v>
      </c>
      <c r="AW329" s="13" t="s">
        <v>32</v>
      </c>
      <c r="AX329" s="13" t="s">
        <v>77</v>
      </c>
      <c r="AY329" s="268" t="s">
        <v>167</v>
      </c>
    </row>
    <row r="330" spans="1:51" s="13" customFormat="1" ht="12">
      <c r="A330" s="13"/>
      <c r="B330" s="258"/>
      <c r="C330" s="259"/>
      <c r="D330" s="260" t="s">
        <v>177</v>
      </c>
      <c r="E330" s="261" t="s">
        <v>1</v>
      </c>
      <c r="F330" s="262" t="s">
        <v>583</v>
      </c>
      <c r="G330" s="259"/>
      <c r="H330" s="261" t="s">
        <v>1</v>
      </c>
      <c r="I330" s="263"/>
      <c r="J330" s="259"/>
      <c r="K330" s="259"/>
      <c r="L330" s="264"/>
      <c r="M330" s="265"/>
      <c r="N330" s="266"/>
      <c r="O330" s="266"/>
      <c r="P330" s="266"/>
      <c r="Q330" s="266"/>
      <c r="R330" s="266"/>
      <c r="S330" s="266"/>
      <c r="T330" s="267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68" t="s">
        <v>177</v>
      </c>
      <c r="AU330" s="268" t="s">
        <v>87</v>
      </c>
      <c r="AV330" s="13" t="s">
        <v>85</v>
      </c>
      <c r="AW330" s="13" t="s">
        <v>32</v>
      </c>
      <c r="AX330" s="13" t="s">
        <v>77</v>
      </c>
      <c r="AY330" s="268" t="s">
        <v>167</v>
      </c>
    </row>
    <row r="331" spans="1:51" s="14" customFormat="1" ht="12">
      <c r="A331" s="14"/>
      <c r="B331" s="269"/>
      <c r="C331" s="270"/>
      <c r="D331" s="260" t="s">
        <v>177</v>
      </c>
      <c r="E331" s="271" t="s">
        <v>1</v>
      </c>
      <c r="F331" s="272" t="s">
        <v>584</v>
      </c>
      <c r="G331" s="270"/>
      <c r="H331" s="273">
        <v>252.8</v>
      </c>
      <c r="I331" s="274"/>
      <c r="J331" s="270"/>
      <c r="K331" s="270"/>
      <c r="L331" s="275"/>
      <c r="M331" s="276"/>
      <c r="N331" s="277"/>
      <c r="O331" s="277"/>
      <c r="P331" s="277"/>
      <c r="Q331" s="277"/>
      <c r="R331" s="277"/>
      <c r="S331" s="277"/>
      <c r="T331" s="278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79" t="s">
        <v>177</v>
      </c>
      <c r="AU331" s="279" t="s">
        <v>87</v>
      </c>
      <c r="AV331" s="14" t="s">
        <v>87</v>
      </c>
      <c r="AW331" s="14" t="s">
        <v>32</v>
      </c>
      <c r="AX331" s="14" t="s">
        <v>77</v>
      </c>
      <c r="AY331" s="279" t="s">
        <v>167</v>
      </c>
    </row>
    <row r="332" spans="1:51" s="13" customFormat="1" ht="12">
      <c r="A332" s="13"/>
      <c r="B332" s="258"/>
      <c r="C332" s="259"/>
      <c r="D332" s="260" t="s">
        <v>177</v>
      </c>
      <c r="E332" s="261" t="s">
        <v>1</v>
      </c>
      <c r="F332" s="262" t="s">
        <v>661</v>
      </c>
      <c r="G332" s="259"/>
      <c r="H332" s="261" t="s">
        <v>1</v>
      </c>
      <c r="I332" s="263"/>
      <c r="J332" s="259"/>
      <c r="K332" s="259"/>
      <c r="L332" s="264"/>
      <c r="M332" s="265"/>
      <c r="N332" s="266"/>
      <c r="O332" s="266"/>
      <c r="P332" s="266"/>
      <c r="Q332" s="266"/>
      <c r="R332" s="266"/>
      <c r="S332" s="266"/>
      <c r="T332" s="267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68" t="s">
        <v>177</v>
      </c>
      <c r="AU332" s="268" t="s">
        <v>87</v>
      </c>
      <c r="AV332" s="13" t="s">
        <v>85</v>
      </c>
      <c r="AW332" s="13" t="s">
        <v>32</v>
      </c>
      <c r="AX332" s="13" t="s">
        <v>77</v>
      </c>
      <c r="AY332" s="268" t="s">
        <v>167</v>
      </c>
    </row>
    <row r="333" spans="1:51" s="13" customFormat="1" ht="12">
      <c r="A333" s="13"/>
      <c r="B333" s="258"/>
      <c r="C333" s="259"/>
      <c r="D333" s="260" t="s">
        <v>177</v>
      </c>
      <c r="E333" s="261" t="s">
        <v>1</v>
      </c>
      <c r="F333" s="262" t="s">
        <v>506</v>
      </c>
      <c r="G333" s="259"/>
      <c r="H333" s="261" t="s">
        <v>1</v>
      </c>
      <c r="I333" s="263"/>
      <c r="J333" s="259"/>
      <c r="K333" s="259"/>
      <c r="L333" s="264"/>
      <c r="M333" s="265"/>
      <c r="N333" s="266"/>
      <c r="O333" s="266"/>
      <c r="P333" s="266"/>
      <c r="Q333" s="266"/>
      <c r="R333" s="266"/>
      <c r="S333" s="266"/>
      <c r="T333" s="267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68" t="s">
        <v>177</v>
      </c>
      <c r="AU333" s="268" t="s">
        <v>87</v>
      </c>
      <c r="AV333" s="13" t="s">
        <v>85</v>
      </c>
      <c r="AW333" s="13" t="s">
        <v>32</v>
      </c>
      <c r="AX333" s="13" t="s">
        <v>77</v>
      </c>
      <c r="AY333" s="268" t="s">
        <v>167</v>
      </c>
    </row>
    <row r="334" spans="1:51" s="14" customFormat="1" ht="12">
      <c r="A334" s="14"/>
      <c r="B334" s="269"/>
      <c r="C334" s="270"/>
      <c r="D334" s="260" t="s">
        <v>177</v>
      </c>
      <c r="E334" s="271" t="s">
        <v>1</v>
      </c>
      <c r="F334" s="272" t="s">
        <v>662</v>
      </c>
      <c r="G334" s="270"/>
      <c r="H334" s="273">
        <v>24</v>
      </c>
      <c r="I334" s="274"/>
      <c r="J334" s="270"/>
      <c r="K334" s="270"/>
      <c r="L334" s="275"/>
      <c r="M334" s="276"/>
      <c r="N334" s="277"/>
      <c r="O334" s="277"/>
      <c r="P334" s="277"/>
      <c r="Q334" s="277"/>
      <c r="R334" s="277"/>
      <c r="S334" s="277"/>
      <c r="T334" s="278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79" t="s">
        <v>177</v>
      </c>
      <c r="AU334" s="279" t="s">
        <v>87</v>
      </c>
      <c r="AV334" s="14" t="s">
        <v>87</v>
      </c>
      <c r="AW334" s="14" t="s">
        <v>32</v>
      </c>
      <c r="AX334" s="14" t="s">
        <v>77</v>
      </c>
      <c r="AY334" s="279" t="s">
        <v>167</v>
      </c>
    </row>
    <row r="335" spans="1:51" s="13" customFormat="1" ht="12">
      <c r="A335" s="13"/>
      <c r="B335" s="258"/>
      <c r="C335" s="259"/>
      <c r="D335" s="260" t="s">
        <v>177</v>
      </c>
      <c r="E335" s="261" t="s">
        <v>1</v>
      </c>
      <c r="F335" s="262" t="s">
        <v>663</v>
      </c>
      <c r="G335" s="259"/>
      <c r="H335" s="261" t="s">
        <v>1</v>
      </c>
      <c r="I335" s="263"/>
      <c r="J335" s="259"/>
      <c r="K335" s="259"/>
      <c r="L335" s="264"/>
      <c r="M335" s="265"/>
      <c r="N335" s="266"/>
      <c r="O335" s="266"/>
      <c r="P335" s="266"/>
      <c r="Q335" s="266"/>
      <c r="R335" s="266"/>
      <c r="S335" s="266"/>
      <c r="T335" s="267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68" t="s">
        <v>177</v>
      </c>
      <c r="AU335" s="268" t="s">
        <v>87</v>
      </c>
      <c r="AV335" s="13" t="s">
        <v>85</v>
      </c>
      <c r="AW335" s="13" t="s">
        <v>32</v>
      </c>
      <c r="AX335" s="13" t="s">
        <v>77</v>
      </c>
      <c r="AY335" s="268" t="s">
        <v>167</v>
      </c>
    </row>
    <row r="336" spans="1:51" s="13" customFormat="1" ht="12">
      <c r="A336" s="13"/>
      <c r="B336" s="258"/>
      <c r="C336" s="259"/>
      <c r="D336" s="260" t="s">
        <v>177</v>
      </c>
      <c r="E336" s="261" t="s">
        <v>1</v>
      </c>
      <c r="F336" s="262" t="s">
        <v>463</v>
      </c>
      <c r="G336" s="259"/>
      <c r="H336" s="261" t="s">
        <v>1</v>
      </c>
      <c r="I336" s="263"/>
      <c r="J336" s="259"/>
      <c r="K336" s="259"/>
      <c r="L336" s="264"/>
      <c r="M336" s="265"/>
      <c r="N336" s="266"/>
      <c r="O336" s="266"/>
      <c r="P336" s="266"/>
      <c r="Q336" s="266"/>
      <c r="R336" s="266"/>
      <c r="S336" s="266"/>
      <c r="T336" s="267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68" t="s">
        <v>177</v>
      </c>
      <c r="AU336" s="268" t="s">
        <v>87</v>
      </c>
      <c r="AV336" s="13" t="s">
        <v>85</v>
      </c>
      <c r="AW336" s="13" t="s">
        <v>32</v>
      </c>
      <c r="AX336" s="13" t="s">
        <v>77</v>
      </c>
      <c r="AY336" s="268" t="s">
        <v>167</v>
      </c>
    </row>
    <row r="337" spans="1:51" s="14" customFormat="1" ht="12">
      <c r="A337" s="14"/>
      <c r="B337" s="269"/>
      <c r="C337" s="270"/>
      <c r="D337" s="260" t="s">
        <v>177</v>
      </c>
      <c r="E337" s="271" t="s">
        <v>1</v>
      </c>
      <c r="F337" s="272" t="s">
        <v>664</v>
      </c>
      <c r="G337" s="270"/>
      <c r="H337" s="273">
        <v>9.92</v>
      </c>
      <c r="I337" s="274"/>
      <c r="J337" s="270"/>
      <c r="K337" s="270"/>
      <c r="L337" s="275"/>
      <c r="M337" s="276"/>
      <c r="N337" s="277"/>
      <c r="O337" s="277"/>
      <c r="P337" s="277"/>
      <c r="Q337" s="277"/>
      <c r="R337" s="277"/>
      <c r="S337" s="277"/>
      <c r="T337" s="278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79" t="s">
        <v>177</v>
      </c>
      <c r="AU337" s="279" t="s">
        <v>87</v>
      </c>
      <c r="AV337" s="14" t="s">
        <v>87</v>
      </c>
      <c r="AW337" s="14" t="s">
        <v>32</v>
      </c>
      <c r="AX337" s="14" t="s">
        <v>77</v>
      </c>
      <c r="AY337" s="279" t="s">
        <v>167</v>
      </c>
    </row>
    <row r="338" spans="1:51" s="15" customFormat="1" ht="12">
      <c r="A338" s="15"/>
      <c r="B338" s="280"/>
      <c r="C338" s="281"/>
      <c r="D338" s="260" t="s">
        <v>177</v>
      </c>
      <c r="E338" s="282" t="s">
        <v>1</v>
      </c>
      <c r="F338" s="283" t="s">
        <v>196</v>
      </c>
      <c r="G338" s="281"/>
      <c r="H338" s="284">
        <v>286.72</v>
      </c>
      <c r="I338" s="285"/>
      <c r="J338" s="281"/>
      <c r="K338" s="281"/>
      <c r="L338" s="286"/>
      <c r="M338" s="287"/>
      <c r="N338" s="288"/>
      <c r="O338" s="288"/>
      <c r="P338" s="288"/>
      <c r="Q338" s="288"/>
      <c r="R338" s="288"/>
      <c r="S338" s="288"/>
      <c r="T338" s="289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90" t="s">
        <v>177</v>
      </c>
      <c r="AU338" s="290" t="s">
        <v>87</v>
      </c>
      <c r="AV338" s="15" t="s">
        <v>175</v>
      </c>
      <c r="AW338" s="15" t="s">
        <v>32</v>
      </c>
      <c r="AX338" s="15" t="s">
        <v>85</v>
      </c>
      <c r="AY338" s="290" t="s">
        <v>167</v>
      </c>
    </row>
    <row r="339" spans="1:65" s="2" customFormat="1" ht="21.75" customHeight="1">
      <c r="A339" s="40"/>
      <c r="B339" s="41"/>
      <c r="C339" s="308" t="s">
        <v>665</v>
      </c>
      <c r="D339" s="308" t="s">
        <v>470</v>
      </c>
      <c r="E339" s="309" t="s">
        <v>666</v>
      </c>
      <c r="F339" s="310" t="s">
        <v>667</v>
      </c>
      <c r="G339" s="311" t="s">
        <v>173</v>
      </c>
      <c r="H339" s="312">
        <v>9.92</v>
      </c>
      <c r="I339" s="313"/>
      <c r="J339" s="314">
        <f>ROUND(I339*H339,2)</f>
        <v>0</v>
      </c>
      <c r="K339" s="310" t="s">
        <v>174</v>
      </c>
      <c r="L339" s="315"/>
      <c r="M339" s="316" t="s">
        <v>1</v>
      </c>
      <c r="N339" s="317" t="s">
        <v>42</v>
      </c>
      <c r="O339" s="93"/>
      <c r="P339" s="254">
        <f>O339*H339</f>
        <v>0</v>
      </c>
      <c r="Q339" s="254">
        <v>0.003</v>
      </c>
      <c r="R339" s="254">
        <f>Q339*H339</f>
        <v>0.02976</v>
      </c>
      <c r="S339" s="254">
        <v>0</v>
      </c>
      <c r="T339" s="255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56" t="s">
        <v>407</v>
      </c>
      <c r="AT339" s="256" t="s">
        <v>470</v>
      </c>
      <c r="AU339" s="256" t="s">
        <v>87</v>
      </c>
      <c r="AY339" s="19" t="s">
        <v>167</v>
      </c>
      <c r="BE339" s="257">
        <f>IF(N339="základní",J339,0)</f>
        <v>0</v>
      </c>
      <c r="BF339" s="257">
        <f>IF(N339="snížená",J339,0)</f>
        <v>0</v>
      </c>
      <c r="BG339" s="257">
        <f>IF(N339="zákl. přenesená",J339,0)</f>
        <v>0</v>
      </c>
      <c r="BH339" s="257">
        <f>IF(N339="sníž. přenesená",J339,0)</f>
        <v>0</v>
      </c>
      <c r="BI339" s="257">
        <f>IF(N339="nulová",J339,0)</f>
        <v>0</v>
      </c>
      <c r="BJ339" s="19" t="s">
        <v>85</v>
      </c>
      <c r="BK339" s="257">
        <f>ROUND(I339*H339,2)</f>
        <v>0</v>
      </c>
      <c r="BL339" s="19" t="s">
        <v>300</v>
      </c>
      <c r="BM339" s="256" t="s">
        <v>668</v>
      </c>
    </row>
    <row r="340" spans="1:51" s="13" customFormat="1" ht="12">
      <c r="A340" s="13"/>
      <c r="B340" s="258"/>
      <c r="C340" s="259"/>
      <c r="D340" s="260" t="s">
        <v>177</v>
      </c>
      <c r="E340" s="261" t="s">
        <v>1</v>
      </c>
      <c r="F340" s="262" t="s">
        <v>663</v>
      </c>
      <c r="G340" s="259"/>
      <c r="H340" s="261" t="s">
        <v>1</v>
      </c>
      <c r="I340" s="263"/>
      <c r="J340" s="259"/>
      <c r="K340" s="259"/>
      <c r="L340" s="264"/>
      <c r="M340" s="265"/>
      <c r="N340" s="266"/>
      <c r="O340" s="266"/>
      <c r="P340" s="266"/>
      <c r="Q340" s="266"/>
      <c r="R340" s="266"/>
      <c r="S340" s="266"/>
      <c r="T340" s="267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68" t="s">
        <v>177</v>
      </c>
      <c r="AU340" s="268" t="s">
        <v>87</v>
      </c>
      <c r="AV340" s="13" t="s">
        <v>85</v>
      </c>
      <c r="AW340" s="13" t="s">
        <v>32</v>
      </c>
      <c r="AX340" s="13" t="s">
        <v>77</v>
      </c>
      <c r="AY340" s="268" t="s">
        <v>167</v>
      </c>
    </row>
    <row r="341" spans="1:51" s="13" customFormat="1" ht="12">
      <c r="A341" s="13"/>
      <c r="B341" s="258"/>
      <c r="C341" s="259"/>
      <c r="D341" s="260" t="s">
        <v>177</v>
      </c>
      <c r="E341" s="261" t="s">
        <v>1</v>
      </c>
      <c r="F341" s="262" t="s">
        <v>463</v>
      </c>
      <c r="G341" s="259"/>
      <c r="H341" s="261" t="s">
        <v>1</v>
      </c>
      <c r="I341" s="263"/>
      <c r="J341" s="259"/>
      <c r="K341" s="259"/>
      <c r="L341" s="264"/>
      <c r="M341" s="265"/>
      <c r="N341" s="266"/>
      <c r="O341" s="266"/>
      <c r="P341" s="266"/>
      <c r="Q341" s="266"/>
      <c r="R341" s="266"/>
      <c r="S341" s="266"/>
      <c r="T341" s="267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68" t="s">
        <v>177</v>
      </c>
      <c r="AU341" s="268" t="s">
        <v>87</v>
      </c>
      <c r="AV341" s="13" t="s">
        <v>85</v>
      </c>
      <c r="AW341" s="13" t="s">
        <v>32</v>
      </c>
      <c r="AX341" s="13" t="s">
        <v>77</v>
      </c>
      <c r="AY341" s="268" t="s">
        <v>167</v>
      </c>
    </row>
    <row r="342" spans="1:51" s="14" customFormat="1" ht="12">
      <c r="A342" s="14"/>
      <c r="B342" s="269"/>
      <c r="C342" s="270"/>
      <c r="D342" s="260" t="s">
        <v>177</v>
      </c>
      <c r="E342" s="271" t="s">
        <v>1</v>
      </c>
      <c r="F342" s="272" t="s">
        <v>664</v>
      </c>
      <c r="G342" s="270"/>
      <c r="H342" s="273">
        <v>9.92</v>
      </c>
      <c r="I342" s="274"/>
      <c r="J342" s="270"/>
      <c r="K342" s="270"/>
      <c r="L342" s="275"/>
      <c r="M342" s="276"/>
      <c r="N342" s="277"/>
      <c r="O342" s="277"/>
      <c r="P342" s="277"/>
      <c r="Q342" s="277"/>
      <c r="R342" s="277"/>
      <c r="S342" s="277"/>
      <c r="T342" s="278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79" t="s">
        <v>177</v>
      </c>
      <c r="AU342" s="279" t="s">
        <v>87</v>
      </c>
      <c r="AV342" s="14" t="s">
        <v>87</v>
      </c>
      <c r="AW342" s="14" t="s">
        <v>32</v>
      </c>
      <c r="AX342" s="14" t="s">
        <v>77</v>
      </c>
      <c r="AY342" s="279" t="s">
        <v>167</v>
      </c>
    </row>
    <row r="343" spans="1:51" s="15" customFormat="1" ht="12">
      <c r="A343" s="15"/>
      <c r="B343" s="280"/>
      <c r="C343" s="281"/>
      <c r="D343" s="260" t="s">
        <v>177</v>
      </c>
      <c r="E343" s="282" t="s">
        <v>1</v>
      </c>
      <c r="F343" s="283" t="s">
        <v>196</v>
      </c>
      <c r="G343" s="281"/>
      <c r="H343" s="284">
        <v>9.92</v>
      </c>
      <c r="I343" s="285"/>
      <c r="J343" s="281"/>
      <c r="K343" s="281"/>
      <c r="L343" s="286"/>
      <c r="M343" s="287"/>
      <c r="N343" s="288"/>
      <c r="O343" s="288"/>
      <c r="P343" s="288"/>
      <c r="Q343" s="288"/>
      <c r="R343" s="288"/>
      <c r="S343" s="288"/>
      <c r="T343" s="289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90" t="s">
        <v>177</v>
      </c>
      <c r="AU343" s="290" t="s">
        <v>87</v>
      </c>
      <c r="AV343" s="15" t="s">
        <v>175</v>
      </c>
      <c r="AW343" s="15" t="s">
        <v>32</v>
      </c>
      <c r="AX343" s="15" t="s">
        <v>85</v>
      </c>
      <c r="AY343" s="290" t="s">
        <v>167</v>
      </c>
    </row>
    <row r="344" spans="1:65" s="2" customFormat="1" ht="16.5" customHeight="1">
      <c r="A344" s="40"/>
      <c r="B344" s="41"/>
      <c r="C344" s="308" t="s">
        <v>669</v>
      </c>
      <c r="D344" s="308" t="s">
        <v>470</v>
      </c>
      <c r="E344" s="309" t="s">
        <v>670</v>
      </c>
      <c r="F344" s="310" t="s">
        <v>671</v>
      </c>
      <c r="G344" s="311" t="s">
        <v>173</v>
      </c>
      <c r="H344" s="312">
        <v>282.336</v>
      </c>
      <c r="I344" s="313"/>
      <c r="J344" s="314">
        <f>ROUND(I344*H344,2)</f>
        <v>0</v>
      </c>
      <c r="K344" s="310" t="s">
        <v>317</v>
      </c>
      <c r="L344" s="315"/>
      <c r="M344" s="316" t="s">
        <v>1</v>
      </c>
      <c r="N344" s="317" t="s">
        <v>42</v>
      </c>
      <c r="O344" s="93"/>
      <c r="P344" s="254">
        <f>O344*H344</f>
        <v>0</v>
      </c>
      <c r="Q344" s="254">
        <v>0.007</v>
      </c>
      <c r="R344" s="254">
        <f>Q344*H344</f>
        <v>1.976352</v>
      </c>
      <c r="S344" s="254">
        <v>0</v>
      </c>
      <c r="T344" s="255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56" t="s">
        <v>407</v>
      </c>
      <c r="AT344" s="256" t="s">
        <v>470</v>
      </c>
      <c r="AU344" s="256" t="s">
        <v>87</v>
      </c>
      <c r="AY344" s="19" t="s">
        <v>167</v>
      </c>
      <c r="BE344" s="257">
        <f>IF(N344="základní",J344,0)</f>
        <v>0</v>
      </c>
      <c r="BF344" s="257">
        <f>IF(N344="snížená",J344,0)</f>
        <v>0</v>
      </c>
      <c r="BG344" s="257">
        <f>IF(N344="zákl. přenesená",J344,0)</f>
        <v>0</v>
      </c>
      <c r="BH344" s="257">
        <f>IF(N344="sníž. přenesená",J344,0)</f>
        <v>0</v>
      </c>
      <c r="BI344" s="257">
        <f>IF(N344="nulová",J344,0)</f>
        <v>0</v>
      </c>
      <c r="BJ344" s="19" t="s">
        <v>85</v>
      </c>
      <c r="BK344" s="257">
        <f>ROUND(I344*H344,2)</f>
        <v>0</v>
      </c>
      <c r="BL344" s="19" t="s">
        <v>300</v>
      </c>
      <c r="BM344" s="256" t="s">
        <v>672</v>
      </c>
    </row>
    <row r="345" spans="1:51" s="13" customFormat="1" ht="12">
      <c r="A345" s="13"/>
      <c r="B345" s="258"/>
      <c r="C345" s="259"/>
      <c r="D345" s="260" t="s">
        <v>177</v>
      </c>
      <c r="E345" s="261" t="s">
        <v>1</v>
      </c>
      <c r="F345" s="262" t="s">
        <v>660</v>
      </c>
      <c r="G345" s="259"/>
      <c r="H345" s="261" t="s">
        <v>1</v>
      </c>
      <c r="I345" s="263"/>
      <c r="J345" s="259"/>
      <c r="K345" s="259"/>
      <c r="L345" s="264"/>
      <c r="M345" s="265"/>
      <c r="N345" s="266"/>
      <c r="O345" s="266"/>
      <c r="P345" s="266"/>
      <c r="Q345" s="266"/>
      <c r="R345" s="266"/>
      <c r="S345" s="266"/>
      <c r="T345" s="267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68" t="s">
        <v>177</v>
      </c>
      <c r="AU345" s="268" t="s">
        <v>87</v>
      </c>
      <c r="AV345" s="13" t="s">
        <v>85</v>
      </c>
      <c r="AW345" s="13" t="s">
        <v>32</v>
      </c>
      <c r="AX345" s="13" t="s">
        <v>77</v>
      </c>
      <c r="AY345" s="268" t="s">
        <v>167</v>
      </c>
    </row>
    <row r="346" spans="1:51" s="13" customFormat="1" ht="12">
      <c r="A346" s="13"/>
      <c r="B346" s="258"/>
      <c r="C346" s="259"/>
      <c r="D346" s="260" t="s">
        <v>177</v>
      </c>
      <c r="E346" s="261" t="s">
        <v>1</v>
      </c>
      <c r="F346" s="262" t="s">
        <v>583</v>
      </c>
      <c r="G346" s="259"/>
      <c r="H346" s="261" t="s">
        <v>1</v>
      </c>
      <c r="I346" s="263"/>
      <c r="J346" s="259"/>
      <c r="K346" s="259"/>
      <c r="L346" s="264"/>
      <c r="M346" s="265"/>
      <c r="N346" s="266"/>
      <c r="O346" s="266"/>
      <c r="P346" s="266"/>
      <c r="Q346" s="266"/>
      <c r="R346" s="266"/>
      <c r="S346" s="266"/>
      <c r="T346" s="267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68" t="s">
        <v>177</v>
      </c>
      <c r="AU346" s="268" t="s">
        <v>87</v>
      </c>
      <c r="AV346" s="13" t="s">
        <v>85</v>
      </c>
      <c r="AW346" s="13" t="s">
        <v>32</v>
      </c>
      <c r="AX346" s="13" t="s">
        <v>77</v>
      </c>
      <c r="AY346" s="268" t="s">
        <v>167</v>
      </c>
    </row>
    <row r="347" spans="1:51" s="14" customFormat="1" ht="12">
      <c r="A347" s="14"/>
      <c r="B347" s="269"/>
      <c r="C347" s="270"/>
      <c r="D347" s="260" t="s">
        <v>177</v>
      </c>
      <c r="E347" s="271" t="s">
        <v>1</v>
      </c>
      <c r="F347" s="272" t="s">
        <v>584</v>
      </c>
      <c r="G347" s="270"/>
      <c r="H347" s="273">
        <v>252.8</v>
      </c>
      <c r="I347" s="274"/>
      <c r="J347" s="270"/>
      <c r="K347" s="270"/>
      <c r="L347" s="275"/>
      <c r="M347" s="276"/>
      <c r="N347" s="277"/>
      <c r="O347" s="277"/>
      <c r="P347" s="277"/>
      <c r="Q347" s="277"/>
      <c r="R347" s="277"/>
      <c r="S347" s="277"/>
      <c r="T347" s="278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79" t="s">
        <v>177</v>
      </c>
      <c r="AU347" s="279" t="s">
        <v>87</v>
      </c>
      <c r="AV347" s="14" t="s">
        <v>87</v>
      </c>
      <c r="AW347" s="14" t="s">
        <v>32</v>
      </c>
      <c r="AX347" s="14" t="s">
        <v>77</v>
      </c>
      <c r="AY347" s="279" t="s">
        <v>167</v>
      </c>
    </row>
    <row r="348" spans="1:51" s="13" customFormat="1" ht="12">
      <c r="A348" s="13"/>
      <c r="B348" s="258"/>
      <c r="C348" s="259"/>
      <c r="D348" s="260" t="s">
        <v>177</v>
      </c>
      <c r="E348" s="261" t="s">
        <v>1</v>
      </c>
      <c r="F348" s="262" t="s">
        <v>661</v>
      </c>
      <c r="G348" s="259"/>
      <c r="H348" s="261" t="s">
        <v>1</v>
      </c>
      <c r="I348" s="263"/>
      <c r="J348" s="259"/>
      <c r="K348" s="259"/>
      <c r="L348" s="264"/>
      <c r="M348" s="265"/>
      <c r="N348" s="266"/>
      <c r="O348" s="266"/>
      <c r="P348" s="266"/>
      <c r="Q348" s="266"/>
      <c r="R348" s="266"/>
      <c r="S348" s="266"/>
      <c r="T348" s="267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68" t="s">
        <v>177</v>
      </c>
      <c r="AU348" s="268" t="s">
        <v>87</v>
      </c>
      <c r="AV348" s="13" t="s">
        <v>85</v>
      </c>
      <c r="AW348" s="13" t="s">
        <v>32</v>
      </c>
      <c r="AX348" s="13" t="s">
        <v>77</v>
      </c>
      <c r="AY348" s="268" t="s">
        <v>167</v>
      </c>
    </row>
    <row r="349" spans="1:51" s="13" customFormat="1" ht="12">
      <c r="A349" s="13"/>
      <c r="B349" s="258"/>
      <c r="C349" s="259"/>
      <c r="D349" s="260" t="s">
        <v>177</v>
      </c>
      <c r="E349" s="261" t="s">
        <v>1</v>
      </c>
      <c r="F349" s="262" t="s">
        <v>506</v>
      </c>
      <c r="G349" s="259"/>
      <c r="H349" s="261" t="s">
        <v>1</v>
      </c>
      <c r="I349" s="263"/>
      <c r="J349" s="259"/>
      <c r="K349" s="259"/>
      <c r="L349" s="264"/>
      <c r="M349" s="265"/>
      <c r="N349" s="266"/>
      <c r="O349" s="266"/>
      <c r="P349" s="266"/>
      <c r="Q349" s="266"/>
      <c r="R349" s="266"/>
      <c r="S349" s="266"/>
      <c r="T349" s="267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68" t="s">
        <v>177</v>
      </c>
      <c r="AU349" s="268" t="s">
        <v>87</v>
      </c>
      <c r="AV349" s="13" t="s">
        <v>85</v>
      </c>
      <c r="AW349" s="13" t="s">
        <v>32</v>
      </c>
      <c r="AX349" s="13" t="s">
        <v>77</v>
      </c>
      <c r="AY349" s="268" t="s">
        <v>167</v>
      </c>
    </row>
    <row r="350" spans="1:51" s="14" customFormat="1" ht="12">
      <c r="A350" s="14"/>
      <c r="B350" s="269"/>
      <c r="C350" s="270"/>
      <c r="D350" s="260" t="s">
        <v>177</v>
      </c>
      <c r="E350" s="271" t="s">
        <v>1</v>
      </c>
      <c r="F350" s="272" t="s">
        <v>673</v>
      </c>
      <c r="G350" s="270"/>
      <c r="H350" s="273">
        <v>24</v>
      </c>
      <c r="I350" s="274"/>
      <c r="J350" s="270"/>
      <c r="K350" s="270"/>
      <c r="L350" s="275"/>
      <c r="M350" s="276"/>
      <c r="N350" s="277"/>
      <c r="O350" s="277"/>
      <c r="P350" s="277"/>
      <c r="Q350" s="277"/>
      <c r="R350" s="277"/>
      <c r="S350" s="277"/>
      <c r="T350" s="278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79" t="s">
        <v>177</v>
      </c>
      <c r="AU350" s="279" t="s">
        <v>87</v>
      </c>
      <c r="AV350" s="14" t="s">
        <v>87</v>
      </c>
      <c r="AW350" s="14" t="s">
        <v>32</v>
      </c>
      <c r="AX350" s="14" t="s">
        <v>77</v>
      </c>
      <c r="AY350" s="279" t="s">
        <v>167</v>
      </c>
    </row>
    <row r="351" spans="1:51" s="15" customFormat="1" ht="12">
      <c r="A351" s="15"/>
      <c r="B351" s="280"/>
      <c r="C351" s="281"/>
      <c r="D351" s="260" t="s">
        <v>177</v>
      </c>
      <c r="E351" s="282" t="s">
        <v>1</v>
      </c>
      <c r="F351" s="283" t="s">
        <v>196</v>
      </c>
      <c r="G351" s="281"/>
      <c r="H351" s="284">
        <v>276.8</v>
      </c>
      <c r="I351" s="285"/>
      <c r="J351" s="281"/>
      <c r="K351" s="281"/>
      <c r="L351" s="286"/>
      <c r="M351" s="287"/>
      <c r="N351" s="288"/>
      <c r="O351" s="288"/>
      <c r="P351" s="288"/>
      <c r="Q351" s="288"/>
      <c r="R351" s="288"/>
      <c r="S351" s="288"/>
      <c r="T351" s="289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290" t="s">
        <v>177</v>
      </c>
      <c r="AU351" s="290" t="s">
        <v>87</v>
      </c>
      <c r="AV351" s="15" t="s">
        <v>175</v>
      </c>
      <c r="AW351" s="15" t="s">
        <v>32</v>
      </c>
      <c r="AX351" s="15" t="s">
        <v>85</v>
      </c>
      <c r="AY351" s="290" t="s">
        <v>167</v>
      </c>
    </row>
    <row r="352" spans="1:51" s="14" customFormat="1" ht="12">
      <c r="A352" s="14"/>
      <c r="B352" s="269"/>
      <c r="C352" s="270"/>
      <c r="D352" s="260" t="s">
        <v>177</v>
      </c>
      <c r="E352" s="270"/>
      <c r="F352" s="272" t="s">
        <v>674</v>
      </c>
      <c r="G352" s="270"/>
      <c r="H352" s="273">
        <v>282.336</v>
      </c>
      <c r="I352" s="274"/>
      <c r="J352" s="270"/>
      <c r="K352" s="270"/>
      <c r="L352" s="275"/>
      <c r="M352" s="276"/>
      <c r="N352" s="277"/>
      <c r="O352" s="277"/>
      <c r="P352" s="277"/>
      <c r="Q352" s="277"/>
      <c r="R352" s="277"/>
      <c r="S352" s="277"/>
      <c r="T352" s="278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79" t="s">
        <v>177</v>
      </c>
      <c r="AU352" s="279" t="s">
        <v>87</v>
      </c>
      <c r="AV352" s="14" t="s">
        <v>87</v>
      </c>
      <c r="AW352" s="14" t="s">
        <v>4</v>
      </c>
      <c r="AX352" s="14" t="s">
        <v>85</v>
      </c>
      <c r="AY352" s="279" t="s">
        <v>167</v>
      </c>
    </row>
    <row r="353" spans="1:65" s="2" customFormat="1" ht="21.75" customHeight="1">
      <c r="A353" s="40"/>
      <c r="B353" s="41"/>
      <c r="C353" s="245" t="s">
        <v>675</v>
      </c>
      <c r="D353" s="245" t="s">
        <v>170</v>
      </c>
      <c r="E353" s="246" t="s">
        <v>676</v>
      </c>
      <c r="F353" s="247" t="s">
        <v>677</v>
      </c>
      <c r="G353" s="248" t="s">
        <v>173</v>
      </c>
      <c r="H353" s="249">
        <v>57.685</v>
      </c>
      <c r="I353" s="250"/>
      <c r="J353" s="251">
        <f>ROUND(I353*H353,2)</f>
        <v>0</v>
      </c>
      <c r="K353" s="247" t="s">
        <v>174</v>
      </c>
      <c r="L353" s="46"/>
      <c r="M353" s="252" t="s">
        <v>1</v>
      </c>
      <c r="N353" s="253" t="s">
        <v>42</v>
      </c>
      <c r="O353" s="93"/>
      <c r="P353" s="254">
        <f>O353*H353</f>
        <v>0</v>
      </c>
      <c r="Q353" s="254">
        <v>0.00116</v>
      </c>
      <c r="R353" s="254">
        <f>Q353*H353</f>
        <v>0.0669146</v>
      </c>
      <c r="S353" s="254">
        <v>0</v>
      </c>
      <c r="T353" s="255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56" t="s">
        <v>300</v>
      </c>
      <c r="AT353" s="256" t="s">
        <v>170</v>
      </c>
      <c r="AU353" s="256" t="s">
        <v>87</v>
      </c>
      <c r="AY353" s="19" t="s">
        <v>167</v>
      </c>
      <c r="BE353" s="257">
        <f>IF(N353="základní",J353,0)</f>
        <v>0</v>
      </c>
      <c r="BF353" s="257">
        <f>IF(N353="snížená",J353,0)</f>
        <v>0</v>
      </c>
      <c r="BG353" s="257">
        <f>IF(N353="zákl. přenesená",J353,0)</f>
        <v>0</v>
      </c>
      <c r="BH353" s="257">
        <f>IF(N353="sníž. přenesená",J353,0)</f>
        <v>0</v>
      </c>
      <c r="BI353" s="257">
        <f>IF(N353="nulová",J353,0)</f>
        <v>0</v>
      </c>
      <c r="BJ353" s="19" t="s">
        <v>85</v>
      </c>
      <c r="BK353" s="257">
        <f>ROUND(I353*H353,2)</f>
        <v>0</v>
      </c>
      <c r="BL353" s="19" t="s">
        <v>300</v>
      </c>
      <c r="BM353" s="256" t="s">
        <v>678</v>
      </c>
    </row>
    <row r="354" spans="1:51" s="13" customFormat="1" ht="12">
      <c r="A354" s="13"/>
      <c r="B354" s="258"/>
      <c r="C354" s="259"/>
      <c r="D354" s="260" t="s">
        <v>177</v>
      </c>
      <c r="E354" s="261" t="s">
        <v>1</v>
      </c>
      <c r="F354" s="262" t="s">
        <v>679</v>
      </c>
      <c r="G354" s="259"/>
      <c r="H354" s="261" t="s">
        <v>1</v>
      </c>
      <c r="I354" s="263"/>
      <c r="J354" s="259"/>
      <c r="K354" s="259"/>
      <c r="L354" s="264"/>
      <c r="M354" s="265"/>
      <c r="N354" s="266"/>
      <c r="O354" s="266"/>
      <c r="P354" s="266"/>
      <c r="Q354" s="266"/>
      <c r="R354" s="266"/>
      <c r="S354" s="266"/>
      <c r="T354" s="267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68" t="s">
        <v>177</v>
      </c>
      <c r="AU354" s="268" t="s">
        <v>87</v>
      </c>
      <c r="AV354" s="13" t="s">
        <v>85</v>
      </c>
      <c r="AW354" s="13" t="s">
        <v>32</v>
      </c>
      <c r="AX354" s="13" t="s">
        <v>77</v>
      </c>
      <c r="AY354" s="268" t="s">
        <v>167</v>
      </c>
    </row>
    <row r="355" spans="1:51" s="13" customFormat="1" ht="12">
      <c r="A355" s="13"/>
      <c r="B355" s="258"/>
      <c r="C355" s="259"/>
      <c r="D355" s="260" t="s">
        <v>177</v>
      </c>
      <c r="E355" s="261" t="s">
        <v>1</v>
      </c>
      <c r="F355" s="262" t="s">
        <v>680</v>
      </c>
      <c r="G355" s="259"/>
      <c r="H355" s="261" t="s">
        <v>1</v>
      </c>
      <c r="I355" s="263"/>
      <c r="J355" s="259"/>
      <c r="K355" s="259"/>
      <c r="L355" s="264"/>
      <c r="M355" s="265"/>
      <c r="N355" s="266"/>
      <c r="O355" s="266"/>
      <c r="P355" s="266"/>
      <c r="Q355" s="266"/>
      <c r="R355" s="266"/>
      <c r="S355" s="266"/>
      <c r="T355" s="267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68" t="s">
        <v>177</v>
      </c>
      <c r="AU355" s="268" t="s">
        <v>87</v>
      </c>
      <c r="AV355" s="13" t="s">
        <v>85</v>
      </c>
      <c r="AW355" s="13" t="s">
        <v>32</v>
      </c>
      <c r="AX355" s="13" t="s">
        <v>77</v>
      </c>
      <c r="AY355" s="268" t="s">
        <v>167</v>
      </c>
    </row>
    <row r="356" spans="1:51" s="14" customFormat="1" ht="12">
      <c r="A356" s="14"/>
      <c r="B356" s="269"/>
      <c r="C356" s="270"/>
      <c r="D356" s="260" t="s">
        <v>177</v>
      </c>
      <c r="E356" s="271" t="s">
        <v>1</v>
      </c>
      <c r="F356" s="272" t="s">
        <v>681</v>
      </c>
      <c r="G356" s="270"/>
      <c r="H356" s="273">
        <v>51.61</v>
      </c>
      <c r="I356" s="274"/>
      <c r="J356" s="270"/>
      <c r="K356" s="270"/>
      <c r="L356" s="275"/>
      <c r="M356" s="276"/>
      <c r="N356" s="277"/>
      <c r="O356" s="277"/>
      <c r="P356" s="277"/>
      <c r="Q356" s="277"/>
      <c r="R356" s="277"/>
      <c r="S356" s="277"/>
      <c r="T356" s="278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79" t="s">
        <v>177</v>
      </c>
      <c r="AU356" s="279" t="s">
        <v>87</v>
      </c>
      <c r="AV356" s="14" t="s">
        <v>87</v>
      </c>
      <c r="AW356" s="14" t="s">
        <v>32</v>
      </c>
      <c r="AX356" s="14" t="s">
        <v>77</v>
      </c>
      <c r="AY356" s="279" t="s">
        <v>167</v>
      </c>
    </row>
    <row r="357" spans="1:51" s="13" customFormat="1" ht="12">
      <c r="A357" s="13"/>
      <c r="B357" s="258"/>
      <c r="C357" s="259"/>
      <c r="D357" s="260" t="s">
        <v>177</v>
      </c>
      <c r="E357" s="261" t="s">
        <v>1</v>
      </c>
      <c r="F357" s="262" t="s">
        <v>682</v>
      </c>
      <c r="G357" s="259"/>
      <c r="H357" s="261" t="s">
        <v>1</v>
      </c>
      <c r="I357" s="263"/>
      <c r="J357" s="259"/>
      <c r="K357" s="259"/>
      <c r="L357" s="264"/>
      <c r="M357" s="265"/>
      <c r="N357" s="266"/>
      <c r="O357" s="266"/>
      <c r="P357" s="266"/>
      <c r="Q357" s="266"/>
      <c r="R357" s="266"/>
      <c r="S357" s="266"/>
      <c r="T357" s="267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68" t="s">
        <v>177</v>
      </c>
      <c r="AU357" s="268" t="s">
        <v>87</v>
      </c>
      <c r="AV357" s="13" t="s">
        <v>85</v>
      </c>
      <c r="AW357" s="13" t="s">
        <v>32</v>
      </c>
      <c r="AX357" s="13" t="s">
        <v>77</v>
      </c>
      <c r="AY357" s="268" t="s">
        <v>167</v>
      </c>
    </row>
    <row r="358" spans="1:51" s="13" customFormat="1" ht="12">
      <c r="A358" s="13"/>
      <c r="B358" s="258"/>
      <c r="C358" s="259"/>
      <c r="D358" s="260" t="s">
        <v>177</v>
      </c>
      <c r="E358" s="261" t="s">
        <v>1</v>
      </c>
      <c r="F358" s="262" t="s">
        <v>683</v>
      </c>
      <c r="G358" s="259"/>
      <c r="H358" s="261" t="s">
        <v>1</v>
      </c>
      <c r="I358" s="263"/>
      <c r="J358" s="259"/>
      <c r="K358" s="259"/>
      <c r="L358" s="264"/>
      <c r="M358" s="265"/>
      <c r="N358" s="266"/>
      <c r="O358" s="266"/>
      <c r="P358" s="266"/>
      <c r="Q358" s="266"/>
      <c r="R358" s="266"/>
      <c r="S358" s="266"/>
      <c r="T358" s="267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68" t="s">
        <v>177</v>
      </c>
      <c r="AU358" s="268" t="s">
        <v>87</v>
      </c>
      <c r="AV358" s="13" t="s">
        <v>85</v>
      </c>
      <c r="AW358" s="13" t="s">
        <v>32</v>
      </c>
      <c r="AX358" s="13" t="s">
        <v>77</v>
      </c>
      <c r="AY358" s="268" t="s">
        <v>167</v>
      </c>
    </row>
    <row r="359" spans="1:51" s="14" customFormat="1" ht="12">
      <c r="A359" s="14"/>
      <c r="B359" s="269"/>
      <c r="C359" s="270"/>
      <c r="D359" s="260" t="s">
        <v>177</v>
      </c>
      <c r="E359" s="271" t="s">
        <v>1</v>
      </c>
      <c r="F359" s="272" t="s">
        <v>684</v>
      </c>
      <c r="G359" s="270"/>
      <c r="H359" s="273">
        <v>6.075</v>
      </c>
      <c r="I359" s="274"/>
      <c r="J359" s="270"/>
      <c r="K359" s="270"/>
      <c r="L359" s="275"/>
      <c r="M359" s="276"/>
      <c r="N359" s="277"/>
      <c r="O359" s="277"/>
      <c r="P359" s="277"/>
      <c r="Q359" s="277"/>
      <c r="R359" s="277"/>
      <c r="S359" s="277"/>
      <c r="T359" s="278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79" t="s">
        <v>177</v>
      </c>
      <c r="AU359" s="279" t="s">
        <v>87</v>
      </c>
      <c r="AV359" s="14" t="s">
        <v>87</v>
      </c>
      <c r="AW359" s="14" t="s">
        <v>32</v>
      </c>
      <c r="AX359" s="14" t="s">
        <v>77</v>
      </c>
      <c r="AY359" s="279" t="s">
        <v>167</v>
      </c>
    </row>
    <row r="360" spans="1:51" s="15" customFormat="1" ht="12">
      <c r="A360" s="15"/>
      <c r="B360" s="280"/>
      <c r="C360" s="281"/>
      <c r="D360" s="260" t="s">
        <v>177</v>
      </c>
      <c r="E360" s="282" t="s">
        <v>1</v>
      </c>
      <c r="F360" s="283" t="s">
        <v>196</v>
      </c>
      <c r="G360" s="281"/>
      <c r="H360" s="284">
        <v>57.685</v>
      </c>
      <c r="I360" s="285"/>
      <c r="J360" s="281"/>
      <c r="K360" s="281"/>
      <c r="L360" s="286"/>
      <c r="M360" s="287"/>
      <c r="N360" s="288"/>
      <c r="O360" s="288"/>
      <c r="P360" s="288"/>
      <c r="Q360" s="288"/>
      <c r="R360" s="288"/>
      <c r="S360" s="288"/>
      <c r="T360" s="289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T360" s="290" t="s">
        <v>177</v>
      </c>
      <c r="AU360" s="290" t="s">
        <v>87</v>
      </c>
      <c r="AV360" s="15" t="s">
        <v>175</v>
      </c>
      <c r="AW360" s="15" t="s">
        <v>32</v>
      </c>
      <c r="AX360" s="15" t="s">
        <v>85</v>
      </c>
      <c r="AY360" s="290" t="s">
        <v>167</v>
      </c>
    </row>
    <row r="361" spans="1:65" s="2" customFormat="1" ht="16.5" customHeight="1">
      <c r="A361" s="40"/>
      <c r="B361" s="41"/>
      <c r="C361" s="308" t="s">
        <v>685</v>
      </c>
      <c r="D361" s="308" t="s">
        <v>470</v>
      </c>
      <c r="E361" s="309" t="s">
        <v>686</v>
      </c>
      <c r="F361" s="310" t="s">
        <v>687</v>
      </c>
      <c r="G361" s="311" t="s">
        <v>199</v>
      </c>
      <c r="H361" s="312">
        <v>4.258</v>
      </c>
      <c r="I361" s="313"/>
      <c r="J361" s="314">
        <f>ROUND(I361*H361,2)</f>
        <v>0</v>
      </c>
      <c r="K361" s="310" t="s">
        <v>174</v>
      </c>
      <c r="L361" s="315"/>
      <c r="M361" s="316" t="s">
        <v>1</v>
      </c>
      <c r="N361" s="317" t="s">
        <v>42</v>
      </c>
      <c r="O361" s="93"/>
      <c r="P361" s="254">
        <f>O361*H361</f>
        <v>0</v>
      </c>
      <c r="Q361" s="254">
        <v>0.025</v>
      </c>
      <c r="R361" s="254">
        <f>Q361*H361</f>
        <v>0.10645</v>
      </c>
      <c r="S361" s="254">
        <v>0</v>
      </c>
      <c r="T361" s="255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56" t="s">
        <v>407</v>
      </c>
      <c r="AT361" s="256" t="s">
        <v>470</v>
      </c>
      <c r="AU361" s="256" t="s">
        <v>87</v>
      </c>
      <c r="AY361" s="19" t="s">
        <v>167</v>
      </c>
      <c r="BE361" s="257">
        <f>IF(N361="základní",J361,0)</f>
        <v>0</v>
      </c>
      <c r="BF361" s="257">
        <f>IF(N361="snížená",J361,0)</f>
        <v>0</v>
      </c>
      <c r="BG361" s="257">
        <f>IF(N361="zákl. přenesená",J361,0)</f>
        <v>0</v>
      </c>
      <c r="BH361" s="257">
        <f>IF(N361="sníž. přenesená",J361,0)</f>
        <v>0</v>
      </c>
      <c r="BI361" s="257">
        <f>IF(N361="nulová",J361,0)</f>
        <v>0</v>
      </c>
      <c r="BJ361" s="19" t="s">
        <v>85</v>
      </c>
      <c r="BK361" s="257">
        <f>ROUND(I361*H361,2)</f>
        <v>0</v>
      </c>
      <c r="BL361" s="19" t="s">
        <v>300</v>
      </c>
      <c r="BM361" s="256" t="s">
        <v>688</v>
      </c>
    </row>
    <row r="362" spans="1:51" s="14" customFormat="1" ht="12">
      <c r="A362" s="14"/>
      <c r="B362" s="269"/>
      <c r="C362" s="270"/>
      <c r="D362" s="260" t="s">
        <v>177</v>
      </c>
      <c r="E362" s="271" t="s">
        <v>1</v>
      </c>
      <c r="F362" s="272" t="s">
        <v>689</v>
      </c>
      <c r="G362" s="270"/>
      <c r="H362" s="273">
        <v>4.258</v>
      </c>
      <c r="I362" s="274"/>
      <c r="J362" s="270"/>
      <c r="K362" s="270"/>
      <c r="L362" s="275"/>
      <c r="M362" s="276"/>
      <c r="N362" s="277"/>
      <c r="O362" s="277"/>
      <c r="P362" s="277"/>
      <c r="Q362" s="277"/>
      <c r="R362" s="277"/>
      <c r="S362" s="277"/>
      <c r="T362" s="278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79" t="s">
        <v>177</v>
      </c>
      <c r="AU362" s="279" t="s">
        <v>87</v>
      </c>
      <c r="AV362" s="14" t="s">
        <v>87</v>
      </c>
      <c r="AW362" s="14" t="s">
        <v>32</v>
      </c>
      <c r="AX362" s="14" t="s">
        <v>85</v>
      </c>
      <c r="AY362" s="279" t="s">
        <v>167</v>
      </c>
    </row>
    <row r="363" spans="1:65" s="2" customFormat="1" ht="16.5" customHeight="1">
      <c r="A363" s="40"/>
      <c r="B363" s="41"/>
      <c r="C363" s="308" t="s">
        <v>690</v>
      </c>
      <c r="D363" s="308" t="s">
        <v>470</v>
      </c>
      <c r="E363" s="309" t="s">
        <v>691</v>
      </c>
      <c r="F363" s="310" t="s">
        <v>692</v>
      </c>
      <c r="G363" s="311" t="s">
        <v>199</v>
      </c>
      <c r="H363" s="312">
        <v>0.38</v>
      </c>
      <c r="I363" s="313"/>
      <c r="J363" s="314">
        <f>ROUND(I363*H363,2)</f>
        <v>0</v>
      </c>
      <c r="K363" s="310" t="s">
        <v>174</v>
      </c>
      <c r="L363" s="315"/>
      <c r="M363" s="316" t="s">
        <v>1</v>
      </c>
      <c r="N363" s="317" t="s">
        <v>42</v>
      </c>
      <c r="O363" s="93"/>
      <c r="P363" s="254">
        <f>O363*H363</f>
        <v>0</v>
      </c>
      <c r="Q363" s="254">
        <v>0.02625</v>
      </c>
      <c r="R363" s="254">
        <f>Q363*H363</f>
        <v>0.009975</v>
      </c>
      <c r="S363" s="254">
        <v>0</v>
      </c>
      <c r="T363" s="255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56" t="s">
        <v>407</v>
      </c>
      <c r="AT363" s="256" t="s">
        <v>470</v>
      </c>
      <c r="AU363" s="256" t="s">
        <v>87</v>
      </c>
      <c r="AY363" s="19" t="s">
        <v>167</v>
      </c>
      <c r="BE363" s="257">
        <f>IF(N363="základní",J363,0)</f>
        <v>0</v>
      </c>
      <c r="BF363" s="257">
        <f>IF(N363="snížená",J363,0)</f>
        <v>0</v>
      </c>
      <c r="BG363" s="257">
        <f>IF(N363="zákl. přenesená",J363,0)</f>
        <v>0</v>
      </c>
      <c r="BH363" s="257">
        <f>IF(N363="sníž. přenesená",J363,0)</f>
        <v>0</v>
      </c>
      <c r="BI363" s="257">
        <f>IF(N363="nulová",J363,0)</f>
        <v>0</v>
      </c>
      <c r="BJ363" s="19" t="s">
        <v>85</v>
      </c>
      <c r="BK363" s="257">
        <f>ROUND(I363*H363,2)</f>
        <v>0</v>
      </c>
      <c r="BL363" s="19" t="s">
        <v>300</v>
      </c>
      <c r="BM363" s="256" t="s">
        <v>693</v>
      </c>
    </row>
    <row r="364" spans="1:51" s="13" customFormat="1" ht="12">
      <c r="A364" s="13"/>
      <c r="B364" s="258"/>
      <c r="C364" s="259"/>
      <c r="D364" s="260" t="s">
        <v>177</v>
      </c>
      <c r="E364" s="261" t="s">
        <v>1</v>
      </c>
      <c r="F364" s="262" t="s">
        <v>682</v>
      </c>
      <c r="G364" s="259"/>
      <c r="H364" s="261" t="s">
        <v>1</v>
      </c>
      <c r="I364" s="263"/>
      <c r="J364" s="259"/>
      <c r="K364" s="259"/>
      <c r="L364" s="264"/>
      <c r="M364" s="265"/>
      <c r="N364" s="266"/>
      <c r="O364" s="266"/>
      <c r="P364" s="266"/>
      <c r="Q364" s="266"/>
      <c r="R364" s="266"/>
      <c r="S364" s="266"/>
      <c r="T364" s="267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68" t="s">
        <v>177</v>
      </c>
      <c r="AU364" s="268" t="s">
        <v>87</v>
      </c>
      <c r="AV364" s="13" t="s">
        <v>85</v>
      </c>
      <c r="AW364" s="13" t="s">
        <v>32</v>
      </c>
      <c r="AX364" s="13" t="s">
        <v>77</v>
      </c>
      <c r="AY364" s="268" t="s">
        <v>167</v>
      </c>
    </row>
    <row r="365" spans="1:51" s="13" customFormat="1" ht="12">
      <c r="A365" s="13"/>
      <c r="B365" s="258"/>
      <c r="C365" s="259"/>
      <c r="D365" s="260" t="s">
        <v>177</v>
      </c>
      <c r="E365" s="261" t="s">
        <v>1</v>
      </c>
      <c r="F365" s="262" t="s">
        <v>683</v>
      </c>
      <c r="G365" s="259"/>
      <c r="H365" s="261" t="s">
        <v>1</v>
      </c>
      <c r="I365" s="263"/>
      <c r="J365" s="259"/>
      <c r="K365" s="259"/>
      <c r="L365" s="264"/>
      <c r="M365" s="265"/>
      <c r="N365" s="266"/>
      <c r="O365" s="266"/>
      <c r="P365" s="266"/>
      <c r="Q365" s="266"/>
      <c r="R365" s="266"/>
      <c r="S365" s="266"/>
      <c r="T365" s="267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68" t="s">
        <v>177</v>
      </c>
      <c r="AU365" s="268" t="s">
        <v>87</v>
      </c>
      <c r="AV365" s="13" t="s">
        <v>85</v>
      </c>
      <c r="AW365" s="13" t="s">
        <v>32</v>
      </c>
      <c r="AX365" s="13" t="s">
        <v>77</v>
      </c>
      <c r="AY365" s="268" t="s">
        <v>167</v>
      </c>
    </row>
    <row r="366" spans="1:51" s="14" customFormat="1" ht="12">
      <c r="A366" s="14"/>
      <c r="B366" s="269"/>
      <c r="C366" s="270"/>
      <c r="D366" s="260" t="s">
        <v>177</v>
      </c>
      <c r="E366" s="271" t="s">
        <v>1</v>
      </c>
      <c r="F366" s="272" t="s">
        <v>694</v>
      </c>
      <c r="G366" s="270"/>
      <c r="H366" s="273">
        <v>0.38</v>
      </c>
      <c r="I366" s="274"/>
      <c r="J366" s="270"/>
      <c r="K366" s="270"/>
      <c r="L366" s="275"/>
      <c r="M366" s="276"/>
      <c r="N366" s="277"/>
      <c r="O366" s="277"/>
      <c r="P366" s="277"/>
      <c r="Q366" s="277"/>
      <c r="R366" s="277"/>
      <c r="S366" s="277"/>
      <c r="T366" s="278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79" t="s">
        <v>177</v>
      </c>
      <c r="AU366" s="279" t="s">
        <v>87</v>
      </c>
      <c r="AV366" s="14" t="s">
        <v>87</v>
      </c>
      <c r="AW366" s="14" t="s">
        <v>32</v>
      </c>
      <c r="AX366" s="14" t="s">
        <v>77</v>
      </c>
      <c r="AY366" s="279" t="s">
        <v>167</v>
      </c>
    </row>
    <row r="367" spans="1:51" s="15" customFormat="1" ht="12">
      <c r="A367" s="15"/>
      <c r="B367" s="280"/>
      <c r="C367" s="281"/>
      <c r="D367" s="260" t="s">
        <v>177</v>
      </c>
      <c r="E367" s="282" t="s">
        <v>1</v>
      </c>
      <c r="F367" s="283" t="s">
        <v>196</v>
      </c>
      <c r="G367" s="281"/>
      <c r="H367" s="284">
        <v>0.38</v>
      </c>
      <c r="I367" s="285"/>
      <c r="J367" s="281"/>
      <c r="K367" s="281"/>
      <c r="L367" s="286"/>
      <c r="M367" s="287"/>
      <c r="N367" s="288"/>
      <c r="O367" s="288"/>
      <c r="P367" s="288"/>
      <c r="Q367" s="288"/>
      <c r="R367" s="288"/>
      <c r="S367" s="288"/>
      <c r="T367" s="289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T367" s="290" t="s">
        <v>177</v>
      </c>
      <c r="AU367" s="290" t="s">
        <v>87</v>
      </c>
      <c r="AV367" s="15" t="s">
        <v>175</v>
      </c>
      <c r="AW367" s="15" t="s">
        <v>32</v>
      </c>
      <c r="AX367" s="15" t="s">
        <v>85</v>
      </c>
      <c r="AY367" s="290" t="s">
        <v>167</v>
      </c>
    </row>
    <row r="368" spans="1:65" s="2" customFormat="1" ht="21.75" customHeight="1">
      <c r="A368" s="40"/>
      <c r="B368" s="41"/>
      <c r="C368" s="245" t="s">
        <v>695</v>
      </c>
      <c r="D368" s="245" t="s">
        <v>170</v>
      </c>
      <c r="E368" s="246" t="s">
        <v>696</v>
      </c>
      <c r="F368" s="247" t="s">
        <v>697</v>
      </c>
      <c r="G368" s="248" t="s">
        <v>173</v>
      </c>
      <c r="H368" s="249">
        <v>69.55</v>
      </c>
      <c r="I368" s="250"/>
      <c r="J368" s="251">
        <f>ROUND(I368*H368,2)</f>
        <v>0</v>
      </c>
      <c r="K368" s="247" t="s">
        <v>174</v>
      </c>
      <c r="L368" s="46"/>
      <c r="M368" s="252" t="s">
        <v>1</v>
      </c>
      <c r="N368" s="253" t="s">
        <v>42</v>
      </c>
      <c r="O368" s="93"/>
      <c r="P368" s="254">
        <f>O368*H368</f>
        <v>0</v>
      </c>
      <c r="Q368" s="254">
        <v>0</v>
      </c>
      <c r="R368" s="254">
        <f>Q368*H368</f>
        <v>0</v>
      </c>
      <c r="S368" s="254">
        <v>0</v>
      </c>
      <c r="T368" s="255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56" t="s">
        <v>300</v>
      </c>
      <c r="AT368" s="256" t="s">
        <v>170</v>
      </c>
      <c r="AU368" s="256" t="s">
        <v>87</v>
      </c>
      <c r="AY368" s="19" t="s">
        <v>167</v>
      </c>
      <c r="BE368" s="257">
        <f>IF(N368="základní",J368,0)</f>
        <v>0</v>
      </c>
      <c r="BF368" s="257">
        <f>IF(N368="snížená",J368,0)</f>
        <v>0</v>
      </c>
      <c r="BG368" s="257">
        <f>IF(N368="zákl. přenesená",J368,0)</f>
        <v>0</v>
      </c>
      <c r="BH368" s="257">
        <f>IF(N368="sníž. přenesená",J368,0)</f>
        <v>0</v>
      </c>
      <c r="BI368" s="257">
        <f>IF(N368="nulová",J368,0)</f>
        <v>0</v>
      </c>
      <c r="BJ368" s="19" t="s">
        <v>85</v>
      </c>
      <c r="BK368" s="257">
        <f>ROUND(I368*H368,2)</f>
        <v>0</v>
      </c>
      <c r="BL368" s="19" t="s">
        <v>300</v>
      </c>
      <c r="BM368" s="256" t="s">
        <v>698</v>
      </c>
    </row>
    <row r="369" spans="1:51" s="13" customFormat="1" ht="12">
      <c r="A369" s="13"/>
      <c r="B369" s="258"/>
      <c r="C369" s="259"/>
      <c r="D369" s="260" t="s">
        <v>177</v>
      </c>
      <c r="E369" s="261" t="s">
        <v>1</v>
      </c>
      <c r="F369" s="262" t="s">
        <v>699</v>
      </c>
      <c r="G369" s="259"/>
      <c r="H369" s="261" t="s">
        <v>1</v>
      </c>
      <c r="I369" s="263"/>
      <c r="J369" s="259"/>
      <c r="K369" s="259"/>
      <c r="L369" s="264"/>
      <c r="M369" s="265"/>
      <c r="N369" s="266"/>
      <c r="O369" s="266"/>
      <c r="P369" s="266"/>
      <c r="Q369" s="266"/>
      <c r="R369" s="266"/>
      <c r="S369" s="266"/>
      <c r="T369" s="267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68" t="s">
        <v>177</v>
      </c>
      <c r="AU369" s="268" t="s">
        <v>87</v>
      </c>
      <c r="AV369" s="13" t="s">
        <v>85</v>
      </c>
      <c r="AW369" s="13" t="s">
        <v>32</v>
      </c>
      <c r="AX369" s="13" t="s">
        <v>77</v>
      </c>
      <c r="AY369" s="268" t="s">
        <v>167</v>
      </c>
    </row>
    <row r="370" spans="1:51" s="13" customFormat="1" ht="12">
      <c r="A370" s="13"/>
      <c r="B370" s="258"/>
      <c r="C370" s="259"/>
      <c r="D370" s="260" t="s">
        <v>177</v>
      </c>
      <c r="E370" s="261" t="s">
        <v>1</v>
      </c>
      <c r="F370" s="262" t="s">
        <v>343</v>
      </c>
      <c r="G370" s="259"/>
      <c r="H370" s="261" t="s">
        <v>1</v>
      </c>
      <c r="I370" s="263"/>
      <c r="J370" s="259"/>
      <c r="K370" s="259"/>
      <c r="L370" s="264"/>
      <c r="M370" s="265"/>
      <c r="N370" s="266"/>
      <c r="O370" s="266"/>
      <c r="P370" s="266"/>
      <c r="Q370" s="266"/>
      <c r="R370" s="266"/>
      <c r="S370" s="266"/>
      <c r="T370" s="267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68" t="s">
        <v>177</v>
      </c>
      <c r="AU370" s="268" t="s">
        <v>87</v>
      </c>
      <c r="AV370" s="13" t="s">
        <v>85</v>
      </c>
      <c r="AW370" s="13" t="s">
        <v>32</v>
      </c>
      <c r="AX370" s="13" t="s">
        <v>77</v>
      </c>
      <c r="AY370" s="268" t="s">
        <v>167</v>
      </c>
    </row>
    <row r="371" spans="1:51" s="14" customFormat="1" ht="12">
      <c r="A371" s="14"/>
      <c r="B371" s="269"/>
      <c r="C371" s="270"/>
      <c r="D371" s="260" t="s">
        <v>177</v>
      </c>
      <c r="E371" s="271" t="s">
        <v>1</v>
      </c>
      <c r="F371" s="272" t="s">
        <v>344</v>
      </c>
      <c r="G371" s="270"/>
      <c r="H371" s="273">
        <v>15.08</v>
      </c>
      <c r="I371" s="274"/>
      <c r="J371" s="270"/>
      <c r="K371" s="270"/>
      <c r="L371" s="275"/>
      <c r="M371" s="276"/>
      <c r="N371" s="277"/>
      <c r="O371" s="277"/>
      <c r="P371" s="277"/>
      <c r="Q371" s="277"/>
      <c r="R371" s="277"/>
      <c r="S371" s="277"/>
      <c r="T371" s="278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79" t="s">
        <v>177</v>
      </c>
      <c r="AU371" s="279" t="s">
        <v>87</v>
      </c>
      <c r="AV371" s="14" t="s">
        <v>87</v>
      </c>
      <c r="AW371" s="14" t="s">
        <v>32</v>
      </c>
      <c r="AX371" s="14" t="s">
        <v>77</v>
      </c>
      <c r="AY371" s="279" t="s">
        <v>167</v>
      </c>
    </row>
    <row r="372" spans="1:51" s="13" customFormat="1" ht="12">
      <c r="A372" s="13"/>
      <c r="B372" s="258"/>
      <c r="C372" s="259"/>
      <c r="D372" s="260" t="s">
        <v>177</v>
      </c>
      <c r="E372" s="261" t="s">
        <v>1</v>
      </c>
      <c r="F372" s="262" t="s">
        <v>700</v>
      </c>
      <c r="G372" s="259"/>
      <c r="H372" s="261" t="s">
        <v>1</v>
      </c>
      <c r="I372" s="263"/>
      <c r="J372" s="259"/>
      <c r="K372" s="259"/>
      <c r="L372" s="264"/>
      <c r="M372" s="265"/>
      <c r="N372" s="266"/>
      <c r="O372" s="266"/>
      <c r="P372" s="266"/>
      <c r="Q372" s="266"/>
      <c r="R372" s="266"/>
      <c r="S372" s="266"/>
      <c r="T372" s="267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68" t="s">
        <v>177</v>
      </c>
      <c r="AU372" s="268" t="s">
        <v>87</v>
      </c>
      <c r="AV372" s="13" t="s">
        <v>85</v>
      </c>
      <c r="AW372" s="13" t="s">
        <v>32</v>
      </c>
      <c r="AX372" s="13" t="s">
        <v>77</v>
      </c>
      <c r="AY372" s="268" t="s">
        <v>167</v>
      </c>
    </row>
    <row r="373" spans="1:51" s="13" customFormat="1" ht="12">
      <c r="A373" s="13"/>
      <c r="B373" s="258"/>
      <c r="C373" s="259"/>
      <c r="D373" s="260" t="s">
        <v>177</v>
      </c>
      <c r="E373" s="261" t="s">
        <v>1</v>
      </c>
      <c r="F373" s="262" t="s">
        <v>547</v>
      </c>
      <c r="G373" s="259"/>
      <c r="H373" s="261" t="s">
        <v>1</v>
      </c>
      <c r="I373" s="263"/>
      <c r="J373" s="259"/>
      <c r="K373" s="259"/>
      <c r="L373" s="264"/>
      <c r="M373" s="265"/>
      <c r="N373" s="266"/>
      <c r="O373" s="266"/>
      <c r="P373" s="266"/>
      <c r="Q373" s="266"/>
      <c r="R373" s="266"/>
      <c r="S373" s="266"/>
      <c r="T373" s="267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68" t="s">
        <v>177</v>
      </c>
      <c r="AU373" s="268" t="s">
        <v>87</v>
      </c>
      <c r="AV373" s="13" t="s">
        <v>85</v>
      </c>
      <c r="AW373" s="13" t="s">
        <v>32</v>
      </c>
      <c r="AX373" s="13" t="s">
        <v>77</v>
      </c>
      <c r="AY373" s="268" t="s">
        <v>167</v>
      </c>
    </row>
    <row r="374" spans="1:51" s="14" customFormat="1" ht="12">
      <c r="A374" s="14"/>
      <c r="B374" s="269"/>
      <c r="C374" s="270"/>
      <c r="D374" s="260" t="s">
        <v>177</v>
      </c>
      <c r="E374" s="271" t="s">
        <v>1</v>
      </c>
      <c r="F374" s="272" t="s">
        <v>548</v>
      </c>
      <c r="G374" s="270"/>
      <c r="H374" s="273">
        <v>54.47</v>
      </c>
      <c r="I374" s="274"/>
      <c r="J374" s="270"/>
      <c r="K374" s="270"/>
      <c r="L374" s="275"/>
      <c r="M374" s="276"/>
      <c r="N374" s="277"/>
      <c r="O374" s="277"/>
      <c r="P374" s="277"/>
      <c r="Q374" s="277"/>
      <c r="R374" s="277"/>
      <c r="S374" s="277"/>
      <c r="T374" s="278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79" t="s">
        <v>177</v>
      </c>
      <c r="AU374" s="279" t="s">
        <v>87</v>
      </c>
      <c r="AV374" s="14" t="s">
        <v>87</v>
      </c>
      <c r="AW374" s="14" t="s">
        <v>32</v>
      </c>
      <c r="AX374" s="14" t="s">
        <v>77</v>
      </c>
      <c r="AY374" s="279" t="s">
        <v>167</v>
      </c>
    </row>
    <row r="375" spans="1:51" s="15" customFormat="1" ht="12">
      <c r="A375" s="15"/>
      <c r="B375" s="280"/>
      <c r="C375" s="281"/>
      <c r="D375" s="260" t="s">
        <v>177</v>
      </c>
      <c r="E375" s="282" t="s">
        <v>1</v>
      </c>
      <c r="F375" s="283" t="s">
        <v>196</v>
      </c>
      <c r="G375" s="281"/>
      <c r="H375" s="284">
        <v>69.55</v>
      </c>
      <c r="I375" s="285"/>
      <c r="J375" s="281"/>
      <c r="K375" s="281"/>
      <c r="L375" s="286"/>
      <c r="M375" s="287"/>
      <c r="N375" s="288"/>
      <c r="O375" s="288"/>
      <c r="P375" s="288"/>
      <c r="Q375" s="288"/>
      <c r="R375" s="288"/>
      <c r="S375" s="288"/>
      <c r="T375" s="289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T375" s="290" t="s">
        <v>177</v>
      </c>
      <c r="AU375" s="290" t="s">
        <v>87</v>
      </c>
      <c r="AV375" s="15" t="s">
        <v>175</v>
      </c>
      <c r="AW375" s="15" t="s">
        <v>32</v>
      </c>
      <c r="AX375" s="15" t="s">
        <v>85</v>
      </c>
      <c r="AY375" s="290" t="s">
        <v>167</v>
      </c>
    </row>
    <row r="376" spans="1:65" s="2" customFormat="1" ht="21.75" customHeight="1">
      <c r="A376" s="40"/>
      <c r="B376" s="41"/>
      <c r="C376" s="308" t="s">
        <v>701</v>
      </c>
      <c r="D376" s="308" t="s">
        <v>470</v>
      </c>
      <c r="E376" s="309" t="s">
        <v>702</v>
      </c>
      <c r="F376" s="310" t="s">
        <v>703</v>
      </c>
      <c r="G376" s="311" t="s">
        <v>173</v>
      </c>
      <c r="H376" s="312">
        <v>70.941</v>
      </c>
      <c r="I376" s="313"/>
      <c r="J376" s="314">
        <f>ROUND(I376*H376,2)</f>
        <v>0</v>
      </c>
      <c r="K376" s="310" t="s">
        <v>317</v>
      </c>
      <c r="L376" s="315"/>
      <c r="M376" s="316" t="s">
        <v>1</v>
      </c>
      <c r="N376" s="317" t="s">
        <v>42</v>
      </c>
      <c r="O376" s="93"/>
      <c r="P376" s="254">
        <f>O376*H376</f>
        <v>0</v>
      </c>
      <c r="Q376" s="254">
        <v>0.01</v>
      </c>
      <c r="R376" s="254">
        <f>Q376*H376</f>
        <v>0.70941</v>
      </c>
      <c r="S376" s="254">
        <v>0</v>
      </c>
      <c r="T376" s="255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56" t="s">
        <v>407</v>
      </c>
      <c r="AT376" s="256" t="s">
        <v>470</v>
      </c>
      <c r="AU376" s="256" t="s">
        <v>87</v>
      </c>
      <c r="AY376" s="19" t="s">
        <v>167</v>
      </c>
      <c r="BE376" s="257">
        <f>IF(N376="základní",J376,0)</f>
        <v>0</v>
      </c>
      <c r="BF376" s="257">
        <f>IF(N376="snížená",J376,0)</f>
        <v>0</v>
      </c>
      <c r="BG376" s="257">
        <f>IF(N376="zákl. přenesená",J376,0)</f>
        <v>0</v>
      </c>
      <c r="BH376" s="257">
        <f>IF(N376="sníž. přenesená",J376,0)</f>
        <v>0</v>
      </c>
      <c r="BI376" s="257">
        <f>IF(N376="nulová",J376,0)</f>
        <v>0</v>
      </c>
      <c r="BJ376" s="19" t="s">
        <v>85</v>
      </c>
      <c r="BK376" s="257">
        <f>ROUND(I376*H376,2)</f>
        <v>0</v>
      </c>
      <c r="BL376" s="19" t="s">
        <v>300</v>
      </c>
      <c r="BM376" s="256" t="s">
        <v>704</v>
      </c>
    </row>
    <row r="377" spans="1:51" s="14" customFormat="1" ht="12">
      <c r="A377" s="14"/>
      <c r="B377" s="269"/>
      <c r="C377" s="270"/>
      <c r="D377" s="260" t="s">
        <v>177</v>
      </c>
      <c r="E377" s="270"/>
      <c r="F377" s="272" t="s">
        <v>705</v>
      </c>
      <c r="G377" s="270"/>
      <c r="H377" s="273">
        <v>70.941</v>
      </c>
      <c r="I377" s="274"/>
      <c r="J377" s="270"/>
      <c r="K377" s="270"/>
      <c r="L377" s="275"/>
      <c r="M377" s="276"/>
      <c r="N377" s="277"/>
      <c r="O377" s="277"/>
      <c r="P377" s="277"/>
      <c r="Q377" s="277"/>
      <c r="R377" s="277"/>
      <c r="S377" s="277"/>
      <c r="T377" s="278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79" t="s">
        <v>177</v>
      </c>
      <c r="AU377" s="279" t="s">
        <v>87</v>
      </c>
      <c r="AV377" s="14" t="s">
        <v>87</v>
      </c>
      <c r="AW377" s="14" t="s">
        <v>4</v>
      </c>
      <c r="AX377" s="14" t="s">
        <v>85</v>
      </c>
      <c r="AY377" s="279" t="s">
        <v>167</v>
      </c>
    </row>
    <row r="378" spans="1:65" s="2" customFormat="1" ht="21.75" customHeight="1">
      <c r="A378" s="40"/>
      <c r="B378" s="41"/>
      <c r="C378" s="245" t="s">
        <v>706</v>
      </c>
      <c r="D378" s="245" t="s">
        <v>170</v>
      </c>
      <c r="E378" s="246" t="s">
        <v>707</v>
      </c>
      <c r="F378" s="247" t="s">
        <v>708</v>
      </c>
      <c r="G378" s="248" t="s">
        <v>173</v>
      </c>
      <c r="H378" s="249">
        <v>54.47</v>
      </c>
      <c r="I378" s="250"/>
      <c r="J378" s="251">
        <f>ROUND(I378*H378,2)</f>
        <v>0</v>
      </c>
      <c r="K378" s="247" t="s">
        <v>174</v>
      </c>
      <c r="L378" s="46"/>
      <c r="M378" s="252" t="s">
        <v>1</v>
      </c>
      <c r="N378" s="253" t="s">
        <v>42</v>
      </c>
      <c r="O378" s="93"/>
      <c r="P378" s="254">
        <f>O378*H378</f>
        <v>0</v>
      </c>
      <c r="Q378" s="254">
        <v>0</v>
      </c>
      <c r="R378" s="254">
        <f>Q378*H378</f>
        <v>0</v>
      </c>
      <c r="S378" s="254">
        <v>0</v>
      </c>
      <c r="T378" s="255">
        <f>S378*H378</f>
        <v>0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56" t="s">
        <v>300</v>
      </c>
      <c r="AT378" s="256" t="s">
        <v>170</v>
      </c>
      <c r="AU378" s="256" t="s">
        <v>87</v>
      </c>
      <c r="AY378" s="19" t="s">
        <v>167</v>
      </c>
      <c r="BE378" s="257">
        <f>IF(N378="základní",J378,0)</f>
        <v>0</v>
      </c>
      <c r="BF378" s="257">
        <f>IF(N378="snížená",J378,0)</f>
        <v>0</v>
      </c>
      <c r="BG378" s="257">
        <f>IF(N378="zákl. přenesená",J378,0)</f>
        <v>0</v>
      </c>
      <c r="BH378" s="257">
        <f>IF(N378="sníž. přenesená",J378,0)</f>
        <v>0</v>
      </c>
      <c r="BI378" s="257">
        <f>IF(N378="nulová",J378,0)</f>
        <v>0</v>
      </c>
      <c r="BJ378" s="19" t="s">
        <v>85</v>
      </c>
      <c r="BK378" s="257">
        <f>ROUND(I378*H378,2)</f>
        <v>0</v>
      </c>
      <c r="BL378" s="19" t="s">
        <v>300</v>
      </c>
      <c r="BM378" s="256" t="s">
        <v>709</v>
      </c>
    </row>
    <row r="379" spans="1:51" s="13" customFormat="1" ht="12">
      <c r="A379" s="13"/>
      <c r="B379" s="258"/>
      <c r="C379" s="259"/>
      <c r="D379" s="260" t="s">
        <v>177</v>
      </c>
      <c r="E379" s="261" t="s">
        <v>1</v>
      </c>
      <c r="F379" s="262" t="s">
        <v>710</v>
      </c>
      <c r="G379" s="259"/>
      <c r="H379" s="261" t="s">
        <v>1</v>
      </c>
      <c r="I379" s="263"/>
      <c r="J379" s="259"/>
      <c r="K379" s="259"/>
      <c r="L379" s="264"/>
      <c r="M379" s="265"/>
      <c r="N379" s="266"/>
      <c r="O379" s="266"/>
      <c r="P379" s="266"/>
      <c r="Q379" s="266"/>
      <c r="R379" s="266"/>
      <c r="S379" s="266"/>
      <c r="T379" s="267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68" t="s">
        <v>177</v>
      </c>
      <c r="AU379" s="268" t="s">
        <v>87</v>
      </c>
      <c r="AV379" s="13" t="s">
        <v>85</v>
      </c>
      <c r="AW379" s="13" t="s">
        <v>32</v>
      </c>
      <c r="AX379" s="13" t="s">
        <v>77</v>
      </c>
      <c r="AY379" s="268" t="s">
        <v>167</v>
      </c>
    </row>
    <row r="380" spans="1:51" s="13" customFormat="1" ht="12">
      <c r="A380" s="13"/>
      <c r="B380" s="258"/>
      <c r="C380" s="259"/>
      <c r="D380" s="260" t="s">
        <v>177</v>
      </c>
      <c r="E380" s="261" t="s">
        <v>1</v>
      </c>
      <c r="F380" s="262" t="s">
        <v>547</v>
      </c>
      <c r="G380" s="259"/>
      <c r="H380" s="261" t="s">
        <v>1</v>
      </c>
      <c r="I380" s="263"/>
      <c r="J380" s="259"/>
      <c r="K380" s="259"/>
      <c r="L380" s="264"/>
      <c r="M380" s="265"/>
      <c r="N380" s="266"/>
      <c r="O380" s="266"/>
      <c r="P380" s="266"/>
      <c r="Q380" s="266"/>
      <c r="R380" s="266"/>
      <c r="S380" s="266"/>
      <c r="T380" s="267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68" t="s">
        <v>177</v>
      </c>
      <c r="AU380" s="268" t="s">
        <v>87</v>
      </c>
      <c r="AV380" s="13" t="s">
        <v>85</v>
      </c>
      <c r="AW380" s="13" t="s">
        <v>32</v>
      </c>
      <c r="AX380" s="13" t="s">
        <v>77</v>
      </c>
      <c r="AY380" s="268" t="s">
        <v>167</v>
      </c>
    </row>
    <row r="381" spans="1:51" s="14" customFormat="1" ht="12">
      <c r="A381" s="14"/>
      <c r="B381" s="269"/>
      <c r="C381" s="270"/>
      <c r="D381" s="260" t="s">
        <v>177</v>
      </c>
      <c r="E381" s="271" t="s">
        <v>1</v>
      </c>
      <c r="F381" s="272" t="s">
        <v>548</v>
      </c>
      <c r="G381" s="270"/>
      <c r="H381" s="273">
        <v>54.47</v>
      </c>
      <c r="I381" s="274"/>
      <c r="J381" s="270"/>
      <c r="K381" s="270"/>
      <c r="L381" s="275"/>
      <c r="M381" s="276"/>
      <c r="N381" s="277"/>
      <c r="O381" s="277"/>
      <c r="P381" s="277"/>
      <c r="Q381" s="277"/>
      <c r="R381" s="277"/>
      <c r="S381" s="277"/>
      <c r="T381" s="278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79" t="s">
        <v>177</v>
      </c>
      <c r="AU381" s="279" t="s">
        <v>87</v>
      </c>
      <c r="AV381" s="14" t="s">
        <v>87</v>
      </c>
      <c r="AW381" s="14" t="s">
        <v>32</v>
      </c>
      <c r="AX381" s="14" t="s">
        <v>77</v>
      </c>
      <c r="AY381" s="279" t="s">
        <v>167</v>
      </c>
    </row>
    <row r="382" spans="1:51" s="15" customFormat="1" ht="12">
      <c r="A382" s="15"/>
      <c r="B382" s="280"/>
      <c r="C382" s="281"/>
      <c r="D382" s="260" t="s">
        <v>177</v>
      </c>
      <c r="E382" s="282" t="s">
        <v>1</v>
      </c>
      <c r="F382" s="283" t="s">
        <v>196</v>
      </c>
      <c r="G382" s="281"/>
      <c r="H382" s="284">
        <v>54.47</v>
      </c>
      <c r="I382" s="285"/>
      <c r="J382" s="281"/>
      <c r="K382" s="281"/>
      <c r="L382" s="286"/>
      <c r="M382" s="287"/>
      <c r="N382" s="288"/>
      <c r="O382" s="288"/>
      <c r="P382" s="288"/>
      <c r="Q382" s="288"/>
      <c r="R382" s="288"/>
      <c r="S382" s="288"/>
      <c r="T382" s="289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T382" s="290" t="s">
        <v>177</v>
      </c>
      <c r="AU382" s="290" t="s">
        <v>87</v>
      </c>
      <c r="AV382" s="15" t="s">
        <v>175</v>
      </c>
      <c r="AW382" s="15" t="s">
        <v>32</v>
      </c>
      <c r="AX382" s="15" t="s">
        <v>85</v>
      </c>
      <c r="AY382" s="290" t="s">
        <v>167</v>
      </c>
    </row>
    <row r="383" spans="1:65" s="2" customFormat="1" ht="16.5" customHeight="1">
      <c r="A383" s="40"/>
      <c r="B383" s="41"/>
      <c r="C383" s="308" t="s">
        <v>711</v>
      </c>
      <c r="D383" s="308" t="s">
        <v>470</v>
      </c>
      <c r="E383" s="309" t="s">
        <v>691</v>
      </c>
      <c r="F383" s="310" t="s">
        <v>692</v>
      </c>
      <c r="G383" s="311" t="s">
        <v>199</v>
      </c>
      <c r="H383" s="312">
        <v>2.546</v>
      </c>
      <c r="I383" s="313"/>
      <c r="J383" s="314">
        <f>ROUND(I383*H383,2)</f>
        <v>0</v>
      </c>
      <c r="K383" s="310" t="s">
        <v>174</v>
      </c>
      <c r="L383" s="315"/>
      <c r="M383" s="316" t="s">
        <v>1</v>
      </c>
      <c r="N383" s="317" t="s">
        <v>42</v>
      </c>
      <c r="O383" s="93"/>
      <c r="P383" s="254">
        <f>O383*H383</f>
        <v>0</v>
      </c>
      <c r="Q383" s="254">
        <v>0.02625</v>
      </c>
      <c r="R383" s="254">
        <f>Q383*H383</f>
        <v>0.06683249999999999</v>
      </c>
      <c r="S383" s="254">
        <v>0</v>
      </c>
      <c r="T383" s="255">
        <f>S383*H383</f>
        <v>0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56" t="s">
        <v>407</v>
      </c>
      <c r="AT383" s="256" t="s">
        <v>470</v>
      </c>
      <c r="AU383" s="256" t="s">
        <v>87</v>
      </c>
      <c r="AY383" s="19" t="s">
        <v>167</v>
      </c>
      <c r="BE383" s="257">
        <f>IF(N383="základní",J383,0)</f>
        <v>0</v>
      </c>
      <c r="BF383" s="257">
        <f>IF(N383="snížená",J383,0)</f>
        <v>0</v>
      </c>
      <c r="BG383" s="257">
        <f>IF(N383="zákl. přenesená",J383,0)</f>
        <v>0</v>
      </c>
      <c r="BH383" s="257">
        <f>IF(N383="sníž. přenesená",J383,0)</f>
        <v>0</v>
      </c>
      <c r="BI383" s="257">
        <f>IF(N383="nulová",J383,0)</f>
        <v>0</v>
      </c>
      <c r="BJ383" s="19" t="s">
        <v>85</v>
      </c>
      <c r="BK383" s="257">
        <f>ROUND(I383*H383,2)</f>
        <v>0</v>
      </c>
      <c r="BL383" s="19" t="s">
        <v>300</v>
      </c>
      <c r="BM383" s="256" t="s">
        <v>712</v>
      </c>
    </row>
    <row r="384" spans="1:51" s="14" customFormat="1" ht="12">
      <c r="A384" s="14"/>
      <c r="B384" s="269"/>
      <c r="C384" s="270"/>
      <c r="D384" s="260" t="s">
        <v>177</v>
      </c>
      <c r="E384" s="271" t="s">
        <v>1</v>
      </c>
      <c r="F384" s="272" t="s">
        <v>713</v>
      </c>
      <c r="G384" s="270"/>
      <c r="H384" s="273">
        <v>2.546</v>
      </c>
      <c r="I384" s="274"/>
      <c r="J384" s="270"/>
      <c r="K384" s="270"/>
      <c r="L384" s="275"/>
      <c r="M384" s="276"/>
      <c r="N384" s="277"/>
      <c r="O384" s="277"/>
      <c r="P384" s="277"/>
      <c r="Q384" s="277"/>
      <c r="R384" s="277"/>
      <c r="S384" s="277"/>
      <c r="T384" s="278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79" t="s">
        <v>177</v>
      </c>
      <c r="AU384" s="279" t="s">
        <v>87</v>
      </c>
      <c r="AV384" s="14" t="s">
        <v>87</v>
      </c>
      <c r="AW384" s="14" t="s">
        <v>32</v>
      </c>
      <c r="AX384" s="14" t="s">
        <v>77</v>
      </c>
      <c r="AY384" s="279" t="s">
        <v>167</v>
      </c>
    </row>
    <row r="385" spans="1:51" s="15" customFormat="1" ht="12">
      <c r="A385" s="15"/>
      <c r="B385" s="280"/>
      <c r="C385" s="281"/>
      <c r="D385" s="260" t="s">
        <v>177</v>
      </c>
      <c r="E385" s="282" t="s">
        <v>1</v>
      </c>
      <c r="F385" s="283" t="s">
        <v>196</v>
      </c>
      <c r="G385" s="281"/>
      <c r="H385" s="284">
        <v>2.546</v>
      </c>
      <c r="I385" s="285"/>
      <c r="J385" s="281"/>
      <c r="K385" s="281"/>
      <c r="L385" s="286"/>
      <c r="M385" s="287"/>
      <c r="N385" s="288"/>
      <c r="O385" s="288"/>
      <c r="P385" s="288"/>
      <c r="Q385" s="288"/>
      <c r="R385" s="288"/>
      <c r="S385" s="288"/>
      <c r="T385" s="289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T385" s="290" t="s">
        <v>177</v>
      </c>
      <c r="AU385" s="290" t="s">
        <v>87</v>
      </c>
      <c r="AV385" s="15" t="s">
        <v>175</v>
      </c>
      <c r="AW385" s="15" t="s">
        <v>32</v>
      </c>
      <c r="AX385" s="15" t="s">
        <v>85</v>
      </c>
      <c r="AY385" s="290" t="s">
        <v>167</v>
      </c>
    </row>
    <row r="386" spans="1:65" s="2" customFormat="1" ht="16.5" customHeight="1">
      <c r="A386" s="40"/>
      <c r="B386" s="41"/>
      <c r="C386" s="245" t="s">
        <v>714</v>
      </c>
      <c r="D386" s="245" t="s">
        <v>170</v>
      </c>
      <c r="E386" s="246" t="s">
        <v>715</v>
      </c>
      <c r="F386" s="247" t="s">
        <v>716</v>
      </c>
      <c r="G386" s="248" t="s">
        <v>267</v>
      </c>
      <c r="H386" s="249">
        <v>20.16</v>
      </c>
      <c r="I386" s="250"/>
      <c r="J386" s="251">
        <f>ROUND(I386*H386,2)</f>
        <v>0</v>
      </c>
      <c r="K386" s="247" t="s">
        <v>317</v>
      </c>
      <c r="L386" s="46"/>
      <c r="M386" s="252" t="s">
        <v>1</v>
      </c>
      <c r="N386" s="253" t="s">
        <v>42</v>
      </c>
      <c r="O386" s="93"/>
      <c r="P386" s="254">
        <f>O386*H386</f>
        <v>0</v>
      </c>
      <c r="Q386" s="254">
        <v>0</v>
      </c>
      <c r="R386" s="254">
        <f>Q386*H386</f>
        <v>0</v>
      </c>
      <c r="S386" s="254">
        <v>0</v>
      </c>
      <c r="T386" s="255">
        <f>S386*H386</f>
        <v>0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56" t="s">
        <v>300</v>
      </c>
      <c r="AT386" s="256" t="s">
        <v>170</v>
      </c>
      <c r="AU386" s="256" t="s">
        <v>87</v>
      </c>
      <c r="AY386" s="19" t="s">
        <v>167</v>
      </c>
      <c r="BE386" s="257">
        <f>IF(N386="základní",J386,0)</f>
        <v>0</v>
      </c>
      <c r="BF386" s="257">
        <f>IF(N386="snížená",J386,0)</f>
        <v>0</v>
      </c>
      <c r="BG386" s="257">
        <f>IF(N386="zákl. přenesená",J386,0)</f>
        <v>0</v>
      </c>
      <c r="BH386" s="257">
        <f>IF(N386="sníž. přenesená",J386,0)</f>
        <v>0</v>
      </c>
      <c r="BI386" s="257">
        <f>IF(N386="nulová",J386,0)</f>
        <v>0</v>
      </c>
      <c r="BJ386" s="19" t="s">
        <v>85</v>
      </c>
      <c r="BK386" s="257">
        <f>ROUND(I386*H386,2)</f>
        <v>0</v>
      </c>
      <c r="BL386" s="19" t="s">
        <v>300</v>
      </c>
      <c r="BM386" s="256" t="s">
        <v>717</v>
      </c>
    </row>
    <row r="387" spans="1:51" s="13" customFormat="1" ht="12">
      <c r="A387" s="13"/>
      <c r="B387" s="258"/>
      <c r="C387" s="259"/>
      <c r="D387" s="260" t="s">
        <v>177</v>
      </c>
      <c r="E387" s="261" t="s">
        <v>1</v>
      </c>
      <c r="F387" s="262" t="s">
        <v>718</v>
      </c>
      <c r="G387" s="259"/>
      <c r="H387" s="261" t="s">
        <v>1</v>
      </c>
      <c r="I387" s="263"/>
      <c r="J387" s="259"/>
      <c r="K387" s="259"/>
      <c r="L387" s="264"/>
      <c r="M387" s="265"/>
      <c r="N387" s="266"/>
      <c r="O387" s="266"/>
      <c r="P387" s="266"/>
      <c r="Q387" s="266"/>
      <c r="R387" s="266"/>
      <c r="S387" s="266"/>
      <c r="T387" s="267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68" t="s">
        <v>177</v>
      </c>
      <c r="AU387" s="268" t="s">
        <v>87</v>
      </c>
      <c r="AV387" s="13" t="s">
        <v>85</v>
      </c>
      <c r="AW387" s="13" t="s">
        <v>32</v>
      </c>
      <c r="AX387" s="13" t="s">
        <v>77</v>
      </c>
      <c r="AY387" s="268" t="s">
        <v>167</v>
      </c>
    </row>
    <row r="388" spans="1:51" s="13" customFormat="1" ht="12">
      <c r="A388" s="13"/>
      <c r="B388" s="258"/>
      <c r="C388" s="259"/>
      <c r="D388" s="260" t="s">
        <v>177</v>
      </c>
      <c r="E388" s="261" t="s">
        <v>1</v>
      </c>
      <c r="F388" s="262" t="s">
        <v>464</v>
      </c>
      <c r="G388" s="259"/>
      <c r="H388" s="261" t="s">
        <v>1</v>
      </c>
      <c r="I388" s="263"/>
      <c r="J388" s="259"/>
      <c r="K388" s="259"/>
      <c r="L388" s="264"/>
      <c r="M388" s="265"/>
      <c r="N388" s="266"/>
      <c r="O388" s="266"/>
      <c r="P388" s="266"/>
      <c r="Q388" s="266"/>
      <c r="R388" s="266"/>
      <c r="S388" s="266"/>
      <c r="T388" s="267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68" t="s">
        <v>177</v>
      </c>
      <c r="AU388" s="268" t="s">
        <v>87</v>
      </c>
      <c r="AV388" s="13" t="s">
        <v>85</v>
      </c>
      <c r="AW388" s="13" t="s">
        <v>32</v>
      </c>
      <c r="AX388" s="13" t="s">
        <v>77</v>
      </c>
      <c r="AY388" s="268" t="s">
        <v>167</v>
      </c>
    </row>
    <row r="389" spans="1:51" s="14" customFormat="1" ht="12">
      <c r="A389" s="14"/>
      <c r="B389" s="269"/>
      <c r="C389" s="270"/>
      <c r="D389" s="260" t="s">
        <v>177</v>
      </c>
      <c r="E389" s="271" t="s">
        <v>1</v>
      </c>
      <c r="F389" s="272" t="s">
        <v>556</v>
      </c>
      <c r="G389" s="270"/>
      <c r="H389" s="273">
        <v>20.16</v>
      </c>
      <c r="I389" s="274"/>
      <c r="J389" s="270"/>
      <c r="K389" s="270"/>
      <c r="L389" s="275"/>
      <c r="M389" s="276"/>
      <c r="N389" s="277"/>
      <c r="O389" s="277"/>
      <c r="P389" s="277"/>
      <c r="Q389" s="277"/>
      <c r="R389" s="277"/>
      <c r="S389" s="277"/>
      <c r="T389" s="278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79" t="s">
        <v>177</v>
      </c>
      <c r="AU389" s="279" t="s">
        <v>87</v>
      </c>
      <c r="AV389" s="14" t="s">
        <v>87</v>
      </c>
      <c r="AW389" s="14" t="s">
        <v>32</v>
      </c>
      <c r="AX389" s="14" t="s">
        <v>77</v>
      </c>
      <c r="AY389" s="279" t="s">
        <v>167</v>
      </c>
    </row>
    <row r="390" spans="1:51" s="15" customFormat="1" ht="12">
      <c r="A390" s="15"/>
      <c r="B390" s="280"/>
      <c r="C390" s="281"/>
      <c r="D390" s="260" t="s">
        <v>177</v>
      </c>
      <c r="E390" s="282" t="s">
        <v>1</v>
      </c>
      <c r="F390" s="283" t="s">
        <v>196</v>
      </c>
      <c r="G390" s="281"/>
      <c r="H390" s="284">
        <v>20.16</v>
      </c>
      <c r="I390" s="285"/>
      <c r="J390" s="281"/>
      <c r="K390" s="281"/>
      <c r="L390" s="286"/>
      <c r="M390" s="287"/>
      <c r="N390" s="288"/>
      <c r="O390" s="288"/>
      <c r="P390" s="288"/>
      <c r="Q390" s="288"/>
      <c r="R390" s="288"/>
      <c r="S390" s="288"/>
      <c r="T390" s="289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90" t="s">
        <v>177</v>
      </c>
      <c r="AU390" s="290" t="s">
        <v>87</v>
      </c>
      <c r="AV390" s="15" t="s">
        <v>175</v>
      </c>
      <c r="AW390" s="15" t="s">
        <v>32</v>
      </c>
      <c r="AX390" s="15" t="s">
        <v>85</v>
      </c>
      <c r="AY390" s="290" t="s">
        <v>167</v>
      </c>
    </row>
    <row r="391" spans="1:65" s="2" customFormat="1" ht="21.75" customHeight="1">
      <c r="A391" s="40"/>
      <c r="B391" s="41"/>
      <c r="C391" s="245" t="s">
        <v>719</v>
      </c>
      <c r="D391" s="245" t="s">
        <v>170</v>
      </c>
      <c r="E391" s="246" t="s">
        <v>720</v>
      </c>
      <c r="F391" s="247" t="s">
        <v>721</v>
      </c>
      <c r="G391" s="248" t="s">
        <v>631</v>
      </c>
      <c r="H391" s="318"/>
      <c r="I391" s="250"/>
      <c r="J391" s="251">
        <f>ROUND(I391*H391,2)</f>
        <v>0</v>
      </c>
      <c r="K391" s="247" t="s">
        <v>174</v>
      </c>
      <c r="L391" s="46"/>
      <c r="M391" s="252" t="s">
        <v>1</v>
      </c>
      <c r="N391" s="253" t="s">
        <v>42</v>
      </c>
      <c r="O391" s="93"/>
      <c r="P391" s="254">
        <f>O391*H391</f>
        <v>0</v>
      </c>
      <c r="Q391" s="254">
        <v>0</v>
      </c>
      <c r="R391" s="254">
        <f>Q391*H391</f>
        <v>0</v>
      </c>
      <c r="S391" s="254">
        <v>0</v>
      </c>
      <c r="T391" s="255">
        <f>S391*H391</f>
        <v>0</v>
      </c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R391" s="256" t="s">
        <v>300</v>
      </c>
      <c r="AT391" s="256" t="s">
        <v>170</v>
      </c>
      <c r="AU391" s="256" t="s">
        <v>87</v>
      </c>
      <c r="AY391" s="19" t="s">
        <v>167</v>
      </c>
      <c r="BE391" s="257">
        <f>IF(N391="základní",J391,0)</f>
        <v>0</v>
      </c>
      <c r="BF391" s="257">
        <f>IF(N391="snížená",J391,0)</f>
        <v>0</v>
      </c>
      <c r="BG391" s="257">
        <f>IF(N391="zákl. přenesená",J391,0)</f>
        <v>0</v>
      </c>
      <c r="BH391" s="257">
        <f>IF(N391="sníž. přenesená",J391,0)</f>
        <v>0</v>
      </c>
      <c r="BI391" s="257">
        <f>IF(N391="nulová",J391,0)</f>
        <v>0</v>
      </c>
      <c r="BJ391" s="19" t="s">
        <v>85</v>
      </c>
      <c r="BK391" s="257">
        <f>ROUND(I391*H391,2)</f>
        <v>0</v>
      </c>
      <c r="BL391" s="19" t="s">
        <v>300</v>
      </c>
      <c r="BM391" s="256" t="s">
        <v>722</v>
      </c>
    </row>
    <row r="392" spans="1:63" s="12" customFormat="1" ht="22.8" customHeight="1">
      <c r="A392" s="12"/>
      <c r="B392" s="229"/>
      <c r="C392" s="230"/>
      <c r="D392" s="231" t="s">
        <v>76</v>
      </c>
      <c r="E392" s="243" t="s">
        <v>723</v>
      </c>
      <c r="F392" s="243" t="s">
        <v>724</v>
      </c>
      <c r="G392" s="230"/>
      <c r="H392" s="230"/>
      <c r="I392" s="233"/>
      <c r="J392" s="244">
        <f>BK392</f>
        <v>0</v>
      </c>
      <c r="K392" s="230"/>
      <c r="L392" s="235"/>
      <c r="M392" s="236"/>
      <c r="N392" s="237"/>
      <c r="O392" s="237"/>
      <c r="P392" s="238">
        <f>SUM(P393:P413)</f>
        <v>0</v>
      </c>
      <c r="Q392" s="237"/>
      <c r="R392" s="238">
        <f>SUM(R393:R413)</f>
        <v>4.5739529999999995</v>
      </c>
      <c r="S392" s="237"/>
      <c r="T392" s="239">
        <f>SUM(T393:T413)</f>
        <v>0</v>
      </c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R392" s="240" t="s">
        <v>87</v>
      </c>
      <c r="AT392" s="241" t="s">
        <v>76</v>
      </c>
      <c r="AU392" s="241" t="s">
        <v>85</v>
      </c>
      <c r="AY392" s="240" t="s">
        <v>167</v>
      </c>
      <c r="BK392" s="242">
        <f>SUM(BK393:BK413)</f>
        <v>0</v>
      </c>
    </row>
    <row r="393" spans="1:65" s="2" customFormat="1" ht="16.5" customHeight="1">
      <c r="A393" s="40"/>
      <c r="B393" s="41"/>
      <c r="C393" s="245" t="s">
        <v>725</v>
      </c>
      <c r="D393" s="245" t="s">
        <v>170</v>
      </c>
      <c r="E393" s="246" t="s">
        <v>726</v>
      </c>
      <c r="F393" s="247" t="s">
        <v>727</v>
      </c>
      <c r="G393" s="248" t="s">
        <v>173</v>
      </c>
      <c r="H393" s="249">
        <v>45.58</v>
      </c>
      <c r="I393" s="250"/>
      <c r="J393" s="251">
        <f>ROUND(I393*H393,2)</f>
        <v>0</v>
      </c>
      <c r="K393" s="247" t="s">
        <v>174</v>
      </c>
      <c r="L393" s="46"/>
      <c r="M393" s="252" t="s">
        <v>1</v>
      </c>
      <c r="N393" s="253" t="s">
        <v>42</v>
      </c>
      <c r="O393" s="93"/>
      <c r="P393" s="254">
        <f>O393*H393</f>
        <v>0</v>
      </c>
      <c r="Q393" s="254">
        <v>0.10035</v>
      </c>
      <c r="R393" s="254">
        <f>Q393*H393</f>
        <v>4.5739529999999995</v>
      </c>
      <c r="S393" s="254">
        <v>0</v>
      </c>
      <c r="T393" s="255">
        <f>S393*H393</f>
        <v>0</v>
      </c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56" t="s">
        <v>300</v>
      </c>
      <c r="AT393" s="256" t="s">
        <v>170</v>
      </c>
      <c r="AU393" s="256" t="s">
        <v>87</v>
      </c>
      <c r="AY393" s="19" t="s">
        <v>167</v>
      </c>
      <c r="BE393" s="257">
        <f>IF(N393="základní",J393,0)</f>
        <v>0</v>
      </c>
      <c r="BF393" s="257">
        <f>IF(N393="snížená",J393,0)</f>
        <v>0</v>
      </c>
      <c r="BG393" s="257">
        <f>IF(N393="zákl. přenesená",J393,0)</f>
        <v>0</v>
      </c>
      <c r="BH393" s="257">
        <f>IF(N393="sníž. přenesená",J393,0)</f>
        <v>0</v>
      </c>
      <c r="BI393" s="257">
        <f>IF(N393="nulová",J393,0)</f>
        <v>0</v>
      </c>
      <c r="BJ393" s="19" t="s">
        <v>85</v>
      </c>
      <c r="BK393" s="257">
        <f>ROUND(I393*H393,2)</f>
        <v>0</v>
      </c>
      <c r="BL393" s="19" t="s">
        <v>300</v>
      </c>
      <c r="BM393" s="256" t="s">
        <v>728</v>
      </c>
    </row>
    <row r="394" spans="1:51" s="13" customFormat="1" ht="12">
      <c r="A394" s="13"/>
      <c r="B394" s="258"/>
      <c r="C394" s="259"/>
      <c r="D394" s="260" t="s">
        <v>177</v>
      </c>
      <c r="E394" s="261" t="s">
        <v>1</v>
      </c>
      <c r="F394" s="262" t="s">
        <v>178</v>
      </c>
      <c r="G394" s="259"/>
      <c r="H394" s="261" t="s">
        <v>1</v>
      </c>
      <c r="I394" s="263"/>
      <c r="J394" s="259"/>
      <c r="K394" s="259"/>
      <c r="L394" s="264"/>
      <c r="M394" s="265"/>
      <c r="N394" s="266"/>
      <c r="O394" s="266"/>
      <c r="P394" s="266"/>
      <c r="Q394" s="266"/>
      <c r="R394" s="266"/>
      <c r="S394" s="266"/>
      <c r="T394" s="267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68" t="s">
        <v>177</v>
      </c>
      <c r="AU394" s="268" t="s">
        <v>87</v>
      </c>
      <c r="AV394" s="13" t="s">
        <v>85</v>
      </c>
      <c r="AW394" s="13" t="s">
        <v>32</v>
      </c>
      <c r="AX394" s="13" t="s">
        <v>77</v>
      </c>
      <c r="AY394" s="268" t="s">
        <v>167</v>
      </c>
    </row>
    <row r="395" spans="1:51" s="14" customFormat="1" ht="12">
      <c r="A395" s="14"/>
      <c r="B395" s="269"/>
      <c r="C395" s="270"/>
      <c r="D395" s="260" t="s">
        <v>177</v>
      </c>
      <c r="E395" s="271" t="s">
        <v>1</v>
      </c>
      <c r="F395" s="272" t="s">
        <v>179</v>
      </c>
      <c r="G395" s="270"/>
      <c r="H395" s="273">
        <v>4.22</v>
      </c>
      <c r="I395" s="274"/>
      <c r="J395" s="270"/>
      <c r="K395" s="270"/>
      <c r="L395" s="275"/>
      <c r="M395" s="276"/>
      <c r="N395" s="277"/>
      <c r="O395" s="277"/>
      <c r="P395" s="277"/>
      <c r="Q395" s="277"/>
      <c r="R395" s="277"/>
      <c r="S395" s="277"/>
      <c r="T395" s="278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79" t="s">
        <v>177</v>
      </c>
      <c r="AU395" s="279" t="s">
        <v>87</v>
      </c>
      <c r="AV395" s="14" t="s">
        <v>87</v>
      </c>
      <c r="AW395" s="14" t="s">
        <v>32</v>
      </c>
      <c r="AX395" s="14" t="s">
        <v>77</v>
      </c>
      <c r="AY395" s="279" t="s">
        <v>167</v>
      </c>
    </row>
    <row r="396" spans="1:51" s="13" customFormat="1" ht="12">
      <c r="A396" s="13"/>
      <c r="B396" s="258"/>
      <c r="C396" s="259"/>
      <c r="D396" s="260" t="s">
        <v>177</v>
      </c>
      <c r="E396" s="261" t="s">
        <v>1</v>
      </c>
      <c r="F396" s="262" t="s">
        <v>180</v>
      </c>
      <c r="G396" s="259"/>
      <c r="H396" s="261" t="s">
        <v>1</v>
      </c>
      <c r="I396" s="263"/>
      <c r="J396" s="259"/>
      <c r="K396" s="259"/>
      <c r="L396" s="264"/>
      <c r="M396" s="265"/>
      <c r="N396" s="266"/>
      <c r="O396" s="266"/>
      <c r="P396" s="266"/>
      <c r="Q396" s="266"/>
      <c r="R396" s="266"/>
      <c r="S396" s="266"/>
      <c r="T396" s="267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68" t="s">
        <v>177</v>
      </c>
      <c r="AU396" s="268" t="s">
        <v>87</v>
      </c>
      <c r="AV396" s="13" t="s">
        <v>85</v>
      </c>
      <c r="AW396" s="13" t="s">
        <v>32</v>
      </c>
      <c r="AX396" s="13" t="s">
        <v>77</v>
      </c>
      <c r="AY396" s="268" t="s">
        <v>167</v>
      </c>
    </row>
    <row r="397" spans="1:51" s="14" customFormat="1" ht="12">
      <c r="A397" s="14"/>
      <c r="B397" s="269"/>
      <c r="C397" s="270"/>
      <c r="D397" s="260" t="s">
        <v>177</v>
      </c>
      <c r="E397" s="271" t="s">
        <v>1</v>
      </c>
      <c r="F397" s="272" t="s">
        <v>181</v>
      </c>
      <c r="G397" s="270"/>
      <c r="H397" s="273">
        <v>4.95</v>
      </c>
      <c r="I397" s="274"/>
      <c r="J397" s="270"/>
      <c r="K397" s="270"/>
      <c r="L397" s="275"/>
      <c r="M397" s="276"/>
      <c r="N397" s="277"/>
      <c r="O397" s="277"/>
      <c r="P397" s="277"/>
      <c r="Q397" s="277"/>
      <c r="R397" s="277"/>
      <c r="S397" s="277"/>
      <c r="T397" s="278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79" t="s">
        <v>177</v>
      </c>
      <c r="AU397" s="279" t="s">
        <v>87</v>
      </c>
      <c r="AV397" s="14" t="s">
        <v>87</v>
      </c>
      <c r="AW397" s="14" t="s">
        <v>32</v>
      </c>
      <c r="AX397" s="14" t="s">
        <v>77</v>
      </c>
      <c r="AY397" s="279" t="s">
        <v>167</v>
      </c>
    </row>
    <row r="398" spans="1:51" s="13" customFormat="1" ht="12">
      <c r="A398" s="13"/>
      <c r="B398" s="258"/>
      <c r="C398" s="259"/>
      <c r="D398" s="260" t="s">
        <v>177</v>
      </c>
      <c r="E398" s="261" t="s">
        <v>1</v>
      </c>
      <c r="F398" s="262" t="s">
        <v>182</v>
      </c>
      <c r="G398" s="259"/>
      <c r="H398" s="261" t="s">
        <v>1</v>
      </c>
      <c r="I398" s="263"/>
      <c r="J398" s="259"/>
      <c r="K398" s="259"/>
      <c r="L398" s="264"/>
      <c r="M398" s="265"/>
      <c r="N398" s="266"/>
      <c r="O398" s="266"/>
      <c r="P398" s="266"/>
      <c r="Q398" s="266"/>
      <c r="R398" s="266"/>
      <c r="S398" s="266"/>
      <c r="T398" s="267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68" t="s">
        <v>177</v>
      </c>
      <c r="AU398" s="268" t="s">
        <v>87</v>
      </c>
      <c r="AV398" s="13" t="s">
        <v>85</v>
      </c>
      <c r="AW398" s="13" t="s">
        <v>32</v>
      </c>
      <c r="AX398" s="13" t="s">
        <v>77</v>
      </c>
      <c r="AY398" s="268" t="s">
        <v>167</v>
      </c>
    </row>
    <row r="399" spans="1:51" s="14" customFormat="1" ht="12">
      <c r="A399" s="14"/>
      <c r="B399" s="269"/>
      <c r="C399" s="270"/>
      <c r="D399" s="260" t="s">
        <v>177</v>
      </c>
      <c r="E399" s="271" t="s">
        <v>1</v>
      </c>
      <c r="F399" s="272" t="s">
        <v>183</v>
      </c>
      <c r="G399" s="270"/>
      <c r="H399" s="273">
        <v>4.13</v>
      </c>
      <c r="I399" s="274"/>
      <c r="J399" s="270"/>
      <c r="K399" s="270"/>
      <c r="L399" s="275"/>
      <c r="M399" s="276"/>
      <c r="N399" s="277"/>
      <c r="O399" s="277"/>
      <c r="P399" s="277"/>
      <c r="Q399" s="277"/>
      <c r="R399" s="277"/>
      <c r="S399" s="277"/>
      <c r="T399" s="278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79" t="s">
        <v>177</v>
      </c>
      <c r="AU399" s="279" t="s">
        <v>87</v>
      </c>
      <c r="AV399" s="14" t="s">
        <v>87</v>
      </c>
      <c r="AW399" s="14" t="s">
        <v>32</v>
      </c>
      <c r="AX399" s="14" t="s">
        <v>77</v>
      </c>
      <c r="AY399" s="279" t="s">
        <v>167</v>
      </c>
    </row>
    <row r="400" spans="1:51" s="13" customFormat="1" ht="12">
      <c r="A400" s="13"/>
      <c r="B400" s="258"/>
      <c r="C400" s="259"/>
      <c r="D400" s="260" t="s">
        <v>177</v>
      </c>
      <c r="E400" s="261" t="s">
        <v>1</v>
      </c>
      <c r="F400" s="262" t="s">
        <v>184</v>
      </c>
      <c r="G400" s="259"/>
      <c r="H400" s="261" t="s">
        <v>1</v>
      </c>
      <c r="I400" s="263"/>
      <c r="J400" s="259"/>
      <c r="K400" s="259"/>
      <c r="L400" s="264"/>
      <c r="M400" s="265"/>
      <c r="N400" s="266"/>
      <c r="O400" s="266"/>
      <c r="P400" s="266"/>
      <c r="Q400" s="266"/>
      <c r="R400" s="266"/>
      <c r="S400" s="266"/>
      <c r="T400" s="267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68" t="s">
        <v>177</v>
      </c>
      <c r="AU400" s="268" t="s">
        <v>87</v>
      </c>
      <c r="AV400" s="13" t="s">
        <v>85</v>
      </c>
      <c r="AW400" s="13" t="s">
        <v>32</v>
      </c>
      <c r="AX400" s="13" t="s">
        <v>77</v>
      </c>
      <c r="AY400" s="268" t="s">
        <v>167</v>
      </c>
    </row>
    <row r="401" spans="1:51" s="14" customFormat="1" ht="12">
      <c r="A401" s="14"/>
      <c r="B401" s="269"/>
      <c r="C401" s="270"/>
      <c r="D401" s="260" t="s">
        <v>177</v>
      </c>
      <c r="E401" s="271" t="s">
        <v>1</v>
      </c>
      <c r="F401" s="272" t="s">
        <v>185</v>
      </c>
      <c r="G401" s="270"/>
      <c r="H401" s="273">
        <v>17.82</v>
      </c>
      <c r="I401" s="274"/>
      <c r="J401" s="270"/>
      <c r="K401" s="270"/>
      <c r="L401" s="275"/>
      <c r="M401" s="276"/>
      <c r="N401" s="277"/>
      <c r="O401" s="277"/>
      <c r="P401" s="277"/>
      <c r="Q401" s="277"/>
      <c r="R401" s="277"/>
      <c r="S401" s="277"/>
      <c r="T401" s="278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79" t="s">
        <v>177</v>
      </c>
      <c r="AU401" s="279" t="s">
        <v>87</v>
      </c>
      <c r="AV401" s="14" t="s">
        <v>87</v>
      </c>
      <c r="AW401" s="14" t="s">
        <v>32</v>
      </c>
      <c r="AX401" s="14" t="s">
        <v>77</v>
      </c>
      <c r="AY401" s="279" t="s">
        <v>167</v>
      </c>
    </row>
    <row r="402" spans="1:51" s="13" customFormat="1" ht="12">
      <c r="A402" s="13"/>
      <c r="B402" s="258"/>
      <c r="C402" s="259"/>
      <c r="D402" s="260" t="s">
        <v>177</v>
      </c>
      <c r="E402" s="261" t="s">
        <v>1</v>
      </c>
      <c r="F402" s="262" t="s">
        <v>186</v>
      </c>
      <c r="G402" s="259"/>
      <c r="H402" s="261" t="s">
        <v>1</v>
      </c>
      <c r="I402" s="263"/>
      <c r="J402" s="259"/>
      <c r="K402" s="259"/>
      <c r="L402" s="264"/>
      <c r="M402" s="265"/>
      <c r="N402" s="266"/>
      <c r="O402" s="266"/>
      <c r="P402" s="266"/>
      <c r="Q402" s="266"/>
      <c r="R402" s="266"/>
      <c r="S402" s="266"/>
      <c r="T402" s="267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68" t="s">
        <v>177</v>
      </c>
      <c r="AU402" s="268" t="s">
        <v>87</v>
      </c>
      <c r="AV402" s="13" t="s">
        <v>85</v>
      </c>
      <c r="AW402" s="13" t="s">
        <v>32</v>
      </c>
      <c r="AX402" s="13" t="s">
        <v>77</v>
      </c>
      <c r="AY402" s="268" t="s">
        <v>167</v>
      </c>
    </row>
    <row r="403" spans="1:51" s="14" customFormat="1" ht="12">
      <c r="A403" s="14"/>
      <c r="B403" s="269"/>
      <c r="C403" s="270"/>
      <c r="D403" s="260" t="s">
        <v>177</v>
      </c>
      <c r="E403" s="271" t="s">
        <v>1</v>
      </c>
      <c r="F403" s="272" t="s">
        <v>187</v>
      </c>
      <c r="G403" s="270"/>
      <c r="H403" s="273">
        <v>1.62</v>
      </c>
      <c r="I403" s="274"/>
      <c r="J403" s="270"/>
      <c r="K403" s="270"/>
      <c r="L403" s="275"/>
      <c r="M403" s="276"/>
      <c r="N403" s="277"/>
      <c r="O403" s="277"/>
      <c r="P403" s="277"/>
      <c r="Q403" s="277"/>
      <c r="R403" s="277"/>
      <c r="S403" s="277"/>
      <c r="T403" s="278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79" t="s">
        <v>177</v>
      </c>
      <c r="AU403" s="279" t="s">
        <v>87</v>
      </c>
      <c r="AV403" s="14" t="s">
        <v>87</v>
      </c>
      <c r="AW403" s="14" t="s">
        <v>32</v>
      </c>
      <c r="AX403" s="14" t="s">
        <v>77</v>
      </c>
      <c r="AY403" s="279" t="s">
        <v>167</v>
      </c>
    </row>
    <row r="404" spans="1:51" s="13" customFormat="1" ht="12">
      <c r="A404" s="13"/>
      <c r="B404" s="258"/>
      <c r="C404" s="259"/>
      <c r="D404" s="260" t="s">
        <v>177</v>
      </c>
      <c r="E404" s="261" t="s">
        <v>1</v>
      </c>
      <c r="F404" s="262" t="s">
        <v>188</v>
      </c>
      <c r="G404" s="259"/>
      <c r="H404" s="261" t="s">
        <v>1</v>
      </c>
      <c r="I404" s="263"/>
      <c r="J404" s="259"/>
      <c r="K404" s="259"/>
      <c r="L404" s="264"/>
      <c r="M404" s="265"/>
      <c r="N404" s="266"/>
      <c r="O404" s="266"/>
      <c r="P404" s="266"/>
      <c r="Q404" s="266"/>
      <c r="R404" s="266"/>
      <c r="S404" s="266"/>
      <c r="T404" s="267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68" t="s">
        <v>177</v>
      </c>
      <c r="AU404" s="268" t="s">
        <v>87</v>
      </c>
      <c r="AV404" s="13" t="s">
        <v>85</v>
      </c>
      <c r="AW404" s="13" t="s">
        <v>32</v>
      </c>
      <c r="AX404" s="13" t="s">
        <v>77</v>
      </c>
      <c r="AY404" s="268" t="s">
        <v>167</v>
      </c>
    </row>
    <row r="405" spans="1:51" s="14" customFormat="1" ht="12">
      <c r="A405" s="14"/>
      <c r="B405" s="269"/>
      <c r="C405" s="270"/>
      <c r="D405" s="260" t="s">
        <v>177</v>
      </c>
      <c r="E405" s="271" t="s">
        <v>1</v>
      </c>
      <c r="F405" s="272" t="s">
        <v>189</v>
      </c>
      <c r="G405" s="270"/>
      <c r="H405" s="273">
        <v>1.65</v>
      </c>
      <c r="I405" s="274"/>
      <c r="J405" s="270"/>
      <c r="K405" s="270"/>
      <c r="L405" s="275"/>
      <c r="M405" s="276"/>
      <c r="N405" s="277"/>
      <c r="O405" s="277"/>
      <c r="P405" s="277"/>
      <c r="Q405" s="277"/>
      <c r="R405" s="277"/>
      <c r="S405" s="277"/>
      <c r="T405" s="278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79" t="s">
        <v>177</v>
      </c>
      <c r="AU405" s="279" t="s">
        <v>87</v>
      </c>
      <c r="AV405" s="14" t="s">
        <v>87</v>
      </c>
      <c r="AW405" s="14" t="s">
        <v>32</v>
      </c>
      <c r="AX405" s="14" t="s">
        <v>77</v>
      </c>
      <c r="AY405" s="279" t="s">
        <v>167</v>
      </c>
    </row>
    <row r="406" spans="1:51" s="13" customFormat="1" ht="12">
      <c r="A406" s="13"/>
      <c r="B406" s="258"/>
      <c r="C406" s="259"/>
      <c r="D406" s="260" t="s">
        <v>177</v>
      </c>
      <c r="E406" s="261" t="s">
        <v>1</v>
      </c>
      <c r="F406" s="262" t="s">
        <v>190</v>
      </c>
      <c r="G406" s="259"/>
      <c r="H406" s="261" t="s">
        <v>1</v>
      </c>
      <c r="I406" s="263"/>
      <c r="J406" s="259"/>
      <c r="K406" s="259"/>
      <c r="L406" s="264"/>
      <c r="M406" s="265"/>
      <c r="N406" s="266"/>
      <c r="O406" s="266"/>
      <c r="P406" s="266"/>
      <c r="Q406" s="266"/>
      <c r="R406" s="266"/>
      <c r="S406" s="266"/>
      <c r="T406" s="267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68" t="s">
        <v>177</v>
      </c>
      <c r="AU406" s="268" t="s">
        <v>87</v>
      </c>
      <c r="AV406" s="13" t="s">
        <v>85</v>
      </c>
      <c r="AW406" s="13" t="s">
        <v>32</v>
      </c>
      <c r="AX406" s="13" t="s">
        <v>77</v>
      </c>
      <c r="AY406" s="268" t="s">
        <v>167</v>
      </c>
    </row>
    <row r="407" spans="1:51" s="14" customFormat="1" ht="12">
      <c r="A407" s="14"/>
      <c r="B407" s="269"/>
      <c r="C407" s="270"/>
      <c r="D407" s="260" t="s">
        <v>177</v>
      </c>
      <c r="E407" s="271" t="s">
        <v>1</v>
      </c>
      <c r="F407" s="272" t="s">
        <v>191</v>
      </c>
      <c r="G407" s="270"/>
      <c r="H407" s="273">
        <v>2.21</v>
      </c>
      <c r="I407" s="274"/>
      <c r="J407" s="270"/>
      <c r="K407" s="270"/>
      <c r="L407" s="275"/>
      <c r="M407" s="276"/>
      <c r="N407" s="277"/>
      <c r="O407" s="277"/>
      <c r="P407" s="277"/>
      <c r="Q407" s="277"/>
      <c r="R407" s="277"/>
      <c r="S407" s="277"/>
      <c r="T407" s="278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79" t="s">
        <v>177</v>
      </c>
      <c r="AU407" s="279" t="s">
        <v>87</v>
      </c>
      <c r="AV407" s="14" t="s">
        <v>87</v>
      </c>
      <c r="AW407" s="14" t="s">
        <v>32</v>
      </c>
      <c r="AX407" s="14" t="s">
        <v>77</v>
      </c>
      <c r="AY407" s="279" t="s">
        <v>167</v>
      </c>
    </row>
    <row r="408" spans="1:51" s="13" customFormat="1" ht="12">
      <c r="A408" s="13"/>
      <c r="B408" s="258"/>
      <c r="C408" s="259"/>
      <c r="D408" s="260" t="s">
        <v>177</v>
      </c>
      <c r="E408" s="261" t="s">
        <v>1</v>
      </c>
      <c r="F408" s="262" t="s">
        <v>192</v>
      </c>
      <c r="G408" s="259"/>
      <c r="H408" s="261" t="s">
        <v>1</v>
      </c>
      <c r="I408" s="263"/>
      <c r="J408" s="259"/>
      <c r="K408" s="259"/>
      <c r="L408" s="264"/>
      <c r="M408" s="265"/>
      <c r="N408" s="266"/>
      <c r="O408" s="266"/>
      <c r="P408" s="266"/>
      <c r="Q408" s="266"/>
      <c r="R408" s="266"/>
      <c r="S408" s="266"/>
      <c r="T408" s="267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68" t="s">
        <v>177</v>
      </c>
      <c r="AU408" s="268" t="s">
        <v>87</v>
      </c>
      <c r="AV408" s="13" t="s">
        <v>85</v>
      </c>
      <c r="AW408" s="13" t="s">
        <v>32</v>
      </c>
      <c r="AX408" s="13" t="s">
        <v>77</v>
      </c>
      <c r="AY408" s="268" t="s">
        <v>167</v>
      </c>
    </row>
    <row r="409" spans="1:51" s="14" customFormat="1" ht="12">
      <c r="A409" s="14"/>
      <c r="B409" s="269"/>
      <c r="C409" s="270"/>
      <c r="D409" s="260" t="s">
        <v>177</v>
      </c>
      <c r="E409" s="271" t="s">
        <v>1</v>
      </c>
      <c r="F409" s="272" t="s">
        <v>193</v>
      </c>
      <c r="G409" s="270"/>
      <c r="H409" s="273">
        <v>1.57</v>
      </c>
      <c r="I409" s="274"/>
      <c r="J409" s="270"/>
      <c r="K409" s="270"/>
      <c r="L409" s="275"/>
      <c r="M409" s="276"/>
      <c r="N409" s="277"/>
      <c r="O409" s="277"/>
      <c r="P409" s="277"/>
      <c r="Q409" s="277"/>
      <c r="R409" s="277"/>
      <c r="S409" s="277"/>
      <c r="T409" s="278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79" t="s">
        <v>177</v>
      </c>
      <c r="AU409" s="279" t="s">
        <v>87</v>
      </c>
      <c r="AV409" s="14" t="s">
        <v>87</v>
      </c>
      <c r="AW409" s="14" t="s">
        <v>32</v>
      </c>
      <c r="AX409" s="14" t="s">
        <v>77</v>
      </c>
      <c r="AY409" s="279" t="s">
        <v>167</v>
      </c>
    </row>
    <row r="410" spans="1:51" s="13" customFormat="1" ht="12">
      <c r="A410" s="13"/>
      <c r="B410" s="258"/>
      <c r="C410" s="259"/>
      <c r="D410" s="260" t="s">
        <v>177</v>
      </c>
      <c r="E410" s="261" t="s">
        <v>1</v>
      </c>
      <c r="F410" s="262" t="s">
        <v>194</v>
      </c>
      <c r="G410" s="259"/>
      <c r="H410" s="261" t="s">
        <v>1</v>
      </c>
      <c r="I410" s="263"/>
      <c r="J410" s="259"/>
      <c r="K410" s="259"/>
      <c r="L410" s="264"/>
      <c r="M410" s="265"/>
      <c r="N410" s="266"/>
      <c r="O410" s="266"/>
      <c r="P410" s="266"/>
      <c r="Q410" s="266"/>
      <c r="R410" s="266"/>
      <c r="S410" s="266"/>
      <c r="T410" s="267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68" t="s">
        <v>177</v>
      </c>
      <c r="AU410" s="268" t="s">
        <v>87</v>
      </c>
      <c r="AV410" s="13" t="s">
        <v>85</v>
      </c>
      <c r="AW410" s="13" t="s">
        <v>32</v>
      </c>
      <c r="AX410" s="13" t="s">
        <v>77</v>
      </c>
      <c r="AY410" s="268" t="s">
        <v>167</v>
      </c>
    </row>
    <row r="411" spans="1:51" s="14" customFormat="1" ht="12">
      <c r="A411" s="14"/>
      <c r="B411" s="269"/>
      <c r="C411" s="270"/>
      <c r="D411" s="260" t="s">
        <v>177</v>
      </c>
      <c r="E411" s="271" t="s">
        <v>1</v>
      </c>
      <c r="F411" s="272" t="s">
        <v>195</v>
      </c>
      <c r="G411" s="270"/>
      <c r="H411" s="273">
        <v>7.41</v>
      </c>
      <c r="I411" s="274"/>
      <c r="J411" s="270"/>
      <c r="K411" s="270"/>
      <c r="L411" s="275"/>
      <c r="M411" s="276"/>
      <c r="N411" s="277"/>
      <c r="O411" s="277"/>
      <c r="P411" s="277"/>
      <c r="Q411" s="277"/>
      <c r="R411" s="277"/>
      <c r="S411" s="277"/>
      <c r="T411" s="278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79" t="s">
        <v>177</v>
      </c>
      <c r="AU411" s="279" t="s">
        <v>87</v>
      </c>
      <c r="AV411" s="14" t="s">
        <v>87</v>
      </c>
      <c r="AW411" s="14" t="s">
        <v>32</v>
      </c>
      <c r="AX411" s="14" t="s">
        <v>77</v>
      </c>
      <c r="AY411" s="279" t="s">
        <v>167</v>
      </c>
    </row>
    <row r="412" spans="1:51" s="15" customFormat="1" ht="12">
      <c r="A412" s="15"/>
      <c r="B412" s="280"/>
      <c r="C412" s="281"/>
      <c r="D412" s="260" t="s">
        <v>177</v>
      </c>
      <c r="E412" s="282" t="s">
        <v>1</v>
      </c>
      <c r="F412" s="283" t="s">
        <v>196</v>
      </c>
      <c r="G412" s="281"/>
      <c r="H412" s="284">
        <v>45.58</v>
      </c>
      <c r="I412" s="285"/>
      <c r="J412" s="281"/>
      <c r="K412" s="281"/>
      <c r="L412" s="286"/>
      <c r="M412" s="287"/>
      <c r="N412" s="288"/>
      <c r="O412" s="288"/>
      <c r="P412" s="288"/>
      <c r="Q412" s="288"/>
      <c r="R412" s="288"/>
      <c r="S412" s="288"/>
      <c r="T412" s="289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T412" s="290" t="s">
        <v>177</v>
      </c>
      <c r="AU412" s="290" t="s">
        <v>87</v>
      </c>
      <c r="AV412" s="15" t="s">
        <v>175</v>
      </c>
      <c r="AW412" s="15" t="s">
        <v>32</v>
      </c>
      <c r="AX412" s="15" t="s">
        <v>85</v>
      </c>
      <c r="AY412" s="290" t="s">
        <v>167</v>
      </c>
    </row>
    <row r="413" spans="1:65" s="2" customFormat="1" ht="21.75" customHeight="1">
      <c r="A413" s="40"/>
      <c r="B413" s="41"/>
      <c r="C413" s="245" t="s">
        <v>729</v>
      </c>
      <c r="D413" s="245" t="s">
        <v>170</v>
      </c>
      <c r="E413" s="246" t="s">
        <v>730</v>
      </c>
      <c r="F413" s="247" t="s">
        <v>731</v>
      </c>
      <c r="G413" s="248" t="s">
        <v>631</v>
      </c>
      <c r="H413" s="318"/>
      <c r="I413" s="250"/>
      <c r="J413" s="251">
        <f>ROUND(I413*H413,2)</f>
        <v>0</v>
      </c>
      <c r="K413" s="247" t="s">
        <v>174</v>
      </c>
      <c r="L413" s="46"/>
      <c r="M413" s="252" t="s">
        <v>1</v>
      </c>
      <c r="N413" s="253" t="s">
        <v>42</v>
      </c>
      <c r="O413" s="93"/>
      <c r="P413" s="254">
        <f>O413*H413</f>
        <v>0</v>
      </c>
      <c r="Q413" s="254">
        <v>0</v>
      </c>
      <c r="R413" s="254">
        <f>Q413*H413</f>
        <v>0</v>
      </c>
      <c r="S413" s="254">
        <v>0</v>
      </c>
      <c r="T413" s="255">
        <f>S413*H413</f>
        <v>0</v>
      </c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R413" s="256" t="s">
        <v>300</v>
      </c>
      <c r="AT413" s="256" t="s">
        <v>170</v>
      </c>
      <c r="AU413" s="256" t="s">
        <v>87</v>
      </c>
      <c r="AY413" s="19" t="s">
        <v>167</v>
      </c>
      <c r="BE413" s="257">
        <f>IF(N413="základní",J413,0)</f>
        <v>0</v>
      </c>
      <c r="BF413" s="257">
        <f>IF(N413="snížená",J413,0)</f>
        <v>0</v>
      </c>
      <c r="BG413" s="257">
        <f>IF(N413="zákl. přenesená",J413,0)</f>
        <v>0</v>
      </c>
      <c r="BH413" s="257">
        <f>IF(N413="sníž. přenesená",J413,0)</f>
        <v>0</v>
      </c>
      <c r="BI413" s="257">
        <f>IF(N413="nulová",J413,0)</f>
        <v>0</v>
      </c>
      <c r="BJ413" s="19" t="s">
        <v>85</v>
      </c>
      <c r="BK413" s="257">
        <f>ROUND(I413*H413,2)</f>
        <v>0</v>
      </c>
      <c r="BL413" s="19" t="s">
        <v>300</v>
      </c>
      <c r="BM413" s="256" t="s">
        <v>732</v>
      </c>
    </row>
    <row r="414" spans="1:63" s="12" customFormat="1" ht="22.8" customHeight="1">
      <c r="A414" s="12"/>
      <c r="B414" s="229"/>
      <c r="C414" s="230"/>
      <c r="D414" s="231" t="s">
        <v>76</v>
      </c>
      <c r="E414" s="243" t="s">
        <v>733</v>
      </c>
      <c r="F414" s="243" t="s">
        <v>734</v>
      </c>
      <c r="G414" s="230"/>
      <c r="H414" s="230"/>
      <c r="I414" s="233"/>
      <c r="J414" s="244">
        <f>BK414</f>
        <v>0</v>
      </c>
      <c r="K414" s="230"/>
      <c r="L414" s="235"/>
      <c r="M414" s="236"/>
      <c r="N414" s="237"/>
      <c r="O414" s="237"/>
      <c r="P414" s="238">
        <f>SUM(P415:P448)</f>
        <v>0</v>
      </c>
      <c r="Q414" s="237"/>
      <c r="R414" s="238">
        <f>SUM(R415:R448)</f>
        <v>1.1405022</v>
      </c>
      <c r="S414" s="237"/>
      <c r="T414" s="239">
        <f>SUM(T415:T448)</f>
        <v>0</v>
      </c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R414" s="240" t="s">
        <v>87</v>
      </c>
      <c r="AT414" s="241" t="s">
        <v>76</v>
      </c>
      <c r="AU414" s="241" t="s">
        <v>85</v>
      </c>
      <c r="AY414" s="240" t="s">
        <v>167</v>
      </c>
      <c r="BK414" s="242">
        <f>SUM(BK415:BK448)</f>
        <v>0</v>
      </c>
    </row>
    <row r="415" spans="1:65" s="2" customFormat="1" ht="21.75" customHeight="1">
      <c r="A415" s="40"/>
      <c r="B415" s="41"/>
      <c r="C415" s="245" t="s">
        <v>735</v>
      </c>
      <c r="D415" s="245" t="s">
        <v>170</v>
      </c>
      <c r="E415" s="246" t="s">
        <v>736</v>
      </c>
      <c r="F415" s="247" t="s">
        <v>737</v>
      </c>
      <c r="G415" s="248" t="s">
        <v>173</v>
      </c>
      <c r="H415" s="249">
        <v>66.69</v>
      </c>
      <c r="I415" s="250"/>
      <c r="J415" s="251">
        <f>ROUND(I415*H415,2)</f>
        <v>0</v>
      </c>
      <c r="K415" s="247" t="s">
        <v>174</v>
      </c>
      <c r="L415" s="46"/>
      <c r="M415" s="252" t="s">
        <v>1</v>
      </c>
      <c r="N415" s="253" t="s">
        <v>42</v>
      </c>
      <c r="O415" s="93"/>
      <c r="P415" s="254">
        <f>O415*H415</f>
        <v>0</v>
      </c>
      <c r="Q415" s="254">
        <v>0.01438</v>
      </c>
      <c r="R415" s="254">
        <f>Q415*H415</f>
        <v>0.9590022</v>
      </c>
      <c r="S415" s="254">
        <v>0</v>
      </c>
      <c r="T415" s="255">
        <f>S415*H415</f>
        <v>0</v>
      </c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R415" s="256" t="s">
        <v>300</v>
      </c>
      <c r="AT415" s="256" t="s">
        <v>170</v>
      </c>
      <c r="AU415" s="256" t="s">
        <v>87</v>
      </c>
      <c r="AY415" s="19" t="s">
        <v>167</v>
      </c>
      <c r="BE415" s="257">
        <f>IF(N415="základní",J415,0)</f>
        <v>0</v>
      </c>
      <c r="BF415" s="257">
        <f>IF(N415="snížená",J415,0)</f>
        <v>0</v>
      </c>
      <c r="BG415" s="257">
        <f>IF(N415="zákl. přenesená",J415,0)</f>
        <v>0</v>
      </c>
      <c r="BH415" s="257">
        <f>IF(N415="sníž. přenesená",J415,0)</f>
        <v>0</v>
      </c>
      <c r="BI415" s="257">
        <f>IF(N415="nulová",J415,0)</f>
        <v>0</v>
      </c>
      <c r="BJ415" s="19" t="s">
        <v>85</v>
      </c>
      <c r="BK415" s="257">
        <f>ROUND(I415*H415,2)</f>
        <v>0</v>
      </c>
      <c r="BL415" s="19" t="s">
        <v>300</v>
      </c>
      <c r="BM415" s="256" t="s">
        <v>738</v>
      </c>
    </row>
    <row r="416" spans="1:51" s="13" customFormat="1" ht="12">
      <c r="A416" s="13"/>
      <c r="B416" s="258"/>
      <c r="C416" s="259"/>
      <c r="D416" s="260" t="s">
        <v>177</v>
      </c>
      <c r="E416" s="261" t="s">
        <v>1</v>
      </c>
      <c r="F416" s="262" t="s">
        <v>739</v>
      </c>
      <c r="G416" s="259"/>
      <c r="H416" s="261" t="s">
        <v>1</v>
      </c>
      <c r="I416" s="263"/>
      <c r="J416" s="259"/>
      <c r="K416" s="259"/>
      <c r="L416" s="264"/>
      <c r="M416" s="265"/>
      <c r="N416" s="266"/>
      <c r="O416" s="266"/>
      <c r="P416" s="266"/>
      <c r="Q416" s="266"/>
      <c r="R416" s="266"/>
      <c r="S416" s="266"/>
      <c r="T416" s="267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68" t="s">
        <v>177</v>
      </c>
      <c r="AU416" s="268" t="s">
        <v>87</v>
      </c>
      <c r="AV416" s="13" t="s">
        <v>85</v>
      </c>
      <c r="AW416" s="13" t="s">
        <v>32</v>
      </c>
      <c r="AX416" s="13" t="s">
        <v>77</v>
      </c>
      <c r="AY416" s="268" t="s">
        <v>167</v>
      </c>
    </row>
    <row r="417" spans="1:51" s="13" customFormat="1" ht="12">
      <c r="A417" s="13"/>
      <c r="B417" s="258"/>
      <c r="C417" s="259"/>
      <c r="D417" s="260" t="s">
        <v>177</v>
      </c>
      <c r="E417" s="261" t="s">
        <v>1</v>
      </c>
      <c r="F417" s="262" t="s">
        <v>680</v>
      </c>
      <c r="G417" s="259"/>
      <c r="H417" s="261" t="s">
        <v>1</v>
      </c>
      <c r="I417" s="263"/>
      <c r="J417" s="259"/>
      <c r="K417" s="259"/>
      <c r="L417" s="264"/>
      <c r="M417" s="265"/>
      <c r="N417" s="266"/>
      <c r="O417" s="266"/>
      <c r="P417" s="266"/>
      <c r="Q417" s="266"/>
      <c r="R417" s="266"/>
      <c r="S417" s="266"/>
      <c r="T417" s="267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68" t="s">
        <v>177</v>
      </c>
      <c r="AU417" s="268" t="s">
        <v>87</v>
      </c>
      <c r="AV417" s="13" t="s">
        <v>85</v>
      </c>
      <c r="AW417" s="13" t="s">
        <v>32</v>
      </c>
      <c r="AX417" s="13" t="s">
        <v>77</v>
      </c>
      <c r="AY417" s="268" t="s">
        <v>167</v>
      </c>
    </row>
    <row r="418" spans="1:51" s="14" customFormat="1" ht="12">
      <c r="A418" s="14"/>
      <c r="B418" s="269"/>
      <c r="C418" s="270"/>
      <c r="D418" s="260" t="s">
        <v>177</v>
      </c>
      <c r="E418" s="271" t="s">
        <v>1</v>
      </c>
      <c r="F418" s="272" t="s">
        <v>681</v>
      </c>
      <c r="G418" s="270"/>
      <c r="H418" s="273">
        <v>51.61</v>
      </c>
      <c r="I418" s="274"/>
      <c r="J418" s="270"/>
      <c r="K418" s="270"/>
      <c r="L418" s="275"/>
      <c r="M418" s="276"/>
      <c r="N418" s="277"/>
      <c r="O418" s="277"/>
      <c r="P418" s="277"/>
      <c r="Q418" s="277"/>
      <c r="R418" s="277"/>
      <c r="S418" s="277"/>
      <c r="T418" s="278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79" t="s">
        <v>177</v>
      </c>
      <c r="AU418" s="279" t="s">
        <v>87</v>
      </c>
      <c r="AV418" s="14" t="s">
        <v>87</v>
      </c>
      <c r="AW418" s="14" t="s">
        <v>32</v>
      </c>
      <c r="AX418" s="14" t="s">
        <v>77</v>
      </c>
      <c r="AY418" s="279" t="s">
        <v>167</v>
      </c>
    </row>
    <row r="419" spans="1:51" s="13" customFormat="1" ht="12">
      <c r="A419" s="13"/>
      <c r="B419" s="258"/>
      <c r="C419" s="259"/>
      <c r="D419" s="260" t="s">
        <v>177</v>
      </c>
      <c r="E419" s="261" t="s">
        <v>1</v>
      </c>
      <c r="F419" s="262" t="s">
        <v>740</v>
      </c>
      <c r="G419" s="259"/>
      <c r="H419" s="261" t="s">
        <v>1</v>
      </c>
      <c r="I419" s="263"/>
      <c r="J419" s="259"/>
      <c r="K419" s="259"/>
      <c r="L419" s="264"/>
      <c r="M419" s="265"/>
      <c r="N419" s="266"/>
      <c r="O419" s="266"/>
      <c r="P419" s="266"/>
      <c r="Q419" s="266"/>
      <c r="R419" s="266"/>
      <c r="S419" s="266"/>
      <c r="T419" s="267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68" t="s">
        <v>177</v>
      </c>
      <c r="AU419" s="268" t="s">
        <v>87</v>
      </c>
      <c r="AV419" s="13" t="s">
        <v>85</v>
      </c>
      <c r="AW419" s="13" t="s">
        <v>32</v>
      </c>
      <c r="AX419" s="13" t="s">
        <v>77</v>
      </c>
      <c r="AY419" s="268" t="s">
        <v>167</v>
      </c>
    </row>
    <row r="420" spans="1:51" s="13" customFormat="1" ht="12">
      <c r="A420" s="13"/>
      <c r="B420" s="258"/>
      <c r="C420" s="259"/>
      <c r="D420" s="260" t="s">
        <v>177</v>
      </c>
      <c r="E420" s="261" t="s">
        <v>1</v>
      </c>
      <c r="F420" s="262" t="s">
        <v>343</v>
      </c>
      <c r="G420" s="259"/>
      <c r="H420" s="261" t="s">
        <v>1</v>
      </c>
      <c r="I420" s="263"/>
      <c r="J420" s="259"/>
      <c r="K420" s="259"/>
      <c r="L420" s="264"/>
      <c r="M420" s="265"/>
      <c r="N420" s="266"/>
      <c r="O420" s="266"/>
      <c r="P420" s="266"/>
      <c r="Q420" s="266"/>
      <c r="R420" s="266"/>
      <c r="S420" s="266"/>
      <c r="T420" s="267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68" t="s">
        <v>177</v>
      </c>
      <c r="AU420" s="268" t="s">
        <v>87</v>
      </c>
      <c r="AV420" s="13" t="s">
        <v>85</v>
      </c>
      <c r="AW420" s="13" t="s">
        <v>32</v>
      </c>
      <c r="AX420" s="13" t="s">
        <v>77</v>
      </c>
      <c r="AY420" s="268" t="s">
        <v>167</v>
      </c>
    </row>
    <row r="421" spans="1:51" s="14" customFormat="1" ht="12">
      <c r="A421" s="14"/>
      <c r="B421" s="269"/>
      <c r="C421" s="270"/>
      <c r="D421" s="260" t="s">
        <v>177</v>
      </c>
      <c r="E421" s="271" t="s">
        <v>1</v>
      </c>
      <c r="F421" s="272" t="s">
        <v>344</v>
      </c>
      <c r="G421" s="270"/>
      <c r="H421" s="273">
        <v>15.08</v>
      </c>
      <c r="I421" s="274"/>
      <c r="J421" s="270"/>
      <c r="K421" s="270"/>
      <c r="L421" s="275"/>
      <c r="M421" s="276"/>
      <c r="N421" s="277"/>
      <c r="O421" s="277"/>
      <c r="P421" s="277"/>
      <c r="Q421" s="277"/>
      <c r="R421" s="277"/>
      <c r="S421" s="277"/>
      <c r="T421" s="278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79" t="s">
        <v>177</v>
      </c>
      <c r="AU421" s="279" t="s">
        <v>87</v>
      </c>
      <c r="AV421" s="14" t="s">
        <v>87</v>
      </c>
      <c r="AW421" s="14" t="s">
        <v>32</v>
      </c>
      <c r="AX421" s="14" t="s">
        <v>77</v>
      </c>
      <c r="AY421" s="279" t="s">
        <v>167</v>
      </c>
    </row>
    <row r="422" spans="1:51" s="15" customFormat="1" ht="12">
      <c r="A422" s="15"/>
      <c r="B422" s="280"/>
      <c r="C422" s="281"/>
      <c r="D422" s="260" t="s">
        <v>177</v>
      </c>
      <c r="E422" s="282" t="s">
        <v>1</v>
      </c>
      <c r="F422" s="283" t="s">
        <v>196</v>
      </c>
      <c r="G422" s="281"/>
      <c r="H422" s="284">
        <v>66.69</v>
      </c>
      <c r="I422" s="285"/>
      <c r="J422" s="281"/>
      <c r="K422" s="281"/>
      <c r="L422" s="286"/>
      <c r="M422" s="287"/>
      <c r="N422" s="288"/>
      <c r="O422" s="288"/>
      <c r="P422" s="288"/>
      <c r="Q422" s="288"/>
      <c r="R422" s="288"/>
      <c r="S422" s="288"/>
      <c r="T422" s="289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T422" s="290" t="s">
        <v>177</v>
      </c>
      <c r="AU422" s="290" t="s">
        <v>87</v>
      </c>
      <c r="AV422" s="15" t="s">
        <v>175</v>
      </c>
      <c r="AW422" s="15" t="s">
        <v>32</v>
      </c>
      <c r="AX422" s="15" t="s">
        <v>85</v>
      </c>
      <c r="AY422" s="290" t="s">
        <v>167</v>
      </c>
    </row>
    <row r="423" spans="1:65" s="2" customFormat="1" ht="21.75" customHeight="1">
      <c r="A423" s="40"/>
      <c r="B423" s="41"/>
      <c r="C423" s="245" t="s">
        <v>741</v>
      </c>
      <c r="D423" s="245" t="s">
        <v>170</v>
      </c>
      <c r="E423" s="246" t="s">
        <v>742</v>
      </c>
      <c r="F423" s="247" t="s">
        <v>743</v>
      </c>
      <c r="G423" s="248" t="s">
        <v>173</v>
      </c>
      <c r="H423" s="249">
        <v>66.69</v>
      </c>
      <c r="I423" s="250"/>
      <c r="J423" s="251">
        <f>ROUND(I423*H423,2)</f>
        <v>0</v>
      </c>
      <c r="K423" s="247" t="s">
        <v>174</v>
      </c>
      <c r="L423" s="46"/>
      <c r="M423" s="252" t="s">
        <v>1</v>
      </c>
      <c r="N423" s="253" t="s">
        <v>42</v>
      </c>
      <c r="O423" s="93"/>
      <c r="P423" s="254">
        <f>O423*H423</f>
        <v>0</v>
      </c>
      <c r="Q423" s="254">
        <v>0</v>
      </c>
      <c r="R423" s="254">
        <f>Q423*H423</f>
        <v>0</v>
      </c>
      <c r="S423" s="254">
        <v>0</v>
      </c>
      <c r="T423" s="255">
        <f>S423*H423</f>
        <v>0</v>
      </c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R423" s="256" t="s">
        <v>300</v>
      </c>
      <c r="AT423" s="256" t="s">
        <v>170</v>
      </c>
      <c r="AU423" s="256" t="s">
        <v>87</v>
      </c>
      <c r="AY423" s="19" t="s">
        <v>167</v>
      </c>
      <c r="BE423" s="257">
        <f>IF(N423="základní",J423,0)</f>
        <v>0</v>
      </c>
      <c r="BF423" s="257">
        <f>IF(N423="snížená",J423,0)</f>
        <v>0</v>
      </c>
      <c r="BG423" s="257">
        <f>IF(N423="zákl. přenesená",J423,0)</f>
        <v>0</v>
      </c>
      <c r="BH423" s="257">
        <f>IF(N423="sníž. přenesená",J423,0)</f>
        <v>0</v>
      </c>
      <c r="BI423" s="257">
        <f>IF(N423="nulová",J423,0)</f>
        <v>0</v>
      </c>
      <c r="BJ423" s="19" t="s">
        <v>85</v>
      </c>
      <c r="BK423" s="257">
        <f>ROUND(I423*H423,2)</f>
        <v>0</v>
      </c>
      <c r="BL423" s="19" t="s">
        <v>300</v>
      </c>
      <c r="BM423" s="256" t="s">
        <v>744</v>
      </c>
    </row>
    <row r="424" spans="1:51" s="13" customFormat="1" ht="12">
      <c r="A424" s="13"/>
      <c r="B424" s="258"/>
      <c r="C424" s="259"/>
      <c r="D424" s="260" t="s">
        <v>177</v>
      </c>
      <c r="E424" s="261" t="s">
        <v>1</v>
      </c>
      <c r="F424" s="262" t="s">
        <v>745</v>
      </c>
      <c r="G424" s="259"/>
      <c r="H424" s="261" t="s">
        <v>1</v>
      </c>
      <c r="I424" s="263"/>
      <c r="J424" s="259"/>
      <c r="K424" s="259"/>
      <c r="L424" s="264"/>
      <c r="M424" s="265"/>
      <c r="N424" s="266"/>
      <c r="O424" s="266"/>
      <c r="P424" s="266"/>
      <c r="Q424" s="266"/>
      <c r="R424" s="266"/>
      <c r="S424" s="266"/>
      <c r="T424" s="267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68" t="s">
        <v>177</v>
      </c>
      <c r="AU424" s="268" t="s">
        <v>87</v>
      </c>
      <c r="AV424" s="13" t="s">
        <v>85</v>
      </c>
      <c r="AW424" s="13" t="s">
        <v>32</v>
      </c>
      <c r="AX424" s="13" t="s">
        <v>77</v>
      </c>
      <c r="AY424" s="268" t="s">
        <v>167</v>
      </c>
    </row>
    <row r="425" spans="1:51" s="13" customFormat="1" ht="12">
      <c r="A425" s="13"/>
      <c r="B425" s="258"/>
      <c r="C425" s="259"/>
      <c r="D425" s="260" t="s">
        <v>177</v>
      </c>
      <c r="E425" s="261" t="s">
        <v>1</v>
      </c>
      <c r="F425" s="262" t="s">
        <v>680</v>
      </c>
      <c r="G425" s="259"/>
      <c r="H425" s="261" t="s">
        <v>1</v>
      </c>
      <c r="I425" s="263"/>
      <c r="J425" s="259"/>
      <c r="K425" s="259"/>
      <c r="L425" s="264"/>
      <c r="M425" s="265"/>
      <c r="N425" s="266"/>
      <c r="O425" s="266"/>
      <c r="P425" s="266"/>
      <c r="Q425" s="266"/>
      <c r="R425" s="266"/>
      <c r="S425" s="266"/>
      <c r="T425" s="267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68" t="s">
        <v>177</v>
      </c>
      <c r="AU425" s="268" t="s">
        <v>87</v>
      </c>
      <c r="AV425" s="13" t="s">
        <v>85</v>
      </c>
      <c r="AW425" s="13" t="s">
        <v>32</v>
      </c>
      <c r="AX425" s="13" t="s">
        <v>77</v>
      </c>
      <c r="AY425" s="268" t="s">
        <v>167</v>
      </c>
    </row>
    <row r="426" spans="1:51" s="14" customFormat="1" ht="12">
      <c r="A426" s="14"/>
      <c r="B426" s="269"/>
      <c r="C426" s="270"/>
      <c r="D426" s="260" t="s">
        <v>177</v>
      </c>
      <c r="E426" s="271" t="s">
        <v>1</v>
      </c>
      <c r="F426" s="272" t="s">
        <v>681</v>
      </c>
      <c r="G426" s="270"/>
      <c r="H426" s="273">
        <v>51.61</v>
      </c>
      <c r="I426" s="274"/>
      <c r="J426" s="270"/>
      <c r="K426" s="270"/>
      <c r="L426" s="275"/>
      <c r="M426" s="276"/>
      <c r="N426" s="277"/>
      <c r="O426" s="277"/>
      <c r="P426" s="277"/>
      <c r="Q426" s="277"/>
      <c r="R426" s="277"/>
      <c r="S426" s="277"/>
      <c r="T426" s="278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79" t="s">
        <v>177</v>
      </c>
      <c r="AU426" s="279" t="s">
        <v>87</v>
      </c>
      <c r="AV426" s="14" t="s">
        <v>87</v>
      </c>
      <c r="AW426" s="14" t="s">
        <v>32</v>
      </c>
      <c r="AX426" s="14" t="s">
        <v>77</v>
      </c>
      <c r="AY426" s="279" t="s">
        <v>167</v>
      </c>
    </row>
    <row r="427" spans="1:51" s="13" customFormat="1" ht="12">
      <c r="A427" s="13"/>
      <c r="B427" s="258"/>
      <c r="C427" s="259"/>
      <c r="D427" s="260" t="s">
        <v>177</v>
      </c>
      <c r="E427" s="261" t="s">
        <v>1</v>
      </c>
      <c r="F427" s="262" t="s">
        <v>745</v>
      </c>
      <c r="G427" s="259"/>
      <c r="H427" s="261" t="s">
        <v>1</v>
      </c>
      <c r="I427" s="263"/>
      <c r="J427" s="259"/>
      <c r="K427" s="259"/>
      <c r="L427" s="264"/>
      <c r="M427" s="265"/>
      <c r="N427" s="266"/>
      <c r="O427" s="266"/>
      <c r="P427" s="266"/>
      <c r="Q427" s="266"/>
      <c r="R427" s="266"/>
      <c r="S427" s="266"/>
      <c r="T427" s="267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68" t="s">
        <v>177</v>
      </c>
      <c r="AU427" s="268" t="s">
        <v>87</v>
      </c>
      <c r="AV427" s="13" t="s">
        <v>85</v>
      </c>
      <c r="AW427" s="13" t="s">
        <v>32</v>
      </c>
      <c r="AX427" s="13" t="s">
        <v>77</v>
      </c>
      <c r="AY427" s="268" t="s">
        <v>167</v>
      </c>
    </row>
    <row r="428" spans="1:51" s="13" customFormat="1" ht="12">
      <c r="A428" s="13"/>
      <c r="B428" s="258"/>
      <c r="C428" s="259"/>
      <c r="D428" s="260" t="s">
        <v>177</v>
      </c>
      <c r="E428" s="261" t="s">
        <v>1</v>
      </c>
      <c r="F428" s="262" t="s">
        <v>343</v>
      </c>
      <c r="G428" s="259"/>
      <c r="H428" s="261" t="s">
        <v>1</v>
      </c>
      <c r="I428" s="263"/>
      <c r="J428" s="259"/>
      <c r="K428" s="259"/>
      <c r="L428" s="264"/>
      <c r="M428" s="265"/>
      <c r="N428" s="266"/>
      <c r="O428" s="266"/>
      <c r="P428" s="266"/>
      <c r="Q428" s="266"/>
      <c r="R428" s="266"/>
      <c r="S428" s="266"/>
      <c r="T428" s="267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68" t="s">
        <v>177</v>
      </c>
      <c r="AU428" s="268" t="s">
        <v>87</v>
      </c>
      <c r="AV428" s="13" t="s">
        <v>85</v>
      </c>
      <c r="AW428" s="13" t="s">
        <v>32</v>
      </c>
      <c r="AX428" s="13" t="s">
        <v>77</v>
      </c>
      <c r="AY428" s="268" t="s">
        <v>167</v>
      </c>
    </row>
    <row r="429" spans="1:51" s="14" customFormat="1" ht="12">
      <c r="A429" s="14"/>
      <c r="B429" s="269"/>
      <c r="C429" s="270"/>
      <c r="D429" s="260" t="s">
        <v>177</v>
      </c>
      <c r="E429" s="271" t="s">
        <v>1</v>
      </c>
      <c r="F429" s="272" t="s">
        <v>344</v>
      </c>
      <c r="G429" s="270"/>
      <c r="H429" s="273">
        <v>15.08</v>
      </c>
      <c r="I429" s="274"/>
      <c r="J429" s="270"/>
      <c r="K429" s="270"/>
      <c r="L429" s="275"/>
      <c r="M429" s="276"/>
      <c r="N429" s="277"/>
      <c r="O429" s="277"/>
      <c r="P429" s="277"/>
      <c r="Q429" s="277"/>
      <c r="R429" s="277"/>
      <c r="S429" s="277"/>
      <c r="T429" s="278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79" t="s">
        <v>177</v>
      </c>
      <c r="AU429" s="279" t="s">
        <v>87</v>
      </c>
      <c r="AV429" s="14" t="s">
        <v>87</v>
      </c>
      <c r="AW429" s="14" t="s">
        <v>32</v>
      </c>
      <c r="AX429" s="14" t="s">
        <v>77</v>
      </c>
      <c r="AY429" s="279" t="s">
        <v>167</v>
      </c>
    </row>
    <row r="430" spans="1:51" s="15" customFormat="1" ht="12">
      <c r="A430" s="15"/>
      <c r="B430" s="280"/>
      <c r="C430" s="281"/>
      <c r="D430" s="260" t="s">
        <v>177</v>
      </c>
      <c r="E430" s="282" t="s">
        <v>1</v>
      </c>
      <c r="F430" s="283" t="s">
        <v>196</v>
      </c>
      <c r="G430" s="281"/>
      <c r="H430" s="284">
        <v>66.69</v>
      </c>
      <c r="I430" s="285"/>
      <c r="J430" s="281"/>
      <c r="K430" s="281"/>
      <c r="L430" s="286"/>
      <c r="M430" s="287"/>
      <c r="N430" s="288"/>
      <c r="O430" s="288"/>
      <c r="P430" s="288"/>
      <c r="Q430" s="288"/>
      <c r="R430" s="288"/>
      <c r="S430" s="288"/>
      <c r="T430" s="289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T430" s="290" t="s">
        <v>177</v>
      </c>
      <c r="AU430" s="290" t="s">
        <v>87</v>
      </c>
      <c r="AV430" s="15" t="s">
        <v>175</v>
      </c>
      <c r="AW430" s="15" t="s">
        <v>32</v>
      </c>
      <c r="AX430" s="15" t="s">
        <v>85</v>
      </c>
      <c r="AY430" s="290" t="s">
        <v>167</v>
      </c>
    </row>
    <row r="431" spans="1:65" s="2" customFormat="1" ht="16.5" customHeight="1">
      <c r="A431" s="40"/>
      <c r="B431" s="41"/>
      <c r="C431" s="308" t="s">
        <v>746</v>
      </c>
      <c r="D431" s="308" t="s">
        <v>470</v>
      </c>
      <c r="E431" s="309" t="s">
        <v>747</v>
      </c>
      <c r="F431" s="310" t="s">
        <v>748</v>
      </c>
      <c r="G431" s="311" t="s">
        <v>199</v>
      </c>
      <c r="H431" s="312">
        <v>0.33</v>
      </c>
      <c r="I431" s="313"/>
      <c r="J431" s="314">
        <f>ROUND(I431*H431,2)</f>
        <v>0</v>
      </c>
      <c r="K431" s="310" t="s">
        <v>174</v>
      </c>
      <c r="L431" s="315"/>
      <c r="M431" s="316" t="s">
        <v>1</v>
      </c>
      <c r="N431" s="317" t="s">
        <v>42</v>
      </c>
      <c r="O431" s="93"/>
      <c r="P431" s="254">
        <f>O431*H431</f>
        <v>0</v>
      </c>
      <c r="Q431" s="254">
        <v>0.55</v>
      </c>
      <c r="R431" s="254">
        <f>Q431*H431</f>
        <v>0.18150000000000002</v>
      </c>
      <c r="S431" s="254">
        <v>0</v>
      </c>
      <c r="T431" s="255">
        <f>S431*H431</f>
        <v>0</v>
      </c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R431" s="256" t="s">
        <v>407</v>
      </c>
      <c r="AT431" s="256" t="s">
        <v>470</v>
      </c>
      <c r="AU431" s="256" t="s">
        <v>87</v>
      </c>
      <c r="AY431" s="19" t="s">
        <v>167</v>
      </c>
      <c r="BE431" s="257">
        <f>IF(N431="základní",J431,0)</f>
        <v>0</v>
      </c>
      <c r="BF431" s="257">
        <f>IF(N431="snížená",J431,0)</f>
        <v>0</v>
      </c>
      <c r="BG431" s="257">
        <f>IF(N431="zákl. přenesená",J431,0)</f>
        <v>0</v>
      </c>
      <c r="BH431" s="257">
        <f>IF(N431="sníž. přenesená",J431,0)</f>
        <v>0</v>
      </c>
      <c r="BI431" s="257">
        <f>IF(N431="nulová",J431,0)</f>
        <v>0</v>
      </c>
      <c r="BJ431" s="19" t="s">
        <v>85</v>
      </c>
      <c r="BK431" s="257">
        <f>ROUND(I431*H431,2)</f>
        <v>0</v>
      </c>
      <c r="BL431" s="19" t="s">
        <v>300</v>
      </c>
      <c r="BM431" s="256" t="s">
        <v>749</v>
      </c>
    </row>
    <row r="432" spans="1:51" s="14" customFormat="1" ht="12">
      <c r="A432" s="14"/>
      <c r="B432" s="269"/>
      <c r="C432" s="270"/>
      <c r="D432" s="260" t="s">
        <v>177</v>
      </c>
      <c r="E432" s="271" t="s">
        <v>1</v>
      </c>
      <c r="F432" s="272" t="s">
        <v>750</v>
      </c>
      <c r="G432" s="270"/>
      <c r="H432" s="273">
        <v>0.33</v>
      </c>
      <c r="I432" s="274"/>
      <c r="J432" s="270"/>
      <c r="K432" s="270"/>
      <c r="L432" s="275"/>
      <c r="M432" s="276"/>
      <c r="N432" s="277"/>
      <c r="O432" s="277"/>
      <c r="P432" s="277"/>
      <c r="Q432" s="277"/>
      <c r="R432" s="277"/>
      <c r="S432" s="277"/>
      <c r="T432" s="278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79" t="s">
        <v>177</v>
      </c>
      <c r="AU432" s="279" t="s">
        <v>87</v>
      </c>
      <c r="AV432" s="14" t="s">
        <v>87</v>
      </c>
      <c r="AW432" s="14" t="s">
        <v>32</v>
      </c>
      <c r="AX432" s="14" t="s">
        <v>85</v>
      </c>
      <c r="AY432" s="279" t="s">
        <v>167</v>
      </c>
    </row>
    <row r="433" spans="1:65" s="2" customFormat="1" ht="16.5" customHeight="1">
      <c r="A433" s="40"/>
      <c r="B433" s="41"/>
      <c r="C433" s="245" t="s">
        <v>751</v>
      </c>
      <c r="D433" s="245" t="s">
        <v>170</v>
      </c>
      <c r="E433" s="246" t="s">
        <v>752</v>
      </c>
      <c r="F433" s="247" t="s">
        <v>753</v>
      </c>
      <c r="G433" s="248" t="s">
        <v>173</v>
      </c>
      <c r="H433" s="249">
        <v>15.08</v>
      </c>
      <c r="I433" s="250"/>
      <c r="J433" s="251">
        <f>ROUND(I433*H433,2)</f>
        <v>0</v>
      </c>
      <c r="K433" s="247" t="s">
        <v>317</v>
      </c>
      <c r="L433" s="46"/>
      <c r="M433" s="252" t="s">
        <v>1</v>
      </c>
      <c r="N433" s="253" t="s">
        <v>42</v>
      </c>
      <c r="O433" s="93"/>
      <c r="P433" s="254">
        <f>O433*H433</f>
        <v>0</v>
      </c>
      <c r="Q433" s="254">
        <v>0</v>
      </c>
      <c r="R433" s="254">
        <f>Q433*H433</f>
        <v>0</v>
      </c>
      <c r="S433" s="254">
        <v>0</v>
      </c>
      <c r="T433" s="255">
        <f>S433*H433</f>
        <v>0</v>
      </c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R433" s="256" t="s">
        <v>300</v>
      </c>
      <c r="AT433" s="256" t="s">
        <v>170</v>
      </c>
      <c r="AU433" s="256" t="s">
        <v>87</v>
      </c>
      <c r="AY433" s="19" t="s">
        <v>167</v>
      </c>
      <c r="BE433" s="257">
        <f>IF(N433="základní",J433,0)</f>
        <v>0</v>
      </c>
      <c r="BF433" s="257">
        <f>IF(N433="snížená",J433,0)</f>
        <v>0</v>
      </c>
      <c r="BG433" s="257">
        <f>IF(N433="zákl. přenesená",J433,0)</f>
        <v>0</v>
      </c>
      <c r="BH433" s="257">
        <f>IF(N433="sníž. přenesená",J433,0)</f>
        <v>0</v>
      </c>
      <c r="BI433" s="257">
        <f>IF(N433="nulová",J433,0)</f>
        <v>0</v>
      </c>
      <c r="BJ433" s="19" t="s">
        <v>85</v>
      </c>
      <c r="BK433" s="257">
        <f>ROUND(I433*H433,2)</f>
        <v>0</v>
      </c>
      <c r="BL433" s="19" t="s">
        <v>300</v>
      </c>
      <c r="BM433" s="256" t="s">
        <v>754</v>
      </c>
    </row>
    <row r="434" spans="1:51" s="13" customFormat="1" ht="12">
      <c r="A434" s="13"/>
      <c r="B434" s="258"/>
      <c r="C434" s="259"/>
      <c r="D434" s="260" t="s">
        <v>177</v>
      </c>
      <c r="E434" s="261" t="s">
        <v>1</v>
      </c>
      <c r="F434" s="262" t="s">
        <v>755</v>
      </c>
      <c r="G434" s="259"/>
      <c r="H434" s="261" t="s">
        <v>1</v>
      </c>
      <c r="I434" s="263"/>
      <c r="J434" s="259"/>
      <c r="K434" s="259"/>
      <c r="L434" s="264"/>
      <c r="M434" s="265"/>
      <c r="N434" s="266"/>
      <c r="O434" s="266"/>
      <c r="P434" s="266"/>
      <c r="Q434" s="266"/>
      <c r="R434" s="266"/>
      <c r="S434" s="266"/>
      <c r="T434" s="267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68" t="s">
        <v>177</v>
      </c>
      <c r="AU434" s="268" t="s">
        <v>87</v>
      </c>
      <c r="AV434" s="13" t="s">
        <v>85</v>
      </c>
      <c r="AW434" s="13" t="s">
        <v>32</v>
      </c>
      <c r="AX434" s="13" t="s">
        <v>77</v>
      </c>
      <c r="AY434" s="268" t="s">
        <v>167</v>
      </c>
    </row>
    <row r="435" spans="1:51" s="13" customFormat="1" ht="12">
      <c r="A435" s="13"/>
      <c r="B435" s="258"/>
      <c r="C435" s="259"/>
      <c r="D435" s="260" t="s">
        <v>177</v>
      </c>
      <c r="E435" s="261" t="s">
        <v>1</v>
      </c>
      <c r="F435" s="262" t="s">
        <v>343</v>
      </c>
      <c r="G435" s="259"/>
      <c r="H435" s="261" t="s">
        <v>1</v>
      </c>
      <c r="I435" s="263"/>
      <c r="J435" s="259"/>
      <c r="K435" s="259"/>
      <c r="L435" s="264"/>
      <c r="M435" s="265"/>
      <c r="N435" s="266"/>
      <c r="O435" s="266"/>
      <c r="P435" s="266"/>
      <c r="Q435" s="266"/>
      <c r="R435" s="266"/>
      <c r="S435" s="266"/>
      <c r="T435" s="267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68" t="s">
        <v>177</v>
      </c>
      <c r="AU435" s="268" t="s">
        <v>87</v>
      </c>
      <c r="AV435" s="13" t="s">
        <v>85</v>
      </c>
      <c r="AW435" s="13" t="s">
        <v>32</v>
      </c>
      <c r="AX435" s="13" t="s">
        <v>77</v>
      </c>
      <c r="AY435" s="268" t="s">
        <v>167</v>
      </c>
    </row>
    <row r="436" spans="1:51" s="14" customFormat="1" ht="12">
      <c r="A436" s="14"/>
      <c r="B436" s="269"/>
      <c r="C436" s="270"/>
      <c r="D436" s="260" t="s">
        <v>177</v>
      </c>
      <c r="E436" s="271" t="s">
        <v>1</v>
      </c>
      <c r="F436" s="272" t="s">
        <v>344</v>
      </c>
      <c r="G436" s="270"/>
      <c r="H436" s="273">
        <v>15.08</v>
      </c>
      <c r="I436" s="274"/>
      <c r="J436" s="270"/>
      <c r="K436" s="270"/>
      <c r="L436" s="275"/>
      <c r="M436" s="276"/>
      <c r="N436" s="277"/>
      <c r="O436" s="277"/>
      <c r="P436" s="277"/>
      <c r="Q436" s="277"/>
      <c r="R436" s="277"/>
      <c r="S436" s="277"/>
      <c r="T436" s="278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79" t="s">
        <v>177</v>
      </c>
      <c r="AU436" s="279" t="s">
        <v>87</v>
      </c>
      <c r="AV436" s="14" t="s">
        <v>87</v>
      </c>
      <c r="AW436" s="14" t="s">
        <v>32</v>
      </c>
      <c r="AX436" s="14" t="s">
        <v>77</v>
      </c>
      <c r="AY436" s="279" t="s">
        <v>167</v>
      </c>
    </row>
    <row r="437" spans="1:51" s="15" customFormat="1" ht="12">
      <c r="A437" s="15"/>
      <c r="B437" s="280"/>
      <c r="C437" s="281"/>
      <c r="D437" s="260" t="s">
        <v>177</v>
      </c>
      <c r="E437" s="282" t="s">
        <v>1</v>
      </c>
      <c r="F437" s="283" t="s">
        <v>196</v>
      </c>
      <c r="G437" s="281"/>
      <c r="H437" s="284">
        <v>15.08</v>
      </c>
      <c r="I437" s="285"/>
      <c r="J437" s="281"/>
      <c r="K437" s="281"/>
      <c r="L437" s="286"/>
      <c r="M437" s="287"/>
      <c r="N437" s="288"/>
      <c r="O437" s="288"/>
      <c r="P437" s="288"/>
      <c r="Q437" s="288"/>
      <c r="R437" s="288"/>
      <c r="S437" s="288"/>
      <c r="T437" s="289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T437" s="290" t="s">
        <v>177</v>
      </c>
      <c r="AU437" s="290" t="s">
        <v>87</v>
      </c>
      <c r="AV437" s="15" t="s">
        <v>175</v>
      </c>
      <c r="AW437" s="15" t="s">
        <v>32</v>
      </c>
      <c r="AX437" s="15" t="s">
        <v>85</v>
      </c>
      <c r="AY437" s="290" t="s">
        <v>167</v>
      </c>
    </row>
    <row r="438" spans="1:65" s="2" customFormat="1" ht="33" customHeight="1">
      <c r="A438" s="40"/>
      <c r="B438" s="41"/>
      <c r="C438" s="245" t="s">
        <v>756</v>
      </c>
      <c r="D438" s="245" t="s">
        <v>170</v>
      </c>
      <c r="E438" s="246" t="s">
        <v>757</v>
      </c>
      <c r="F438" s="247" t="s">
        <v>758</v>
      </c>
      <c r="G438" s="248" t="s">
        <v>173</v>
      </c>
      <c r="H438" s="249">
        <v>25.915</v>
      </c>
      <c r="I438" s="250"/>
      <c r="J438" s="251">
        <f>ROUND(I438*H438,2)</f>
        <v>0</v>
      </c>
      <c r="K438" s="247" t="s">
        <v>317</v>
      </c>
      <c r="L438" s="46"/>
      <c r="M438" s="252" t="s">
        <v>1</v>
      </c>
      <c r="N438" s="253" t="s">
        <v>42</v>
      </c>
      <c r="O438" s="93"/>
      <c r="P438" s="254">
        <f>O438*H438</f>
        <v>0</v>
      </c>
      <c r="Q438" s="254">
        <v>0</v>
      </c>
      <c r="R438" s="254">
        <f>Q438*H438</f>
        <v>0</v>
      </c>
      <c r="S438" s="254">
        <v>0</v>
      </c>
      <c r="T438" s="255">
        <f>S438*H438</f>
        <v>0</v>
      </c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R438" s="256" t="s">
        <v>300</v>
      </c>
      <c r="AT438" s="256" t="s">
        <v>170</v>
      </c>
      <c r="AU438" s="256" t="s">
        <v>87</v>
      </c>
      <c r="AY438" s="19" t="s">
        <v>167</v>
      </c>
      <c r="BE438" s="257">
        <f>IF(N438="základní",J438,0)</f>
        <v>0</v>
      </c>
      <c r="BF438" s="257">
        <f>IF(N438="snížená",J438,0)</f>
        <v>0</v>
      </c>
      <c r="BG438" s="257">
        <f>IF(N438="zákl. přenesená",J438,0)</f>
        <v>0</v>
      </c>
      <c r="BH438" s="257">
        <f>IF(N438="sníž. přenesená",J438,0)</f>
        <v>0</v>
      </c>
      <c r="BI438" s="257">
        <f>IF(N438="nulová",J438,0)</f>
        <v>0</v>
      </c>
      <c r="BJ438" s="19" t="s">
        <v>85</v>
      </c>
      <c r="BK438" s="257">
        <f>ROUND(I438*H438,2)</f>
        <v>0</v>
      </c>
      <c r="BL438" s="19" t="s">
        <v>300</v>
      </c>
      <c r="BM438" s="256" t="s">
        <v>759</v>
      </c>
    </row>
    <row r="439" spans="1:51" s="13" customFormat="1" ht="12">
      <c r="A439" s="13"/>
      <c r="B439" s="258"/>
      <c r="C439" s="259"/>
      <c r="D439" s="260" t="s">
        <v>177</v>
      </c>
      <c r="E439" s="261" t="s">
        <v>1</v>
      </c>
      <c r="F439" s="262" t="s">
        <v>463</v>
      </c>
      <c r="G439" s="259"/>
      <c r="H439" s="261" t="s">
        <v>1</v>
      </c>
      <c r="I439" s="263"/>
      <c r="J439" s="259"/>
      <c r="K439" s="259"/>
      <c r="L439" s="264"/>
      <c r="M439" s="265"/>
      <c r="N439" s="266"/>
      <c r="O439" s="266"/>
      <c r="P439" s="266"/>
      <c r="Q439" s="266"/>
      <c r="R439" s="266"/>
      <c r="S439" s="266"/>
      <c r="T439" s="267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68" t="s">
        <v>177</v>
      </c>
      <c r="AU439" s="268" t="s">
        <v>87</v>
      </c>
      <c r="AV439" s="13" t="s">
        <v>85</v>
      </c>
      <c r="AW439" s="13" t="s">
        <v>32</v>
      </c>
      <c r="AX439" s="13" t="s">
        <v>77</v>
      </c>
      <c r="AY439" s="268" t="s">
        <v>167</v>
      </c>
    </row>
    <row r="440" spans="1:51" s="14" customFormat="1" ht="12">
      <c r="A440" s="14"/>
      <c r="B440" s="269"/>
      <c r="C440" s="270"/>
      <c r="D440" s="260" t="s">
        <v>177</v>
      </c>
      <c r="E440" s="271" t="s">
        <v>1</v>
      </c>
      <c r="F440" s="272" t="s">
        <v>760</v>
      </c>
      <c r="G440" s="270"/>
      <c r="H440" s="273">
        <v>19.84</v>
      </c>
      <c r="I440" s="274"/>
      <c r="J440" s="270"/>
      <c r="K440" s="270"/>
      <c r="L440" s="275"/>
      <c r="M440" s="276"/>
      <c r="N440" s="277"/>
      <c r="O440" s="277"/>
      <c r="P440" s="277"/>
      <c r="Q440" s="277"/>
      <c r="R440" s="277"/>
      <c r="S440" s="277"/>
      <c r="T440" s="278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79" t="s">
        <v>177</v>
      </c>
      <c r="AU440" s="279" t="s">
        <v>87</v>
      </c>
      <c r="AV440" s="14" t="s">
        <v>87</v>
      </c>
      <c r="AW440" s="14" t="s">
        <v>32</v>
      </c>
      <c r="AX440" s="14" t="s">
        <v>77</v>
      </c>
      <c r="AY440" s="279" t="s">
        <v>167</v>
      </c>
    </row>
    <row r="441" spans="1:51" s="13" customFormat="1" ht="12">
      <c r="A441" s="13"/>
      <c r="B441" s="258"/>
      <c r="C441" s="259"/>
      <c r="D441" s="260" t="s">
        <v>177</v>
      </c>
      <c r="E441" s="261" t="s">
        <v>1</v>
      </c>
      <c r="F441" s="262" t="s">
        <v>683</v>
      </c>
      <c r="G441" s="259"/>
      <c r="H441" s="261" t="s">
        <v>1</v>
      </c>
      <c r="I441" s="263"/>
      <c r="J441" s="259"/>
      <c r="K441" s="259"/>
      <c r="L441" s="264"/>
      <c r="M441" s="265"/>
      <c r="N441" s="266"/>
      <c r="O441" s="266"/>
      <c r="P441" s="266"/>
      <c r="Q441" s="266"/>
      <c r="R441" s="266"/>
      <c r="S441" s="266"/>
      <c r="T441" s="267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68" t="s">
        <v>177</v>
      </c>
      <c r="AU441" s="268" t="s">
        <v>87</v>
      </c>
      <c r="AV441" s="13" t="s">
        <v>85</v>
      </c>
      <c r="AW441" s="13" t="s">
        <v>32</v>
      </c>
      <c r="AX441" s="13" t="s">
        <v>77</v>
      </c>
      <c r="AY441" s="268" t="s">
        <v>167</v>
      </c>
    </row>
    <row r="442" spans="1:51" s="14" customFormat="1" ht="12">
      <c r="A442" s="14"/>
      <c r="B442" s="269"/>
      <c r="C442" s="270"/>
      <c r="D442" s="260" t="s">
        <v>177</v>
      </c>
      <c r="E442" s="271" t="s">
        <v>1</v>
      </c>
      <c r="F442" s="272" t="s">
        <v>684</v>
      </c>
      <c r="G442" s="270"/>
      <c r="H442" s="273">
        <v>6.075</v>
      </c>
      <c r="I442" s="274"/>
      <c r="J442" s="270"/>
      <c r="K442" s="270"/>
      <c r="L442" s="275"/>
      <c r="M442" s="276"/>
      <c r="N442" s="277"/>
      <c r="O442" s="277"/>
      <c r="P442" s="277"/>
      <c r="Q442" s="277"/>
      <c r="R442" s="277"/>
      <c r="S442" s="277"/>
      <c r="T442" s="278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79" t="s">
        <v>177</v>
      </c>
      <c r="AU442" s="279" t="s">
        <v>87</v>
      </c>
      <c r="AV442" s="14" t="s">
        <v>87</v>
      </c>
      <c r="AW442" s="14" t="s">
        <v>32</v>
      </c>
      <c r="AX442" s="14" t="s">
        <v>77</v>
      </c>
      <c r="AY442" s="279" t="s">
        <v>167</v>
      </c>
    </row>
    <row r="443" spans="1:51" s="15" customFormat="1" ht="12">
      <c r="A443" s="15"/>
      <c r="B443" s="280"/>
      <c r="C443" s="281"/>
      <c r="D443" s="260" t="s">
        <v>177</v>
      </c>
      <c r="E443" s="282" t="s">
        <v>1</v>
      </c>
      <c r="F443" s="283" t="s">
        <v>196</v>
      </c>
      <c r="G443" s="281"/>
      <c r="H443" s="284">
        <v>25.915</v>
      </c>
      <c r="I443" s="285"/>
      <c r="J443" s="281"/>
      <c r="K443" s="281"/>
      <c r="L443" s="286"/>
      <c r="M443" s="287"/>
      <c r="N443" s="288"/>
      <c r="O443" s="288"/>
      <c r="P443" s="288"/>
      <c r="Q443" s="288"/>
      <c r="R443" s="288"/>
      <c r="S443" s="288"/>
      <c r="T443" s="289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T443" s="290" t="s">
        <v>177</v>
      </c>
      <c r="AU443" s="290" t="s">
        <v>87</v>
      </c>
      <c r="AV443" s="15" t="s">
        <v>175</v>
      </c>
      <c r="AW443" s="15" t="s">
        <v>32</v>
      </c>
      <c r="AX443" s="15" t="s">
        <v>85</v>
      </c>
      <c r="AY443" s="290" t="s">
        <v>167</v>
      </c>
    </row>
    <row r="444" spans="1:65" s="2" customFormat="1" ht="21.75" customHeight="1">
      <c r="A444" s="40"/>
      <c r="B444" s="41"/>
      <c r="C444" s="245" t="s">
        <v>761</v>
      </c>
      <c r="D444" s="245" t="s">
        <v>170</v>
      </c>
      <c r="E444" s="246" t="s">
        <v>762</v>
      </c>
      <c r="F444" s="247" t="s">
        <v>763</v>
      </c>
      <c r="G444" s="248" t="s">
        <v>173</v>
      </c>
      <c r="H444" s="249">
        <v>5.2</v>
      </c>
      <c r="I444" s="250"/>
      <c r="J444" s="251">
        <f>ROUND(I444*H444,2)</f>
        <v>0</v>
      </c>
      <c r="K444" s="247" t="s">
        <v>317</v>
      </c>
      <c r="L444" s="46"/>
      <c r="M444" s="252" t="s">
        <v>1</v>
      </c>
      <c r="N444" s="253" t="s">
        <v>42</v>
      </c>
      <c r="O444" s="93"/>
      <c r="P444" s="254">
        <f>O444*H444</f>
        <v>0</v>
      </c>
      <c r="Q444" s="254">
        <v>0</v>
      </c>
      <c r="R444" s="254">
        <f>Q444*H444</f>
        <v>0</v>
      </c>
      <c r="S444" s="254">
        <v>0</v>
      </c>
      <c r="T444" s="255">
        <f>S444*H444</f>
        <v>0</v>
      </c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R444" s="256" t="s">
        <v>300</v>
      </c>
      <c r="AT444" s="256" t="s">
        <v>170</v>
      </c>
      <c r="AU444" s="256" t="s">
        <v>87</v>
      </c>
      <c r="AY444" s="19" t="s">
        <v>167</v>
      </c>
      <c r="BE444" s="257">
        <f>IF(N444="základní",J444,0)</f>
        <v>0</v>
      </c>
      <c r="BF444" s="257">
        <f>IF(N444="snížená",J444,0)</f>
        <v>0</v>
      </c>
      <c r="BG444" s="257">
        <f>IF(N444="zákl. přenesená",J444,0)</f>
        <v>0</v>
      </c>
      <c r="BH444" s="257">
        <f>IF(N444="sníž. přenesená",J444,0)</f>
        <v>0</v>
      </c>
      <c r="BI444" s="257">
        <f>IF(N444="nulová",J444,0)</f>
        <v>0</v>
      </c>
      <c r="BJ444" s="19" t="s">
        <v>85</v>
      </c>
      <c r="BK444" s="257">
        <f>ROUND(I444*H444,2)</f>
        <v>0</v>
      </c>
      <c r="BL444" s="19" t="s">
        <v>300</v>
      </c>
      <c r="BM444" s="256" t="s">
        <v>764</v>
      </c>
    </row>
    <row r="445" spans="1:51" s="13" customFormat="1" ht="12">
      <c r="A445" s="13"/>
      <c r="B445" s="258"/>
      <c r="C445" s="259"/>
      <c r="D445" s="260" t="s">
        <v>177</v>
      </c>
      <c r="E445" s="261" t="s">
        <v>1</v>
      </c>
      <c r="F445" s="262" t="s">
        <v>765</v>
      </c>
      <c r="G445" s="259"/>
      <c r="H445" s="261" t="s">
        <v>1</v>
      </c>
      <c r="I445" s="263"/>
      <c r="J445" s="259"/>
      <c r="K445" s="259"/>
      <c r="L445" s="264"/>
      <c r="M445" s="265"/>
      <c r="N445" s="266"/>
      <c r="O445" s="266"/>
      <c r="P445" s="266"/>
      <c r="Q445" s="266"/>
      <c r="R445" s="266"/>
      <c r="S445" s="266"/>
      <c r="T445" s="267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68" t="s">
        <v>177</v>
      </c>
      <c r="AU445" s="268" t="s">
        <v>87</v>
      </c>
      <c r="AV445" s="13" t="s">
        <v>85</v>
      </c>
      <c r="AW445" s="13" t="s">
        <v>32</v>
      </c>
      <c r="AX445" s="13" t="s">
        <v>77</v>
      </c>
      <c r="AY445" s="268" t="s">
        <v>167</v>
      </c>
    </row>
    <row r="446" spans="1:51" s="14" customFormat="1" ht="12">
      <c r="A446" s="14"/>
      <c r="B446" s="269"/>
      <c r="C446" s="270"/>
      <c r="D446" s="260" t="s">
        <v>177</v>
      </c>
      <c r="E446" s="271" t="s">
        <v>1</v>
      </c>
      <c r="F446" s="272" t="s">
        <v>766</v>
      </c>
      <c r="G446" s="270"/>
      <c r="H446" s="273">
        <v>5.2</v>
      </c>
      <c r="I446" s="274"/>
      <c r="J446" s="270"/>
      <c r="K446" s="270"/>
      <c r="L446" s="275"/>
      <c r="M446" s="276"/>
      <c r="N446" s="277"/>
      <c r="O446" s="277"/>
      <c r="P446" s="277"/>
      <c r="Q446" s="277"/>
      <c r="R446" s="277"/>
      <c r="S446" s="277"/>
      <c r="T446" s="278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79" t="s">
        <v>177</v>
      </c>
      <c r="AU446" s="279" t="s">
        <v>87</v>
      </c>
      <c r="AV446" s="14" t="s">
        <v>87</v>
      </c>
      <c r="AW446" s="14" t="s">
        <v>32</v>
      </c>
      <c r="AX446" s="14" t="s">
        <v>77</v>
      </c>
      <c r="AY446" s="279" t="s">
        <v>167</v>
      </c>
    </row>
    <row r="447" spans="1:51" s="15" customFormat="1" ht="12">
      <c r="A447" s="15"/>
      <c r="B447" s="280"/>
      <c r="C447" s="281"/>
      <c r="D447" s="260" t="s">
        <v>177</v>
      </c>
      <c r="E447" s="282" t="s">
        <v>1</v>
      </c>
      <c r="F447" s="283" t="s">
        <v>196</v>
      </c>
      <c r="G447" s="281"/>
      <c r="H447" s="284">
        <v>5.2</v>
      </c>
      <c r="I447" s="285"/>
      <c r="J447" s="281"/>
      <c r="K447" s="281"/>
      <c r="L447" s="286"/>
      <c r="M447" s="287"/>
      <c r="N447" s="288"/>
      <c r="O447" s="288"/>
      <c r="P447" s="288"/>
      <c r="Q447" s="288"/>
      <c r="R447" s="288"/>
      <c r="S447" s="288"/>
      <c r="T447" s="289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T447" s="290" t="s">
        <v>177</v>
      </c>
      <c r="AU447" s="290" t="s">
        <v>87</v>
      </c>
      <c r="AV447" s="15" t="s">
        <v>175</v>
      </c>
      <c r="AW447" s="15" t="s">
        <v>32</v>
      </c>
      <c r="AX447" s="15" t="s">
        <v>85</v>
      </c>
      <c r="AY447" s="290" t="s">
        <v>167</v>
      </c>
    </row>
    <row r="448" spans="1:65" s="2" customFormat="1" ht="21.75" customHeight="1">
      <c r="A448" s="40"/>
      <c r="B448" s="41"/>
      <c r="C448" s="245" t="s">
        <v>767</v>
      </c>
      <c r="D448" s="245" t="s">
        <v>170</v>
      </c>
      <c r="E448" s="246" t="s">
        <v>768</v>
      </c>
      <c r="F448" s="247" t="s">
        <v>769</v>
      </c>
      <c r="G448" s="248" t="s">
        <v>631</v>
      </c>
      <c r="H448" s="318"/>
      <c r="I448" s="250"/>
      <c r="J448" s="251">
        <f>ROUND(I448*H448,2)</f>
        <v>0</v>
      </c>
      <c r="K448" s="247" t="s">
        <v>174</v>
      </c>
      <c r="L448" s="46"/>
      <c r="M448" s="252" t="s">
        <v>1</v>
      </c>
      <c r="N448" s="253" t="s">
        <v>42</v>
      </c>
      <c r="O448" s="93"/>
      <c r="P448" s="254">
        <f>O448*H448</f>
        <v>0</v>
      </c>
      <c r="Q448" s="254">
        <v>0</v>
      </c>
      <c r="R448" s="254">
        <f>Q448*H448</f>
        <v>0</v>
      </c>
      <c r="S448" s="254">
        <v>0</v>
      </c>
      <c r="T448" s="255">
        <f>S448*H448</f>
        <v>0</v>
      </c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R448" s="256" t="s">
        <v>300</v>
      </c>
      <c r="AT448" s="256" t="s">
        <v>170</v>
      </c>
      <c r="AU448" s="256" t="s">
        <v>87</v>
      </c>
      <c r="AY448" s="19" t="s">
        <v>167</v>
      </c>
      <c r="BE448" s="257">
        <f>IF(N448="základní",J448,0)</f>
        <v>0</v>
      </c>
      <c r="BF448" s="257">
        <f>IF(N448="snížená",J448,0)</f>
        <v>0</v>
      </c>
      <c r="BG448" s="257">
        <f>IF(N448="zákl. přenesená",J448,0)</f>
        <v>0</v>
      </c>
      <c r="BH448" s="257">
        <f>IF(N448="sníž. přenesená",J448,0)</f>
        <v>0</v>
      </c>
      <c r="BI448" s="257">
        <f>IF(N448="nulová",J448,0)</f>
        <v>0</v>
      </c>
      <c r="BJ448" s="19" t="s">
        <v>85</v>
      </c>
      <c r="BK448" s="257">
        <f>ROUND(I448*H448,2)</f>
        <v>0</v>
      </c>
      <c r="BL448" s="19" t="s">
        <v>300</v>
      </c>
      <c r="BM448" s="256" t="s">
        <v>770</v>
      </c>
    </row>
    <row r="449" spans="1:63" s="12" customFormat="1" ht="22.8" customHeight="1">
      <c r="A449" s="12"/>
      <c r="B449" s="229"/>
      <c r="C449" s="230"/>
      <c r="D449" s="231" t="s">
        <v>76</v>
      </c>
      <c r="E449" s="243" t="s">
        <v>771</v>
      </c>
      <c r="F449" s="243" t="s">
        <v>772</v>
      </c>
      <c r="G449" s="230"/>
      <c r="H449" s="230"/>
      <c r="I449" s="233"/>
      <c r="J449" s="244">
        <f>BK449</f>
        <v>0</v>
      </c>
      <c r="K449" s="230"/>
      <c r="L449" s="235"/>
      <c r="M449" s="236"/>
      <c r="N449" s="237"/>
      <c r="O449" s="237"/>
      <c r="P449" s="238">
        <f>SUM(P450:P455)</f>
        <v>0</v>
      </c>
      <c r="Q449" s="237"/>
      <c r="R449" s="238">
        <f>SUM(R450:R455)</f>
        <v>0.7544095</v>
      </c>
      <c r="S449" s="237"/>
      <c r="T449" s="239">
        <f>SUM(T450:T455)</f>
        <v>0</v>
      </c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R449" s="240" t="s">
        <v>87</v>
      </c>
      <c r="AT449" s="241" t="s">
        <v>76</v>
      </c>
      <c r="AU449" s="241" t="s">
        <v>85</v>
      </c>
      <c r="AY449" s="240" t="s">
        <v>167</v>
      </c>
      <c r="BK449" s="242">
        <f>SUM(BK450:BK455)</f>
        <v>0</v>
      </c>
    </row>
    <row r="450" spans="1:65" s="2" customFormat="1" ht="21.75" customHeight="1">
      <c r="A450" s="40"/>
      <c r="B450" s="41"/>
      <c r="C450" s="245" t="s">
        <v>773</v>
      </c>
      <c r="D450" s="245" t="s">
        <v>170</v>
      </c>
      <c r="E450" s="246" t="s">
        <v>774</v>
      </c>
      <c r="F450" s="247" t="s">
        <v>775</v>
      </c>
      <c r="G450" s="248" t="s">
        <v>173</v>
      </c>
      <c r="H450" s="249">
        <v>54.47</v>
      </c>
      <c r="I450" s="250"/>
      <c r="J450" s="251">
        <f>ROUND(I450*H450,2)</f>
        <v>0</v>
      </c>
      <c r="K450" s="247" t="s">
        <v>174</v>
      </c>
      <c r="L450" s="46"/>
      <c r="M450" s="252" t="s">
        <v>1</v>
      </c>
      <c r="N450" s="253" t="s">
        <v>42</v>
      </c>
      <c r="O450" s="93"/>
      <c r="P450" s="254">
        <f>O450*H450</f>
        <v>0</v>
      </c>
      <c r="Q450" s="254">
        <v>0.01385</v>
      </c>
      <c r="R450" s="254">
        <f>Q450*H450</f>
        <v>0.7544095</v>
      </c>
      <c r="S450" s="254">
        <v>0</v>
      </c>
      <c r="T450" s="255">
        <f>S450*H450</f>
        <v>0</v>
      </c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R450" s="256" t="s">
        <v>300</v>
      </c>
      <c r="AT450" s="256" t="s">
        <v>170</v>
      </c>
      <c r="AU450" s="256" t="s">
        <v>87</v>
      </c>
      <c r="AY450" s="19" t="s">
        <v>167</v>
      </c>
      <c r="BE450" s="257">
        <f>IF(N450="základní",J450,0)</f>
        <v>0</v>
      </c>
      <c r="BF450" s="257">
        <f>IF(N450="snížená",J450,0)</f>
        <v>0</v>
      </c>
      <c r="BG450" s="257">
        <f>IF(N450="zákl. přenesená",J450,0)</f>
        <v>0</v>
      </c>
      <c r="BH450" s="257">
        <f>IF(N450="sníž. přenesená",J450,0)</f>
        <v>0</v>
      </c>
      <c r="BI450" s="257">
        <f>IF(N450="nulová",J450,0)</f>
        <v>0</v>
      </c>
      <c r="BJ450" s="19" t="s">
        <v>85</v>
      </c>
      <c r="BK450" s="257">
        <f>ROUND(I450*H450,2)</f>
        <v>0</v>
      </c>
      <c r="BL450" s="19" t="s">
        <v>300</v>
      </c>
      <c r="BM450" s="256" t="s">
        <v>776</v>
      </c>
    </row>
    <row r="451" spans="1:51" s="13" customFormat="1" ht="12">
      <c r="A451" s="13"/>
      <c r="B451" s="258"/>
      <c r="C451" s="259"/>
      <c r="D451" s="260" t="s">
        <v>177</v>
      </c>
      <c r="E451" s="261" t="s">
        <v>1</v>
      </c>
      <c r="F451" s="262" t="s">
        <v>777</v>
      </c>
      <c r="G451" s="259"/>
      <c r="H451" s="261" t="s">
        <v>1</v>
      </c>
      <c r="I451" s="263"/>
      <c r="J451" s="259"/>
      <c r="K451" s="259"/>
      <c r="L451" s="264"/>
      <c r="M451" s="265"/>
      <c r="N451" s="266"/>
      <c r="O451" s="266"/>
      <c r="P451" s="266"/>
      <c r="Q451" s="266"/>
      <c r="R451" s="266"/>
      <c r="S451" s="266"/>
      <c r="T451" s="267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68" t="s">
        <v>177</v>
      </c>
      <c r="AU451" s="268" t="s">
        <v>87</v>
      </c>
      <c r="AV451" s="13" t="s">
        <v>85</v>
      </c>
      <c r="AW451" s="13" t="s">
        <v>32</v>
      </c>
      <c r="AX451" s="13" t="s">
        <v>77</v>
      </c>
      <c r="AY451" s="268" t="s">
        <v>167</v>
      </c>
    </row>
    <row r="452" spans="1:51" s="13" customFormat="1" ht="12">
      <c r="A452" s="13"/>
      <c r="B452" s="258"/>
      <c r="C452" s="259"/>
      <c r="D452" s="260" t="s">
        <v>177</v>
      </c>
      <c r="E452" s="261" t="s">
        <v>1</v>
      </c>
      <c r="F452" s="262" t="s">
        <v>547</v>
      </c>
      <c r="G452" s="259"/>
      <c r="H452" s="261" t="s">
        <v>1</v>
      </c>
      <c r="I452" s="263"/>
      <c r="J452" s="259"/>
      <c r="K452" s="259"/>
      <c r="L452" s="264"/>
      <c r="M452" s="265"/>
      <c r="N452" s="266"/>
      <c r="O452" s="266"/>
      <c r="P452" s="266"/>
      <c r="Q452" s="266"/>
      <c r="R452" s="266"/>
      <c r="S452" s="266"/>
      <c r="T452" s="267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68" t="s">
        <v>177</v>
      </c>
      <c r="AU452" s="268" t="s">
        <v>87</v>
      </c>
      <c r="AV452" s="13" t="s">
        <v>85</v>
      </c>
      <c r="AW452" s="13" t="s">
        <v>32</v>
      </c>
      <c r="AX452" s="13" t="s">
        <v>77</v>
      </c>
      <c r="AY452" s="268" t="s">
        <v>167</v>
      </c>
    </row>
    <row r="453" spans="1:51" s="14" customFormat="1" ht="12">
      <c r="A453" s="14"/>
      <c r="B453" s="269"/>
      <c r="C453" s="270"/>
      <c r="D453" s="260" t="s">
        <v>177</v>
      </c>
      <c r="E453" s="271" t="s">
        <v>1</v>
      </c>
      <c r="F453" s="272" t="s">
        <v>548</v>
      </c>
      <c r="G453" s="270"/>
      <c r="H453" s="273">
        <v>54.47</v>
      </c>
      <c r="I453" s="274"/>
      <c r="J453" s="270"/>
      <c r="K453" s="270"/>
      <c r="L453" s="275"/>
      <c r="M453" s="276"/>
      <c r="N453" s="277"/>
      <c r="O453" s="277"/>
      <c r="P453" s="277"/>
      <c r="Q453" s="277"/>
      <c r="R453" s="277"/>
      <c r="S453" s="277"/>
      <c r="T453" s="278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79" t="s">
        <v>177</v>
      </c>
      <c r="AU453" s="279" t="s">
        <v>87</v>
      </c>
      <c r="AV453" s="14" t="s">
        <v>87</v>
      </c>
      <c r="AW453" s="14" t="s">
        <v>32</v>
      </c>
      <c r="AX453" s="14" t="s">
        <v>77</v>
      </c>
      <c r="AY453" s="279" t="s">
        <v>167</v>
      </c>
    </row>
    <row r="454" spans="1:51" s="15" customFormat="1" ht="12">
      <c r="A454" s="15"/>
      <c r="B454" s="280"/>
      <c r="C454" s="281"/>
      <c r="D454" s="260" t="s">
        <v>177</v>
      </c>
      <c r="E454" s="282" t="s">
        <v>1</v>
      </c>
      <c r="F454" s="283" t="s">
        <v>196</v>
      </c>
      <c r="G454" s="281"/>
      <c r="H454" s="284">
        <v>54.47</v>
      </c>
      <c r="I454" s="285"/>
      <c r="J454" s="281"/>
      <c r="K454" s="281"/>
      <c r="L454" s="286"/>
      <c r="M454" s="287"/>
      <c r="N454" s="288"/>
      <c r="O454" s="288"/>
      <c r="P454" s="288"/>
      <c r="Q454" s="288"/>
      <c r="R454" s="288"/>
      <c r="S454" s="288"/>
      <c r="T454" s="289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T454" s="290" t="s">
        <v>177</v>
      </c>
      <c r="AU454" s="290" t="s">
        <v>87</v>
      </c>
      <c r="AV454" s="15" t="s">
        <v>175</v>
      </c>
      <c r="AW454" s="15" t="s">
        <v>32</v>
      </c>
      <c r="AX454" s="15" t="s">
        <v>85</v>
      </c>
      <c r="AY454" s="290" t="s">
        <v>167</v>
      </c>
    </row>
    <row r="455" spans="1:65" s="2" customFormat="1" ht="21.75" customHeight="1">
      <c r="A455" s="40"/>
      <c r="B455" s="41"/>
      <c r="C455" s="245" t="s">
        <v>778</v>
      </c>
      <c r="D455" s="245" t="s">
        <v>170</v>
      </c>
      <c r="E455" s="246" t="s">
        <v>779</v>
      </c>
      <c r="F455" s="247" t="s">
        <v>780</v>
      </c>
      <c r="G455" s="248" t="s">
        <v>631</v>
      </c>
      <c r="H455" s="318"/>
      <c r="I455" s="250"/>
      <c r="J455" s="251">
        <f>ROUND(I455*H455,2)</f>
        <v>0</v>
      </c>
      <c r="K455" s="247" t="s">
        <v>174</v>
      </c>
      <c r="L455" s="46"/>
      <c r="M455" s="252" t="s">
        <v>1</v>
      </c>
      <c r="N455" s="253" t="s">
        <v>42</v>
      </c>
      <c r="O455" s="93"/>
      <c r="P455" s="254">
        <f>O455*H455</f>
        <v>0</v>
      </c>
      <c r="Q455" s="254">
        <v>0</v>
      </c>
      <c r="R455" s="254">
        <f>Q455*H455</f>
        <v>0</v>
      </c>
      <c r="S455" s="254">
        <v>0</v>
      </c>
      <c r="T455" s="255">
        <f>S455*H455</f>
        <v>0</v>
      </c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R455" s="256" t="s">
        <v>300</v>
      </c>
      <c r="AT455" s="256" t="s">
        <v>170</v>
      </c>
      <c r="AU455" s="256" t="s">
        <v>87</v>
      </c>
      <c r="AY455" s="19" t="s">
        <v>167</v>
      </c>
      <c r="BE455" s="257">
        <f>IF(N455="základní",J455,0)</f>
        <v>0</v>
      </c>
      <c r="BF455" s="257">
        <f>IF(N455="snížená",J455,0)</f>
        <v>0</v>
      </c>
      <c r="BG455" s="257">
        <f>IF(N455="zákl. přenesená",J455,0)</f>
        <v>0</v>
      </c>
      <c r="BH455" s="257">
        <f>IF(N455="sníž. přenesená",J455,0)</f>
        <v>0</v>
      </c>
      <c r="BI455" s="257">
        <f>IF(N455="nulová",J455,0)</f>
        <v>0</v>
      </c>
      <c r="BJ455" s="19" t="s">
        <v>85</v>
      </c>
      <c r="BK455" s="257">
        <f>ROUND(I455*H455,2)</f>
        <v>0</v>
      </c>
      <c r="BL455" s="19" t="s">
        <v>300</v>
      </c>
      <c r="BM455" s="256" t="s">
        <v>781</v>
      </c>
    </row>
    <row r="456" spans="1:63" s="12" customFormat="1" ht="22.8" customHeight="1">
      <c r="A456" s="12"/>
      <c r="B456" s="229"/>
      <c r="C456" s="230"/>
      <c r="D456" s="231" t="s">
        <v>76</v>
      </c>
      <c r="E456" s="243" t="s">
        <v>386</v>
      </c>
      <c r="F456" s="243" t="s">
        <v>387</v>
      </c>
      <c r="G456" s="230"/>
      <c r="H456" s="230"/>
      <c r="I456" s="233"/>
      <c r="J456" s="244">
        <f>BK456</f>
        <v>0</v>
      </c>
      <c r="K456" s="230"/>
      <c r="L456" s="235"/>
      <c r="M456" s="236"/>
      <c r="N456" s="237"/>
      <c r="O456" s="237"/>
      <c r="P456" s="238">
        <f>SUM(P457:P540)</f>
        <v>0</v>
      </c>
      <c r="Q456" s="237"/>
      <c r="R456" s="238">
        <f>SUM(R457:R540)</f>
        <v>1.5336624499999998</v>
      </c>
      <c r="S456" s="237"/>
      <c r="T456" s="239">
        <f>SUM(T457:T540)</f>
        <v>0</v>
      </c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R456" s="240" t="s">
        <v>87</v>
      </c>
      <c r="AT456" s="241" t="s">
        <v>76</v>
      </c>
      <c r="AU456" s="241" t="s">
        <v>85</v>
      </c>
      <c r="AY456" s="240" t="s">
        <v>167</v>
      </c>
      <c r="BK456" s="242">
        <f>SUM(BK457:BK540)</f>
        <v>0</v>
      </c>
    </row>
    <row r="457" spans="1:65" s="2" customFormat="1" ht="21.75" customHeight="1">
      <c r="A457" s="40"/>
      <c r="B457" s="41"/>
      <c r="C457" s="245" t="s">
        <v>782</v>
      </c>
      <c r="D457" s="245" t="s">
        <v>170</v>
      </c>
      <c r="E457" s="246" t="s">
        <v>783</v>
      </c>
      <c r="F457" s="247" t="s">
        <v>784</v>
      </c>
      <c r="G457" s="248" t="s">
        <v>267</v>
      </c>
      <c r="H457" s="249">
        <v>20.16</v>
      </c>
      <c r="I457" s="250"/>
      <c r="J457" s="251">
        <f>ROUND(I457*H457,2)</f>
        <v>0</v>
      </c>
      <c r="K457" s="247" t="s">
        <v>317</v>
      </c>
      <c r="L457" s="46"/>
      <c r="M457" s="252" t="s">
        <v>1</v>
      </c>
      <c r="N457" s="253" t="s">
        <v>42</v>
      </c>
      <c r="O457" s="93"/>
      <c r="P457" s="254">
        <f>O457*H457</f>
        <v>0</v>
      </c>
      <c r="Q457" s="254">
        <v>0.00038</v>
      </c>
      <c r="R457" s="254">
        <f>Q457*H457</f>
        <v>0.007660800000000001</v>
      </c>
      <c r="S457" s="254">
        <v>0</v>
      </c>
      <c r="T457" s="255">
        <f>S457*H457</f>
        <v>0</v>
      </c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R457" s="256" t="s">
        <v>300</v>
      </c>
      <c r="AT457" s="256" t="s">
        <v>170</v>
      </c>
      <c r="AU457" s="256" t="s">
        <v>87</v>
      </c>
      <c r="AY457" s="19" t="s">
        <v>167</v>
      </c>
      <c r="BE457" s="257">
        <f>IF(N457="základní",J457,0)</f>
        <v>0</v>
      </c>
      <c r="BF457" s="257">
        <f>IF(N457="snížená",J457,0)</f>
        <v>0</v>
      </c>
      <c r="BG457" s="257">
        <f>IF(N457="zákl. přenesená",J457,0)</f>
        <v>0</v>
      </c>
      <c r="BH457" s="257">
        <f>IF(N457="sníž. přenesená",J457,0)</f>
        <v>0</v>
      </c>
      <c r="BI457" s="257">
        <f>IF(N457="nulová",J457,0)</f>
        <v>0</v>
      </c>
      <c r="BJ457" s="19" t="s">
        <v>85</v>
      </c>
      <c r="BK457" s="257">
        <f>ROUND(I457*H457,2)</f>
        <v>0</v>
      </c>
      <c r="BL457" s="19" t="s">
        <v>300</v>
      </c>
      <c r="BM457" s="256" t="s">
        <v>785</v>
      </c>
    </row>
    <row r="458" spans="1:51" s="13" customFormat="1" ht="12">
      <c r="A458" s="13"/>
      <c r="B458" s="258"/>
      <c r="C458" s="259"/>
      <c r="D458" s="260" t="s">
        <v>177</v>
      </c>
      <c r="E458" s="261" t="s">
        <v>1</v>
      </c>
      <c r="F458" s="262" t="s">
        <v>786</v>
      </c>
      <c r="G458" s="259"/>
      <c r="H458" s="261" t="s">
        <v>1</v>
      </c>
      <c r="I458" s="263"/>
      <c r="J458" s="259"/>
      <c r="K458" s="259"/>
      <c r="L458" s="264"/>
      <c r="M458" s="265"/>
      <c r="N458" s="266"/>
      <c r="O458" s="266"/>
      <c r="P458" s="266"/>
      <c r="Q458" s="266"/>
      <c r="R458" s="266"/>
      <c r="S458" s="266"/>
      <c r="T458" s="267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68" t="s">
        <v>177</v>
      </c>
      <c r="AU458" s="268" t="s">
        <v>87</v>
      </c>
      <c r="AV458" s="13" t="s">
        <v>85</v>
      </c>
      <c r="AW458" s="13" t="s">
        <v>32</v>
      </c>
      <c r="AX458" s="13" t="s">
        <v>77</v>
      </c>
      <c r="AY458" s="268" t="s">
        <v>167</v>
      </c>
    </row>
    <row r="459" spans="1:51" s="14" customFormat="1" ht="12">
      <c r="A459" s="14"/>
      <c r="B459" s="269"/>
      <c r="C459" s="270"/>
      <c r="D459" s="260" t="s">
        <v>177</v>
      </c>
      <c r="E459" s="271" t="s">
        <v>1</v>
      </c>
      <c r="F459" s="272" t="s">
        <v>556</v>
      </c>
      <c r="G459" s="270"/>
      <c r="H459" s="273">
        <v>20.16</v>
      </c>
      <c r="I459" s="274"/>
      <c r="J459" s="270"/>
      <c r="K459" s="270"/>
      <c r="L459" s="275"/>
      <c r="M459" s="276"/>
      <c r="N459" s="277"/>
      <c r="O459" s="277"/>
      <c r="P459" s="277"/>
      <c r="Q459" s="277"/>
      <c r="R459" s="277"/>
      <c r="S459" s="277"/>
      <c r="T459" s="278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79" t="s">
        <v>177</v>
      </c>
      <c r="AU459" s="279" t="s">
        <v>87</v>
      </c>
      <c r="AV459" s="14" t="s">
        <v>87</v>
      </c>
      <c r="AW459" s="14" t="s">
        <v>32</v>
      </c>
      <c r="AX459" s="14" t="s">
        <v>77</v>
      </c>
      <c r="AY459" s="279" t="s">
        <v>167</v>
      </c>
    </row>
    <row r="460" spans="1:51" s="15" customFormat="1" ht="12">
      <c r="A460" s="15"/>
      <c r="B460" s="280"/>
      <c r="C460" s="281"/>
      <c r="D460" s="260" t="s">
        <v>177</v>
      </c>
      <c r="E460" s="282" t="s">
        <v>1</v>
      </c>
      <c r="F460" s="283" t="s">
        <v>196</v>
      </c>
      <c r="G460" s="281"/>
      <c r="H460" s="284">
        <v>20.16</v>
      </c>
      <c r="I460" s="285"/>
      <c r="J460" s="281"/>
      <c r="K460" s="281"/>
      <c r="L460" s="286"/>
      <c r="M460" s="287"/>
      <c r="N460" s="288"/>
      <c r="O460" s="288"/>
      <c r="P460" s="288"/>
      <c r="Q460" s="288"/>
      <c r="R460" s="288"/>
      <c r="S460" s="288"/>
      <c r="T460" s="289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T460" s="290" t="s">
        <v>177</v>
      </c>
      <c r="AU460" s="290" t="s">
        <v>87</v>
      </c>
      <c r="AV460" s="15" t="s">
        <v>175</v>
      </c>
      <c r="AW460" s="15" t="s">
        <v>32</v>
      </c>
      <c r="AX460" s="15" t="s">
        <v>85</v>
      </c>
      <c r="AY460" s="290" t="s">
        <v>167</v>
      </c>
    </row>
    <row r="461" spans="1:65" s="2" customFormat="1" ht="21.75" customHeight="1">
      <c r="A461" s="40"/>
      <c r="B461" s="41"/>
      <c r="C461" s="245" t="s">
        <v>787</v>
      </c>
      <c r="D461" s="245" t="s">
        <v>170</v>
      </c>
      <c r="E461" s="246" t="s">
        <v>788</v>
      </c>
      <c r="F461" s="247" t="s">
        <v>789</v>
      </c>
      <c r="G461" s="248" t="s">
        <v>267</v>
      </c>
      <c r="H461" s="249">
        <v>3.9</v>
      </c>
      <c r="I461" s="250"/>
      <c r="J461" s="251">
        <f>ROUND(I461*H461,2)</f>
        <v>0</v>
      </c>
      <c r="K461" s="247" t="s">
        <v>174</v>
      </c>
      <c r="L461" s="46"/>
      <c r="M461" s="252" t="s">
        <v>1</v>
      </c>
      <c r="N461" s="253" t="s">
        <v>42</v>
      </c>
      <c r="O461" s="93"/>
      <c r="P461" s="254">
        <f>O461*H461</f>
        <v>0</v>
      </c>
      <c r="Q461" s="254">
        <v>0.00138</v>
      </c>
      <c r="R461" s="254">
        <f>Q461*H461</f>
        <v>0.005382</v>
      </c>
      <c r="S461" s="254">
        <v>0</v>
      </c>
      <c r="T461" s="255">
        <f>S461*H461</f>
        <v>0</v>
      </c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R461" s="256" t="s">
        <v>300</v>
      </c>
      <c r="AT461" s="256" t="s">
        <v>170</v>
      </c>
      <c r="AU461" s="256" t="s">
        <v>87</v>
      </c>
      <c r="AY461" s="19" t="s">
        <v>167</v>
      </c>
      <c r="BE461" s="257">
        <f>IF(N461="základní",J461,0)</f>
        <v>0</v>
      </c>
      <c r="BF461" s="257">
        <f>IF(N461="snížená",J461,0)</f>
        <v>0</v>
      </c>
      <c r="BG461" s="257">
        <f>IF(N461="zákl. přenesená",J461,0)</f>
        <v>0</v>
      </c>
      <c r="BH461" s="257">
        <f>IF(N461="sníž. přenesená",J461,0)</f>
        <v>0</v>
      </c>
      <c r="BI461" s="257">
        <f>IF(N461="nulová",J461,0)</f>
        <v>0</v>
      </c>
      <c r="BJ461" s="19" t="s">
        <v>85</v>
      </c>
      <c r="BK461" s="257">
        <f>ROUND(I461*H461,2)</f>
        <v>0</v>
      </c>
      <c r="BL461" s="19" t="s">
        <v>300</v>
      </c>
      <c r="BM461" s="256" t="s">
        <v>790</v>
      </c>
    </row>
    <row r="462" spans="1:51" s="13" customFormat="1" ht="12">
      <c r="A462" s="13"/>
      <c r="B462" s="258"/>
      <c r="C462" s="259"/>
      <c r="D462" s="260" t="s">
        <v>177</v>
      </c>
      <c r="E462" s="261" t="s">
        <v>1</v>
      </c>
      <c r="F462" s="262" t="s">
        <v>791</v>
      </c>
      <c r="G462" s="259"/>
      <c r="H462" s="261" t="s">
        <v>1</v>
      </c>
      <c r="I462" s="263"/>
      <c r="J462" s="259"/>
      <c r="K462" s="259"/>
      <c r="L462" s="264"/>
      <c r="M462" s="265"/>
      <c r="N462" s="266"/>
      <c r="O462" s="266"/>
      <c r="P462" s="266"/>
      <c r="Q462" s="266"/>
      <c r="R462" s="266"/>
      <c r="S462" s="266"/>
      <c r="T462" s="267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68" t="s">
        <v>177</v>
      </c>
      <c r="AU462" s="268" t="s">
        <v>87</v>
      </c>
      <c r="AV462" s="13" t="s">
        <v>85</v>
      </c>
      <c r="AW462" s="13" t="s">
        <v>32</v>
      </c>
      <c r="AX462" s="13" t="s">
        <v>77</v>
      </c>
      <c r="AY462" s="268" t="s">
        <v>167</v>
      </c>
    </row>
    <row r="463" spans="1:51" s="14" customFormat="1" ht="12">
      <c r="A463" s="14"/>
      <c r="B463" s="269"/>
      <c r="C463" s="270"/>
      <c r="D463" s="260" t="s">
        <v>177</v>
      </c>
      <c r="E463" s="271" t="s">
        <v>1</v>
      </c>
      <c r="F463" s="272" t="s">
        <v>792</v>
      </c>
      <c r="G463" s="270"/>
      <c r="H463" s="273">
        <v>3.9</v>
      </c>
      <c r="I463" s="274"/>
      <c r="J463" s="270"/>
      <c r="K463" s="270"/>
      <c r="L463" s="275"/>
      <c r="M463" s="276"/>
      <c r="N463" s="277"/>
      <c r="O463" s="277"/>
      <c r="P463" s="277"/>
      <c r="Q463" s="277"/>
      <c r="R463" s="277"/>
      <c r="S463" s="277"/>
      <c r="T463" s="278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79" t="s">
        <v>177</v>
      </c>
      <c r="AU463" s="279" t="s">
        <v>87</v>
      </c>
      <c r="AV463" s="14" t="s">
        <v>87</v>
      </c>
      <c r="AW463" s="14" t="s">
        <v>32</v>
      </c>
      <c r="AX463" s="14" t="s">
        <v>77</v>
      </c>
      <c r="AY463" s="279" t="s">
        <v>167</v>
      </c>
    </row>
    <row r="464" spans="1:51" s="15" customFormat="1" ht="12">
      <c r="A464" s="15"/>
      <c r="B464" s="280"/>
      <c r="C464" s="281"/>
      <c r="D464" s="260" t="s">
        <v>177</v>
      </c>
      <c r="E464" s="282" t="s">
        <v>1</v>
      </c>
      <c r="F464" s="283" t="s">
        <v>196</v>
      </c>
      <c r="G464" s="281"/>
      <c r="H464" s="284">
        <v>3.9</v>
      </c>
      <c r="I464" s="285"/>
      <c r="J464" s="281"/>
      <c r="K464" s="281"/>
      <c r="L464" s="286"/>
      <c r="M464" s="287"/>
      <c r="N464" s="288"/>
      <c r="O464" s="288"/>
      <c r="P464" s="288"/>
      <c r="Q464" s="288"/>
      <c r="R464" s="288"/>
      <c r="S464" s="288"/>
      <c r="T464" s="289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T464" s="290" t="s">
        <v>177</v>
      </c>
      <c r="AU464" s="290" t="s">
        <v>87</v>
      </c>
      <c r="AV464" s="15" t="s">
        <v>175</v>
      </c>
      <c r="AW464" s="15" t="s">
        <v>32</v>
      </c>
      <c r="AX464" s="15" t="s">
        <v>85</v>
      </c>
      <c r="AY464" s="290" t="s">
        <v>167</v>
      </c>
    </row>
    <row r="465" spans="1:65" s="2" customFormat="1" ht="21.75" customHeight="1">
      <c r="A465" s="40"/>
      <c r="B465" s="41"/>
      <c r="C465" s="245" t="s">
        <v>793</v>
      </c>
      <c r="D465" s="245" t="s">
        <v>170</v>
      </c>
      <c r="E465" s="246" t="s">
        <v>794</v>
      </c>
      <c r="F465" s="247" t="s">
        <v>795</v>
      </c>
      <c r="G465" s="248" t="s">
        <v>267</v>
      </c>
      <c r="H465" s="249">
        <v>3.9</v>
      </c>
      <c r="I465" s="250"/>
      <c r="J465" s="251">
        <f>ROUND(I465*H465,2)</f>
        <v>0</v>
      </c>
      <c r="K465" s="247" t="s">
        <v>317</v>
      </c>
      <c r="L465" s="46"/>
      <c r="M465" s="252" t="s">
        <v>1</v>
      </c>
      <c r="N465" s="253" t="s">
        <v>42</v>
      </c>
      <c r="O465" s="93"/>
      <c r="P465" s="254">
        <f>O465*H465</f>
        <v>0</v>
      </c>
      <c r="Q465" s="254">
        <v>0.00294</v>
      </c>
      <c r="R465" s="254">
        <f>Q465*H465</f>
        <v>0.011465999999999999</v>
      </c>
      <c r="S465" s="254">
        <v>0</v>
      </c>
      <c r="T465" s="255">
        <f>S465*H465</f>
        <v>0</v>
      </c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R465" s="256" t="s">
        <v>300</v>
      </c>
      <c r="AT465" s="256" t="s">
        <v>170</v>
      </c>
      <c r="AU465" s="256" t="s">
        <v>87</v>
      </c>
      <c r="AY465" s="19" t="s">
        <v>167</v>
      </c>
      <c r="BE465" s="257">
        <f>IF(N465="základní",J465,0)</f>
        <v>0</v>
      </c>
      <c r="BF465" s="257">
        <f>IF(N465="snížená",J465,0)</f>
        <v>0</v>
      </c>
      <c r="BG465" s="257">
        <f>IF(N465="zákl. přenesená",J465,0)</f>
        <v>0</v>
      </c>
      <c r="BH465" s="257">
        <f>IF(N465="sníž. přenesená",J465,0)</f>
        <v>0</v>
      </c>
      <c r="BI465" s="257">
        <f>IF(N465="nulová",J465,0)</f>
        <v>0</v>
      </c>
      <c r="BJ465" s="19" t="s">
        <v>85</v>
      </c>
      <c r="BK465" s="257">
        <f>ROUND(I465*H465,2)</f>
        <v>0</v>
      </c>
      <c r="BL465" s="19" t="s">
        <v>300</v>
      </c>
      <c r="BM465" s="256" t="s">
        <v>796</v>
      </c>
    </row>
    <row r="466" spans="1:51" s="13" customFormat="1" ht="12">
      <c r="A466" s="13"/>
      <c r="B466" s="258"/>
      <c r="C466" s="259"/>
      <c r="D466" s="260" t="s">
        <v>177</v>
      </c>
      <c r="E466" s="261" t="s">
        <v>1</v>
      </c>
      <c r="F466" s="262" t="s">
        <v>797</v>
      </c>
      <c r="G466" s="259"/>
      <c r="H466" s="261" t="s">
        <v>1</v>
      </c>
      <c r="I466" s="263"/>
      <c r="J466" s="259"/>
      <c r="K466" s="259"/>
      <c r="L466" s="264"/>
      <c r="M466" s="265"/>
      <c r="N466" s="266"/>
      <c r="O466" s="266"/>
      <c r="P466" s="266"/>
      <c r="Q466" s="266"/>
      <c r="R466" s="266"/>
      <c r="S466" s="266"/>
      <c r="T466" s="267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68" t="s">
        <v>177</v>
      </c>
      <c r="AU466" s="268" t="s">
        <v>87</v>
      </c>
      <c r="AV466" s="13" t="s">
        <v>85</v>
      </c>
      <c r="AW466" s="13" t="s">
        <v>32</v>
      </c>
      <c r="AX466" s="13" t="s">
        <v>77</v>
      </c>
      <c r="AY466" s="268" t="s">
        <v>167</v>
      </c>
    </row>
    <row r="467" spans="1:51" s="14" customFormat="1" ht="12">
      <c r="A467" s="14"/>
      <c r="B467" s="269"/>
      <c r="C467" s="270"/>
      <c r="D467" s="260" t="s">
        <v>177</v>
      </c>
      <c r="E467" s="271" t="s">
        <v>1</v>
      </c>
      <c r="F467" s="272" t="s">
        <v>792</v>
      </c>
      <c r="G467" s="270"/>
      <c r="H467" s="273">
        <v>3.9</v>
      </c>
      <c r="I467" s="274"/>
      <c r="J467" s="270"/>
      <c r="K467" s="270"/>
      <c r="L467" s="275"/>
      <c r="M467" s="276"/>
      <c r="N467" s="277"/>
      <c r="O467" s="277"/>
      <c r="P467" s="277"/>
      <c r="Q467" s="277"/>
      <c r="R467" s="277"/>
      <c r="S467" s="277"/>
      <c r="T467" s="278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79" t="s">
        <v>177</v>
      </c>
      <c r="AU467" s="279" t="s">
        <v>87</v>
      </c>
      <c r="AV467" s="14" t="s">
        <v>87</v>
      </c>
      <c r="AW467" s="14" t="s">
        <v>32</v>
      </c>
      <c r="AX467" s="14" t="s">
        <v>77</v>
      </c>
      <c r="AY467" s="279" t="s">
        <v>167</v>
      </c>
    </row>
    <row r="468" spans="1:51" s="15" customFormat="1" ht="12">
      <c r="A468" s="15"/>
      <c r="B468" s="280"/>
      <c r="C468" s="281"/>
      <c r="D468" s="260" t="s">
        <v>177</v>
      </c>
      <c r="E468" s="282" t="s">
        <v>1</v>
      </c>
      <c r="F468" s="283" t="s">
        <v>196</v>
      </c>
      <c r="G468" s="281"/>
      <c r="H468" s="284">
        <v>3.9</v>
      </c>
      <c r="I468" s="285"/>
      <c r="J468" s="281"/>
      <c r="K468" s="281"/>
      <c r="L468" s="286"/>
      <c r="M468" s="287"/>
      <c r="N468" s="288"/>
      <c r="O468" s="288"/>
      <c r="P468" s="288"/>
      <c r="Q468" s="288"/>
      <c r="R468" s="288"/>
      <c r="S468" s="288"/>
      <c r="T468" s="289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T468" s="290" t="s">
        <v>177</v>
      </c>
      <c r="AU468" s="290" t="s">
        <v>87</v>
      </c>
      <c r="AV468" s="15" t="s">
        <v>175</v>
      </c>
      <c r="AW468" s="15" t="s">
        <v>32</v>
      </c>
      <c r="AX468" s="15" t="s">
        <v>85</v>
      </c>
      <c r="AY468" s="290" t="s">
        <v>167</v>
      </c>
    </row>
    <row r="469" spans="1:65" s="2" customFormat="1" ht="21.75" customHeight="1">
      <c r="A469" s="40"/>
      <c r="B469" s="41"/>
      <c r="C469" s="245" t="s">
        <v>798</v>
      </c>
      <c r="D469" s="245" t="s">
        <v>170</v>
      </c>
      <c r="E469" s="246" t="s">
        <v>799</v>
      </c>
      <c r="F469" s="247" t="s">
        <v>800</v>
      </c>
      <c r="G469" s="248" t="s">
        <v>267</v>
      </c>
      <c r="H469" s="249">
        <v>12.15</v>
      </c>
      <c r="I469" s="250"/>
      <c r="J469" s="251">
        <f>ROUND(I469*H469,2)</f>
        <v>0</v>
      </c>
      <c r="K469" s="247" t="s">
        <v>174</v>
      </c>
      <c r="L469" s="46"/>
      <c r="M469" s="252" t="s">
        <v>1</v>
      </c>
      <c r="N469" s="253" t="s">
        <v>42</v>
      </c>
      <c r="O469" s="93"/>
      <c r="P469" s="254">
        <f>O469*H469</f>
        <v>0</v>
      </c>
      <c r="Q469" s="254">
        <v>0.00294</v>
      </c>
      <c r="R469" s="254">
        <f>Q469*H469</f>
        <v>0.035721</v>
      </c>
      <c r="S469" s="254">
        <v>0</v>
      </c>
      <c r="T469" s="255">
        <f>S469*H469</f>
        <v>0</v>
      </c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R469" s="256" t="s">
        <v>300</v>
      </c>
      <c r="AT469" s="256" t="s">
        <v>170</v>
      </c>
      <c r="AU469" s="256" t="s">
        <v>87</v>
      </c>
      <c r="AY469" s="19" t="s">
        <v>167</v>
      </c>
      <c r="BE469" s="257">
        <f>IF(N469="základní",J469,0)</f>
        <v>0</v>
      </c>
      <c r="BF469" s="257">
        <f>IF(N469="snížená",J469,0)</f>
        <v>0</v>
      </c>
      <c r="BG469" s="257">
        <f>IF(N469="zákl. přenesená",J469,0)</f>
        <v>0</v>
      </c>
      <c r="BH469" s="257">
        <f>IF(N469="sníž. přenesená",J469,0)</f>
        <v>0</v>
      </c>
      <c r="BI469" s="257">
        <f>IF(N469="nulová",J469,0)</f>
        <v>0</v>
      </c>
      <c r="BJ469" s="19" t="s">
        <v>85</v>
      </c>
      <c r="BK469" s="257">
        <f>ROUND(I469*H469,2)</f>
        <v>0</v>
      </c>
      <c r="BL469" s="19" t="s">
        <v>300</v>
      </c>
      <c r="BM469" s="256" t="s">
        <v>801</v>
      </c>
    </row>
    <row r="470" spans="1:51" s="13" customFormat="1" ht="12">
      <c r="A470" s="13"/>
      <c r="B470" s="258"/>
      <c r="C470" s="259"/>
      <c r="D470" s="260" t="s">
        <v>177</v>
      </c>
      <c r="E470" s="261" t="s">
        <v>1</v>
      </c>
      <c r="F470" s="262" t="s">
        <v>802</v>
      </c>
      <c r="G470" s="259"/>
      <c r="H470" s="261" t="s">
        <v>1</v>
      </c>
      <c r="I470" s="263"/>
      <c r="J470" s="259"/>
      <c r="K470" s="259"/>
      <c r="L470" s="264"/>
      <c r="M470" s="265"/>
      <c r="N470" s="266"/>
      <c r="O470" s="266"/>
      <c r="P470" s="266"/>
      <c r="Q470" s="266"/>
      <c r="R470" s="266"/>
      <c r="S470" s="266"/>
      <c r="T470" s="267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68" t="s">
        <v>177</v>
      </c>
      <c r="AU470" s="268" t="s">
        <v>87</v>
      </c>
      <c r="AV470" s="13" t="s">
        <v>85</v>
      </c>
      <c r="AW470" s="13" t="s">
        <v>32</v>
      </c>
      <c r="AX470" s="13" t="s">
        <v>77</v>
      </c>
      <c r="AY470" s="268" t="s">
        <v>167</v>
      </c>
    </row>
    <row r="471" spans="1:51" s="14" customFormat="1" ht="12">
      <c r="A471" s="14"/>
      <c r="B471" s="269"/>
      <c r="C471" s="270"/>
      <c r="D471" s="260" t="s">
        <v>177</v>
      </c>
      <c r="E471" s="271" t="s">
        <v>1</v>
      </c>
      <c r="F471" s="272" t="s">
        <v>803</v>
      </c>
      <c r="G471" s="270"/>
      <c r="H471" s="273">
        <v>12.15</v>
      </c>
      <c r="I471" s="274"/>
      <c r="J471" s="270"/>
      <c r="K471" s="270"/>
      <c r="L471" s="275"/>
      <c r="M471" s="276"/>
      <c r="N471" s="277"/>
      <c r="O471" s="277"/>
      <c r="P471" s="277"/>
      <c r="Q471" s="277"/>
      <c r="R471" s="277"/>
      <c r="S471" s="277"/>
      <c r="T471" s="278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79" t="s">
        <v>177</v>
      </c>
      <c r="AU471" s="279" t="s">
        <v>87</v>
      </c>
      <c r="AV471" s="14" t="s">
        <v>87</v>
      </c>
      <c r="AW471" s="14" t="s">
        <v>32</v>
      </c>
      <c r="AX471" s="14" t="s">
        <v>77</v>
      </c>
      <c r="AY471" s="279" t="s">
        <v>167</v>
      </c>
    </row>
    <row r="472" spans="1:51" s="15" customFormat="1" ht="12">
      <c r="A472" s="15"/>
      <c r="B472" s="280"/>
      <c r="C472" s="281"/>
      <c r="D472" s="260" t="s">
        <v>177</v>
      </c>
      <c r="E472" s="282" t="s">
        <v>1</v>
      </c>
      <c r="F472" s="283" t="s">
        <v>196</v>
      </c>
      <c r="G472" s="281"/>
      <c r="H472" s="284">
        <v>12.15</v>
      </c>
      <c r="I472" s="285"/>
      <c r="J472" s="281"/>
      <c r="K472" s="281"/>
      <c r="L472" s="286"/>
      <c r="M472" s="287"/>
      <c r="N472" s="288"/>
      <c r="O472" s="288"/>
      <c r="P472" s="288"/>
      <c r="Q472" s="288"/>
      <c r="R472" s="288"/>
      <c r="S472" s="288"/>
      <c r="T472" s="289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T472" s="290" t="s">
        <v>177</v>
      </c>
      <c r="AU472" s="290" t="s">
        <v>87</v>
      </c>
      <c r="AV472" s="15" t="s">
        <v>175</v>
      </c>
      <c r="AW472" s="15" t="s">
        <v>32</v>
      </c>
      <c r="AX472" s="15" t="s">
        <v>85</v>
      </c>
      <c r="AY472" s="290" t="s">
        <v>167</v>
      </c>
    </row>
    <row r="473" spans="1:65" s="2" customFormat="1" ht="21.75" customHeight="1">
      <c r="A473" s="40"/>
      <c r="B473" s="41"/>
      <c r="C473" s="245" t="s">
        <v>804</v>
      </c>
      <c r="D473" s="245" t="s">
        <v>170</v>
      </c>
      <c r="E473" s="246" t="s">
        <v>805</v>
      </c>
      <c r="F473" s="247" t="s">
        <v>806</v>
      </c>
      <c r="G473" s="248" t="s">
        <v>267</v>
      </c>
      <c r="H473" s="249">
        <v>12.15</v>
      </c>
      <c r="I473" s="250"/>
      <c r="J473" s="251">
        <f>ROUND(I473*H473,2)</f>
        <v>0</v>
      </c>
      <c r="K473" s="247" t="s">
        <v>317</v>
      </c>
      <c r="L473" s="46"/>
      <c r="M473" s="252" t="s">
        <v>1</v>
      </c>
      <c r="N473" s="253" t="s">
        <v>42</v>
      </c>
      <c r="O473" s="93"/>
      <c r="P473" s="254">
        <f>O473*H473</f>
        <v>0</v>
      </c>
      <c r="Q473" s="254">
        <v>0.00354</v>
      </c>
      <c r="R473" s="254">
        <f>Q473*H473</f>
        <v>0.043011</v>
      </c>
      <c r="S473" s="254">
        <v>0</v>
      </c>
      <c r="T473" s="255">
        <f>S473*H473</f>
        <v>0</v>
      </c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R473" s="256" t="s">
        <v>300</v>
      </c>
      <c r="AT473" s="256" t="s">
        <v>170</v>
      </c>
      <c r="AU473" s="256" t="s">
        <v>87</v>
      </c>
      <c r="AY473" s="19" t="s">
        <v>167</v>
      </c>
      <c r="BE473" s="257">
        <f>IF(N473="základní",J473,0)</f>
        <v>0</v>
      </c>
      <c r="BF473" s="257">
        <f>IF(N473="snížená",J473,0)</f>
        <v>0</v>
      </c>
      <c r="BG473" s="257">
        <f>IF(N473="zákl. přenesená",J473,0)</f>
        <v>0</v>
      </c>
      <c r="BH473" s="257">
        <f>IF(N473="sníž. přenesená",J473,0)</f>
        <v>0</v>
      </c>
      <c r="BI473" s="257">
        <f>IF(N473="nulová",J473,0)</f>
        <v>0</v>
      </c>
      <c r="BJ473" s="19" t="s">
        <v>85</v>
      </c>
      <c r="BK473" s="257">
        <f>ROUND(I473*H473,2)</f>
        <v>0</v>
      </c>
      <c r="BL473" s="19" t="s">
        <v>300</v>
      </c>
      <c r="BM473" s="256" t="s">
        <v>807</v>
      </c>
    </row>
    <row r="474" spans="1:51" s="13" customFormat="1" ht="12">
      <c r="A474" s="13"/>
      <c r="B474" s="258"/>
      <c r="C474" s="259"/>
      <c r="D474" s="260" t="s">
        <v>177</v>
      </c>
      <c r="E474" s="261" t="s">
        <v>1</v>
      </c>
      <c r="F474" s="262" t="s">
        <v>808</v>
      </c>
      <c r="G474" s="259"/>
      <c r="H474" s="261" t="s">
        <v>1</v>
      </c>
      <c r="I474" s="263"/>
      <c r="J474" s="259"/>
      <c r="K474" s="259"/>
      <c r="L474" s="264"/>
      <c r="M474" s="265"/>
      <c r="N474" s="266"/>
      <c r="O474" s="266"/>
      <c r="P474" s="266"/>
      <c r="Q474" s="266"/>
      <c r="R474" s="266"/>
      <c r="S474" s="266"/>
      <c r="T474" s="267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68" t="s">
        <v>177</v>
      </c>
      <c r="AU474" s="268" t="s">
        <v>87</v>
      </c>
      <c r="AV474" s="13" t="s">
        <v>85</v>
      </c>
      <c r="AW474" s="13" t="s">
        <v>32</v>
      </c>
      <c r="AX474" s="13" t="s">
        <v>77</v>
      </c>
      <c r="AY474" s="268" t="s">
        <v>167</v>
      </c>
    </row>
    <row r="475" spans="1:51" s="14" customFormat="1" ht="12">
      <c r="A475" s="14"/>
      <c r="B475" s="269"/>
      <c r="C475" s="270"/>
      <c r="D475" s="260" t="s">
        <v>177</v>
      </c>
      <c r="E475" s="271" t="s">
        <v>1</v>
      </c>
      <c r="F475" s="272" t="s">
        <v>803</v>
      </c>
      <c r="G475" s="270"/>
      <c r="H475" s="273">
        <v>12.15</v>
      </c>
      <c r="I475" s="274"/>
      <c r="J475" s="270"/>
      <c r="K475" s="270"/>
      <c r="L475" s="275"/>
      <c r="M475" s="276"/>
      <c r="N475" s="277"/>
      <c r="O475" s="277"/>
      <c r="P475" s="277"/>
      <c r="Q475" s="277"/>
      <c r="R475" s="277"/>
      <c r="S475" s="277"/>
      <c r="T475" s="278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79" t="s">
        <v>177</v>
      </c>
      <c r="AU475" s="279" t="s">
        <v>87</v>
      </c>
      <c r="AV475" s="14" t="s">
        <v>87</v>
      </c>
      <c r="AW475" s="14" t="s">
        <v>32</v>
      </c>
      <c r="AX475" s="14" t="s">
        <v>77</v>
      </c>
      <c r="AY475" s="279" t="s">
        <v>167</v>
      </c>
    </row>
    <row r="476" spans="1:51" s="15" customFormat="1" ht="12">
      <c r="A476" s="15"/>
      <c r="B476" s="280"/>
      <c r="C476" s="281"/>
      <c r="D476" s="260" t="s">
        <v>177</v>
      </c>
      <c r="E476" s="282" t="s">
        <v>1</v>
      </c>
      <c r="F476" s="283" t="s">
        <v>196</v>
      </c>
      <c r="G476" s="281"/>
      <c r="H476" s="284">
        <v>12.15</v>
      </c>
      <c r="I476" s="285"/>
      <c r="J476" s="281"/>
      <c r="K476" s="281"/>
      <c r="L476" s="286"/>
      <c r="M476" s="287"/>
      <c r="N476" s="288"/>
      <c r="O476" s="288"/>
      <c r="P476" s="288"/>
      <c r="Q476" s="288"/>
      <c r="R476" s="288"/>
      <c r="S476" s="288"/>
      <c r="T476" s="289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T476" s="290" t="s">
        <v>177</v>
      </c>
      <c r="AU476" s="290" t="s">
        <v>87</v>
      </c>
      <c r="AV476" s="15" t="s">
        <v>175</v>
      </c>
      <c r="AW476" s="15" t="s">
        <v>32</v>
      </c>
      <c r="AX476" s="15" t="s">
        <v>85</v>
      </c>
      <c r="AY476" s="290" t="s">
        <v>167</v>
      </c>
    </row>
    <row r="477" spans="1:65" s="2" customFormat="1" ht="21.75" customHeight="1">
      <c r="A477" s="40"/>
      <c r="B477" s="41"/>
      <c r="C477" s="245" t="s">
        <v>809</v>
      </c>
      <c r="D477" s="245" t="s">
        <v>170</v>
      </c>
      <c r="E477" s="246" t="s">
        <v>810</v>
      </c>
      <c r="F477" s="247" t="s">
        <v>811</v>
      </c>
      <c r="G477" s="248" t="s">
        <v>173</v>
      </c>
      <c r="H477" s="249">
        <v>15.08</v>
      </c>
      <c r="I477" s="250"/>
      <c r="J477" s="251">
        <f>ROUND(I477*H477,2)</f>
        <v>0</v>
      </c>
      <c r="K477" s="247" t="s">
        <v>174</v>
      </c>
      <c r="L477" s="46"/>
      <c r="M477" s="252" t="s">
        <v>1</v>
      </c>
      <c r="N477" s="253" t="s">
        <v>42</v>
      </c>
      <c r="O477" s="93"/>
      <c r="P477" s="254">
        <f>O477*H477</f>
        <v>0</v>
      </c>
      <c r="Q477" s="254">
        <v>0</v>
      </c>
      <c r="R477" s="254">
        <f>Q477*H477</f>
        <v>0</v>
      </c>
      <c r="S477" s="254">
        <v>0</v>
      </c>
      <c r="T477" s="255">
        <f>S477*H477</f>
        <v>0</v>
      </c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R477" s="256" t="s">
        <v>300</v>
      </c>
      <c r="AT477" s="256" t="s">
        <v>170</v>
      </c>
      <c r="AU477" s="256" t="s">
        <v>87</v>
      </c>
      <c r="AY477" s="19" t="s">
        <v>167</v>
      </c>
      <c r="BE477" s="257">
        <f>IF(N477="základní",J477,0)</f>
        <v>0</v>
      </c>
      <c r="BF477" s="257">
        <f>IF(N477="snížená",J477,0)</f>
        <v>0</v>
      </c>
      <c r="BG477" s="257">
        <f>IF(N477="zákl. přenesená",J477,0)</f>
        <v>0</v>
      </c>
      <c r="BH477" s="257">
        <f>IF(N477="sníž. přenesená",J477,0)</f>
        <v>0</v>
      </c>
      <c r="BI477" s="257">
        <f>IF(N477="nulová",J477,0)</f>
        <v>0</v>
      </c>
      <c r="BJ477" s="19" t="s">
        <v>85</v>
      </c>
      <c r="BK477" s="257">
        <f>ROUND(I477*H477,2)</f>
        <v>0</v>
      </c>
      <c r="BL477" s="19" t="s">
        <v>300</v>
      </c>
      <c r="BM477" s="256" t="s">
        <v>812</v>
      </c>
    </row>
    <row r="478" spans="1:51" s="13" customFormat="1" ht="12">
      <c r="A478" s="13"/>
      <c r="B478" s="258"/>
      <c r="C478" s="259"/>
      <c r="D478" s="260" t="s">
        <v>177</v>
      </c>
      <c r="E478" s="261" t="s">
        <v>1</v>
      </c>
      <c r="F478" s="262" t="s">
        <v>813</v>
      </c>
      <c r="G478" s="259"/>
      <c r="H478" s="261" t="s">
        <v>1</v>
      </c>
      <c r="I478" s="263"/>
      <c r="J478" s="259"/>
      <c r="K478" s="259"/>
      <c r="L478" s="264"/>
      <c r="M478" s="265"/>
      <c r="N478" s="266"/>
      <c r="O478" s="266"/>
      <c r="P478" s="266"/>
      <c r="Q478" s="266"/>
      <c r="R478" s="266"/>
      <c r="S478" s="266"/>
      <c r="T478" s="267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68" t="s">
        <v>177</v>
      </c>
      <c r="AU478" s="268" t="s">
        <v>87</v>
      </c>
      <c r="AV478" s="13" t="s">
        <v>85</v>
      </c>
      <c r="AW478" s="13" t="s">
        <v>32</v>
      </c>
      <c r="AX478" s="13" t="s">
        <v>77</v>
      </c>
      <c r="AY478" s="268" t="s">
        <v>167</v>
      </c>
    </row>
    <row r="479" spans="1:51" s="13" customFormat="1" ht="12">
      <c r="A479" s="13"/>
      <c r="B479" s="258"/>
      <c r="C479" s="259"/>
      <c r="D479" s="260" t="s">
        <v>177</v>
      </c>
      <c r="E479" s="261" t="s">
        <v>1</v>
      </c>
      <c r="F479" s="262" t="s">
        <v>343</v>
      </c>
      <c r="G479" s="259"/>
      <c r="H479" s="261" t="s">
        <v>1</v>
      </c>
      <c r="I479" s="263"/>
      <c r="J479" s="259"/>
      <c r="K479" s="259"/>
      <c r="L479" s="264"/>
      <c r="M479" s="265"/>
      <c r="N479" s="266"/>
      <c r="O479" s="266"/>
      <c r="P479" s="266"/>
      <c r="Q479" s="266"/>
      <c r="R479" s="266"/>
      <c r="S479" s="266"/>
      <c r="T479" s="267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68" t="s">
        <v>177</v>
      </c>
      <c r="AU479" s="268" t="s">
        <v>87</v>
      </c>
      <c r="AV479" s="13" t="s">
        <v>85</v>
      </c>
      <c r="AW479" s="13" t="s">
        <v>32</v>
      </c>
      <c r="AX479" s="13" t="s">
        <v>77</v>
      </c>
      <c r="AY479" s="268" t="s">
        <v>167</v>
      </c>
    </row>
    <row r="480" spans="1:51" s="14" customFormat="1" ht="12">
      <c r="A480" s="14"/>
      <c r="B480" s="269"/>
      <c r="C480" s="270"/>
      <c r="D480" s="260" t="s">
        <v>177</v>
      </c>
      <c r="E480" s="271" t="s">
        <v>1</v>
      </c>
      <c r="F480" s="272" t="s">
        <v>344</v>
      </c>
      <c r="G480" s="270"/>
      <c r="H480" s="273">
        <v>15.08</v>
      </c>
      <c r="I480" s="274"/>
      <c r="J480" s="270"/>
      <c r="K480" s="270"/>
      <c r="L480" s="275"/>
      <c r="M480" s="276"/>
      <c r="N480" s="277"/>
      <c r="O480" s="277"/>
      <c r="P480" s="277"/>
      <c r="Q480" s="277"/>
      <c r="R480" s="277"/>
      <c r="S480" s="277"/>
      <c r="T480" s="278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79" t="s">
        <v>177</v>
      </c>
      <c r="AU480" s="279" t="s">
        <v>87</v>
      </c>
      <c r="AV480" s="14" t="s">
        <v>87</v>
      </c>
      <c r="AW480" s="14" t="s">
        <v>32</v>
      </c>
      <c r="AX480" s="14" t="s">
        <v>77</v>
      </c>
      <c r="AY480" s="279" t="s">
        <v>167</v>
      </c>
    </row>
    <row r="481" spans="1:51" s="15" customFormat="1" ht="12">
      <c r="A481" s="15"/>
      <c r="B481" s="280"/>
      <c r="C481" s="281"/>
      <c r="D481" s="260" t="s">
        <v>177</v>
      </c>
      <c r="E481" s="282" t="s">
        <v>1</v>
      </c>
      <c r="F481" s="283" t="s">
        <v>196</v>
      </c>
      <c r="G481" s="281"/>
      <c r="H481" s="284">
        <v>15.08</v>
      </c>
      <c r="I481" s="285"/>
      <c r="J481" s="281"/>
      <c r="K481" s="281"/>
      <c r="L481" s="286"/>
      <c r="M481" s="287"/>
      <c r="N481" s="288"/>
      <c r="O481" s="288"/>
      <c r="P481" s="288"/>
      <c r="Q481" s="288"/>
      <c r="R481" s="288"/>
      <c r="S481" s="288"/>
      <c r="T481" s="289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T481" s="290" t="s">
        <v>177</v>
      </c>
      <c r="AU481" s="290" t="s">
        <v>87</v>
      </c>
      <c r="AV481" s="15" t="s">
        <v>175</v>
      </c>
      <c r="AW481" s="15" t="s">
        <v>32</v>
      </c>
      <c r="AX481" s="15" t="s">
        <v>85</v>
      </c>
      <c r="AY481" s="290" t="s">
        <v>167</v>
      </c>
    </row>
    <row r="482" spans="1:65" s="2" customFormat="1" ht="21.75" customHeight="1">
      <c r="A482" s="40"/>
      <c r="B482" s="41"/>
      <c r="C482" s="245" t="s">
        <v>814</v>
      </c>
      <c r="D482" s="245" t="s">
        <v>170</v>
      </c>
      <c r="E482" s="246" t="s">
        <v>815</v>
      </c>
      <c r="F482" s="247" t="s">
        <v>816</v>
      </c>
      <c r="G482" s="248" t="s">
        <v>173</v>
      </c>
      <c r="H482" s="249">
        <v>51.61</v>
      </c>
      <c r="I482" s="250"/>
      <c r="J482" s="251">
        <f>ROUND(I482*H482,2)</f>
        <v>0</v>
      </c>
      <c r="K482" s="247" t="s">
        <v>174</v>
      </c>
      <c r="L482" s="46"/>
      <c r="M482" s="252" t="s">
        <v>1</v>
      </c>
      <c r="N482" s="253" t="s">
        <v>42</v>
      </c>
      <c r="O482" s="93"/>
      <c r="P482" s="254">
        <f>O482*H482</f>
        <v>0</v>
      </c>
      <c r="Q482" s="254">
        <v>0.00672</v>
      </c>
      <c r="R482" s="254">
        <f>Q482*H482</f>
        <v>0.3468192</v>
      </c>
      <c r="S482" s="254">
        <v>0</v>
      </c>
      <c r="T482" s="255">
        <f>S482*H482</f>
        <v>0</v>
      </c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R482" s="256" t="s">
        <v>300</v>
      </c>
      <c r="AT482" s="256" t="s">
        <v>170</v>
      </c>
      <c r="AU482" s="256" t="s">
        <v>87</v>
      </c>
      <c r="AY482" s="19" t="s">
        <v>167</v>
      </c>
      <c r="BE482" s="257">
        <f>IF(N482="základní",J482,0)</f>
        <v>0</v>
      </c>
      <c r="BF482" s="257">
        <f>IF(N482="snížená",J482,0)</f>
        <v>0</v>
      </c>
      <c r="BG482" s="257">
        <f>IF(N482="zákl. přenesená",J482,0)</f>
        <v>0</v>
      </c>
      <c r="BH482" s="257">
        <f>IF(N482="sníž. přenesená",J482,0)</f>
        <v>0</v>
      </c>
      <c r="BI482" s="257">
        <f>IF(N482="nulová",J482,0)</f>
        <v>0</v>
      </c>
      <c r="BJ482" s="19" t="s">
        <v>85</v>
      </c>
      <c r="BK482" s="257">
        <f>ROUND(I482*H482,2)</f>
        <v>0</v>
      </c>
      <c r="BL482" s="19" t="s">
        <v>300</v>
      </c>
      <c r="BM482" s="256" t="s">
        <v>817</v>
      </c>
    </row>
    <row r="483" spans="1:51" s="13" customFormat="1" ht="12">
      <c r="A483" s="13"/>
      <c r="B483" s="258"/>
      <c r="C483" s="259"/>
      <c r="D483" s="260" t="s">
        <v>177</v>
      </c>
      <c r="E483" s="261" t="s">
        <v>1</v>
      </c>
      <c r="F483" s="262" t="s">
        <v>818</v>
      </c>
      <c r="G483" s="259"/>
      <c r="H483" s="261" t="s">
        <v>1</v>
      </c>
      <c r="I483" s="263"/>
      <c r="J483" s="259"/>
      <c r="K483" s="259"/>
      <c r="L483" s="264"/>
      <c r="M483" s="265"/>
      <c r="N483" s="266"/>
      <c r="O483" s="266"/>
      <c r="P483" s="266"/>
      <c r="Q483" s="266"/>
      <c r="R483" s="266"/>
      <c r="S483" s="266"/>
      <c r="T483" s="267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68" t="s">
        <v>177</v>
      </c>
      <c r="AU483" s="268" t="s">
        <v>87</v>
      </c>
      <c r="AV483" s="13" t="s">
        <v>85</v>
      </c>
      <c r="AW483" s="13" t="s">
        <v>32</v>
      </c>
      <c r="AX483" s="13" t="s">
        <v>77</v>
      </c>
      <c r="AY483" s="268" t="s">
        <v>167</v>
      </c>
    </row>
    <row r="484" spans="1:51" s="13" customFormat="1" ht="12">
      <c r="A484" s="13"/>
      <c r="B484" s="258"/>
      <c r="C484" s="259"/>
      <c r="D484" s="260" t="s">
        <v>177</v>
      </c>
      <c r="E484" s="261" t="s">
        <v>1</v>
      </c>
      <c r="F484" s="262" t="s">
        <v>680</v>
      </c>
      <c r="G484" s="259"/>
      <c r="H484" s="261" t="s">
        <v>1</v>
      </c>
      <c r="I484" s="263"/>
      <c r="J484" s="259"/>
      <c r="K484" s="259"/>
      <c r="L484" s="264"/>
      <c r="M484" s="265"/>
      <c r="N484" s="266"/>
      <c r="O484" s="266"/>
      <c r="P484" s="266"/>
      <c r="Q484" s="266"/>
      <c r="R484" s="266"/>
      <c r="S484" s="266"/>
      <c r="T484" s="267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68" t="s">
        <v>177</v>
      </c>
      <c r="AU484" s="268" t="s">
        <v>87</v>
      </c>
      <c r="AV484" s="13" t="s">
        <v>85</v>
      </c>
      <c r="AW484" s="13" t="s">
        <v>32</v>
      </c>
      <c r="AX484" s="13" t="s">
        <v>77</v>
      </c>
      <c r="AY484" s="268" t="s">
        <v>167</v>
      </c>
    </row>
    <row r="485" spans="1:51" s="14" customFormat="1" ht="12">
      <c r="A485" s="14"/>
      <c r="B485" s="269"/>
      <c r="C485" s="270"/>
      <c r="D485" s="260" t="s">
        <v>177</v>
      </c>
      <c r="E485" s="271" t="s">
        <v>1</v>
      </c>
      <c r="F485" s="272" t="s">
        <v>681</v>
      </c>
      <c r="G485" s="270"/>
      <c r="H485" s="273">
        <v>51.61</v>
      </c>
      <c r="I485" s="274"/>
      <c r="J485" s="270"/>
      <c r="K485" s="270"/>
      <c r="L485" s="275"/>
      <c r="M485" s="276"/>
      <c r="N485" s="277"/>
      <c r="O485" s="277"/>
      <c r="P485" s="277"/>
      <c r="Q485" s="277"/>
      <c r="R485" s="277"/>
      <c r="S485" s="277"/>
      <c r="T485" s="278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79" t="s">
        <v>177</v>
      </c>
      <c r="AU485" s="279" t="s">
        <v>87</v>
      </c>
      <c r="AV485" s="14" t="s">
        <v>87</v>
      </c>
      <c r="AW485" s="14" t="s">
        <v>32</v>
      </c>
      <c r="AX485" s="14" t="s">
        <v>77</v>
      </c>
      <c r="AY485" s="279" t="s">
        <v>167</v>
      </c>
    </row>
    <row r="486" spans="1:51" s="15" customFormat="1" ht="12">
      <c r="A486" s="15"/>
      <c r="B486" s="280"/>
      <c r="C486" s="281"/>
      <c r="D486" s="260" t="s">
        <v>177</v>
      </c>
      <c r="E486" s="282" t="s">
        <v>1</v>
      </c>
      <c r="F486" s="283" t="s">
        <v>196</v>
      </c>
      <c r="G486" s="281"/>
      <c r="H486" s="284">
        <v>51.61</v>
      </c>
      <c r="I486" s="285"/>
      <c r="J486" s="281"/>
      <c r="K486" s="281"/>
      <c r="L486" s="286"/>
      <c r="M486" s="287"/>
      <c r="N486" s="288"/>
      <c r="O486" s="288"/>
      <c r="P486" s="288"/>
      <c r="Q486" s="288"/>
      <c r="R486" s="288"/>
      <c r="S486" s="288"/>
      <c r="T486" s="289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T486" s="290" t="s">
        <v>177</v>
      </c>
      <c r="AU486" s="290" t="s">
        <v>87</v>
      </c>
      <c r="AV486" s="15" t="s">
        <v>175</v>
      </c>
      <c r="AW486" s="15" t="s">
        <v>32</v>
      </c>
      <c r="AX486" s="15" t="s">
        <v>85</v>
      </c>
      <c r="AY486" s="290" t="s">
        <v>167</v>
      </c>
    </row>
    <row r="487" spans="1:65" s="2" customFormat="1" ht="21.75" customHeight="1">
      <c r="A487" s="40"/>
      <c r="B487" s="41"/>
      <c r="C487" s="245" t="s">
        <v>819</v>
      </c>
      <c r="D487" s="245" t="s">
        <v>170</v>
      </c>
      <c r="E487" s="246" t="s">
        <v>820</v>
      </c>
      <c r="F487" s="247" t="s">
        <v>821</v>
      </c>
      <c r="G487" s="248" t="s">
        <v>267</v>
      </c>
      <c r="H487" s="249">
        <v>24.8</v>
      </c>
      <c r="I487" s="250"/>
      <c r="J487" s="251">
        <f>ROUND(I487*H487,2)</f>
        <v>0</v>
      </c>
      <c r="K487" s="247" t="s">
        <v>174</v>
      </c>
      <c r="L487" s="46"/>
      <c r="M487" s="252" t="s">
        <v>1</v>
      </c>
      <c r="N487" s="253" t="s">
        <v>42</v>
      </c>
      <c r="O487" s="93"/>
      <c r="P487" s="254">
        <f>O487*H487</f>
        <v>0</v>
      </c>
      <c r="Q487" s="254">
        <v>0.00297</v>
      </c>
      <c r="R487" s="254">
        <f>Q487*H487</f>
        <v>0.073656</v>
      </c>
      <c r="S487" s="254">
        <v>0</v>
      </c>
      <c r="T487" s="255">
        <f>S487*H487</f>
        <v>0</v>
      </c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R487" s="256" t="s">
        <v>300</v>
      </c>
      <c r="AT487" s="256" t="s">
        <v>170</v>
      </c>
      <c r="AU487" s="256" t="s">
        <v>87</v>
      </c>
      <c r="AY487" s="19" t="s">
        <v>167</v>
      </c>
      <c r="BE487" s="257">
        <f>IF(N487="základní",J487,0)</f>
        <v>0</v>
      </c>
      <c r="BF487" s="257">
        <f>IF(N487="snížená",J487,0)</f>
        <v>0</v>
      </c>
      <c r="BG487" s="257">
        <f>IF(N487="zákl. přenesená",J487,0)</f>
        <v>0</v>
      </c>
      <c r="BH487" s="257">
        <f>IF(N487="sníž. přenesená",J487,0)</f>
        <v>0</v>
      </c>
      <c r="BI487" s="257">
        <f>IF(N487="nulová",J487,0)</f>
        <v>0</v>
      </c>
      <c r="BJ487" s="19" t="s">
        <v>85</v>
      </c>
      <c r="BK487" s="257">
        <f>ROUND(I487*H487,2)</f>
        <v>0</v>
      </c>
      <c r="BL487" s="19" t="s">
        <v>300</v>
      </c>
      <c r="BM487" s="256" t="s">
        <v>822</v>
      </c>
    </row>
    <row r="488" spans="1:51" s="13" customFormat="1" ht="12">
      <c r="A488" s="13"/>
      <c r="B488" s="258"/>
      <c r="C488" s="259"/>
      <c r="D488" s="260" t="s">
        <v>177</v>
      </c>
      <c r="E488" s="261" t="s">
        <v>1</v>
      </c>
      <c r="F488" s="262" t="s">
        <v>823</v>
      </c>
      <c r="G488" s="259"/>
      <c r="H488" s="261" t="s">
        <v>1</v>
      </c>
      <c r="I488" s="263"/>
      <c r="J488" s="259"/>
      <c r="K488" s="259"/>
      <c r="L488" s="264"/>
      <c r="M488" s="265"/>
      <c r="N488" s="266"/>
      <c r="O488" s="266"/>
      <c r="P488" s="266"/>
      <c r="Q488" s="266"/>
      <c r="R488" s="266"/>
      <c r="S488" s="266"/>
      <c r="T488" s="267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68" t="s">
        <v>177</v>
      </c>
      <c r="AU488" s="268" t="s">
        <v>87</v>
      </c>
      <c r="AV488" s="13" t="s">
        <v>85</v>
      </c>
      <c r="AW488" s="13" t="s">
        <v>32</v>
      </c>
      <c r="AX488" s="13" t="s">
        <v>77</v>
      </c>
      <c r="AY488" s="268" t="s">
        <v>167</v>
      </c>
    </row>
    <row r="489" spans="1:51" s="14" customFormat="1" ht="12">
      <c r="A489" s="14"/>
      <c r="B489" s="269"/>
      <c r="C489" s="270"/>
      <c r="D489" s="260" t="s">
        <v>177</v>
      </c>
      <c r="E489" s="271" t="s">
        <v>1</v>
      </c>
      <c r="F489" s="272" t="s">
        <v>398</v>
      </c>
      <c r="G489" s="270"/>
      <c r="H489" s="273">
        <v>24.8</v>
      </c>
      <c r="I489" s="274"/>
      <c r="J489" s="270"/>
      <c r="K489" s="270"/>
      <c r="L489" s="275"/>
      <c r="M489" s="276"/>
      <c r="N489" s="277"/>
      <c r="O489" s="277"/>
      <c r="P489" s="277"/>
      <c r="Q489" s="277"/>
      <c r="R489" s="277"/>
      <c r="S489" s="277"/>
      <c r="T489" s="278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79" t="s">
        <v>177</v>
      </c>
      <c r="AU489" s="279" t="s">
        <v>87</v>
      </c>
      <c r="AV489" s="14" t="s">
        <v>87</v>
      </c>
      <c r="AW489" s="14" t="s">
        <v>32</v>
      </c>
      <c r="AX489" s="14" t="s">
        <v>77</v>
      </c>
      <c r="AY489" s="279" t="s">
        <v>167</v>
      </c>
    </row>
    <row r="490" spans="1:51" s="15" customFormat="1" ht="12">
      <c r="A490" s="15"/>
      <c r="B490" s="280"/>
      <c r="C490" s="281"/>
      <c r="D490" s="260" t="s">
        <v>177</v>
      </c>
      <c r="E490" s="282" t="s">
        <v>1</v>
      </c>
      <c r="F490" s="283" t="s">
        <v>196</v>
      </c>
      <c r="G490" s="281"/>
      <c r="H490" s="284">
        <v>24.8</v>
      </c>
      <c r="I490" s="285"/>
      <c r="J490" s="281"/>
      <c r="K490" s="281"/>
      <c r="L490" s="286"/>
      <c r="M490" s="287"/>
      <c r="N490" s="288"/>
      <c r="O490" s="288"/>
      <c r="P490" s="288"/>
      <c r="Q490" s="288"/>
      <c r="R490" s="288"/>
      <c r="S490" s="288"/>
      <c r="T490" s="289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T490" s="290" t="s">
        <v>177</v>
      </c>
      <c r="AU490" s="290" t="s">
        <v>87</v>
      </c>
      <c r="AV490" s="15" t="s">
        <v>175</v>
      </c>
      <c r="AW490" s="15" t="s">
        <v>32</v>
      </c>
      <c r="AX490" s="15" t="s">
        <v>85</v>
      </c>
      <c r="AY490" s="290" t="s">
        <v>167</v>
      </c>
    </row>
    <row r="491" spans="1:65" s="2" customFormat="1" ht="21.75" customHeight="1">
      <c r="A491" s="40"/>
      <c r="B491" s="41"/>
      <c r="C491" s="245" t="s">
        <v>824</v>
      </c>
      <c r="D491" s="245" t="s">
        <v>170</v>
      </c>
      <c r="E491" s="246" t="s">
        <v>825</v>
      </c>
      <c r="F491" s="247" t="s">
        <v>826</v>
      </c>
      <c r="G491" s="248" t="s">
        <v>267</v>
      </c>
      <c r="H491" s="249">
        <v>3.9</v>
      </c>
      <c r="I491" s="250"/>
      <c r="J491" s="251">
        <f>ROUND(I491*H491,2)</f>
        <v>0</v>
      </c>
      <c r="K491" s="247" t="s">
        <v>317</v>
      </c>
      <c r="L491" s="46"/>
      <c r="M491" s="252" t="s">
        <v>1</v>
      </c>
      <c r="N491" s="253" t="s">
        <v>42</v>
      </c>
      <c r="O491" s="93"/>
      <c r="P491" s="254">
        <f>O491*H491</f>
        <v>0</v>
      </c>
      <c r="Q491" s="254">
        <v>0.00151</v>
      </c>
      <c r="R491" s="254">
        <f>Q491*H491</f>
        <v>0.005889</v>
      </c>
      <c r="S491" s="254">
        <v>0</v>
      </c>
      <c r="T491" s="255">
        <f>S491*H491</f>
        <v>0</v>
      </c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R491" s="256" t="s">
        <v>300</v>
      </c>
      <c r="AT491" s="256" t="s">
        <v>170</v>
      </c>
      <c r="AU491" s="256" t="s">
        <v>87</v>
      </c>
      <c r="AY491" s="19" t="s">
        <v>167</v>
      </c>
      <c r="BE491" s="257">
        <f>IF(N491="základní",J491,0)</f>
        <v>0</v>
      </c>
      <c r="BF491" s="257">
        <f>IF(N491="snížená",J491,0)</f>
        <v>0</v>
      </c>
      <c r="BG491" s="257">
        <f>IF(N491="zákl. přenesená",J491,0)</f>
        <v>0</v>
      </c>
      <c r="BH491" s="257">
        <f>IF(N491="sníž. přenesená",J491,0)</f>
        <v>0</v>
      </c>
      <c r="BI491" s="257">
        <f>IF(N491="nulová",J491,0)</f>
        <v>0</v>
      </c>
      <c r="BJ491" s="19" t="s">
        <v>85</v>
      </c>
      <c r="BK491" s="257">
        <f>ROUND(I491*H491,2)</f>
        <v>0</v>
      </c>
      <c r="BL491" s="19" t="s">
        <v>300</v>
      </c>
      <c r="BM491" s="256" t="s">
        <v>827</v>
      </c>
    </row>
    <row r="492" spans="1:51" s="13" customFormat="1" ht="12">
      <c r="A492" s="13"/>
      <c r="B492" s="258"/>
      <c r="C492" s="259"/>
      <c r="D492" s="260" t="s">
        <v>177</v>
      </c>
      <c r="E492" s="261" t="s">
        <v>1</v>
      </c>
      <c r="F492" s="262" t="s">
        <v>828</v>
      </c>
      <c r="G492" s="259"/>
      <c r="H492" s="261" t="s">
        <v>1</v>
      </c>
      <c r="I492" s="263"/>
      <c r="J492" s="259"/>
      <c r="K492" s="259"/>
      <c r="L492" s="264"/>
      <c r="M492" s="265"/>
      <c r="N492" s="266"/>
      <c r="O492" s="266"/>
      <c r="P492" s="266"/>
      <c r="Q492" s="266"/>
      <c r="R492" s="266"/>
      <c r="S492" s="266"/>
      <c r="T492" s="267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68" t="s">
        <v>177</v>
      </c>
      <c r="AU492" s="268" t="s">
        <v>87</v>
      </c>
      <c r="AV492" s="13" t="s">
        <v>85</v>
      </c>
      <c r="AW492" s="13" t="s">
        <v>32</v>
      </c>
      <c r="AX492" s="13" t="s">
        <v>77</v>
      </c>
      <c r="AY492" s="268" t="s">
        <v>167</v>
      </c>
    </row>
    <row r="493" spans="1:51" s="14" customFormat="1" ht="12">
      <c r="A493" s="14"/>
      <c r="B493" s="269"/>
      <c r="C493" s="270"/>
      <c r="D493" s="260" t="s">
        <v>177</v>
      </c>
      <c r="E493" s="271" t="s">
        <v>1</v>
      </c>
      <c r="F493" s="272" t="s">
        <v>792</v>
      </c>
      <c r="G493" s="270"/>
      <c r="H493" s="273">
        <v>3.9</v>
      </c>
      <c r="I493" s="274"/>
      <c r="J493" s="270"/>
      <c r="K493" s="270"/>
      <c r="L493" s="275"/>
      <c r="M493" s="276"/>
      <c r="N493" s="277"/>
      <c r="O493" s="277"/>
      <c r="P493" s="277"/>
      <c r="Q493" s="277"/>
      <c r="R493" s="277"/>
      <c r="S493" s="277"/>
      <c r="T493" s="278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79" t="s">
        <v>177</v>
      </c>
      <c r="AU493" s="279" t="s">
        <v>87</v>
      </c>
      <c r="AV493" s="14" t="s">
        <v>87</v>
      </c>
      <c r="AW493" s="14" t="s">
        <v>32</v>
      </c>
      <c r="AX493" s="14" t="s">
        <v>77</v>
      </c>
      <c r="AY493" s="279" t="s">
        <v>167</v>
      </c>
    </row>
    <row r="494" spans="1:51" s="15" customFormat="1" ht="12">
      <c r="A494" s="15"/>
      <c r="B494" s="280"/>
      <c r="C494" s="281"/>
      <c r="D494" s="260" t="s">
        <v>177</v>
      </c>
      <c r="E494" s="282" t="s">
        <v>1</v>
      </c>
      <c r="F494" s="283" t="s">
        <v>196</v>
      </c>
      <c r="G494" s="281"/>
      <c r="H494" s="284">
        <v>3.9</v>
      </c>
      <c r="I494" s="285"/>
      <c r="J494" s="281"/>
      <c r="K494" s="281"/>
      <c r="L494" s="286"/>
      <c r="M494" s="287"/>
      <c r="N494" s="288"/>
      <c r="O494" s="288"/>
      <c r="P494" s="288"/>
      <c r="Q494" s="288"/>
      <c r="R494" s="288"/>
      <c r="S494" s="288"/>
      <c r="T494" s="289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T494" s="290" t="s">
        <v>177</v>
      </c>
      <c r="AU494" s="290" t="s">
        <v>87</v>
      </c>
      <c r="AV494" s="15" t="s">
        <v>175</v>
      </c>
      <c r="AW494" s="15" t="s">
        <v>32</v>
      </c>
      <c r="AX494" s="15" t="s">
        <v>85</v>
      </c>
      <c r="AY494" s="290" t="s">
        <v>167</v>
      </c>
    </row>
    <row r="495" spans="1:65" s="2" customFormat="1" ht="21.75" customHeight="1">
      <c r="A495" s="40"/>
      <c r="B495" s="41"/>
      <c r="C495" s="245" t="s">
        <v>829</v>
      </c>
      <c r="D495" s="245" t="s">
        <v>170</v>
      </c>
      <c r="E495" s="246" t="s">
        <v>830</v>
      </c>
      <c r="F495" s="247" t="s">
        <v>831</v>
      </c>
      <c r="G495" s="248" t="s">
        <v>267</v>
      </c>
      <c r="H495" s="249">
        <v>3.9</v>
      </c>
      <c r="I495" s="250"/>
      <c r="J495" s="251">
        <f>ROUND(I495*H495,2)</f>
        <v>0</v>
      </c>
      <c r="K495" s="247" t="s">
        <v>317</v>
      </c>
      <c r="L495" s="46"/>
      <c r="M495" s="252" t="s">
        <v>1</v>
      </c>
      <c r="N495" s="253" t="s">
        <v>42</v>
      </c>
      <c r="O495" s="93"/>
      <c r="P495" s="254">
        <f>O495*H495</f>
        <v>0</v>
      </c>
      <c r="Q495" s="254">
        <v>0.00194</v>
      </c>
      <c r="R495" s="254">
        <f>Q495*H495</f>
        <v>0.007566</v>
      </c>
      <c r="S495" s="254">
        <v>0</v>
      </c>
      <c r="T495" s="255">
        <f>S495*H495</f>
        <v>0</v>
      </c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R495" s="256" t="s">
        <v>300</v>
      </c>
      <c r="AT495" s="256" t="s">
        <v>170</v>
      </c>
      <c r="AU495" s="256" t="s">
        <v>87</v>
      </c>
      <c r="AY495" s="19" t="s">
        <v>167</v>
      </c>
      <c r="BE495" s="257">
        <f>IF(N495="základní",J495,0)</f>
        <v>0</v>
      </c>
      <c r="BF495" s="257">
        <f>IF(N495="snížená",J495,0)</f>
        <v>0</v>
      </c>
      <c r="BG495" s="257">
        <f>IF(N495="zákl. přenesená",J495,0)</f>
        <v>0</v>
      </c>
      <c r="BH495" s="257">
        <f>IF(N495="sníž. přenesená",J495,0)</f>
        <v>0</v>
      </c>
      <c r="BI495" s="257">
        <f>IF(N495="nulová",J495,0)</f>
        <v>0</v>
      </c>
      <c r="BJ495" s="19" t="s">
        <v>85</v>
      </c>
      <c r="BK495" s="257">
        <f>ROUND(I495*H495,2)</f>
        <v>0</v>
      </c>
      <c r="BL495" s="19" t="s">
        <v>300</v>
      </c>
      <c r="BM495" s="256" t="s">
        <v>832</v>
      </c>
    </row>
    <row r="496" spans="1:51" s="13" customFormat="1" ht="12">
      <c r="A496" s="13"/>
      <c r="B496" s="258"/>
      <c r="C496" s="259"/>
      <c r="D496" s="260" t="s">
        <v>177</v>
      </c>
      <c r="E496" s="261" t="s">
        <v>1</v>
      </c>
      <c r="F496" s="262" t="s">
        <v>833</v>
      </c>
      <c r="G496" s="259"/>
      <c r="H496" s="261" t="s">
        <v>1</v>
      </c>
      <c r="I496" s="263"/>
      <c r="J496" s="259"/>
      <c r="K496" s="259"/>
      <c r="L496" s="264"/>
      <c r="M496" s="265"/>
      <c r="N496" s="266"/>
      <c r="O496" s="266"/>
      <c r="P496" s="266"/>
      <c r="Q496" s="266"/>
      <c r="R496" s="266"/>
      <c r="S496" s="266"/>
      <c r="T496" s="267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68" t="s">
        <v>177</v>
      </c>
      <c r="AU496" s="268" t="s">
        <v>87</v>
      </c>
      <c r="AV496" s="13" t="s">
        <v>85</v>
      </c>
      <c r="AW496" s="13" t="s">
        <v>32</v>
      </c>
      <c r="AX496" s="13" t="s">
        <v>77</v>
      </c>
      <c r="AY496" s="268" t="s">
        <v>167</v>
      </c>
    </row>
    <row r="497" spans="1:51" s="14" customFormat="1" ht="12">
      <c r="A497" s="14"/>
      <c r="B497" s="269"/>
      <c r="C497" s="270"/>
      <c r="D497" s="260" t="s">
        <v>177</v>
      </c>
      <c r="E497" s="271" t="s">
        <v>1</v>
      </c>
      <c r="F497" s="272" t="s">
        <v>834</v>
      </c>
      <c r="G497" s="270"/>
      <c r="H497" s="273">
        <v>3.9</v>
      </c>
      <c r="I497" s="274"/>
      <c r="J497" s="270"/>
      <c r="K497" s="270"/>
      <c r="L497" s="275"/>
      <c r="M497" s="276"/>
      <c r="N497" s="277"/>
      <c r="O497" s="277"/>
      <c r="P497" s="277"/>
      <c r="Q497" s="277"/>
      <c r="R497" s="277"/>
      <c r="S497" s="277"/>
      <c r="T497" s="278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79" t="s">
        <v>177</v>
      </c>
      <c r="AU497" s="279" t="s">
        <v>87</v>
      </c>
      <c r="AV497" s="14" t="s">
        <v>87</v>
      </c>
      <c r="AW497" s="14" t="s">
        <v>32</v>
      </c>
      <c r="AX497" s="14" t="s">
        <v>77</v>
      </c>
      <c r="AY497" s="279" t="s">
        <v>167</v>
      </c>
    </row>
    <row r="498" spans="1:51" s="15" customFormat="1" ht="12">
      <c r="A498" s="15"/>
      <c r="B498" s="280"/>
      <c r="C498" s="281"/>
      <c r="D498" s="260" t="s">
        <v>177</v>
      </c>
      <c r="E498" s="282" t="s">
        <v>1</v>
      </c>
      <c r="F498" s="283" t="s">
        <v>196</v>
      </c>
      <c r="G498" s="281"/>
      <c r="H498" s="284">
        <v>3.9</v>
      </c>
      <c r="I498" s="285"/>
      <c r="J498" s="281"/>
      <c r="K498" s="281"/>
      <c r="L498" s="286"/>
      <c r="M498" s="287"/>
      <c r="N498" s="288"/>
      <c r="O498" s="288"/>
      <c r="P498" s="288"/>
      <c r="Q498" s="288"/>
      <c r="R498" s="288"/>
      <c r="S498" s="288"/>
      <c r="T498" s="289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T498" s="290" t="s">
        <v>177</v>
      </c>
      <c r="AU498" s="290" t="s">
        <v>87</v>
      </c>
      <c r="AV498" s="15" t="s">
        <v>175</v>
      </c>
      <c r="AW498" s="15" t="s">
        <v>32</v>
      </c>
      <c r="AX498" s="15" t="s">
        <v>85</v>
      </c>
      <c r="AY498" s="290" t="s">
        <v>167</v>
      </c>
    </row>
    <row r="499" spans="1:65" s="2" customFormat="1" ht="21.75" customHeight="1">
      <c r="A499" s="40"/>
      <c r="B499" s="41"/>
      <c r="C499" s="245" t="s">
        <v>835</v>
      </c>
      <c r="D499" s="245" t="s">
        <v>170</v>
      </c>
      <c r="E499" s="246" t="s">
        <v>836</v>
      </c>
      <c r="F499" s="247" t="s">
        <v>837</v>
      </c>
      <c r="G499" s="248" t="s">
        <v>173</v>
      </c>
      <c r="H499" s="249">
        <v>11.907</v>
      </c>
      <c r="I499" s="250"/>
      <c r="J499" s="251">
        <f>ROUND(I499*H499,2)</f>
        <v>0</v>
      </c>
      <c r="K499" s="247" t="s">
        <v>174</v>
      </c>
      <c r="L499" s="46"/>
      <c r="M499" s="252" t="s">
        <v>1</v>
      </c>
      <c r="N499" s="253" t="s">
        <v>42</v>
      </c>
      <c r="O499" s="93"/>
      <c r="P499" s="254">
        <f>O499*H499</f>
        <v>0</v>
      </c>
      <c r="Q499" s="254">
        <v>0.00735</v>
      </c>
      <c r="R499" s="254">
        <f>Q499*H499</f>
        <v>0.08751645</v>
      </c>
      <c r="S499" s="254">
        <v>0</v>
      </c>
      <c r="T499" s="255">
        <f>S499*H499</f>
        <v>0</v>
      </c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R499" s="256" t="s">
        <v>300</v>
      </c>
      <c r="AT499" s="256" t="s">
        <v>170</v>
      </c>
      <c r="AU499" s="256" t="s">
        <v>87</v>
      </c>
      <c r="AY499" s="19" t="s">
        <v>167</v>
      </c>
      <c r="BE499" s="257">
        <f>IF(N499="základní",J499,0)</f>
        <v>0</v>
      </c>
      <c r="BF499" s="257">
        <f>IF(N499="snížená",J499,0)</f>
        <v>0</v>
      </c>
      <c r="BG499" s="257">
        <f>IF(N499="zákl. přenesená",J499,0)</f>
        <v>0</v>
      </c>
      <c r="BH499" s="257">
        <f>IF(N499="sníž. přenesená",J499,0)</f>
        <v>0</v>
      </c>
      <c r="BI499" s="257">
        <f>IF(N499="nulová",J499,0)</f>
        <v>0</v>
      </c>
      <c r="BJ499" s="19" t="s">
        <v>85</v>
      </c>
      <c r="BK499" s="257">
        <f>ROUND(I499*H499,2)</f>
        <v>0</v>
      </c>
      <c r="BL499" s="19" t="s">
        <v>300</v>
      </c>
      <c r="BM499" s="256" t="s">
        <v>838</v>
      </c>
    </row>
    <row r="500" spans="1:51" s="13" customFormat="1" ht="12">
      <c r="A500" s="13"/>
      <c r="B500" s="258"/>
      <c r="C500" s="259"/>
      <c r="D500" s="260" t="s">
        <v>177</v>
      </c>
      <c r="E500" s="261" t="s">
        <v>1</v>
      </c>
      <c r="F500" s="262" t="s">
        <v>839</v>
      </c>
      <c r="G500" s="259"/>
      <c r="H500" s="261" t="s">
        <v>1</v>
      </c>
      <c r="I500" s="263"/>
      <c r="J500" s="259"/>
      <c r="K500" s="259"/>
      <c r="L500" s="264"/>
      <c r="M500" s="265"/>
      <c r="N500" s="266"/>
      <c r="O500" s="266"/>
      <c r="P500" s="266"/>
      <c r="Q500" s="266"/>
      <c r="R500" s="266"/>
      <c r="S500" s="266"/>
      <c r="T500" s="267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68" t="s">
        <v>177</v>
      </c>
      <c r="AU500" s="268" t="s">
        <v>87</v>
      </c>
      <c r="AV500" s="13" t="s">
        <v>85</v>
      </c>
      <c r="AW500" s="13" t="s">
        <v>32</v>
      </c>
      <c r="AX500" s="13" t="s">
        <v>77</v>
      </c>
      <c r="AY500" s="268" t="s">
        <v>167</v>
      </c>
    </row>
    <row r="501" spans="1:51" s="14" customFormat="1" ht="12">
      <c r="A501" s="14"/>
      <c r="B501" s="269"/>
      <c r="C501" s="270"/>
      <c r="D501" s="260" t="s">
        <v>177</v>
      </c>
      <c r="E501" s="271" t="s">
        <v>1</v>
      </c>
      <c r="F501" s="272" t="s">
        <v>840</v>
      </c>
      <c r="G501" s="270"/>
      <c r="H501" s="273">
        <v>11.907</v>
      </c>
      <c r="I501" s="274"/>
      <c r="J501" s="270"/>
      <c r="K501" s="270"/>
      <c r="L501" s="275"/>
      <c r="M501" s="276"/>
      <c r="N501" s="277"/>
      <c r="O501" s="277"/>
      <c r="P501" s="277"/>
      <c r="Q501" s="277"/>
      <c r="R501" s="277"/>
      <c r="S501" s="277"/>
      <c r="T501" s="278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79" t="s">
        <v>177</v>
      </c>
      <c r="AU501" s="279" t="s">
        <v>87</v>
      </c>
      <c r="AV501" s="14" t="s">
        <v>87</v>
      </c>
      <c r="AW501" s="14" t="s">
        <v>32</v>
      </c>
      <c r="AX501" s="14" t="s">
        <v>77</v>
      </c>
      <c r="AY501" s="279" t="s">
        <v>167</v>
      </c>
    </row>
    <row r="502" spans="1:51" s="15" customFormat="1" ht="12">
      <c r="A502" s="15"/>
      <c r="B502" s="280"/>
      <c r="C502" s="281"/>
      <c r="D502" s="260" t="s">
        <v>177</v>
      </c>
      <c r="E502" s="282" t="s">
        <v>1</v>
      </c>
      <c r="F502" s="283" t="s">
        <v>196</v>
      </c>
      <c r="G502" s="281"/>
      <c r="H502" s="284">
        <v>11.907</v>
      </c>
      <c r="I502" s="285"/>
      <c r="J502" s="281"/>
      <c r="K502" s="281"/>
      <c r="L502" s="286"/>
      <c r="M502" s="287"/>
      <c r="N502" s="288"/>
      <c r="O502" s="288"/>
      <c r="P502" s="288"/>
      <c r="Q502" s="288"/>
      <c r="R502" s="288"/>
      <c r="S502" s="288"/>
      <c r="T502" s="289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T502" s="290" t="s">
        <v>177</v>
      </c>
      <c r="AU502" s="290" t="s">
        <v>87</v>
      </c>
      <c r="AV502" s="15" t="s">
        <v>175</v>
      </c>
      <c r="AW502" s="15" t="s">
        <v>32</v>
      </c>
      <c r="AX502" s="15" t="s">
        <v>85</v>
      </c>
      <c r="AY502" s="290" t="s">
        <v>167</v>
      </c>
    </row>
    <row r="503" spans="1:65" s="2" customFormat="1" ht="16.5" customHeight="1">
      <c r="A503" s="40"/>
      <c r="B503" s="41"/>
      <c r="C503" s="245" t="s">
        <v>841</v>
      </c>
      <c r="D503" s="245" t="s">
        <v>170</v>
      </c>
      <c r="E503" s="246" t="s">
        <v>842</v>
      </c>
      <c r="F503" s="247" t="s">
        <v>843</v>
      </c>
      <c r="G503" s="248" t="s">
        <v>267</v>
      </c>
      <c r="H503" s="249">
        <v>24.8</v>
      </c>
      <c r="I503" s="250"/>
      <c r="J503" s="251">
        <f>ROUND(I503*H503,2)</f>
        <v>0</v>
      </c>
      <c r="K503" s="247" t="s">
        <v>317</v>
      </c>
      <c r="L503" s="46"/>
      <c r="M503" s="252" t="s">
        <v>1</v>
      </c>
      <c r="N503" s="253" t="s">
        <v>42</v>
      </c>
      <c r="O503" s="93"/>
      <c r="P503" s="254">
        <f>O503*H503</f>
        <v>0</v>
      </c>
      <c r="Q503" s="254">
        <v>0.00201</v>
      </c>
      <c r="R503" s="254">
        <f>Q503*H503</f>
        <v>0.049848</v>
      </c>
      <c r="S503" s="254">
        <v>0</v>
      </c>
      <c r="T503" s="255">
        <f>S503*H503</f>
        <v>0</v>
      </c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R503" s="256" t="s">
        <v>300</v>
      </c>
      <c r="AT503" s="256" t="s">
        <v>170</v>
      </c>
      <c r="AU503" s="256" t="s">
        <v>87</v>
      </c>
      <c r="AY503" s="19" t="s">
        <v>167</v>
      </c>
      <c r="BE503" s="257">
        <f>IF(N503="základní",J503,0)</f>
        <v>0</v>
      </c>
      <c r="BF503" s="257">
        <f>IF(N503="snížená",J503,0)</f>
        <v>0</v>
      </c>
      <c r="BG503" s="257">
        <f>IF(N503="zákl. přenesená",J503,0)</f>
        <v>0</v>
      </c>
      <c r="BH503" s="257">
        <f>IF(N503="sníž. přenesená",J503,0)</f>
        <v>0</v>
      </c>
      <c r="BI503" s="257">
        <f>IF(N503="nulová",J503,0)</f>
        <v>0</v>
      </c>
      <c r="BJ503" s="19" t="s">
        <v>85</v>
      </c>
      <c r="BK503" s="257">
        <f>ROUND(I503*H503,2)</f>
        <v>0</v>
      </c>
      <c r="BL503" s="19" t="s">
        <v>300</v>
      </c>
      <c r="BM503" s="256" t="s">
        <v>844</v>
      </c>
    </row>
    <row r="504" spans="1:65" s="2" customFormat="1" ht="21.75" customHeight="1">
      <c r="A504" s="40"/>
      <c r="B504" s="41"/>
      <c r="C504" s="245" t="s">
        <v>845</v>
      </c>
      <c r="D504" s="245" t="s">
        <v>170</v>
      </c>
      <c r="E504" s="246" t="s">
        <v>846</v>
      </c>
      <c r="F504" s="247" t="s">
        <v>847</v>
      </c>
      <c r="G504" s="248" t="s">
        <v>267</v>
      </c>
      <c r="H504" s="249">
        <v>6.45</v>
      </c>
      <c r="I504" s="250"/>
      <c r="J504" s="251">
        <f>ROUND(I504*H504,2)</f>
        <v>0</v>
      </c>
      <c r="K504" s="247" t="s">
        <v>174</v>
      </c>
      <c r="L504" s="46"/>
      <c r="M504" s="252" t="s">
        <v>1</v>
      </c>
      <c r="N504" s="253" t="s">
        <v>42</v>
      </c>
      <c r="O504" s="93"/>
      <c r="P504" s="254">
        <f>O504*H504</f>
        <v>0</v>
      </c>
      <c r="Q504" s="254">
        <v>0.00371</v>
      </c>
      <c r="R504" s="254">
        <f>Q504*H504</f>
        <v>0.023929500000000003</v>
      </c>
      <c r="S504" s="254">
        <v>0</v>
      </c>
      <c r="T504" s="255">
        <f>S504*H504</f>
        <v>0</v>
      </c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R504" s="256" t="s">
        <v>300</v>
      </c>
      <c r="AT504" s="256" t="s">
        <v>170</v>
      </c>
      <c r="AU504" s="256" t="s">
        <v>87</v>
      </c>
      <c r="AY504" s="19" t="s">
        <v>167</v>
      </c>
      <c r="BE504" s="257">
        <f>IF(N504="základní",J504,0)</f>
        <v>0</v>
      </c>
      <c r="BF504" s="257">
        <f>IF(N504="snížená",J504,0)</f>
        <v>0</v>
      </c>
      <c r="BG504" s="257">
        <f>IF(N504="zákl. přenesená",J504,0)</f>
        <v>0</v>
      </c>
      <c r="BH504" s="257">
        <f>IF(N504="sníž. přenesená",J504,0)</f>
        <v>0</v>
      </c>
      <c r="BI504" s="257">
        <f>IF(N504="nulová",J504,0)</f>
        <v>0</v>
      </c>
      <c r="BJ504" s="19" t="s">
        <v>85</v>
      </c>
      <c r="BK504" s="257">
        <f>ROUND(I504*H504,2)</f>
        <v>0</v>
      </c>
      <c r="BL504" s="19" t="s">
        <v>300</v>
      </c>
      <c r="BM504" s="256" t="s">
        <v>848</v>
      </c>
    </row>
    <row r="505" spans="1:51" s="13" customFormat="1" ht="12">
      <c r="A505" s="13"/>
      <c r="B505" s="258"/>
      <c r="C505" s="259"/>
      <c r="D505" s="260" t="s">
        <v>177</v>
      </c>
      <c r="E505" s="261" t="s">
        <v>1</v>
      </c>
      <c r="F505" s="262" t="s">
        <v>849</v>
      </c>
      <c r="G505" s="259"/>
      <c r="H505" s="261" t="s">
        <v>1</v>
      </c>
      <c r="I505" s="263"/>
      <c r="J505" s="259"/>
      <c r="K505" s="259"/>
      <c r="L505" s="264"/>
      <c r="M505" s="265"/>
      <c r="N505" s="266"/>
      <c r="O505" s="266"/>
      <c r="P505" s="266"/>
      <c r="Q505" s="266"/>
      <c r="R505" s="266"/>
      <c r="S505" s="266"/>
      <c r="T505" s="267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68" t="s">
        <v>177</v>
      </c>
      <c r="AU505" s="268" t="s">
        <v>87</v>
      </c>
      <c r="AV505" s="13" t="s">
        <v>85</v>
      </c>
      <c r="AW505" s="13" t="s">
        <v>32</v>
      </c>
      <c r="AX505" s="13" t="s">
        <v>77</v>
      </c>
      <c r="AY505" s="268" t="s">
        <v>167</v>
      </c>
    </row>
    <row r="506" spans="1:51" s="14" customFormat="1" ht="12">
      <c r="A506" s="14"/>
      <c r="B506" s="269"/>
      <c r="C506" s="270"/>
      <c r="D506" s="260" t="s">
        <v>177</v>
      </c>
      <c r="E506" s="271" t="s">
        <v>1</v>
      </c>
      <c r="F506" s="272" t="s">
        <v>404</v>
      </c>
      <c r="G506" s="270"/>
      <c r="H506" s="273">
        <v>6.45</v>
      </c>
      <c r="I506" s="274"/>
      <c r="J506" s="270"/>
      <c r="K506" s="270"/>
      <c r="L506" s="275"/>
      <c r="M506" s="276"/>
      <c r="N506" s="277"/>
      <c r="O506" s="277"/>
      <c r="P506" s="277"/>
      <c r="Q506" s="277"/>
      <c r="R506" s="277"/>
      <c r="S506" s="277"/>
      <c r="T506" s="278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79" t="s">
        <v>177</v>
      </c>
      <c r="AU506" s="279" t="s">
        <v>87</v>
      </c>
      <c r="AV506" s="14" t="s">
        <v>87</v>
      </c>
      <c r="AW506" s="14" t="s">
        <v>32</v>
      </c>
      <c r="AX506" s="14" t="s">
        <v>77</v>
      </c>
      <c r="AY506" s="279" t="s">
        <v>167</v>
      </c>
    </row>
    <row r="507" spans="1:51" s="15" customFormat="1" ht="12">
      <c r="A507" s="15"/>
      <c r="B507" s="280"/>
      <c r="C507" s="281"/>
      <c r="D507" s="260" t="s">
        <v>177</v>
      </c>
      <c r="E507" s="282" t="s">
        <v>1</v>
      </c>
      <c r="F507" s="283" t="s">
        <v>196</v>
      </c>
      <c r="G507" s="281"/>
      <c r="H507" s="284">
        <v>6.45</v>
      </c>
      <c r="I507" s="285"/>
      <c r="J507" s="281"/>
      <c r="K507" s="281"/>
      <c r="L507" s="286"/>
      <c r="M507" s="287"/>
      <c r="N507" s="288"/>
      <c r="O507" s="288"/>
      <c r="P507" s="288"/>
      <c r="Q507" s="288"/>
      <c r="R507" s="288"/>
      <c r="S507" s="288"/>
      <c r="T507" s="289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T507" s="290" t="s">
        <v>177</v>
      </c>
      <c r="AU507" s="290" t="s">
        <v>87</v>
      </c>
      <c r="AV507" s="15" t="s">
        <v>175</v>
      </c>
      <c r="AW507" s="15" t="s">
        <v>32</v>
      </c>
      <c r="AX507" s="15" t="s">
        <v>85</v>
      </c>
      <c r="AY507" s="290" t="s">
        <v>167</v>
      </c>
    </row>
    <row r="508" spans="1:65" s="2" customFormat="1" ht="16.5" customHeight="1">
      <c r="A508" s="40"/>
      <c r="B508" s="41"/>
      <c r="C508" s="245" t="s">
        <v>850</v>
      </c>
      <c r="D508" s="245" t="s">
        <v>170</v>
      </c>
      <c r="E508" s="246" t="s">
        <v>851</v>
      </c>
      <c r="F508" s="247" t="s">
        <v>852</v>
      </c>
      <c r="G508" s="248" t="s">
        <v>267</v>
      </c>
      <c r="H508" s="249">
        <v>41.43</v>
      </c>
      <c r="I508" s="250"/>
      <c r="J508" s="251">
        <f>ROUND(I508*H508,2)</f>
        <v>0</v>
      </c>
      <c r="K508" s="247" t="s">
        <v>317</v>
      </c>
      <c r="L508" s="46"/>
      <c r="M508" s="252" t="s">
        <v>1</v>
      </c>
      <c r="N508" s="253" t="s">
        <v>42</v>
      </c>
      <c r="O508" s="93"/>
      <c r="P508" s="254">
        <f>O508*H508</f>
        <v>0</v>
      </c>
      <c r="Q508" s="254">
        <v>0.0069</v>
      </c>
      <c r="R508" s="254">
        <f>Q508*H508</f>
        <v>0.285867</v>
      </c>
      <c r="S508" s="254">
        <v>0</v>
      </c>
      <c r="T508" s="255">
        <f>S508*H508</f>
        <v>0</v>
      </c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R508" s="256" t="s">
        <v>300</v>
      </c>
      <c r="AT508" s="256" t="s">
        <v>170</v>
      </c>
      <c r="AU508" s="256" t="s">
        <v>87</v>
      </c>
      <c r="AY508" s="19" t="s">
        <v>167</v>
      </c>
      <c r="BE508" s="257">
        <f>IF(N508="základní",J508,0)</f>
        <v>0</v>
      </c>
      <c r="BF508" s="257">
        <f>IF(N508="snížená",J508,0)</f>
        <v>0</v>
      </c>
      <c r="BG508" s="257">
        <f>IF(N508="zákl. přenesená",J508,0)</f>
        <v>0</v>
      </c>
      <c r="BH508" s="257">
        <f>IF(N508="sníž. přenesená",J508,0)</f>
        <v>0</v>
      </c>
      <c r="BI508" s="257">
        <f>IF(N508="nulová",J508,0)</f>
        <v>0</v>
      </c>
      <c r="BJ508" s="19" t="s">
        <v>85</v>
      </c>
      <c r="BK508" s="257">
        <f>ROUND(I508*H508,2)</f>
        <v>0</v>
      </c>
      <c r="BL508" s="19" t="s">
        <v>300</v>
      </c>
      <c r="BM508" s="256" t="s">
        <v>853</v>
      </c>
    </row>
    <row r="509" spans="1:51" s="13" customFormat="1" ht="12">
      <c r="A509" s="13"/>
      <c r="B509" s="258"/>
      <c r="C509" s="259"/>
      <c r="D509" s="260" t="s">
        <v>177</v>
      </c>
      <c r="E509" s="261" t="s">
        <v>1</v>
      </c>
      <c r="F509" s="262" t="s">
        <v>854</v>
      </c>
      <c r="G509" s="259"/>
      <c r="H509" s="261" t="s">
        <v>1</v>
      </c>
      <c r="I509" s="263"/>
      <c r="J509" s="259"/>
      <c r="K509" s="259"/>
      <c r="L509" s="264"/>
      <c r="M509" s="265"/>
      <c r="N509" s="266"/>
      <c r="O509" s="266"/>
      <c r="P509" s="266"/>
      <c r="Q509" s="266"/>
      <c r="R509" s="266"/>
      <c r="S509" s="266"/>
      <c r="T509" s="267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68" t="s">
        <v>177</v>
      </c>
      <c r="AU509" s="268" t="s">
        <v>87</v>
      </c>
      <c r="AV509" s="13" t="s">
        <v>85</v>
      </c>
      <c r="AW509" s="13" t="s">
        <v>32</v>
      </c>
      <c r="AX509" s="13" t="s">
        <v>77</v>
      </c>
      <c r="AY509" s="268" t="s">
        <v>167</v>
      </c>
    </row>
    <row r="510" spans="1:51" s="14" customFormat="1" ht="12">
      <c r="A510" s="14"/>
      <c r="B510" s="269"/>
      <c r="C510" s="270"/>
      <c r="D510" s="260" t="s">
        <v>177</v>
      </c>
      <c r="E510" s="271" t="s">
        <v>1</v>
      </c>
      <c r="F510" s="272" t="s">
        <v>554</v>
      </c>
      <c r="G510" s="270"/>
      <c r="H510" s="273">
        <v>41.43</v>
      </c>
      <c r="I510" s="274"/>
      <c r="J510" s="270"/>
      <c r="K510" s="270"/>
      <c r="L510" s="275"/>
      <c r="M510" s="276"/>
      <c r="N510" s="277"/>
      <c r="O510" s="277"/>
      <c r="P510" s="277"/>
      <c r="Q510" s="277"/>
      <c r="R510" s="277"/>
      <c r="S510" s="277"/>
      <c r="T510" s="278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79" t="s">
        <v>177</v>
      </c>
      <c r="AU510" s="279" t="s">
        <v>87</v>
      </c>
      <c r="AV510" s="14" t="s">
        <v>87</v>
      </c>
      <c r="AW510" s="14" t="s">
        <v>32</v>
      </c>
      <c r="AX510" s="14" t="s">
        <v>77</v>
      </c>
      <c r="AY510" s="279" t="s">
        <v>167</v>
      </c>
    </row>
    <row r="511" spans="1:51" s="15" customFormat="1" ht="12">
      <c r="A511" s="15"/>
      <c r="B511" s="280"/>
      <c r="C511" s="281"/>
      <c r="D511" s="260" t="s">
        <v>177</v>
      </c>
      <c r="E511" s="282" t="s">
        <v>1</v>
      </c>
      <c r="F511" s="283" t="s">
        <v>196</v>
      </c>
      <c r="G511" s="281"/>
      <c r="H511" s="284">
        <v>41.43</v>
      </c>
      <c r="I511" s="285"/>
      <c r="J511" s="281"/>
      <c r="K511" s="281"/>
      <c r="L511" s="286"/>
      <c r="M511" s="287"/>
      <c r="N511" s="288"/>
      <c r="O511" s="288"/>
      <c r="P511" s="288"/>
      <c r="Q511" s="288"/>
      <c r="R511" s="288"/>
      <c r="S511" s="288"/>
      <c r="T511" s="289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T511" s="290" t="s">
        <v>177</v>
      </c>
      <c r="AU511" s="290" t="s">
        <v>87</v>
      </c>
      <c r="AV511" s="15" t="s">
        <v>175</v>
      </c>
      <c r="AW511" s="15" t="s">
        <v>32</v>
      </c>
      <c r="AX511" s="15" t="s">
        <v>85</v>
      </c>
      <c r="AY511" s="290" t="s">
        <v>167</v>
      </c>
    </row>
    <row r="512" spans="1:65" s="2" customFormat="1" ht="16.5" customHeight="1">
      <c r="A512" s="40"/>
      <c r="B512" s="41"/>
      <c r="C512" s="245" t="s">
        <v>855</v>
      </c>
      <c r="D512" s="245" t="s">
        <v>170</v>
      </c>
      <c r="E512" s="246" t="s">
        <v>856</v>
      </c>
      <c r="F512" s="247" t="s">
        <v>857</v>
      </c>
      <c r="G512" s="248" t="s">
        <v>267</v>
      </c>
      <c r="H512" s="249">
        <v>8</v>
      </c>
      <c r="I512" s="250"/>
      <c r="J512" s="251">
        <f>ROUND(I512*H512,2)</f>
        <v>0</v>
      </c>
      <c r="K512" s="247" t="s">
        <v>317</v>
      </c>
      <c r="L512" s="46"/>
      <c r="M512" s="252" t="s">
        <v>1</v>
      </c>
      <c r="N512" s="253" t="s">
        <v>42</v>
      </c>
      <c r="O512" s="93"/>
      <c r="P512" s="254">
        <f>O512*H512</f>
        <v>0</v>
      </c>
      <c r="Q512" s="254">
        <v>0.0069</v>
      </c>
      <c r="R512" s="254">
        <f>Q512*H512</f>
        <v>0.0552</v>
      </c>
      <c r="S512" s="254">
        <v>0</v>
      </c>
      <c r="T512" s="255">
        <f>S512*H512</f>
        <v>0</v>
      </c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R512" s="256" t="s">
        <v>300</v>
      </c>
      <c r="AT512" s="256" t="s">
        <v>170</v>
      </c>
      <c r="AU512" s="256" t="s">
        <v>87</v>
      </c>
      <c r="AY512" s="19" t="s">
        <v>167</v>
      </c>
      <c r="BE512" s="257">
        <f>IF(N512="základní",J512,0)</f>
        <v>0</v>
      </c>
      <c r="BF512" s="257">
        <f>IF(N512="snížená",J512,0)</f>
        <v>0</v>
      </c>
      <c r="BG512" s="257">
        <f>IF(N512="zákl. přenesená",J512,0)</f>
        <v>0</v>
      </c>
      <c r="BH512" s="257">
        <f>IF(N512="sníž. přenesená",J512,0)</f>
        <v>0</v>
      </c>
      <c r="BI512" s="257">
        <f>IF(N512="nulová",J512,0)</f>
        <v>0</v>
      </c>
      <c r="BJ512" s="19" t="s">
        <v>85</v>
      </c>
      <c r="BK512" s="257">
        <f>ROUND(I512*H512,2)</f>
        <v>0</v>
      </c>
      <c r="BL512" s="19" t="s">
        <v>300</v>
      </c>
      <c r="BM512" s="256" t="s">
        <v>858</v>
      </c>
    </row>
    <row r="513" spans="1:51" s="13" customFormat="1" ht="12">
      <c r="A513" s="13"/>
      <c r="B513" s="258"/>
      <c r="C513" s="259"/>
      <c r="D513" s="260" t="s">
        <v>177</v>
      </c>
      <c r="E513" s="261" t="s">
        <v>1</v>
      </c>
      <c r="F513" s="262" t="s">
        <v>857</v>
      </c>
      <c r="G513" s="259"/>
      <c r="H513" s="261" t="s">
        <v>1</v>
      </c>
      <c r="I513" s="263"/>
      <c r="J513" s="259"/>
      <c r="K513" s="259"/>
      <c r="L513" s="264"/>
      <c r="M513" s="265"/>
      <c r="N513" s="266"/>
      <c r="O513" s="266"/>
      <c r="P513" s="266"/>
      <c r="Q513" s="266"/>
      <c r="R513" s="266"/>
      <c r="S513" s="266"/>
      <c r="T513" s="267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68" t="s">
        <v>177</v>
      </c>
      <c r="AU513" s="268" t="s">
        <v>87</v>
      </c>
      <c r="AV513" s="13" t="s">
        <v>85</v>
      </c>
      <c r="AW513" s="13" t="s">
        <v>32</v>
      </c>
      <c r="AX513" s="13" t="s">
        <v>77</v>
      </c>
      <c r="AY513" s="268" t="s">
        <v>167</v>
      </c>
    </row>
    <row r="514" spans="1:51" s="13" customFormat="1" ht="12">
      <c r="A514" s="13"/>
      <c r="B514" s="258"/>
      <c r="C514" s="259"/>
      <c r="D514" s="260" t="s">
        <v>177</v>
      </c>
      <c r="E514" s="261" t="s">
        <v>1</v>
      </c>
      <c r="F514" s="262" t="s">
        <v>765</v>
      </c>
      <c r="G514" s="259"/>
      <c r="H514" s="261" t="s">
        <v>1</v>
      </c>
      <c r="I514" s="263"/>
      <c r="J514" s="259"/>
      <c r="K514" s="259"/>
      <c r="L514" s="264"/>
      <c r="M514" s="265"/>
      <c r="N514" s="266"/>
      <c r="O514" s="266"/>
      <c r="P514" s="266"/>
      <c r="Q514" s="266"/>
      <c r="R514" s="266"/>
      <c r="S514" s="266"/>
      <c r="T514" s="267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68" t="s">
        <v>177</v>
      </c>
      <c r="AU514" s="268" t="s">
        <v>87</v>
      </c>
      <c r="AV514" s="13" t="s">
        <v>85</v>
      </c>
      <c r="AW514" s="13" t="s">
        <v>32</v>
      </c>
      <c r="AX514" s="13" t="s">
        <v>77</v>
      </c>
      <c r="AY514" s="268" t="s">
        <v>167</v>
      </c>
    </row>
    <row r="515" spans="1:51" s="14" customFormat="1" ht="12">
      <c r="A515" s="14"/>
      <c r="B515" s="269"/>
      <c r="C515" s="270"/>
      <c r="D515" s="260" t="s">
        <v>177</v>
      </c>
      <c r="E515" s="271" t="s">
        <v>1</v>
      </c>
      <c r="F515" s="272" t="s">
        <v>859</v>
      </c>
      <c r="G515" s="270"/>
      <c r="H515" s="273">
        <v>8</v>
      </c>
      <c r="I515" s="274"/>
      <c r="J515" s="270"/>
      <c r="K515" s="270"/>
      <c r="L515" s="275"/>
      <c r="M515" s="276"/>
      <c r="N515" s="277"/>
      <c r="O515" s="277"/>
      <c r="P515" s="277"/>
      <c r="Q515" s="277"/>
      <c r="R515" s="277"/>
      <c r="S515" s="277"/>
      <c r="T515" s="278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79" t="s">
        <v>177</v>
      </c>
      <c r="AU515" s="279" t="s">
        <v>87</v>
      </c>
      <c r="AV515" s="14" t="s">
        <v>87</v>
      </c>
      <c r="AW515" s="14" t="s">
        <v>32</v>
      </c>
      <c r="AX515" s="14" t="s">
        <v>77</v>
      </c>
      <c r="AY515" s="279" t="s">
        <v>167</v>
      </c>
    </row>
    <row r="516" spans="1:51" s="15" customFormat="1" ht="12">
      <c r="A516" s="15"/>
      <c r="B516" s="280"/>
      <c r="C516" s="281"/>
      <c r="D516" s="260" t="s">
        <v>177</v>
      </c>
      <c r="E516" s="282" t="s">
        <v>1</v>
      </c>
      <c r="F516" s="283" t="s">
        <v>196</v>
      </c>
      <c r="G516" s="281"/>
      <c r="H516" s="284">
        <v>8</v>
      </c>
      <c r="I516" s="285"/>
      <c r="J516" s="281"/>
      <c r="K516" s="281"/>
      <c r="L516" s="286"/>
      <c r="M516" s="287"/>
      <c r="N516" s="288"/>
      <c r="O516" s="288"/>
      <c r="P516" s="288"/>
      <c r="Q516" s="288"/>
      <c r="R516" s="288"/>
      <c r="S516" s="288"/>
      <c r="T516" s="289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T516" s="290" t="s">
        <v>177</v>
      </c>
      <c r="AU516" s="290" t="s">
        <v>87</v>
      </c>
      <c r="AV516" s="15" t="s">
        <v>175</v>
      </c>
      <c r="AW516" s="15" t="s">
        <v>32</v>
      </c>
      <c r="AX516" s="15" t="s">
        <v>85</v>
      </c>
      <c r="AY516" s="290" t="s">
        <v>167</v>
      </c>
    </row>
    <row r="517" spans="1:65" s="2" customFormat="1" ht="16.5" customHeight="1">
      <c r="A517" s="40"/>
      <c r="B517" s="41"/>
      <c r="C517" s="245" t="s">
        <v>860</v>
      </c>
      <c r="D517" s="245" t="s">
        <v>170</v>
      </c>
      <c r="E517" s="246" t="s">
        <v>861</v>
      </c>
      <c r="F517" s="247" t="s">
        <v>862</v>
      </c>
      <c r="G517" s="248" t="s">
        <v>173</v>
      </c>
      <c r="H517" s="249">
        <v>13.755</v>
      </c>
      <c r="I517" s="250"/>
      <c r="J517" s="251">
        <f>ROUND(I517*H517,2)</f>
        <v>0</v>
      </c>
      <c r="K517" s="247" t="s">
        <v>317</v>
      </c>
      <c r="L517" s="46"/>
      <c r="M517" s="252" t="s">
        <v>1</v>
      </c>
      <c r="N517" s="253" t="s">
        <v>42</v>
      </c>
      <c r="O517" s="93"/>
      <c r="P517" s="254">
        <f>O517*H517</f>
        <v>0</v>
      </c>
      <c r="Q517" s="254">
        <v>0.0069</v>
      </c>
      <c r="R517" s="254">
        <f>Q517*H517</f>
        <v>0.09490950000000001</v>
      </c>
      <c r="S517" s="254">
        <v>0</v>
      </c>
      <c r="T517" s="255">
        <f>S517*H517</f>
        <v>0</v>
      </c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R517" s="256" t="s">
        <v>300</v>
      </c>
      <c r="AT517" s="256" t="s">
        <v>170</v>
      </c>
      <c r="AU517" s="256" t="s">
        <v>87</v>
      </c>
      <c r="AY517" s="19" t="s">
        <v>167</v>
      </c>
      <c r="BE517" s="257">
        <f>IF(N517="základní",J517,0)</f>
        <v>0</v>
      </c>
      <c r="BF517" s="257">
        <f>IF(N517="snížená",J517,0)</f>
        <v>0</v>
      </c>
      <c r="BG517" s="257">
        <f>IF(N517="zákl. přenesená",J517,0)</f>
        <v>0</v>
      </c>
      <c r="BH517" s="257">
        <f>IF(N517="sníž. přenesená",J517,0)</f>
        <v>0</v>
      </c>
      <c r="BI517" s="257">
        <f>IF(N517="nulová",J517,0)</f>
        <v>0</v>
      </c>
      <c r="BJ517" s="19" t="s">
        <v>85</v>
      </c>
      <c r="BK517" s="257">
        <f>ROUND(I517*H517,2)</f>
        <v>0</v>
      </c>
      <c r="BL517" s="19" t="s">
        <v>300</v>
      </c>
      <c r="BM517" s="256" t="s">
        <v>863</v>
      </c>
    </row>
    <row r="518" spans="1:51" s="13" customFormat="1" ht="12">
      <c r="A518" s="13"/>
      <c r="B518" s="258"/>
      <c r="C518" s="259"/>
      <c r="D518" s="260" t="s">
        <v>177</v>
      </c>
      <c r="E518" s="261" t="s">
        <v>1</v>
      </c>
      <c r="F518" s="262" t="s">
        <v>864</v>
      </c>
      <c r="G518" s="259"/>
      <c r="H518" s="261" t="s">
        <v>1</v>
      </c>
      <c r="I518" s="263"/>
      <c r="J518" s="259"/>
      <c r="K518" s="259"/>
      <c r="L518" s="264"/>
      <c r="M518" s="265"/>
      <c r="N518" s="266"/>
      <c r="O518" s="266"/>
      <c r="P518" s="266"/>
      <c r="Q518" s="266"/>
      <c r="R518" s="266"/>
      <c r="S518" s="266"/>
      <c r="T518" s="267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68" t="s">
        <v>177</v>
      </c>
      <c r="AU518" s="268" t="s">
        <v>87</v>
      </c>
      <c r="AV518" s="13" t="s">
        <v>85</v>
      </c>
      <c r="AW518" s="13" t="s">
        <v>32</v>
      </c>
      <c r="AX518" s="13" t="s">
        <v>77</v>
      </c>
      <c r="AY518" s="268" t="s">
        <v>167</v>
      </c>
    </row>
    <row r="519" spans="1:51" s="13" customFormat="1" ht="12">
      <c r="A519" s="13"/>
      <c r="B519" s="258"/>
      <c r="C519" s="259"/>
      <c r="D519" s="260" t="s">
        <v>177</v>
      </c>
      <c r="E519" s="261" t="s">
        <v>1</v>
      </c>
      <c r="F519" s="262" t="s">
        <v>765</v>
      </c>
      <c r="G519" s="259"/>
      <c r="H519" s="261" t="s">
        <v>1</v>
      </c>
      <c r="I519" s="263"/>
      <c r="J519" s="259"/>
      <c r="K519" s="259"/>
      <c r="L519" s="264"/>
      <c r="M519" s="265"/>
      <c r="N519" s="266"/>
      <c r="O519" s="266"/>
      <c r="P519" s="266"/>
      <c r="Q519" s="266"/>
      <c r="R519" s="266"/>
      <c r="S519" s="266"/>
      <c r="T519" s="267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68" t="s">
        <v>177</v>
      </c>
      <c r="AU519" s="268" t="s">
        <v>87</v>
      </c>
      <c r="AV519" s="13" t="s">
        <v>85</v>
      </c>
      <c r="AW519" s="13" t="s">
        <v>32</v>
      </c>
      <c r="AX519" s="13" t="s">
        <v>77</v>
      </c>
      <c r="AY519" s="268" t="s">
        <v>167</v>
      </c>
    </row>
    <row r="520" spans="1:51" s="14" customFormat="1" ht="12">
      <c r="A520" s="14"/>
      <c r="B520" s="269"/>
      <c r="C520" s="270"/>
      <c r="D520" s="260" t="s">
        <v>177</v>
      </c>
      <c r="E520" s="271" t="s">
        <v>1</v>
      </c>
      <c r="F520" s="272" t="s">
        <v>865</v>
      </c>
      <c r="G520" s="270"/>
      <c r="H520" s="273">
        <v>7.68</v>
      </c>
      <c r="I520" s="274"/>
      <c r="J520" s="270"/>
      <c r="K520" s="270"/>
      <c r="L520" s="275"/>
      <c r="M520" s="276"/>
      <c r="N520" s="277"/>
      <c r="O520" s="277"/>
      <c r="P520" s="277"/>
      <c r="Q520" s="277"/>
      <c r="R520" s="277"/>
      <c r="S520" s="277"/>
      <c r="T520" s="278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79" t="s">
        <v>177</v>
      </c>
      <c r="AU520" s="279" t="s">
        <v>87</v>
      </c>
      <c r="AV520" s="14" t="s">
        <v>87</v>
      </c>
      <c r="AW520" s="14" t="s">
        <v>32</v>
      </c>
      <c r="AX520" s="14" t="s">
        <v>77</v>
      </c>
      <c r="AY520" s="279" t="s">
        <v>167</v>
      </c>
    </row>
    <row r="521" spans="1:51" s="13" customFormat="1" ht="12">
      <c r="A521" s="13"/>
      <c r="B521" s="258"/>
      <c r="C521" s="259"/>
      <c r="D521" s="260" t="s">
        <v>177</v>
      </c>
      <c r="E521" s="261" t="s">
        <v>1</v>
      </c>
      <c r="F521" s="262" t="s">
        <v>866</v>
      </c>
      <c r="G521" s="259"/>
      <c r="H521" s="261" t="s">
        <v>1</v>
      </c>
      <c r="I521" s="263"/>
      <c r="J521" s="259"/>
      <c r="K521" s="259"/>
      <c r="L521" s="264"/>
      <c r="M521" s="265"/>
      <c r="N521" s="266"/>
      <c r="O521" s="266"/>
      <c r="P521" s="266"/>
      <c r="Q521" s="266"/>
      <c r="R521" s="266"/>
      <c r="S521" s="266"/>
      <c r="T521" s="267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68" t="s">
        <v>177</v>
      </c>
      <c r="AU521" s="268" t="s">
        <v>87</v>
      </c>
      <c r="AV521" s="13" t="s">
        <v>85</v>
      </c>
      <c r="AW521" s="13" t="s">
        <v>32</v>
      </c>
      <c r="AX521" s="13" t="s">
        <v>77</v>
      </c>
      <c r="AY521" s="268" t="s">
        <v>167</v>
      </c>
    </row>
    <row r="522" spans="1:51" s="13" customFormat="1" ht="12">
      <c r="A522" s="13"/>
      <c r="B522" s="258"/>
      <c r="C522" s="259"/>
      <c r="D522" s="260" t="s">
        <v>177</v>
      </c>
      <c r="E522" s="261" t="s">
        <v>1</v>
      </c>
      <c r="F522" s="262" t="s">
        <v>683</v>
      </c>
      <c r="G522" s="259"/>
      <c r="H522" s="261" t="s">
        <v>1</v>
      </c>
      <c r="I522" s="263"/>
      <c r="J522" s="259"/>
      <c r="K522" s="259"/>
      <c r="L522" s="264"/>
      <c r="M522" s="265"/>
      <c r="N522" s="266"/>
      <c r="O522" s="266"/>
      <c r="P522" s="266"/>
      <c r="Q522" s="266"/>
      <c r="R522" s="266"/>
      <c r="S522" s="266"/>
      <c r="T522" s="267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68" t="s">
        <v>177</v>
      </c>
      <c r="AU522" s="268" t="s">
        <v>87</v>
      </c>
      <c r="AV522" s="13" t="s">
        <v>85</v>
      </c>
      <c r="AW522" s="13" t="s">
        <v>32</v>
      </c>
      <c r="AX522" s="13" t="s">
        <v>77</v>
      </c>
      <c r="AY522" s="268" t="s">
        <v>167</v>
      </c>
    </row>
    <row r="523" spans="1:51" s="14" customFormat="1" ht="12">
      <c r="A523" s="14"/>
      <c r="B523" s="269"/>
      <c r="C523" s="270"/>
      <c r="D523" s="260" t="s">
        <v>177</v>
      </c>
      <c r="E523" s="271" t="s">
        <v>1</v>
      </c>
      <c r="F523" s="272" t="s">
        <v>684</v>
      </c>
      <c r="G523" s="270"/>
      <c r="H523" s="273">
        <v>6.075</v>
      </c>
      <c r="I523" s="274"/>
      <c r="J523" s="270"/>
      <c r="K523" s="270"/>
      <c r="L523" s="275"/>
      <c r="M523" s="276"/>
      <c r="N523" s="277"/>
      <c r="O523" s="277"/>
      <c r="P523" s="277"/>
      <c r="Q523" s="277"/>
      <c r="R523" s="277"/>
      <c r="S523" s="277"/>
      <c r="T523" s="278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79" t="s">
        <v>177</v>
      </c>
      <c r="AU523" s="279" t="s">
        <v>87</v>
      </c>
      <c r="AV523" s="14" t="s">
        <v>87</v>
      </c>
      <c r="AW523" s="14" t="s">
        <v>32</v>
      </c>
      <c r="AX523" s="14" t="s">
        <v>77</v>
      </c>
      <c r="AY523" s="279" t="s">
        <v>167</v>
      </c>
    </row>
    <row r="524" spans="1:51" s="15" customFormat="1" ht="12">
      <c r="A524" s="15"/>
      <c r="B524" s="280"/>
      <c r="C524" s="281"/>
      <c r="D524" s="260" t="s">
        <v>177</v>
      </c>
      <c r="E524" s="282" t="s">
        <v>1</v>
      </c>
      <c r="F524" s="283" t="s">
        <v>196</v>
      </c>
      <c r="G524" s="281"/>
      <c r="H524" s="284">
        <v>13.755</v>
      </c>
      <c r="I524" s="285"/>
      <c r="J524" s="281"/>
      <c r="K524" s="281"/>
      <c r="L524" s="286"/>
      <c r="M524" s="287"/>
      <c r="N524" s="288"/>
      <c r="O524" s="288"/>
      <c r="P524" s="288"/>
      <c r="Q524" s="288"/>
      <c r="R524" s="288"/>
      <c r="S524" s="288"/>
      <c r="T524" s="289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T524" s="290" t="s">
        <v>177</v>
      </c>
      <c r="AU524" s="290" t="s">
        <v>87</v>
      </c>
      <c r="AV524" s="15" t="s">
        <v>175</v>
      </c>
      <c r="AW524" s="15" t="s">
        <v>32</v>
      </c>
      <c r="AX524" s="15" t="s">
        <v>85</v>
      </c>
      <c r="AY524" s="290" t="s">
        <v>167</v>
      </c>
    </row>
    <row r="525" spans="1:65" s="2" customFormat="1" ht="16.5" customHeight="1">
      <c r="A525" s="40"/>
      <c r="B525" s="41"/>
      <c r="C525" s="245" t="s">
        <v>867</v>
      </c>
      <c r="D525" s="245" t="s">
        <v>170</v>
      </c>
      <c r="E525" s="246" t="s">
        <v>868</v>
      </c>
      <c r="F525" s="247" t="s">
        <v>869</v>
      </c>
      <c r="G525" s="248" t="s">
        <v>267</v>
      </c>
      <c r="H525" s="249">
        <v>20.16</v>
      </c>
      <c r="I525" s="250"/>
      <c r="J525" s="251">
        <f>ROUND(I525*H525,2)</f>
        <v>0</v>
      </c>
      <c r="K525" s="247" t="s">
        <v>317</v>
      </c>
      <c r="L525" s="46"/>
      <c r="M525" s="252" t="s">
        <v>1</v>
      </c>
      <c r="N525" s="253" t="s">
        <v>42</v>
      </c>
      <c r="O525" s="93"/>
      <c r="P525" s="254">
        <f>O525*H525</f>
        <v>0</v>
      </c>
      <c r="Q525" s="254">
        <v>0.0069</v>
      </c>
      <c r="R525" s="254">
        <f>Q525*H525</f>
        <v>0.139104</v>
      </c>
      <c r="S525" s="254">
        <v>0</v>
      </c>
      <c r="T525" s="255">
        <f>S525*H525</f>
        <v>0</v>
      </c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R525" s="256" t="s">
        <v>300</v>
      </c>
      <c r="AT525" s="256" t="s">
        <v>170</v>
      </c>
      <c r="AU525" s="256" t="s">
        <v>87</v>
      </c>
      <c r="AY525" s="19" t="s">
        <v>167</v>
      </c>
      <c r="BE525" s="257">
        <f>IF(N525="základní",J525,0)</f>
        <v>0</v>
      </c>
      <c r="BF525" s="257">
        <f>IF(N525="snížená",J525,0)</f>
        <v>0</v>
      </c>
      <c r="BG525" s="257">
        <f>IF(N525="zákl. přenesená",J525,0)</f>
        <v>0</v>
      </c>
      <c r="BH525" s="257">
        <f>IF(N525="sníž. přenesená",J525,0)</f>
        <v>0</v>
      </c>
      <c r="BI525" s="257">
        <f>IF(N525="nulová",J525,0)</f>
        <v>0</v>
      </c>
      <c r="BJ525" s="19" t="s">
        <v>85</v>
      </c>
      <c r="BK525" s="257">
        <f>ROUND(I525*H525,2)</f>
        <v>0</v>
      </c>
      <c r="BL525" s="19" t="s">
        <v>300</v>
      </c>
      <c r="BM525" s="256" t="s">
        <v>870</v>
      </c>
    </row>
    <row r="526" spans="1:51" s="13" customFormat="1" ht="12">
      <c r="A526" s="13"/>
      <c r="B526" s="258"/>
      <c r="C526" s="259"/>
      <c r="D526" s="260" t="s">
        <v>177</v>
      </c>
      <c r="E526" s="261" t="s">
        <v>1</v>
      </c>
      <c r="F526" s="262" t="s">
        <v>869</v>
      </c>
      <c r="G526" s="259"/>
      <c r="H526" s="261" t="s">
        <v>1</v>
      </c>
      <c r="I526" s="263"/>
      <c r="J526" s="259"/>
      <c r="K526" s="259"/>
      <c r="L526" s="264"/>
      <c r="M526" s="265"/>
      <c r="N526" s="266"/>
      <c r="O526" s="266"/>
      <c r="P526" s="266"/>
      <c r="Q526" s="266"/>
      <c r="R526" s="266"/>
      <c r="S526" s="266"/>
      <c r="T526" s="267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68" t="s">
        <v>177</v>
      </c>
      <c r="AU526" s="268" t="s">
        <v>87</v>
      </c>
      <c r="AV526" s="13" t="s">
        <v>85</v>
      </c>
      <c r="AW526" s="13" t="s">
        <v>32</v>
      </c>
      <c r="AX526" s="13" t="s">
        <v>77</v>
      </c>
      <c r="AY526" s="268" t="s">
        <v>167</v>
      </c>
    </row>
    <row r="527" spans="1:51" s="13" customFormat="1" ht="12">
      <c r="A527" s="13"/>
      <c r="B527" s="258"/>
      <c r="C527" s="259"/>
      <c r="D527" s="260" t="s">
        <v>177</v>
      </c>
      <c r="E527" s="261" t="s">
        <v>1</v>
      </c>
      <c r="F527" s="262" t="s">
        <v>464</v>
      </c>
      <c r="G527" s="259"/>
      <c r="H527" s="261" t="s">
        <v>1</v>
      </c>
      <c r="I527" s="263"/>
      <c r="J527" s="259"/>
      <c r="K527" s="259"/>
      <c r="L527" s="264"/>
      <c r="M527" s="265"/>
      <c r="N527" s="266"/>
      <c r="O527" s="266"/>
      <c r="P527" s="266"/>
      <c r="Q527" s="266"/>
      <c r="R527" s="266"/>
      <c r="S527" s="266"/>
      <c r="T527" s="267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68" t="s">
        <v>177</v>
      </c>
      <c r="AU527" s="268" t="s">
        <v>87</v>
      </c>
      <c r="AV527" s="13" t="s">
        <v>85</v>
      </c>
      <c r="AW527" s="13" t="s">
        <v>32</v>
      </c>
      <c r="AX527" s="13" t="s">
        <v>77</v>
      </c>
      <c r="AY527" s="268" t="s">
        <v>167</v>
      </c>
    </row>
    <row r="528" spans="1:51" s="14" customFormat="1" ht="12">
      <c r="A528" s="14"/>
      <c r="B528" s="269"/>
      <c r="C528" s="270"/>
      <c r="D528" s="260" t="s">
        <v>177</v>
      </c>
      <c r="E528" s="271" t="s">
        <v>1</v>
      </c>
      <c r="F528" s="272" t="s">
        <v>556</v>
      </c>
      <c r="G528" s="270"/>
      <c r="H528" s="273">
        <v>20.16</v>
      </c>
      <c r="I528" s="274"/>
      <c r="J528" s="270"/>
      <c r="K528" s="270"/>
      <c r="L528" s="275"/>
      <c r="M528" s="276"/>
      <c r="N528" s="277"/>
      <c r="O528" s="277"/>
      <c r="P528" s="277"/>
      <c r="Q528" s="277"/>
      <c r="R528" s="277"/>
      <c r="S528" s="277"/>
      <c r="T528" s="278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79" t="s">
        <v>177</v>
      </c>
      <c r="AU528" s="279" t="s">
        <v>87</v>
      </c>
      <c r="AV528" s="14" t="s">
        <v>87</v>
      </c>
      <c r="AW528" s="14" t="s">
        <v>32</v>
      </c>
      <c r="AX528" s="14" t="s">
        <v>77</v>
      </c>
      <c r="AY528" s="279" t="s">
        <v>167</v>
      </c>
    </row>
    <row r="529" spans="1:51" s="15" customFormat="1" ht="12">
      <c r="A529" s="15"/>
      <c r="B529" s="280"/>
      <c r="C529" s="281"/>
      <c r="D529" s="260" t="s">
        <v>177</v>
      </c>
      <c r="E529" s="282" t="s">
        <v>1</v>
      </c>
      <c r="F529" s="283" t="s">
        <v>196</v>
      </c>
      <c r="G529" s="281"/>
      <c r="H529" s="284">
        <v>20.16</v>
      </c>
      <c r="I529" s="285"/>
      <c r="J529" s="281"/>
      <c r="K529" s="281"/>
      <c r="L529" s="286"/>
      <c r="M529" s="287"/>
      <c r="N529" s="288"/>
      <c r="O529" s="288"/>
      <c r="P529" s="288"/>
      <c r="Q529" s="288"/>
      <c r="R529" s="288"/>
      <c r="S529" s="288"/>
      <c r="T529" s="289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T529" s="290" t="s">
        <v>177</v>
      </c>
      <c r="AU529" s="290" t="s">
        <v>87</v>
      </c>
      <c r="AV529" s="15" t="s">
        <v>175</v>
      </c>
      <c r="AW529" s="15" t="s">
        <v>32</v>
      </c>
      <c r="AX529" s="15" t="s">
        <v>85</v>
      </c>
      <c r="AY529" s="290" t="s">
        <v>167</v>
      </c>
    </row>
    <row r="530" spans="1:65" s="2" customFormat="1" ht="21.75" customHeight="1">
      <c r="A530" s="40"/>
      <c r="B530" s="41"/>
      <c r="C530" s="245" t="s">
        <v>871</v>
      </c>
      <c r="D530" s="245" t="s">
        <v>170</v>
      </c>
      <c r="E530" s="246" t="s">
        <v>872</v>
      </c>
      <c r="F530" s="247" t="s">
        <v>873</v>
      </c>
      <c r="G530" s="248" t="s">
        <v>173</v>
      </c>
      <c r="H530" s="249">
        <v>69.55</v>
      </c>
      <c r="I530" s="250"/>
      <c r="J530" s="251">
        <f>ROUND(I530*H530,2)</f>
        <v>0</v>
      </c>
      <c r="K530" s="247" t="s">
        <v>174</v>
      </c>
      <c r="L530" s="46"/>
      <c r="M530" s="252" t="s">
        <v>1</v>
      </c>
      <c r="N530" s="253" t="s">
        <v>42</v>
      </c>
      <c r="O530" s="93"/>
      <c r="P530" s="254">
        <f>O530*H530</f>
        <v>0</v>
      </c>
      <c r="Q530" s="254">
        <v>0</v>
      </c>
      <c r="R530" s="254">
        <f>Q530*H530</f>
        <v>0</v>
      </c>
      <c r="S530" s="254">
        <v>0</v>
      </c>
      <c r="T530" s="255">
        <f>S530*H530</f>
        <v>0</v>
      </c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R530" s="256" t="s">
        <v>300</v>
      </c>
      <c r="AT530" s="256" t="s">
        <v>170</v>
      </c>
      <c r="AU530" s="256" t="s">
        <v>87</v>
      </c>
      <c r="AY530" s="19" t="s">
        <v>167</v>
      </c>
      <c r="BE530" s="257">
        <f>IF(N530="základní",J530,0)</f>
        <v>0</v>
      </c>
      <c r="BF530" s="257">
        <f>IF(N530="snížená",J530,0)</f>
        <v>0</v>
      </c>
      <c r="BG530" s="257">
        <f>IF(N530="zákl. přenesená",J530,0)</f>
        <v>0</v>
      </c>
      <c r="BH530" s="257">
        <f>IF(N530="sníž. přenesená",J530,0)</f>
        <v>0</v>
      </c>
      <c r="BI530" s="257">
        <f>IF(N530="nulová",J530,0)</f>
        <v>0</v>
      </c>
      <c r="BJ530" s="19" t="s">
        <v>85</v>
      </c>
      <c r="BK530" s="257">
        <f>ROUND(I530*H530,2)</f>
        <v>0</v>
      </c>
      <c r="BL530" s="19" t="s">
        <v>300</v>
      </c>
      <c r="BM530" s="256" t="s">
        <v>874</v>
      </c>
    </row>
    <row r="531" spans="1:51" s="13" customFormat="1" ht="12">
      <c r="A531" s="13"/>
      <c r="B531" s="258"/>
      <c r="C531" s="259"/>
      <c r="D531" s="260" t="s">
        <v>177</v>
      </c>
      <c r="E531" s="261" t="s">
        <v>1</v>
      </c>
      <c r="F531" s="262" t="s">
        <v>875</v>
      </c>
      <c r="G531" s="259"/>
      <c r="H531" s="261" t="s">
        <v>1</v>
      </c>
      <c r="I531" s="263"/>
      <c r="J531" s="259"/>
      <c r="K531" s="259"/>
      <c r="L531" s="264"/>
      <c r="M531" s="265"/>
      <c r="N531" s="266"/>
      <c r="O531" s="266"/>
      <c r="P531" s="266"/>
      <c r="Q531" s="266"/>
      <c r="R531" s="266"/>
      <c r="S531" s="266"/>
      <c r="T531" s="267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68" t="s">
        <v>177</v>
      </c>
      <c r="AU531" s="268" t="s">
        <v>87</v>
      </c>
      <c r="AV531" s="13" t="s">
        <v>85</v>
      </c>
      <c r="AW531" s="13" t="s">
        <v>32</v>
      </c>
      <c r="AX531" s="13" t="s">
        <v>77</v>
      </c>
      <c r="AY531" s="268" t="s">
        <v>167</v>
      </c>
    </row>
    <row r="532" spans="1:51" s="13" customFormat="1" ht="12">
      <c r="A532" s="13"/>
      <c r="B532" s="258"/>
      <c r="C532" s="259"/>
      <c r="D532" s="260" t="s">
        <v>177</v>
      </c>
      <c r="E532" s="261" t="s">
        <v>1</v>
      </c>
      <c r="F532" s="262" t="s">
        <v>343</v>
      </c>
      <c r="G532" s="259"/>
      <c r="H532" s="261" t="s">
        <v>1</v>
      </c>
      <c r="I532" s="263"/>
      <c r="J532" s="259"/>
      <c r="K532" s="259"/>
      <c r="L532" s="264"/>
      <c r="M532" s="265"/>
      <c r="N532" s="266"/>
      <c r="O532" s="266"/>
      <c r="P532" s="266"/>
      <c r="Q532" s="266"/>
      <c r="R532" s="266"/>
      <c r="S532" s="266"/>
      <c r="T532" s="267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68" t="s">
        <v>177</v>
      </c>
      <c r="AU532" s="268" t="s">
        <v>87</v>
      </c>
      <c r="AV532" s="13" t="s">
        <v>85</v>
      </c>
      <c r="AW532" s="13" t="s">
        <v>32</v>
      </c>
      <c r="AX532" s="13" t="s">
        <v>77</v>
      </c>
      <c r="AY532" s="268" t="s">
        <v>167</v>
      </c>
    </row>
    <row r="533" spans="1:51" s="14" customFormat="1" ht="12">
      <c r="A533" s="14"/>
      <c r="B533" s="269"/>
      <c r="C533" s="270"/>
      <c r="D533" s="260" t="s">
        <v>177</v>
      </c>
      <c r="E533" s="271" t="s">
        <v>1</v>
      </c>
      <c r="F533" s="272" t="s">
        <v>344</v>
      </c>
      <c r="G533" s="270"/>
      <c r="H533" s="273">
        <v>15.08</v>
      </c>
      <c r="I533" s="274"/>
      <c r="J533" s="270"/>
      <c r="K533" s="270"/>
      <c r="L533" s="275"/>
      <c r="M533" s="276"/>
      <c r="N533" s="277"/>
      <c r="O533" s="277"/>
      <c r="P533" s="277"/>
      <c r="Q533" s="277"/>
      <c r="R533" s="277"/>
      <c r="S533" s="277"/>
      <c r="T533" s="278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79" t="s">
        <v>177</v>
      </c>
      <c r="AU533" s="279" t="s">
        <v>87</v>
      </c>
      <c r="AV533" s="14" t="s">
        <v>87</v>
      </c>
      <c r="AW533" s="14" t="s">
        <v>32</v>
      </c>
      <c r="AX533" s="14" t="s">
        <v>77</v>
      </c>
      <c r="AY533" s="279" t="s">
        <v>167</v>
      </c>
    </row>
    <row r="534" spans="1:51" s="13" customFormat="1" ht="12">
      <c r="A534" s="13"/>
      <c r="B534" s="258"/>
      <c r="C534" s="259"/>
      <c r="D534" s="260" t="s">
        <v>177</v>
      </c>
      <c r="E534" s="261" t="s">
        <v>1</v>
      </c>
      <c r="F534" s="262" t="s">
        <v>650</v>
      </c>
      <c r="G534" s="259"/>
      <c r="H534" s="261" t="s">
        <v>1</v>
      </c>
      <c r="I534" s="263"/>
      <c r="J534" s="259"/>
      <c r="K534" s="259"/>
      <c r="L534" s="264"/>
      <c r="M534" s="265"/>
      <c r="N534" s="266"/>
      <c r="O534" s="266"/>
      <c r="P534" s="266"/>
      <c r="Q534" s="266"/>
      <c r="R534" s="266"/>
      <c r="S534" s="266"/>
      <c r="T534" s="267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68" t="s">
        <v>177</v>
      </c>
      <c r="AU534" s="268" t="s">
        <v>87</v>
      </c>
      <c r="AV534" s="13" t="s">
        <v>85</v>
      </c>
      <c r="AW534" s="13" t="s">
        <v>32</v>
      </c>
      <c r="AX534" s="13" t="s">
        <v>77</v>
      </c>
      <c r="AY534" s="268" t="s">
        <v>167</v>
      </c>
    </row>
    <row r="535" spans="1:51" s="13" customFormat="1" ht="12">
      <c r="A535" s="13"/>
      <c r="B535" s="258"/>
      <c r="C535" s="259"/>
      <c r="D535" s="260" t="s">
        <v>177</v>
      </c>
      <c r="E535" s="261" t="s">
        <v>1</v>
      </c>
      <c r="F535" s="262" t="s">
        <v>547</v>
      </c>
      <c r="G535" s="259"/>
      <c r="H535" s="261" t="s">
        <v>1</v>
      </c>
      <c r="I535" s="263"/>
      <c r="J535" s="259"/>
      <c r="K535" s="259"/>
      <c r="L535" s="264"/>
      <c r="M535" s="265"/>
      <c r="N535" s="266"/>
      <c r="O535" s="266"/>
      <c r="P535" s="266"/>
      <c r="Q535" s="266"/>
      <c r="R535" s="266"/>
      <c r="S535" s="266"/>
      <c r="T535" s="267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68" t="s">
        <v>177</v>
      </c>
      <c r="AU535" s="268" t="s">
        <v>87</v>
      </c>
      <c r="AV535" s="13" t="s">
        <v>85</v>
      </c>
      <c r="AW535" s="13" t="s">
        <v>32</v>
      </c>
      <c r="AX535" s="13" t="s">
        <v>77</v>
      </c>
      <c r="AY535" s="268" t="s">
        <v>167</v>
      </c>
    </row>
    <row r="536" spans="1:51" s="14" customFormat="1" ht="12">
      <c r="A536" s="14"/>
      <c r="B536" s="269"/>
      <c r="C536" s="270"/>
      <c r="D536" s="260" t="s">
        <v>177</v>
      </c>
      <c r="E536" s="271" t="s">
        <v>1</v>
      </c>
      <c r="F536" s="272" t="s">
        <v>548</v>
      </c>
      <c r="G536" s="270"/>
      <c r="H536" s="273">
        <v>54.47</v>
      </c>
      <c r="I536" s="274"/>
      <c r="J536" s="270"/>
      <c r="K536" s="270"/>
      <c r="L536" s="275"/>
      <c r="M536" s="276"/>
      <c r="N536" s="277"/>
      <c r="O536" s="277"/>
      <c r="P536" s="277"/>
      <c r="Q536" s="277"/>
      <c r="R536" s="277"/>
      <c r="S536" s="277"/>
      <c r="T536" s="278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79" t="s">
        <v>177</v>
      </c>
      <c r="AU536" s="279" t="s">
        <v>87</v>
      </c>
      <c r="AV536" s="14" t="s">
        <v>87</v>
      </c>
      <c r="AW536" s="14" t="s">
        <v>32</v>
      </c>
      <c r="AX536" s="14" t="s">
        <v>77</v>
      </c>
      <c r="AY536" s="279" t="s">
        <v>167</v>
      </c>
    </row>
    <row r="537" spans="1:51" s="15" customFormat="1" ht="12">
      <c r="A537" s="15"/>
      <c r="B537" s="280"/>
      <c r="C537" s="281"/>
      <c r="D537" s="260" t="s">
        <v>177</v>
      </c>
      <c r="E537" s="282" t="s">
        <v>1</v>
      </c>
      <c r="F537" s="283" t="s">
        <v>196</v>
      </c>
      <c r="G537" s="281"/>
      <c r="H537" s="284">
        <v>69.55</v>
      </c>
      <c r="I537" s="285"/>
      <c r="J537" s="281"/>
      <c r="K537" s="281"/>
      <c r="L537" s="286"/>
      <c r="M537" s="287"/>
      <c r="N537" s="288"/>
      <c r="O537" s="288"/>
      <c r="P537" s="288"/>
      <c r="Q537" s="288"/>
      <c r="R537" s="288"/>
      <c r="S537" s="288"/>
      <c r="T537" s="289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T537" s="290" t="s">
        <v>177</v>
      </c>
      <c r="AU537" s="290" t="s">
        <v>87</v>
      </c>
      <c r="AV537" s="15" t="s">
        <v>175</v>
      </c>
      <c r="AW537" s="15" t="s">
        <v>32</v>
      </c>
      <c r="AX537" s="15" t="s">
        <v>85</v>
      </c>
      <c r="AY537" s="290" t="s">
        <v>167</v>
      </c>
    </row>
    <row r="538" spans="1:65" s="2" customFormat="1" ht="16.5" customHeight="1">
      <c r="A538" s="40"/>
      <c r="B538" s="41"/>
      <c r="C538" s="308" t="s">
        <v>876</v>
      </c>
      <c r="D538" s="308" t="s">
        <v>470</v>
      </c>
      <c r="E538" s="309" t="s">
        <v>877</v>
      </c>
      <c r="F538" s="310" t="s">
        <v>878</v>
      </c>
      <c r="G538" s="311" t="s">
        <v>173</v>
      </c>
      <c r="H538" s="312">
        <v>76.505</v>
      </c>
      <c r="I538" s="313"/>
      <c r="J538" s="314">
        <f>ROUND(I538*H538,2)</f>
        <v>0</v>
      </c>
      <c r="K538" s="310" t="s">
        <v>174</v>
      </c>
      <c r="L538" s="315"/>
      <c r="M538" s="316" t="s">
        <v>1</v>
      </c>
      <c r="N538" s="317" t="s">
        <v>42</v>
      </c>
      <c r="O538" s="93"/>
      <c r="P538" s="254">
        <f>O538*H538</f>
        <v>0</v>
      </c>
      <c r="Q538" s="254">
        <v>0.0034</v>
      </c>
      <c r="R538" s="254">
        <f>Q538*H538</f>
        <v>0.260117</v>
      </c>
      <c r="S538" s="254">
        <v>0</v>
      </c>
      <c r="T538" s="255">
        <f>S538*H538</f>
        <v>0</v>
      </c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R538" s="256" t="s">
        <v>407</v>
      </c>
      <c r="AT538" s="256" t="s">
        <v>470</v>
      </c>
      <c r="AU538" s="256" t="s">
        <v>87</v>
      </c>
      <c r="AY538" s="19" t="s">
        <v>167</v>
      </c>
      <c r="BE538" s="257">
        <f>IF(N538="základní",J538,0)</f>
        <v>0</v>
      </c>
      <c r="BF538" s="257">
        <f>IF(N538="snížená",J538,0)</f>
        <v>0</v>
      </c>
      <c r="BG538" s="257">
        <f>IF(N538="zákl. přenesená",J538,0)</f>
        <v>0</v>
      </c>
      <c r="BH538" s="257">
        <f>IF(N538="sníž. přenesená",J538,0)</f>
        <v>0</v>
      </c>
      <c r="BI538" s="257">
        <f>IF(N538="nulová",J538,0)</f>
        <v>0</v>
      </c>
      <c r="BJ538" s="19" t="s">
        <v>85</v>
      </c>
      <c r="BK538" s="257">
        <f>ROUND(I538*H538,2)</f>
        <v>0</v>
      </c>
      <c r="BL538" s="19" t="s">
        <v>300</v>
      </c>
      <c r="BM538" s="256" t="s">
        <v>879</v>
      </c>
    </row>
    <row r="539" spans="1:51" s="14" customFormat="1" ht="12">
      <c r="A539" s="14"/>
      <c r="B539" s="269"/>
      <c r="C539" s="270"/>
      <c r="D539" s="260" t="s">
        <v>177</v>
      </c>
      <c r="E539" s="270"/>
      <c r="F539" s="272" t="s">
        <v>880</v>
      </c>
      <c r="G539" s="270"/>
      <c r="H539" s="273">
        <v>76.505</v>
      </c>
      <c r="I539" s="274"/>
      <c r="J539" s="270"/>
      <c r="K539" s="270"/>
      <c r="L539" s="275"/>
      <c r="M539" s="276"/>
      <c r="N539" s="277"/>
      <c r="O539" s="277"/>
      <c r="P539" s="277"/>
      <c r="Q539" s="277"/>
      <c r="R539" s="277"/>
      <c r="S539" s="277"/>
      <c r="T539" s="278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79" t="s">
        <v>177</v>
      </c>
      <c r="AU539" s="279" t="s">
        <v>87</v>
      </c>
      <c r="AV539" s="14" t="s">
        <v>87</v>
      </c>
      <c r="AW539" s="14" t="s">
        <v>4</v>
      </c>
      <c r="AX539" s="14" t="s">
        <v>85</v>
      </c>
      <c r="AY539" s="279" t="s">
        <v>167</v>
      </c>
    </row>
    <row r="540" spans="1:65" s="2" customFormat="1" ht="21.75" customHeight="1">
      <c r="A540" s="40"/>
      <c r="B540" s="41"/>
      <c r="C540" s="245" t="s">
        <v>881</v>
      </c>
      <c r="D540" s="245" t="s">
        <v>170</v>
      </c>
      <c r="E540" s="246" t="s">
        <v>882</v>
      </c>
      <c r="F540" s="247" t="s">
        <v>883</v>
      </c>
      <c r="G540" s="248" t="s">
        <v>631</v>
      </c>
      <c r="H540" s="318"/>
      <c r="I540" s="250"/>
      <c r="J540" s="251">
        <f>ROUND(I540*H540,2)</f>
        <v>0</v>
      </c>
      <c r="K540" s="247" t="s">
        <v>174</v>
      </c>
      <c r="L540" s="46"/>
      <c r="M540" s="252" t="s">
        <v>1</v>
      </c>
      <c r="N540" s="253" t="s">
        <v>42</v>
      </c>
      <c r="O540" s="93"/>
      <c r="P540" s="254">
        <f>O540*H540</f>
        <v>0</v>
      </c>
      <c r="Q540" s="254">
        <v>0</v>
      </c>
      <c r="R540" s="254">
        <f>Q540*H540</f>
        <v>0</v>
      </c>
      <c r="S540" s="254">
        <v>0</v>
      </c>
      <c r="T540" s="255">
        <f>S540*H540</f>
        <v>0</v>
      </c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R540" s="256" t="s">
        <v>300</v>
      </c>
      <c r="AT540" s="256" t="s">
        <v>170</v>
      </c>
      <c r="AU540" s="256" t="s">
        <v>87</v>
      </c>
      <c r="AY540" s="19" t="s">
        <v>167</v>
      </c>
      <c r="BE540" s="257">
        <f>IF(N540="základní",J540,0)</f>
        <v>0</v>
      </c>
      <c r="BF540" s="257">
        <f>IF(N540="snížená",J540,0)</f>
        <v>0</v>
      </c>
      <c r="BG540" s="257">
        <f>IF(N540="zákl. přenesená",J540,0)</f>
        <v>0</v>
      </c>
      <c r="BH540" s="257">
        <f>IF(N540="sníž. přenesená",J540,0)</f>
        <v>0</v>
      </c>
      <c r="BI540" s="257">
        <f>IF(N540="nulová",J540,0)</f>
        <v>0</v>
      </c>
      <c r="BJ540" s="19" t="s">
        <v>85</v>
      </c>
      <c r="BK540" s="257">
        <f>ROUND(I540*H540,2)</f>
        <v>0</v>
      </c>
      <c r="BL540" s="19" t="s">
        <v>300</v>
      </c>
      <c r="BM540" s="256" t="s">
        <v>884</v>
      </c>
    </row>
    <row r="541" spans="1:63" s="12" customFormat="1" ht="22.8" customHeight="1">
      <c r="A541" s="12"/>
      <c r="B541" s="229"/>
      <c r="C541" s="230"/>
      <c r="D541" s="231" t="s">
        <v>76</v>
      </c>
      <c r="E541" s="243" t="s">
        <v>405</v>
      </c>
      <c r="F541" s="243" t="s">
        <v>406</v>
      </c>
      <c r="G541" s="230"/>
      <c r="H541" s="230"/>
      <c r="I541" s="233"/>
      <c r="J541" s="244">
        <f>BK541</f>
        <v>0</v>
      </c>
      <c r="K541" s="230"/>
      <c r="L541" s="235"/>
      <c r="M541" s="236"/>
      <c r="N541" s="237"/>
      <c r="O541" s="237"/>
      <c r="P541" s="238">
        <f>SUM(P542:P560)</f>
        <v>0</v>
      </c>
      <c r="Q541" s="237"/>
      <c r="R541" s="238">
        <f>SUM(R542:R560)</f>
        <v>0</v>
      </c>
      <c r="S541" s="237"/>
      <c r="T541" s="239">
        <f>SUM(T542:T560)</f>
        <v>0</v>
      </c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R541" s="240" t="s">
        <v>87</v>
      </c>
      <c r="AT541" s="241" t="s">
        <v>76</v>
      </c>
      <c r="AU541" s="241" t="s">
        <v>85</v>
      </c>
      <c r="AY541" s="240" t="s">
        <v>167</v>
      </c>
      <c r="BK541" s="242">
        <f>SUM(BK542:BK560)</f>
        <v>0</v>
      </c>
    </row>
    <row r="542" spans="1:65" s="2" customFormat="1" ht="16.5" customHeight="1">
      <c r="A542" s="40"/>
      <c r="B542" s="41"/>
      <c r="C542" s="245" t="s">
        <v>885</v>
      </c>
      <c r="D542" s="245" t="s">
        <v>448</v>
      </c>
      <c r="E542" s="246" t="s">
        <v>886</v>
      </c>
      <c r="F542" s="247" t="s">
        <v>887</v>
      </c>
      <c r="G542" s="248" t="s">
        <v>267</v>
      </c>
      <c r="H542" s="249">
        <v>10.39</v>
      </c>
      <c r="I542" s="250"/>
      <c r="J542" s="251">
        <f>ROUND(I542*H542,2)</f>
        <v>0</v>
      </c>
      <c r="K542" s="247" t="s">
        <v>451</v>
      </c>
      <c r="L542" s="46"/>
      <c r="M542" s="252" t="s">
        <v>1</v>
      </c>
      <c r="N542" s="253" t="s">
        <v>42</v>
      </c>
      <c r="O542" s="93"/>
      <c r="P542" s="254">
        <f>O542*H542</f>
        <v>0</v>
      </c>
      <c r="Q542" s="254">
        <v>0</v>
      </c>
      <c r="R542" s="254">
        <f>Q542*H542</f>
        <v>0</v>
      </c>
      <c r="S542" s="254">
        <v>0</v>
      </c>
      <c r="T542" s="255">
        <f>S542*H542</f>
        <v>0</v>
      </c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R542" s="256" t="s">
        <v>300</v>
      </c>
      <c r="AT542" s="256" t="s">
        <v>170</v>
      </c>
      <c r="AU542" s="256" t="s">
        <v>87</v>
      </c>
      <c r="AY542" s="19" t="s">
        <v>167</v>
      </c>
      <c r="BE542" s="257">
        <f>IF(N542="základní",J542,0)</f>
        <v>0</v>
      </c>
      <c r="BF542" s="257">
        <f>IF(N542="snížená",J542,0)</f>
        <v>0</v>
      </c>
      <c r="BG542" s="257">
        <f>IF(N542="zákl. přenesená",J542,0)</f>
        <v>0</v>
      </c>
      <c r="BH542" s="257">
        <f>IF(N542="sníž. přenesená",J542,0)</f>
        <v>0</v>
      </c>
      <c r="BI542" s="257">
        <f>IF(N542="nulová",J542,0)</f>
        <v>0</v>
      </c>
      <c r="BJ542" s="19" t="s">
        <v>85</v>
      </c>
      <c r="BK542" s="257">
        <f>ROUND(I542*H542,2)</f>
        <v>0</v>
      </c>
      <c r="BL542" s="19" t="s">
        <v>300</v>
      </c>
      <c r="BM542" s="256" t="s">
        <v>888</v>
      </c>
    </row>
    <row r="543" spans="1:51" s="13" customFormat="1" ht="12">
      <c r="A543" s="13"/>
      <c r="B543" s="258"/>
      <c r="C543" s="259"/>
      <c r="D543" s="260" t="s">
        <v>177</v>
      </c>
      <c r="E543" s="261" t="s">
        <v>1</v>
      </c>
      <c r="F543" s="262" t="s">
        <v>889</v>
      </c>
      <c r="G543" s="259"/>
      <c r="H543" s="261" t="s">
        <v>1</v>
      </c>
      <c r="I543" s="263"/>
      <c r="J543" s="259"/>
      <c r="K543" s="259"/>
      <c r="L543" s="264"/>
      <c r="M543" s="265"/>
      <c r="N543" s="266"/>
      <c r="O543" s="266"/>
      <c r="P543" s="266"/>
      <c r="Q543" s="266"/>
      <c r="R543" s="266"/>
      <c r="S543" s="266"/>
      <c r="T543" s="267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68" t="s">
        <v>177</v>
      </c>
      <c r="AU543" s="268" t="s">
        <v>87</v>
      </c>
      <c r="AV543" s="13" t="s">
        <v>85</v>
      </c>
      <c r="AW543" s="13" t="s">
        <v>32</v>
      </c>
      <c r="AX543" s="13" t="s">
        <v>77</v>
      </c>
      <c r="AY543" s="268" t="s">
        <v>167</v>
      </c>
    </row>
    <row r="544" spans="1:51" s="13" customFormat="1" ht="12">
      <c r="A544" s="13"/>
      <c r="B544" s="258"/>
      <c r="C544" s="259"/>
      <c r="D544" s="260" t="s">
        <v>177</v>
      </c>
      <c r="E544" s="261" t="s">
        <v>1</v>
      </c>
      <c r="F544" s="262" t="s">
        <v>890</v>
      </c>
      <c r="G544" s="259"/>
      <c r="H544" s="261" t="s">
        <v>1</v>
      </c>
      <c r="I544" s="263"/>
      <c r="J544" s="259"/>
      <c r="K544" s="259"/>
      <c r="L544" s="264"/>
      <c r="M544" s="265"/>
      <c r="N544" s="266"/>
      <c r="O544" s="266"/>
      <c r="P544" s="266"/>
      <c r="Q544" s="266"/>
      <c r="R544" s="266"/>
      <c r="S544" s="266"/>
      <c r="T544" s="267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68" t="s">
        <v>177</v>
      </c>
      <c r="AU544" s="268" t="s">
        <v>87</v>
      </c>
      <c r="AV544" s="13" t="s">
        <v>85</v>
      </c>
      <c r="AW544" s="13" t="s">
        <v>32</v>
      </c>
      <c r="AX544" s="13" t="s">
        <v>77</v>
      </c>
      <c r="AY544" s="268" t="s">
        <v>167</v>
      </c>
    </row>
    <row r="545" spans="1:51" s="13" customFormat="1" ht="12">
      <c r="A545" s="13"/>
      <c r="B545" s="258"/>
      <c r="C545" s="259"/>
      <c r="D545" s="260" t="s">
        <v>177</v>
      </c>
      <c r="E545" s="261" t="s">
        <v>1</v>
      </c>
      <c r="F545" s="262" t="s">
        <v>891</v>
      </c>
      <c r="G545" s="259"/>
      <c r="H545" s="261" t="s">
        <v>1</v>
      </c>
      <c r="I545" s="263"/>
      <c r="J545" s="259"/>
      <c r="K545" s="259"/>
      <c r="L545" s="264"/>
      <c r="M545" s="265"/>
      <c r="N545" s="266"/>
      <c r="O545" s="266"/>
      <c r="P545" s="266"/>
      <c r="Q545" s="266"/>
      <c r="R545" s="266"/>
      <c r="S545" s="266"/>
      <c r="T545" s="267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68" t="s">
        <v>177</v>
      </c>
      <c r="AU545" s="268" t="s">
        <v>87</v>
      </c>
      <c r="AV545" s="13" t="s">
        <v>85</v>
      </c>
      <c r="AW545" s="13" t="s">
        <v>32</v>
      </c>
      <c r="AX545" s="13" t="s">
        <v>77</v>
      </c>
      <c r="AY545" s="268" t="s">
        <v>167</v>
      </c>
    </row>
    <row r="546" spans="1:51" s="14" customFormat="1" ht="12">
      <c r="A546" s="14"/>
      <c r="B546" s="269"/>
      <c r="C546" s="270"/>
      <c r="D546" s="260" t="s">
        <v>177</v>
      </c>
      <c r="E546" s="271" t="s">
        <v>1</v>
      </c>
      <c r="F546" s="272" t="s">
        <v>892</v>
      </c>
      <c r="G546" s="270"/>
      <c r="H546" s="273">
        <v>10.39</v>
      </c>
      <c r="I546" s="274"/>
      <c r="J546" s="270"/>
      <c r="K546" s="270"/>
      <c r="L546" s="275"/>
      <c r="M546" s="276"/>
      <c r="N546" s="277"/>
      <c r="O546" s="277"/>
      <c r="P546" s="277"/>
      <c r="Q546" s="277"/>
      <c r="R546" s="277"/>
      <c r="S546" s="277"/>
      <c r="T546" s="278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79" t="s">
        <v>177</v>
      </c>
      <c r="AU546" s="279" t="s">
        <v>87</v>
      </c>
      <c r="AV546" s="14" t="s">
        <v>87</v>
      </c>
      <c r="AW546" s="14" t="s">
        <v>32</v>
      </c>
      <c r="AX546" s="14" t="s">
        <v>77</v>
      </c>
      <c r="AY546" s="279" t="s">
        <v>167</v>
      </c>
    </row>
    <row r="547" spans="1:51" s="15" customFormat="1" ht="12">
      <c r="A547" s="15"/>
      <c r="B547" s="280"/>
      <c r="C547" s="281"/>
      <c r="D547" s="260" t="s">
        <v>177</v>
      </c>
      <c r="E547" s="282" t="s">
        <v>1</v>
      </c>
      <c r="F547" s="283" t="s">
        <v>196</v>
      </c>
      <c r="G547" s="281"/>
      <c r="H547" s="284">
        <v>10.39</v>
      </c>
      <c r="I547" s="285"/>
      <c r="J547" s="281"/>
      <c r="K547" s="281"/>
      <c r="L547" s="286"/>
      <c r="M547" s="287"/>
      <c r="N547" s="288"/>
      <c r="O547" s="288"/>
      <c r="P547" s="288"/>
      <c r="Q547" s="288"/>
      <c r="R547" s="288"/>
      <c r="S547" s="288"/>
      <c r="T547" s="289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T547" s="290" t="s">
        <v>177</v>
      </c>
      <c r="AU547" s="290" t="s">
        <v>87</v>
      </c>
      <c r="AV547" s="15" t="s">
        <v>175</v>
      </c>
      <c r="AW547" s="15" t="s">
        <v>32</v>
      </c>
      <c r="AX547" s="15" t="s">
        <v>85</v>
      </c>
      <c r="AY547" s="290" t="s">
        <v>167</v>
      </c>
    </row>
    <row r="548" spans="1:65" s="2" customFormat="1" ht="16.5" customHeight="1">
      <c r="A548" s="40"/>
      <c r="B548" s="41"/>
      <c r="C548" s="245" t="s">
        <v>893</v>
      </c>
      <c r="D548" s="245" t="s">
        <v>448</v>
      </c>
      <c r="E548" s="246" t="s">
        <v>894</v>
      </c>
      <c r="F548" s="247" t="s">
        <v>895</v>
      </c>
      <c r="G548" s="248" t="s">
        <v>267</v>
      </c>
      <c r="H548" s="249">
        <v>17.57</v>
      </c>
      <c r="I548" s="250"/>
      <c r="J548" s="251">
        <f>ROUND(I548*H548,2)</f>
        <v>0</v>
      </c>
      <c r="K548" s="247" t="s">
        <v>451</v>
      </c>
      <c r="L548" s="46"/>
      <c r="M548" s="252" t="s">
        <v>1</v>
      </c>
      <c r="N548" s="253" t="s">
        <v>42</v>
      </c>
      <c r="O548" s="93"/>
      <c r="P548" s="254">
        <f>O548*H548</f>
        <v>0</v>
      </c>
      <c r="Q548" s="254">
        <v>0</v>
      </c>
      <c r="R548" s="254">
        <f>Q548*H548</f>
        <v>0</v>
      </c>
      <c r="S548" s="254">
        <v>0</v>
      </c>
      <c r="T548" s="255">
        <f>S548*H548</f>
        <v>0</v>
      </c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R548" s="256" t="s">
        <v>300</v>
      </c>
      <c r="AT548" s="256" t="s">
        <v>170</v>
      </c>
      <c r="AU548" s="256" t="s">
        <v>87</v>
      </c>
      <c r="AY548" s="19" t="s">
        <v>167</v>
      </c>
      <c r="BE548" s="257">
        <f>IF(N548="základní",J548,0)</f>
        <v>0</v>
      </c>
      <c r="BF548" s="257">
        <f>IF(N548="snížená",J548,0)</f>
        <v>0</v>
      </c>
      <c r="BG548" s="257">
        <f>IF(N548="zákl. přenesená",J548,0)</f>
        <v>0</v>
      </c>
      <c r="BH548" s="257">
        <f>IF(N548="sníž. přenesená",J548,0)</f>
        <v>0</v>
      </c>
      <c r="BI548" s="257">
        <f>IF(N548="nulová",J548,0)</f>
        <v>0</v>
      </c>
      <c r="BJ548" s="19" t="s">
        <v>85</v>
      </c>
      <c r="BK548" s="257">
        <f>ROUND(I548*H548,2)</f>
        <v>0</v>
      </c>
      <c r="BL548" s="19" t="s">
        <v>300</v>
      </c>
      <c r="BM548" s="256" t="s">
        <v>896</v>
      </c>
    </row>
    <row r="549" spans="1:51" s="13" customFormat="1" ht="12">
      <c r="A549" s="13"/>
      <c r="B549" s="258"/>
      <c r="C549" s="259"/>
      <c r="D549" s="260" t="s">
        <v>177</v>
      </c>
      <c r="E549" s="261" t="s">
        <v>1</v>
      </c>
      <c r="F549" s="262" t="s">
        <v>897</v>
      </c>
      <c r="G549" s="259"/>
      <c r="H549" s="261" t="s">
        <v>1</v>
      </c>
      <c r="I549" s="263"/>
      <c r="J549" s="259"/>
      <c r="K549" s="259"/>
      <c r="L549" s="264"/>
      <c r="M549" s="265"/>
      <c r="N549" s="266"/>
      <c r="O549" s="266"/>
      <c r="P549" s="266"/>
      <c r="Q549" s="266"/>
      <c r="R549" s="266"/>
      <c r="S549" s="266"/>
      <c r="T549" s="267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68" t="s">
        <v>177</v>
      </c>
      <c r="AU549" s="268" t="s">
        <v>87</v>
      </c>
      <c r="AV549" s="13" t="s">
        <v>85</v>
      </c>
      <c r="AW549" s="13" t="s">
        <v>32</v>
      </c>
      <c r="AX549" s="13" t="s">
        <v>77</v>
      </c>
      <c r="AY549" s="268" t="s">
        <v>167</v>
      </c>
    </row>
    <row r="550" spans="1:51" s="13" customFormat="1" ht="12">
      <c r="A550" s="13"/>
      <c r="B550" s="258"/>
      <c r="C550" s="259"/>
      <c r="D550" s="260" t="s">
        <v>177</v>
      </c>
      <c r="E550" s="261" t="s">
        <v>1</v>
      </c>
      <c r="F550" s="262" t="s">
        <v>898</v>
      </c>
      <c r="G550" s="259"/>
      <c r="H550" s="261" t="s">
        <v>1</v>
      </c>
      <c r="I550" s="263"/>
      <c r="J550" s="259"/>
      <c r="K550" s="259"/>
      <c r="L550" s="264"/>
      <c r="M550" s="265"/>
      <c r="N550" s="266"/>
      <c r="O550" s="266"/>
      <c r="P550" s="266"/>
      <c r="Q550" s="266"/>
      <c r="R550" s="266"/>
      <c r="S550" s="266"/>
      <c r="T550" s="267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68" t="s">
        <v>177</v>
      </c>
      <c r="AU550" s="268" t="s">
        <v>87</v>
      </c>
      <c r="AV550" s="13" t="s">
        <v>85</v>
      </c>
      <c r="AW550" s="13" t="s">
        <v>32</v>
      </c>
      <c r="AX550" s="13" t="s">
        <v>77</v>
      </c>
      <c r="AY550" s="268" t="s">
        <v>167</v>
      </c>
    </row>
    <row r="551" spans="1:51" s="14" customFormat="1" ht="12">
      <c r="A551" s="14"/>
      <c r="B551" s="269"/>
      <c r="C551" s="270"/>
      <c r="D551" s="260" t="s">
        <v>177</v>
      </c>
      <c r="E551" s="271" t="s">
        <v>1</v>
      </c>
      <c r="F551" s="272" t="s">
        <v>899</v>
      </c>
      <c r="G551" s="270"/>
      <c r="H551" s="273">
        <v>17.57</v>
      </c>
      <c r="I551" s="274"/>
      <c r="J551" s="270"/>
      <c r="K551" s="270"/>
      <c r="L551" s="275"/>
      <c r="M551" s="276"/>
      <c r="N551" s="277"/>
      <c r="O551" s="277"/>
      <c r="P551" s="277"/>
      <c r="Q551" s="277"/>
      <c r="R551" s="277"/>
      <c r="S551" s="277"/>
      <c r="T551" s="278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79" t="s">
        <v>177</v>
      </c>
      <c r="AU551" s="279" t="s">
        <v>87</v>
      </c>
      <c r="AV551" s="14" t="s">
        <v>87</v>
      </c>
      <c r="AW551" s="14" t="s">
        <v>32</v>
      </c>
      <c r="AX551" s="14" t="s">
        <v>77</v>
      </c>
      <c r="AY551" s="279" t="s">
        <v>167</v>
      </c>
    </row>
    <row r="552" spans="1:51" s="15" customFormat="1" ht="12">
      <c r="A552" s="15"/>
      <c r="B552" s="280"/>
      <c r="C552" s="281"/>
      <c r="D552" s="260" t="s">
        <v>177</v>
      </c>
      <c r="E552" s="282" t="s">
        <v>1</v>
      </c>
      <c r="F552" s="283" t="s">
        <v>196</v>
      </c>
      <c r="G552" s="281"/>
      <c r="H552" s="284">
        <v>17.57</v>
      </c>
      <c r="I552" s="285"/>
      <c r="J552" s="281"/>
      <c r="K552" s="281"/>
      <c r="L552" s="286"/>
      <c r="M552" s="287"/>
      <c r="N552" s="288"/>
      <c r="O552" s="288"/>
      <c r="P552" s="288"/>
      <c r="Q552" s="288"/>
      <c r="R552" s="288"/>
      <c r="S552" s="288"/>
      <c r="T552" s="289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T552" s="290" t="s">
        <v>177</v>
      </c>
      <c r="AU552" s="290" t="s">
        <v>87</v>
      </c>
      <c r="AV552" s="15" t="s">
        <v>175</v>
      </c>
      <c r="AW552" s="15" t="s">
        <v>32</v>
      </c>
      <c r="AX552" s="15" t="s">
        <v>85</v>
      </c>
      <c r="AY552" s="290" t="s">
        <v>167</v>
      </c>
    </row>
    <row r="553" spans="1:65" s="2" customFormat="1" ht="16.5" customHeight="1">
      <c r="A553" s="40"/>
      <c r="B553" s="41"/>
      <c r="C553" s="245" t="s">
        <v>900</v>
      </c>
      <c r="D553" s="245" t="s">
        <v>170</v>
      </c>
      <c r="E553" s="246" t="s">
        <v>901</v>
      </c>
      <c r="F553" s="247" t="s">
        <v>902</v>
      </c>
      <c r="G553" s="248" t="s">
        <v>348</v>
      </c>
      <c r="H553" s="249">
        <v>11</v>
      </c>
      <c r="I553" s="250"/>
      <c r="J553" s="251">
        <f>ROUND(I553*H553,2)</f>
        <v>0</v>
      </c>
      <c r="K553" s="247" t="s">
        <v>317</v>
      </c>
      <c r="L553" s="46"/>
      <c r="M553" s="252" t="s">
        <v>1</v>
      </c>
      <c r="N553" s="253" t="s">
        <v>42</v>
      </c>
      <c r="O553" s="93"/>
      <c r="P553" s="254">
        <f>O553*H553</f>
        <v>0</v>
      </c>
      <c r="Q553" s="254">
        <v>0</v>
      </c>
      <c r="R553" s="254">
        <f>Q553*H553</f>
        <v>0</v>
      </c>
      <c r="S553" s="254">
        <v>0</v>
      </c>
      <c r="T553" s="255">
        <f>S553*H553</f>
        <v>0</v>
      </c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R553" s="256" t="s">
        <v>300</v>
      </c>
      <c r="AT553" s="256" t="s">
        <v>170</v>
      </c>
      <c r="AU553" s="256" t="s">
        <v>87</v>
      </c>
      <c r="AY553" s="19" t="s">
        <v>167</v>
      </c>
      <c r="BE553" s="257">
        <f>IF(N553="základní",J553,0)</f>
        <v>0</v>
      </c>
      <c r="BF553" s="257">
        <f>IF(N553="snížená",J553,0)</f>
        <v>0</v>
      </c>
      <c r="BG553" s="257">
        <f>IF(N553="zákl. přenesená",J553,0)</f>
        <v>0</v>
      </c>
      <c r="BH553" s="257">
        <f>IF(N553="sníž. přenesená",J553,0)</f>
        <v>0</v>
      </c>
      <c r="BI553" s="257">
        <f>IF(N553="nulová",J553,0)</f>
        <v>0</v>
      </c>
      <c r="BJ553" s="19" t="s">
        <v>85</v>
      </c>
      <c r="BK553" s="257">
        <f>ROUND(I553*H553,2)</f>
        <v>0</v>
      </c>
      <c r="BL553" s="19" t="s">
        <v>300</v>
      </c>
      <c r="BM553" s="256" t="s">
        <v>903</v>
      </c>
    </row>
    <row r="554" spans="1:51" s="13" customFormat="1" ht="12">
      <c r="A554" s="13"/>
      <c r="B554" s="258"/>
      <c r="C554" s="259"/>
      <c r="D554" s="260" t="s">
        <v>177</v>
      </c>
      <c r="E554" s="261" t="s">
        <v>1</v>
      </c>
      <c r="F554" s="262" t="s">
        <v>904</v>
      </c>
      <c r="G554" s="259"/>
      <c r="H554" s="261" t="s">
        <v>1</v>
      </c>
      <c r="I554" s="263"/>
      <c r="J554" s="259"/>
      <c r="K554" s="259"/>
      <c r="L554" s="264"/>
      <c r="M554" s="265"/>
      <c r="N554" s="266"/>
      <c r="O554" s="266"/>
      <c r="P554" s="266"/>
      <c r="Q554" s="266"/>
      <c r="R554" s="266"/>
      <c r="S554" s="266"/>
      <c r="T554" s="267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68" t="s">
        <v>177</v>
      </c>
      <c r="AU554" s="268" t="s">
        <v>87</v>
      </c>
      <c r="AV554" s="13" t="s">
        <v>85</v>
      </c>
      <c r="AW554" s="13" t="s">
        <v>32</v>
      </c>
      <c r="AX554" s="13" t="s">
        <v>77</v>
      </c>
      <c r="AY554" s="268" t="s">
        <v>167</v>
      </c>
    </row>
    <row r="555" spans="1:51" s="13" customFormat="1" ht="12">
      <c r="A555" s="13"/>
      <c r="B555" s="258"/>
      <c r="C555" s="259"/>
      <c r="D555" s="260" t="s">
        <v>177</v>
      </c>
      <c r="E555" s="261" t="s">
        <v>1</v>
      </c>
      <c r="F555" s="262" t="s">
        <v>905</v>
      </c>
      <c r="G555" s="259"/>
      <c r="H555" s="261" t="s">
        <v>1</v>
      </c>
      <c r="I555" s="263"/>
      <c r="J555" s="259"/>
      <c r="K555" s="259"/>
      <c r="L555" s="264"/>
      <c r="M555" s="265"/>
      <c r="N555" s="266"/>
      <c r="O555" s="266"/>
      <c r="P555" s="266"/>
      <c r="Q555" s="266"/>
      <c r="R555" s="266"/>
      <c r="S555" s="266"/>
      <c r="T555" s="267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68" t="s">
        <v>177</v>
      </c>
      <c r="AU555" s="268" t="s">
        <v>87</v>
      </c>
      <c r="AV555" s="13" t="s">
        <v>85</v>
      </c>
      <c r="AW555" s="13" t="s">
        <v>32</v>
      </c>
      <c r="AX555" s="13" t="s">
        <v>77</v>
      </c>
      <c r="AY555" s="268" t="s">
        <v>167</v>
      </c>
    </row>
    <row r="556" spans="1:51" s="13" customFormat="1" ht="12">
      <c r="A556" s="13"/>
      <c r="B556" s="258"/>
      <c r="C556" s="259"/>
      <c r="D556" s="260" t="s">
        <v>177</v>
      </c>
      <c r="E556" s="261" t="s">
        <v>1</v>
      </c>
      <c r="F556" s="262" t="s">
        <v>906</v>
      </c>
      <c r="G556" s="259"/>
      <c r="H556" s="261" t="s">
        <v>1</v>
      </c>
      <c r="I556" s="263"/>
      <c r="J556" s="259"/>
      <c r="K556" s="259"/>
      <c r="L556" s="264"/>
      <c r="M556" s="265"/>
      <c r="N556" s="266"/>
      <c r="O556" s="266"/>
      <c r="P556" s="266"/>
      <c r="Q556" s="266"/>
      <c r="R556" s="266"/>
      <c r="S556" s="266"/>
      <c r="T556" s="267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68" t="s">
        <v>177</v>
      </c>
      <c r="AU556" s="268" t="s">
        <v>87</v>
      </c>
      <c r="AV556" s="13" t="s">
        <v>85</v>
      </c>
      <c r="AW556" s="13" t="s">
        <v>32</v>
      </c>
      <c r="AX556" s="13" t="s">
        <v>77</v>
      </c>
      <c r="AY556" s="268" t="s">
        <v>167</v>
      </c>
    </row>
    <row r="557" spans="1:51" s="14" customFormat="1" ht="12">
      <c r="A557" s="14"/>
      <c r="B557" s="269"/>
      <c r="C557" s="270"/>
      <c r="D557" s="260" t="s">
        <v>177</v>
      </c>
      <c r="E557" s="271" t="s">
        <v>1</v>
      </c>
      <c r="F557" s="272" t="s">
        <v>271</v>
      </c>
      <c r="G557" s="270"/>
      <c r="H557" s="273">
        <v>11</v>
      </c>
      <c r="I557" s="274"/>
      <c r="J557" s="270"/>
      <c r="K557" s="270"/>
      <c r="L557" s="275"/>
      <c r="M557" s="276"/>
      <c r="N557" s="277"/>
      <c r="O557" s="277"/>
      <c r="P557" s="277"/>
      <c r="Q557" s="277"/>
      <c r="R557" s="277"/>
      <c r="S557" s="277"/>
      <c r="T557" s="278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79" t="s">
        <v>177</v>
      </c>
      <c r="AU557" s="279" t="s">
        <v>87</v>
      </c>
      <c r="AV557" s="14" t="s">
        <v>87</v>
      </c>
      <c r="AW557" s="14" t="s">
        <v>32</v>
      </c>
      <c r="AX557" s="14" t="s">
        <v>77</v>
      </c>
      <c r="AY557" s="279" t="s">
        <v>167</v>
      </c>
    </row>
    <row r="558" spans="1:51" s="15" customFormat="1" ht="12">
      <c r="A558" s="15"/>
      <c r="B558" s="280"/>
      <c r="C558" s="281"/>
      <c r="D558" s="260" t="s">
        <v>177</v>
      </c>
      <c r="E558" s="282" t="s">
        <v>1</v>
      </c>
      <c r="F558" s="283" t="s">
        <v>196</v>
      </c>
      <c r="G558" s="281"/>
      <c r="H558" s="284">
        <v>11</v>
      </c>
      <c r="I558" s="285"/>
      <c r="J558" s="281"/>
      <c r="K558" s="281"/>
      <c r="L558" s="286"/>
      <c r="M558" s="287"/>
      <c r="N558" s="288"/>
      <c r="O558" s="288"/>
      <c r="P558" s="288"/>
      <c r="Q558" s="288"/>
      <c r="R558" s="288"/>
      <c r="S558" s="288"/>
      <c r="T558" s="289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T558" s="290" t="s">
        <v>177</v>
      </c>
      <c r="AU558" s="290" t="s">
        <v>87</v>
      </c>
      <c r="AV558" s="15" t="s">
        <v>175</v>
      </c>
      <c r="AW558" s="15" t="s">
        <v>32</v>
      </c>
      <c r="AX558" s="15" t="s">
        <v>85</v>
      </c>
      <c r="AY558" s="290" t="s">
        <v>167</v>
      </c>
    </row>
    <row r="559" spans="1:65" s="2" customFormat="1" ht="16.5" customHeight="1">
      <c r="A559" s="40"/>
      <c r="B559" s="41"/>
      <c r="C559" s="245" t="s">
        <v>907</v>
      </c>
      <c r="D559" s="245" t="s">
        <v>170</v>
      </c>
      <c r="E559" s="246" t="s">
        <v>908</v>
      </c>
      <c r="F559" s="247" t="s">
        <v>909</v>
      </c>
      <c r="G559" s="248" t="s">
        <v>348</v>
      </c>
      <c r="H559" s="249">
        <v>1</v>
      </c>
      <c r="I559" s="250"/>
      <c r="J559" s="251">
        <f>ROUND(I559*H559,2)</f>
        <v>0</v>
      </c>
      <c r="K559" s="247" t="s">
        <v>1</v>
      </c>
      <c r="L559" s="46"/>
      <c r="M559" s="252" t="s">
        <v>1</v>
      </c>
      <c r="N559" s="253" t="s">
        <v>42</v>
      </c>
      <c r="O559" s="93"/>
      <c r="P559" s="254">
        <f>O559*H559</f>
        <v>0</v>
      </c>
      <c r="Q559" s="254">
        <v>0</v>
      </c>
      <c r="R559" s="254">
        <f>Q559*H559</f>
        <v>0</v>
      </c>
      <c r="S559" s="254">
        <v>0</v>
      </c>
      <c r="T559" s="255">
        <f>S559*H559</f>
        <v>0</v>
      </c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R559" s="256" t="s">
        <v>300</v>
      </c>
      <c r="AT559" s="256" t="s">
        <v>170</v>
      </c>
      <c r="AU559" s="256" t="s">
        <v>87</v>
      </c>
      <c r="AY559" s="19" t="s">
        <v>167</v>
      </c>
      <c r="BE559" s="257">
        <f>IF(N559="základní",J559,0)</f>
        <v>0</v>
      </c>
      <c r="BF559" s="257">
        <f>IF(N559="snížená",J559,0)</f>
        <v>0</v>
      </c>
      <c r="BG559" s="257">
        <f>IF(N559="zákl. přenesená",J559,0)</f>
        <v>0</v>
      </c>
      <c r="BH559" s="257">
        <f>IF(N559="sníž. přenesená",J559,0)</f>
        <v>0</v>
      </c>
      <c r="BI559" s="257">
        <f>IF(N559="nulová",J559,0)</f>
        <v>0</v>
      </c>
      <c r="BJ559" s="19" t="s">
        <v>85</v>
      </c>
      <c r="BK559" s="257">
        <f>ROUND(I559*H559,2)</f>
        <v>0</v>
      </c>
      <c r="BL559" s="19" t="s">
        <v>300</v>
      </c>
      <c r="BM559" s="256" t="s">
        <v>910</v>
      </c>
    </row>
    <row r="560" spans="1:65" s="2" customFormat="1" ht="21.75" customHeight="1">
      <c r="A560" s="40"/>
      <c r="B560" s="41"/>
      <c r="C560" s="245" t="s">
        <v>911</v>
      </c>
      <c r="D560" s="245" t="s">
        <v>170</v>
      </c>
      <c r="E560" s="246" t="s">
        <v>912</v>
      </c>
      <c r="F560" s="247" t="s">
        <v>913</v>
      </c>
      <c r="G560" s="248" t="s">
        <v>631</v>
      </c>
      <c r="H560" s="318"/>
      <c r="I560" s="250"/>
      <c r="J560" s="251">
        <f>ROUND(I560*H560,2)</f>
        <v>0</v>
      </c>
      <c r="K560" s="247" t="s">
        <v>174</v>
      </c>
      <c r="L560" s="46"/>
      <c r="M560" s="252" t="s">
        <v>1</v>
      </c>
      <c r="N560" s="253" t="s">
        <v>42</v>
      </c>
      <c r="O560" s="93"/>
      <c r="P560" s="254">
        <f>O560*H560</f>
        <v>0</v>
      </c>
      <c r="Q560" s="254">
        <v>0</v>
      </c>
      <c r="R560" s="254">
        <f>Q560*H560</f>
        <v>0</v>
      </c>
      <c r="S560" s="254">
        <v>0</v>
      </c>
      <c r="T560" s="255">
        <f>S560*H560</f>
        <v>0</v>
      </c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R560" s="256" t="s">
        <v>300</v>
      </c>
      <c r="AT560" s="256" t="s">
        <v>170</v>
      </c>
      <c r="AU560" s="256" t="s">
        <v>87</v>
      </c>
      <c r="AY560" s="19" t="s">
        <v>167</v>
      </c>
      <c r="BE560" s="257">
        <f>IF(N560="základní",J560,0)</f>
        <v>0</v>
      </c>
      <c r="BF560" s="257">
        <f>IF(N560="snížená",J560,0)</f>
        <v>0</v>
      </c>
      <c r="BG560" s="257">
        <f>IF(N560="zákl. přenesená",J560,0)</f>
        <v>0</v>
      </c>
      <c r="BH560" s="257">
        <f>IF(N560="sníž. přenesená",J560,0)</f>
        <v>0</v>
      </c>
      <c r="BI560" s="257">
        <f>IF(N560="nulová",J560,0)</f>
        <v>0</v>
      </c>
      <c r="BJ560" s="19" t="s">
        <v>85</v>
      </c>
      <c r="BK560" s="257">
        <f>ROUND(I560*H560,2)</f>
        <v>0</v>
      </c>
      <c r="BL560" s="19" t="s">
        <v>300</v>
      </c>
      <c r="BM560" s="256" t="s">
        <v>914</v>
      </c>
    </row>
    <row r="561" spans="1:63" s="12" customFormat="1" ht="22.8" customHeight="1">
      <c r="A561" s="12"/>
      <c r="B561" s="229"/>
      <c r="C561" s="230"/>
      <c r="D561" s="231" t="s">
        <v>76</v>
      </c>
      <c r="E561" s="243" t="s">
        <v>915</v>
      </c>
      <c r="F561" s="243" t="s">
        <v>916</v>
      </c>
      <c r="G561" s="230"/>
      <c r="H561" s="230"/>
      <c r="I561" s="233"/>
      <c r="J561" s="244">
        <f>BK561</f>
        <v>0</v>
      </c>
      <c r="K561" s="230"/>
      <c r="L561" s="235"/>
      <c r="M561" s="236"/>
      <c r="N561" s="237"/>
      <c r="O561" s="237"/>
      <c r="P561" s="238">
        <f>SUM(P562:P567)</f>
        <v>0</v>
      </c>
      <c r="Q561" s="237"/>
      <c r="R561" s="238">
        <f>SUM(R562:R567)</f>
        <v>0.5604558</v>
      </c>
      <c r="S561" s="237"/>
      <c r="T561" s="239">
        <f>SUM(T562:T567)</f>
        <v>0</v>
      </c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R561" s="240" t="s">
        <v>87</v>
      </c>
      <c r="AT561" s="241" t="s">
        <v>76</v>
      </c>
      <c r="AU561" s="241" t="s">
        <v>85</v>
      </c>
      <c r="AY561" s="240" t="s">
        <v>167</v>
      </c>
      <c r="BK561" s="242">
        <f>SUM(BK562:BK567)</f>
        <v>0</v>
      </c>
    </row>
    <row r="562" spans="1:65" s="2" customFormat="1" ht="16.5" customHeight="1">
      <c r="A562" s="40"/>
      <c r="B562" s="41"/>
      <c r="C562" s="245" t="s">
        <v>917</v>
      </c>
      <c r="D562" s="245" t="s">
        <v>170</v>
      </c>
      <c r="E562" s="246" t="s">
        <v>918</v>
      </c>
      <c r="F562" s="247" t="s">
        <v>919</v>
      </c>
      <c r="G562" s="248" t="s">
        <v>173</v>
      </c>
      <c r="H562" s="249">
        <v>918.78</v>
      </c>
      <c r="I562" s="250"/>
      <c r="J562" s="251">
        <f>ROUND(I562*H562,2)</f>
        <v>0</v>
      </c>
      <c r="K562" s="247" t="s">
        <v>174</v>
      </c>
      <c r="L562" s="46"/>
      <c r="M562" s="252" t="s">
        <v>1</v>
      </c>
      <c r="N562" s="253" t="s">
        <v>42</v>
      </c>
      <c r="O562" s="93"/>
      <c r="P562" s="254">
        <f>O562*H562</f>
        <v>0</v>
      </c>
      <c r="Q562" s="254">
        <v>0</v>
      </c>
      <c r="R562" s="254">
        <f>Q562*H562</f>
        <v>0</v>
      </c>
      <c r="S562" s="254">
        <v>0</v>
      </c>
      <c r="T562" s="255">
        <f>S562*H562</f>
        <v>0</v>
      </c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R562" s="256" t="s">
        <v>300</v>
      </c>
      <c r="AT562" s="256" t="s">
        <v>170</v>
      </c>
      <c r="AU562" s="256" t="s">
        <v>87</v>
      </c>
      <c r="AY562" s="19" t="s">
        <v>167</v>
      </c>
      <c r="BE562" s="257">
        <f>IF(N562="základní",J562,0)</f>
        <v>0</v>
      </c>
      <c r="BF562" s="257">
        <f>IF(N562="snížená",J562,0)</f>
        <v>0</v>
      </c>
      <c r="BG562" s="257">
        <f>IF(N562="zákl. přenesená",J562,0)</f>
        <v>0</v>
      </c>
      <c r="BH562" s="257">
        <f>IF(N562="sníž. přenesená",J562,0)</f>
        <v>0</v>
      </c>
      <c r="BI562" s="257">
        <f>IF(N562="nulová",J562,0)</f>
        <v>0</v>
      </c>
      <c r="BJ562" s="19" t="s">
        <v>85</v>
      </c>
      <c r="BK562" s="257">
        <f>ROUND(I562*H562,2)</f>
        <v>0</v>
      </c>
      <c r="BL562" s="19" t="s">
        <v>300</v>
      </c>
      <c r="BM562" s="256" t="s">
        <v>920</v>
      </c>
    </row>
    <row r="563" spans="1:51" s="13" customFormat="1" ht="12">
      <c r="A563" s="13"/>
      <c r="B563" s="258"/>
      <c r="C563" s="259"/>
      <c r="D563" s="260" t="s">
        <v>177</v>
      </c>
      <c r="E563" s="261" t="s">
        <v>1</v>
      </c>
      <c r="F563" s="262" t="s">
        <v>921</v>
      </c>
      <c r="G563" s="259"/>
      <c r="H563" s="261" t="s">
        <v>1</v>
      </c>
      <c r="I563" s="263"/>
      <c r="J563" s="259"/>
      <c r="K563" s="259"/>
      <c r="L563" s="264"/>
      <c r="M563" s="265"/>
      <c r="N563" s="266"/>
      <c r="O563" s="266"/>
      <c r="P563" s="266"/>
      <c r="Q563" s="266"/>
      <c r="R563" s="266"/>
      <c r="S563" s="266"/>
      <c r="T563" s="267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68" t="s">
        <v>177</v>
      </c>
      <c r="AU563" s="268" t="s">
        <v>87</v>
      </c>
      <c r="AV563" s="13" t="s">
        <v>85</v>
      </c>
      <c r="AW563" s="13" t="s">
        <v>32</v>
      </c>
      <c r="AX563" s="13" t="s">
        <v>77</v>
      </c>
      <c r="AY563" s="268" t="s">
        <v>167</v>
      </c>
    </row>
    <row r="564" spans="1:51" s="14" customFormat="1" ht="12">
      <c r="A564" s="14"/>
      <c r="B564" s="269"/>
      <c r="C564" s="270"/>
      <c r="D564" s="260" t="s">
        <v>177</v>
      </c>
      <c r="E564" s="271" t="s">
        <v>1</v>
      </c>
      <c r="F564" s="272" t="s">
        <v>436</v>
      </c>
      <c r="G564" s="270"/>
      <c r="H564" s="273">
        <v>918.78</v>
      </c>
      <c r="I564" s="274"/>
      <c r="J564" s="270"/>
      <c r="K564" s="270"/>
      <c r="L564" s="275"/>
      <c r="M564" s="276"/>
      <c r="N564" s="277"/>
      <c r="O564" s="277"/>
      <c r="P564" s="277"/>
      <c r="Q564" s="277"/>
      <c r="R564" s="277"/>
      <c r="S564" s="277"/>
      <c r="T564" s="278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79" t="s">
        <v>177</v>
      </c>
      <c r="AU564" s="279" t="s">
        <v>87</v>
      </c>
      <c r="AV564" s="14" t="s">
        <v>87</v>
      </c>
      <c r="AW564" s="14" t="s">
        <v>32</v>
      </c>
      <c r="AX564" s="14" t="s">
        <v>77</v>
      </c>
      <c r="AY564" s="279" t="s">
        <v>167</v>
      </c>
    </row>
    <row r="565" spans="1:51" s="15" customFormat="1" ht="12">
      <c r="A565" s="15"/>
      <c r="B565" s="280"/>
      <c r="C565" s="281"/>
      <c r="D565" s="260" t="s">
        <v>177</v>
      </c>
      <c r="E565" s="282" t="s">
        <v>1</v>
      </c>
      <c r="F565" s="283" t="s">
        <v>196</v>
      </c>
      <c r="G565" s="281"/>
      <c r="H565" s="284">
        <v>918.78</v>
      </c>
      <c r="I565" s="285"/>
      <c r="J565" s="281"/>
      <c r="K565" s="281"/>
      <c r="L565" s="286"/>
      <c r="M565" s="287"/>
      <c r="N565" s="288"/>
      <c r="O565" s="288"/>
      <c r="P565" s="288"/>
      <c r="Q565" s="288"/>
      <c r="R565" s="288"/>
      <c r="S565" s="288"/>
      <c r="T565" s="289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T565" s="290" t="s">
        <v>177</v>
      </c>
      <c r="AU565" s="290" t="s">
        <v>87</v>
      </c>
      <c r="AV565" s="15" t="s">
        <v>175</v>
      </c>
      <c r="AW565" s="15" t="s">
        <v>32</v>
      </c>
      <c r="AX565" s="15" t="s">
        <v>85</v>
      </c>
      <c r="AY565" s="290" t="s">
        <v>167</v>
      </c>
    </row>
    <row r="566" spans="1:65" s="2" customFormat="1" ht="21.75" customHeight="1">
      <c r="A566" s="40"/>
      <c r="B566" s="41"/>
      <c r="C566" s="245" t="s">
        <v>922</v>
      </c>
      <c r="D566" s="245" t="s">
        <v>170</v>
      </c>
      <c r="E566" s="246" t="s">
        <v>923</v>
      </c>
      <c r="F566" s="247" t="s">
        <v>924</v>
      </c>
      <c r="G566" s="248" t="s">
        <v>173</v>
      </c>
      <c r="H566" s="249">
        <v>918.78</v>
      </c>
      <c r="I566" s="250"/>
      <c r="J566" s="251">
        <f>ROUND(I566*H566,2)</f>
        <v>0</v>
      </c>
      <c r="K566" s="247" t="s">
        <v>174</v>
      </c>
      <c r="L566" s="46"/>
      <c r="M566" s="252" t="s">
        <v>1</v>
      </c>
      <c r="N566" s="253" t="s">
        <v>42</v>
      </c>
      <c r="O566" s="93"/>
      <c r="P566" s="254">
        <f>O566*H566</f>
        <v>0</v>
      </c>
      <c r="Q566" s="254">
        <v>0.0002</v>
      </c>
      <c r="R566" s="254">
        <f>Q566*H566</f>
        <v>0.183756</v>
      </c>
      <c r="S566" s="254">
        <v>0</v>
      </c>
      <c r="T566" s="255">
        <f>S566*H566</f>
        <v>0</v>
      </c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R566" s="256" t="s">
        <v>300</v>
      </c>
      <c r="AT566" s="256" t="s">
        <v>170</v>
      </c>
      <c r="AU566" s="256" t="s">
        <v>87</v>
      </c>
      <c r="AY566" s="19" t="s">
        <v>167</v>
      </c>
      <c r="BE566" s="257">
        <f>IF(N566="základní",J566,0)</f>
        <v>0</v>
      </c>
      <c r="BF566" s="257">
        <f>IF(N566="snížená",J566,0)</f>
        <v>0</v>
      </c>
      <c r="BG566" s="257">
        <f>IF(N566="zákl. přenesená",J566,0)</f>
        <v>0</v>
      </c>
      <c r="BH566" s="257">
        <f>IF(N566="sníž. přenesená",J566,0)</f>
        <v>0</v>
      </c>
      <c r="BI566" s="257">
        <f>IF(N566="nulová",J566,0)</f>
        <v>0</v>
      </c>
      <c r="BJ566" s="19" t="s">
        <v>85</v>
      </c>
      <c r="BK566" s="257">
        <f>ROUND(I566*H566,2)</f>
        <v>0</v>
      </c>
      <c r="BL566" s="19" t="s">
        <v>300</v>
      </c>
      <c r="BM566" s="256" t="s">
        <v>925</v>
      </c>
    </row>
    <row r="567" spans="1:65" s="2" customFormat="1" ht="21.75" customHeight="1">
      <c r="A567" s="40"/>
      <c r="B567" s="41"/>
      <c r="C567" s="245" t="s">
        <v>926</v>
      </c>
      <c r="D567" s="245" t="s">
        <v>170</v>
      </c>
      <c r="E567" s="246" t="s">
        <v>927</v>
      </c>
      <c r="F567" s="247" t="s">
        <v>928</v>
      </c>
      <c r="G567" s="248" t="s">
        <v>173</v>
      </c>
      <c r="H567" s="249">
        <v>918.78</v>
      </c>
      <c r="I567" s="250"/>
      <c r="J567" s="251">
        <f>ROUND(I567*H567,2)</f>
        <v>0</v>
      </c>
      <c r="K567" s="247" t="s">
        <v>174</v>
      </c>
      <c r="L567" s="46"/>
      <c r="M567" s="252" t="s">
        <v>1</v>
      </c>
      <c r="N567" s="253" t="s">
        <v>42</v>
      </c>
      <c r="O567" s="93"/>
      <c r="P567" s="254">
        <f>O567*H567</f>
        <v>0</v>
      </c>
      <c r="Q567" s="254">
        <v>0.00041</v>
      </c>
      <c r="R567" s="254">
        <f>Q567*H567</f>
        <v>0.3766998</v>
      </c>
      <c r="S567" s="254">
        <v>0</v>
      </c>
      <c r="T567" s="255">
        <f>S567*H567</f>
        <v>0</v>
      </c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R567" s="256" t="s">
        <v>300</v>
      </c>
      <c r="AT567" s="256" t="s">
        <v>170</v>
      </c>
      <c r="AU567" s="256" t="s">
        <v>87</v>
      </c>
      <c r="AY567" s="19" t="s">
        <v>167</v>
      </c>
      <c r="BE567" s="257">
        <f>IF(N567="základní",J567,0)</f>
        <v>0</v>
      </c>
      <c r="BF567" s="257">
        <f>IF(N567="snížená",J567,0)</f>
        <v>0</v>
      </c>
      <c r="BG567" s="257">
        <f>IF(N567="zákl. přenesená",J567,0)</f>
        <v>0</v>
      </c>
      <c r="BH567" s="257">
        <f>IF(N567="sníž. přenesená",J567,0)</f>
        <v>0</v>
      </c>
      <c r="BI567" s="257">
        <f>IF(N567="nulová",J567,0)</f>
        <v>0</v>
      </c>
      <c r="BJ567" s="19" t="s">
        <v>85</v>
      </c>
      <c r="BK567" s="257">
        <f>ROUND(I567*H567,2)</f>
        <v>0</v>
      </c>
      <c r="BL567" s="19" t="s">
        <v>300</v>
      </c>
      <c r="BM567" s="256" t="s">
        <v>929</v>
      </c>
    </row>
    <row r="568" spans="1:63" s="12" customFormat="1" ht="22.8" customHeight="1">
      <c r="A568" s="12"/>
      <c r="B568" s="229"/>
      <c r="C568" s="230"/>
      <c r="D568" s="231" t="s">
        <v>76</v>
      </c>
      <c r="E568" s="243" t="s">
        <v>930</v>
      </c>
      <c r="F568" s="243" t="s">
        <v>931</v>
      </c>
      <c r="G568" s="230"/>
      <c r="H568" s="230"/>
      <c r="I568" s="233"/>
      <c r="J568" s="244">
        <f>BK568</f>
        <v>0</v>
      </c>
      <c r="K568" s="230"/>
      <c r="L568" s="235"/>
      <c r="M568" s="236"/>
      <c r="N568" s="237"/>
      <c r="O568" s="237"/>
      <c r="P568" s="238">
        <f>SUM(P569:P574)</f>
        <v>0</v>
      </c>
      <c r="Q568" s="237"/>
      <c r="R568" s="238">
        <f>SUM(R569:R574)</f>
        <v>3.3939535999999997</v>
      </c>
      <c r="S568" s="237"/>
      <c r="T568" s="239">
        <f>SUM(T569:T574)</f>
        <v>0</v>
      </c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R568" s="240" t="s">
        <v>87</v>
      </c>
      <c r="AT568" s="241" t="s">
        <v>76</v>
      </c>
      <c r="AU568" s="241" t="s">
        <v>85</v>
      </c>
      <c r="AY568" s="240" t="s">
        <v>167</v>
      </c>
      <c r="BK568" s="242">
        <f>SUM(BK569:BK574)</f>
        <v>0</v>
      </c>
    </row>
    <row r="569" spans="1:65" s="2" customFormat="1" ht="21.75" customHeight="1">
      <c r="A569" s="40"/>
      <c r="B569" s="41"/>
      <c r="C569" s="245" t="s">
        <v>932</v>
      </c>
      <c r="D569" s="245" t="s">
        <v>170</v>
      </c>
      <c r="E569" s="246" t="s">
        <v>933</v>
      </c>
      <c r="F569" s="247" t="s">
        <v>934</v>
      </c>
      <c r="G569" s="248" t="s">
        <v>173</v>
      </c>
      <c r="H569" s="249">
        <v>7378.16</v>
      </c>
      <c r="I569" s="250"/>
      <c r="J569" s="251">
        <f>ROUND(I569*H569,2)</f>
        <v>0</v>
      </c>
      <c r="K569" s="247" t="s">
        <v>174</v>
      </c>
      <c r="L569" s="46"/>
      <c r="M569" s="252" t="s">
        <v>1</v>
      </c>
      <c r="N569" s="253" t="s">
        <v>42</v>
      </c>
      <c r="O569" s="93"/>
      <c r="P569" s="254">
        <f>O569*H569</f>
        <v>0</v>
      </c>
      <c r="Q569" s="254">
        <v>0</v>
      </c>
      <c r="R569" s="254">
        <f>Q569*H569</f>
        <v>0</v>
      </c>
      <c r="S569" s="254">
        <v>0</v>
      </c>
      <c r="T569" s="255">
        <f>S569*H569</f>
        <v>0</v>
      </c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R569" s="256" t="s">
        <v>300</v>
      </c>
      <c r="AT569" s="256" t="s">
        <v>170</v>
      </c>
      <c r="AU569" s="256" t="s">
        <v>87</v>
      </c>
      <c r="AY569" s="19" t="s">
        <v>167</v>
      </c>
      <c r="BE569" s="257">
        <f>IF(N569="základní",J569,0)</f>
        <v>0</v>
      </c>
      <c r="BF569" s="257">
        <f>IF(N569="snížená",J569,0)</f>
        <v>0</v>
      </c>
      <c r="BG569" s="257">
        <f>IF(N569="zákl. přenesená",J569,0)</f>
        <v>0</v>
      </c>
      <c r="BH569" s="257">
        <f>IF(N569="sníž. přenesená",J569,0)</f>
        <v>0</v>
      </c>
      <c r="BI569" s="257">
        <f>IF(N569="nulová",J569,0)</f>
        <v>0</v>
      </c>
      <c r="BJ569" s="19" t="s">
        <v>85</v>
      </c>
      <c r="BK569" s="257">
        <f>ROUND(I569*H569,2)</f>
        <v>0</v>
      </c>
      <c r="BL569" s="19" t="s">
        <v>300</v>
      </c>
      <c r="BM569" s="256" t="s">
        <v>935</v>
      </c>
    </row>
    <row r="570" spans="1:51" s="13" customFormat="1" ht="12">
      <c r="A570" s="13"/>
      <c r="B570" s="258"/>
      <c r="C570" s="259"/>
      <c r="D570" s="260" t="s">
        <v>177</v>
      </c>
      <c r="E570" s="261" t="s">
        <v>1</v>
      </c>
      <c r="F570" s="262" t="s">
        <v>936</v>
      </c>
      <c r="G570" s="259"/>
      <c r="H570" s="261" t="s">
        <v>1</v>
      </c>
      <c r="I570" s="263"/>
      <c r="J570" s="259"/>
      <c r="K570" s="259"/>
      <c r="L570" s="264"/>
      <c r="M570" s="265"/>
      <c r="N570" s="266"/>
      <c r="O570" s="266"/>
      <c r="P570" s="266"/>
      <c r="Q570" s="266"/>
      <c r="R570" s="266"/>
      <c r="S570" s="266"/>
      <c r="T570" s="267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68" t="s">
        <v>177</v>
      </c>
      <c r="AU570" s="268" t="s">
        <v>87</v>
      </c>
      <c r="AV570" s="13" t="s">
        <v>85</v>
      </c>
      <c r="AW570" s="13" t="s">
        <v>32</v>
      </c>
      <c r="AX570" s="13" t="s">
        <v>77</v>
      </c>
      <c r="AY570" s="268" t="s">
        <v>167</v>
      </c>
    </row>
    <row r="571" spans="1:51" s="14" customFormat="1" ht="12">
      <c r="A571" s="14"/>
      <c r="B571" s="269"/>
      <c r="C571" s="270"/>
      <c r="D571" s="260" t="s">
        <v>177</v>
      </c>
      <c r="E571" s="271" t="s">
        <v>1</v>
      </c>
      <c r="F571" s="272" t="s">
        <v>937</v>
      </c>
      <c r="G571" s="270"/>
      <c r="H571" s="273">
        <v>7378.16</v>
      </c>
      <c r="I571" s="274"/>
      <c r="J571" s="270"/>
      <c r="K571" s="270"/>
      <c r="L571" s="275"/>
      <c r="M571" s="276"/>
      <c r="N571" s="277"/>
      <c r="O571" s="277"/>
      <c r="P571" s="277"/>
      <c r="Q571" s="277"/>
      <c r="R571" s="277"/>
      <c r="S571" s="277"/>
      <c r="T571" s="278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79" t="s">
        <v>177</v>
      </c>
      <c r="AU571" s="279" t="s">
        <v>87</v>
      </c>
      <c r="AV571" s="14" t="s">
        <v>87</v>
      </c>
      <c r="AW571" s="14" t="s">
        <v>32</v>
      </c>
      <c r="AX571" s="14" t="s">
        <v>77</v>
      </c>
      <c r="AY571" s="279" t="s">
        <v>167</v>
      </c>
    </row>
    <row r="572" spans="1:51" s="15" customFormat="1" ht="12">
      <c r="A572" s="15"/>
      <c r="B572" s="280"/>
      <c r="C572" s="281"/>
      <c r="D572" s="260" t="s">
        <v>177</v>
      </c>
      <c r="E572" s="282" t="s">
        <v>1</v>
      </c>
      <c r="F572" s="283" t="s">
        <v>196</v>
      </c>
      <c r="G572" s="281"/>
      <c r="H572" s="284">
        <v>7378.16</v>
      </c>
      <c r="I572" s="285"/>
      <c r="J572" s="281"/>
      <c r="K572" s="281"/>
      <c r="L572" s="286"/>
      <c r="M572" s="287"/>
      <c r="N572" s="288"/>
      <c r="O572" s="288"/>
      <c r="P572" s="288"/>
      <c r="Q572" s="288"/>
      <c r="R572" s="288"/>
      <c r="S572" s="288"/>
      <c r="T572" s="289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T572" s="290" t="s">
        <v>177</v>
      </c>
      <c r="AU572" s="290" t="s">
        <v>87</v>
      </c>
      <c r="AV572" s="15" t="s">
        <v>175</v>
      </c>
      <c r="AW572" s="15" t="s">
        <v>32</v>
      </c>
      <c r="AX572" s="15" t="s">
        <v>85</v>
      </c>
      <c r="AY572" s="290" t="s">
        <v>167</v>
      </c>
    </row>
    <row r="573" spans="1:65" s="2" customFormat="1" ht="21.75" customHeight="1">
      <c r="A573" s="40"/>
      <c r="B573" s="41"/>
      <c r="C573" s="245" t="s">
        <v>938</v>
      </c>
      <c r="D573" s="245" t="s">
        <v>170</v>
      </c>
      <c r="E573" s="246" t="s">
        <v>939</v>
      </c>
      <c r="F573" s="247" t="s">
        <v>940</v>
      </c>
      <c r="G573" s="248" t="s">
        <v>173</v>
      </c>
      <c r="H573" s="249">
        <v>7378.16</v>
      </c>
      <c r="I573" s="250"/>
      <c r="J573" s="251">
        <f>ROUND(I573*H573,2)</f>
        <v>0</v>
      </c>
      <c r="K573" s="247" t="s">
        <v>174</v>
      </c>
      <c r="L573" s="46"/>
      <c r="M573" s="252" t="s">
        <v>1</v>
      </c>
      <c r="N573" s="253" t="s">
        <v>42</v>
      </c>
      <c r="O573" s="93"/>
      <c r="P573" s="254">
        <f>O573*H573</f>
        <v>0</v>
      </c>
      <c r="Q573" s="254">
        <v>0.0002</v>
      </c>
      <c r="R573" s="254">
        <f>Q573*H573</f>
        <v>1.475632</v>
      </c>
      <c r="S573" s="254">
        <v>0</v>
      </c>
      <c r="T573" s="255">
        <f>S573*H573</f>
        <v>0</v>
      </c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R573" s="256" t="s">
        <v>300</v>
      </c>
      <c r="AT573" s="256" t="s">
        <v>170</v>
      </c>
      <c r="AU573" s="256" t="s">
        <v>87</v>
      </c>
      <c r="AY573" s="19" t="s">
        <v>167</v>
      </c>
      <c r="BE573" s="257">
        <f>IF(N573="základní",J573,0)</f>
        <v>0</v>
      </c>
      <c r="BF573" s="257">
        <f>IF(N573="snížená",J573,0)</f>
        <v>0</v>
      </c>
      <c r="BG573" s="257">
        <f>IF(N573="zákl. přenesená",J573,0)</f>
        <v>0</v>
      </c>
      <c r="BH573" s="257">
        <f>IF(N573="sníž. přenesená",J573,0)</f>
        <v>0</v>
      </c>
      <c r="BI573" s="257">
        <f>IF(N573="nulová",J573,0)</f>
        <v>0</v>
      </c>
      <c r="BJ573" s="19" t="s">
        <v>85</v>
      </c>
      <c r="BK573" s="257">
        <f>ROUND(I573*H573,2)</f>
        <v>0</v>
      </c>
      <c r="BL573" s="19" t="s">
        <v>300</v>
      </c>
      <c r="BM573" s="256" t="s">
        <v>941</v>
      </c>
    </row>
    <row r="574" spans="1:65" s="2" customFormat="1" ht="21.75" customHeight="1">
      <c r="A574" s="40"/>
      <c r="B574" s="41"/>
      <c r="C574" s="245" t="s">
        <v>942</v>
      </c>
      <c r="D574" s="245" t="s">
        <v>170</v>
      </c>
      <c r="E574" s="246" t="s">
        <v>943</v>
      </c>
      <c r="F574" s="247" t="s">
        <v>944</v>
      </c>
      <c r="G574" s="248" t="s">
        <v>173</v>
      </c>
      <c r="H574" s="249">
        <v>7378.16</v>
      </c>
      <c r="I574" s="250"/>
      <c r="J574" s="251">
        <f>ROUND(I574*H574,2)</f>
        <v>0</v>
      </c>
      <c r="K574" s="247" t="s">
        <v>174</v>
      </c>
      <c r="L574" s="46"/>
      <c r="M574" s="319" t="s">
        <v>1</v>
      </c>
      <c r="N574" s="320" t="s">
        <v>42</v>
      </c>
      <c r="O574" s="321"/>
      <c r="P574" s="322">
        <f>O574*H574</f>
        <v>0</v>
      </c>
      <c r="Q574" s="322">
        <v>0.00026</v>
      </c>
      <c r="R574" s="322">
        <f>Q574*H574</f>
        <v>1.9183215999999998</v>
      </c>
      <c r="S574" s="322">
        <v>0</v>
      </c>
      <c r="T574" s="323">
        <f>S574*H574</f>
        <v>0</v>
      </c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R574" s="256" t="s">
        <v>300</v>
      </c>
      <c r="AT574" s="256" t="s">
        <v>170</v>
      </c>
      <c r="AU574" s="256" t="s">
        <v>87</v>
      </c>
      <c r="AY574" s="19" t="s">
        <v>167</v>
      </c>
      <c r="BE574" s="257">
        <f>IF(N574="základní",J574,0)</f>
        <v>0</v>
      </c>
      <c r="BF574" s="257">
        <f>IF(N574="snížená",J574,0)</f>
        <v>0</v>
      </c>
      <c r="BG574" s="257">
        <f>IF(N574="zákl. přenesená",J574,0)</f>
        <v>0</v>
      </c>
      <c r="BH574" s="257">
        <f>IF(N574="sníž. přenesená",J574,0)</f>
        <v>0</v>
      </c>
      <c r="BI574" s="257">
        <f>IF(N574="nulová",J574,0)</f>
        <v>0</v>
      </c>
      <c r="BJ574" s="19" t="s">
        <v>85</v>
      </c>
      <c r="BK574" s="257">
        <f>ROUND(I574*H574,2)</f>
        <v>0</v>
      </c>
      <c r="BL574" s="19" t="s">
        <v>300</v>
      </c>
      <c r="BM574" s="256" t="s">
        <v>945</v>
      </c>
    </row>
    <row r="575" spans="1:31" s="2" customFormat="1" ht="6.95" customHeight="1">
      <c r="A575" s="40"/>
      <c r="B575" s="68"/>
      <c r="C575" s="69"/>
      <c r="D575" s="69"/>
      <c r="E575" s="69"/>
      <c r="F575" s="69"/>
      <c r="G575" s="69"/>
      <c r="H575" s="69"/>
      <c r="I575" s="194"/>
      <c r="J575" s="69"/>
      <c r="K575" s="69"/>
      <c r="L575" s="46"/>
      <c r="M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</row>
  </sheetData>
  <sheetProtection password="BABA" sheet="1" objects="1" scenarios="1" formatColumns="0" formatRows="0" autoFilter="0"/>
  <autoFilter ref="C133:K57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2:H122"/>
    <mergeCell ref="E124:H124"/>
    <mergeCell ref="E126:H12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97</v>
      </c>
    </row>
    <row r="3" spans="2:46" s="1" customFormat="1" ht="6.95" customHeight="1">
      <c r="B3" s="149"/>
      <c r="C3" s="150"/>
      <c r="D3" s="150"/>
      <c r="E3" s="150"/>
      <c r="F3" s="150"/>
      <c r="G3" s="150"/>
      <c r="H3" s="150"/>
      <c r="I3" s="151"/>
      <c r="J3" s="150"/>
      <c r="K3" s="150"/>
      <c r="L3" s="22"/>
      <c r="AT3" s="19" t="s">
        <v>87</v>
      </c>
    </row>
    <row r="4" spans="2:46" s="1" customFormat="1" ht="24.95" customHeight="1">
      <c r="B4" s="22"/>
      <c r="D4" s="152" t="s">
        <v>137</v>
      </c>
      <c r="I4" s="148"/>
      <c r="L4" s="22"/>
      <c r="M4" s="153" t="s">
        <v>10</v>
      </c>
      <c r="AT4" s="19" t="s">
        <v>4</v>
      </c>
    </row>
    <row r="5" spans="2:12" s="1" customFormat="1" ht="6.95" customHeight="1">
      <c r="B5" s="22"/>
      <c r="I5" s="148"/>
      <c r="L5" s="22"/>
    </row>
    <row r="6" spans="2:12" s="1" customFormat="1" ht="12" customHeight="1">
      <c r="B6" s="22"/>
      <c r="D6" s="154" t="s">
        <v>16</v>
      </c>
      <c r="I6" s="148"/>
      <c r="L6" s="22"/>
    </row>
    <row r="7" spans="2:12" s="1" customFormat="1" ht="23.25" customHeight="1">
      <c r="B7" s="22"/>
      <c r="E7" s="155" t="str">
        <f>'Rekapitulace stavby'!K6</f>
        <v>Snížení energetické náročnosti budovy Střední průmyslové školy v Mladé Boleslavi</v>
      </c>
      <c r="F7" s="154"/>
      <c r="G7" s="154"/>
      <c r="H7" s="154"/>
      <c r="I7" s="148"/>
      <c r="L7" s="22"/>
    </row>
    <row r="8" spans="2:12" s="1" customFormat="1" ht="12" customHeight="1">
      <c r="B8" s="22"/>
      <c r="D8" s="154" t="s">
        <v>138</v>
      </c>
      <c r="I8" s="148"/>
      <c r="L8" s="22"/>
    </row>
    <row r="9" spans="1:31" s="2" customFormat="1" ht="16.5" customHeight="1">
      <c r="A9" s="40"/>
      <c r="B9" s="46"/>
      <c r="C9" s="40"/>
      <c r="D9" s="40"/>
      <c r="E9" s="155" t="s">
        <v>419</v>
      </c>
      <c r="F9" s="40"/>
      <c r="G9" s="40"/>
      <c r="H9" s="40"/>
      <c r="I9" s="156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54" t="s">
        <v>420</v>
      </c>
      <c r="E10" s="40"/>
      <c r="F10" s="40"/>
      <c r="G10" s="40"/>
      <c r="H10" s="40"/>
      <c r="I10" s="156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57" t="s">
        <v>946</v>
      </c>
      <c r="F11" s="40"/>
      <c r="G11" s="40"/>
      <c r="H11" s="40"/>
      <c r="I11" s="156"/>
      <c r="J11" s="40"/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156"/>
      <c r="J12" s="40"/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54" t="s">
        <v>18</v>
      </c>
      <c r="E13" s="40"/>
      <c r="F13" s="143" t="s">
        <v>1</v>
      </c>
      <c r="G13" s="40"/>
      <c r="H13" s="40"/>
      <c r="I13" s="158" t="s">
        <v>19</v>
      </c>
      <c r="J13" s="143" t="s">
        <v>1</v>
      </c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54" t="s">
        <v>20</v>
      </c>
      <c r="E14" s="40"/>
      <c r="F14" s="143" t="s">
        <v>21</v>
      </c>
      <c r="G14" s="40"/>
      <c r="H14" s="40"/>
      <c r="I14" s="158" t="s">
        <v>22</v>
      </c>
      <c r="J14" s="159" t="str">
        <f>'Rekapitulace stavby'!AN8</f>
        <v>18. 6. 2020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156"/>
      <c r="J15" s="40"/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54" t="s">
        <v>24</v>
      </c>
      <c r="E16" s="40"/>
      <c r="F16" s="40"/>
      <c r="G16" s="40"/>
      <c r="H16" s="40"/>
      <c r="I16" s="158" t="s">
        <v>25</v>
      </c>
      <c r="J16" s="143" t="s">
        <v>1</v>
      </c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43" t="s">
        <v>26</v>
      </c>
      <c r="F17" s="40"/>
      <c r="G17" s="40"/>
      <c r="H17" s="40"/>
      <c r="I17" s="158" t="s">
        <v>27</v>
      </c>
      <c r="J17" s="143" t="s">
        <v>1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156"/>
      <c r="J18" s="40"/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54" t="s">
        <v>28</v>
      </c>
      <c r="E19" s="40"/>
      <c r="F19" s="40"/>
      <c r="G19" s="40"/>
      <c r="H19" s="40"/>
      <c r="I19" s="158" t="s">
        <v>25</v>
      </c>
      <c r="J19" s="35" t="str">
        <f>'Rekapitulace stavby'!AN13</f>
        <v>Vyplň údaj</v>
      </c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43"/>
      <c r="G20" s="143"/>
      <c r="H20" s="143"/>
      <c r="I20" s="158" t="s">
        <v>27</v>
      </c>
      <c r="J20" s="35" t="str">
        <f>'Rekapitulace stavby'!AN14</f>
        <v>Vyplň údaj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156"/>
      <c r="J21" s="40"/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54" t="s">
        <v>30</v>
      </c>
      <c r="E22" s="40"/>
      <c r="F22" s="40"/>
      <c r="G22" s="40"/>
      <c r="H22" s="40"/>
      <c r="I22" s="158" t="s">
        <v>25</v>
      </c>
      <c r="J22" s="143" t="str">
        <f>IF('Rekapitulace stavby'!AN16="","",'Rekapitulace stavby'!AN16)</f>
        <v/>
      </c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43" t="str">
        <f>IF('Rekapitulace stavby'!E17="","",'Rekapitulace stavby'!E17)</f>
        <v xml:space="preserve"> </v>
      </c>
      <c r="F23" s="40"/>
      <c r="G23" s="40"/>
      <c r="H23" s="40"/>
      <c r="I23" s="158" t="s">
        <v>27</v>
      </c>
      <c r="J23" s="143" t="str">
        <f>IF('Rekapitulace stavby'!AN17="","",'Rekapitulace stavby'!AN17)</f>
        <v/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156"/>
      <c r="J24" s="40"/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54" t="s">
        <v>33</v>
      </c>
      <c r="E25" s="40"/>
      <c r="F25" s="40"/>
      <c r="G25" s="40"/>
      <c r="H25" s="40"/>
      <c r="I25" s="158" t="s">
        <v>25</v>
      </c>
      <c r="J25" s="143" t="s">
        <v>1</v>
      </c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43" t="s">
        <v>34</v>
      </c>
      <c r="F26" s="40"/>
      <c r="G26" s="40"/>
      <c r="H26" s="40"/>
      <c r="I26" s="158" t="s">
        <v>27</v>
      </c>
      <c r="J26" s="143" t="s">
        <v>1</v>
      </c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156"/>
      <c r="J27" s="40"/>
      <c r="K27" s="40"/>
      <c r="L27" s="65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54" t="s">
        <v>35</v>
      </c>
      <c r="E28" s="40"/>
      <c r="F28" s="40"/>
      <c r="G28" s="40"/>
      <c r="H28" s="40"/>
      <c r="I28" s="156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60"/>
      <c r="B29" s="161"/>
      <c r="C29" s="160"/>
      <c r="D29" s="160"/>
      <c r="E29" s="162" t="s">
        <v>1</v>
      </c>
      <c r="F29" s="162"/>
      <c r="G29" s="162"/>
      <c r="H29" s="162"/>
      <c r="I29" s="163"/>
      <c r="J29" s="160"/>
      <c r="K29" s="160"/>
      <c r="L29" s="164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156"/>
      <c r="J30" s="40"/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65"/>
      <c r="E31" s="165"/>
      <c r="F31" s="165"/>
      <c r="G31" s="165"/>
      <c r="H31" s="165"/>
      <c r="I31" s="166"/>
      <c r="J31" s="165"/>
      <c r="K31" s="165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67" t="s">
        <v>37</v>
      </c>
      <c r="E32" s="40"/>
      <c r="F32" s="40"/>
      <c r="G32" s="40"/>
      <c r="H32" s="40"/>
      <c r="I32" s="156"/>
      <c r="J32" s="168">
        <f>ROUND(J128,2)</f>
        <v>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65"/>
      <c r="E33" s="165"/>
      <c r="F33" s="165"/>
      <c r="G33" s="165"/>
      <c r="H33" s="165"/>
      <c r="I33" s="166"/>
      <c r="J33" s="165"/>
      <c r="K33" s="165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69" t="s">
        <v>39</v>
      </c>
      <c r="G34" s="40"/>
      <c r="H34" s="40"/>
      <c r="I34" s="170" t="s">
        <v>38</v>
      </c>
      <c r="J34" s="169" t="s">
        <v>40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71" t="s">
        <v>41</v>
      </c>
      <c r="E35" s="154" t="s">
        <v>42</v>
      </c>
      <c r="F35" s="172">
        <f>ROUND((SUM(BE128:BE229)),2)</f>
        <v>0</v>
      </c>
      <c r="G35" s="40"/>
      <c r="H35" s="40"/>
      <c r="I35" s="173">
        <v>0.21</v>
      </c>
      <c r="J35" s="172">
        <f>ROUND(((SUM(BE128:BE229))*I35),2)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54" t="s">
        <v>43</v>
      </c>
      <c r="F36" s="172">
        <f>ROUND((SUM(BF128:BF229)),2)</f>
        <v>0</v>
      </c>
      <c r="G36" s="40"/>
      <c r="H36" s="40"/>
      <c r="I36" s="173">
        <v>0.15</v>
      </c>
      <c r="J36" s="172">
        <f>ROUND(((SUM(BF128:BF229))*I36),2)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54" t="s">
        <v>44</v>
      </c>
      <c r="F37" s="172">
        <f>ROUND((SUM(BG128:BG229)),2)</f>
        <v>0</v>
      </c>
      <c r="G37" s="40"/>
      <c r="H37" s="40"/>
      <c r="I37" s="173">
        <v>0.21</v>
      </c>
      <c r="J37" s="172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54" t="s">
        <v>45</v>
      </c>
      <c r="F38" s="172">
        <f>ROUND((SUM(BH128:BH229)),2)</f>
        <v>0</v>
      </c>
      <c r="G38" s="40"/>
      <c r="H38" s="40"/>
      <c r="I38" s="173">
        <v>0.15</v>
      </c>
      <c r="J38" s="172">
        <f>0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54" t="s">
        <v>46</v>
      </c>
      <c r="F39" s="172">
        <f>ROUND((SUM(BI128:BI229)),2)</f>
        <v>0</v>
      </c>
      <c r="G39" s="40"/>
      <c r="H39" s="40"/>
      <c r="I39" s="173">
        <v>0</v>
      </c>
      <c r="J39" s="172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156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74"/>
      <c r="D41" s="175" t="s">
        <v>47</v>
      </c>
      <c r="E41" s="176"/>
      <c r="F41" s="176"/>
      <c r="G41" s="177" t="s">
        <v>48</v>
      </c>
      <c r="H41" s="178" t="s">
        <v>49</v>
      </c>
      <c r="I41" s="179"/>
      <c r="J41" s="180">
        <f>SUM(J32:J39)</f>
        <v>0</v>
      </c>
      <c r="K41" s="181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46"/>
      <c r="C42" s="40"/>
      <c r="D42" s="40"/>
      <c r="E42" s="40"/>
      <c r="F42" s="40"/>
      <c r="G42" s="40"/>
      <c r="H42" s="40"/>
      <c r="I42" s="156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2:12" s="1" customFormat="1" ht="14.4" customHeight="1">
      <c r="B43" s="22"/>
      <c r="I43" s="148"/>
      <c r="L43" s="22"/>
    </row>
    <row r="44" spans="2:12" s="1" customFormat="1" ht="14.4" customHeight="1">
      <c r="B44" s="22"/>
      <c r="I44" s="148"/>
      <c r="L44" s="22"/>
    </row>
    <row r="45" spans="2:12" s="1" customFormat="1" ht="14.4" customHeight="1">
      <c r="B45" s="22"/>
      <c r="I45" s="148"/>
      <c r="L45" s="22"/>
    </row>
    <row r="46" spans="2:12" s="1" customFormat="1" ht="14.4" customHeight="1">
      <c r="B46" s="22"/>
      <c r="I46" s="148"/>
      <c r="L46" s="22"/>
    </row>
    <row r="47" spans="2:12" s="1" customFormat="1" ht="14.4" customHeight="1">
      <c r="B47" s="22"/>
      <c r="I47" s="148"/>
      <c r="L47" s="22"/>
    </row>
    <row r="48" spans="2:12" s="1" customFormat="1" ht="14.4" customHeight="1">
      <c r="B48" s="22"/>
      <c r="I48" s="148"/>
      <c r="L48" s="22"/>
    </row>
    <row r="49" spans="2:12" s="1" customFormat="1" ht="14.4" customHeight="1">
      <c r="B49" s="22"/>
      <c r="I49" s="148"/>
      <c r="L49" s="22"/>
    </row>
    <row r="50" spans="2:12" s="2" customFormat="1" ht="14.4" customHeight="1">
      <c r="B50" s="65"/>
      <c r="D50" s="182" t="s">
        <v>50</v>
      </c>
      <c r="E50" s="183"/>
      <c r="F50" s="183"/>
      <c r="G50" s="182" t="s">
        <v>51</v>
      </c>
      <c r="H50" s="183"/>
      <c r="I50" s="184"/>
      <c r="J50" s="183"/>
      <c r="K50" s="183"/>
      <c r="L50" s="6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40"/>
      <c r="B61" s="46"/>
      <c r="C61" s="40"/>
      <c r="D61" s="185" t="s">
        <v>52</v>
      </c>
      <c r="E61" s="186"/>
      <c r="F61" s="187" t="s">
        <v>53</v>
      </c>
      <c r="G61" s="185" t="s">
        <v>52</v>
      </c>
      <c r="H61" s="186"/>
      <c r="I61" s="188"/>
      <c r="J61" s="189" t="s">
        <v>53</v>
      </c>
      <c r="K61" s="186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40"/>
      <c r="B65" s="46"/>
      <c r="C65" s="40"/>
      <c r="D65" s="182" t="s">
        <v>54</v>
      </c>
      <c r="E65" s="190"/>
      <c r="F65" s="190"/>
      <c r="G65" s="182" t="s">
        <v>55</v>
      </c>
      <c r="H65" s="190"/>
      <c r="I65" s="191"/>
      <c r="J65" s="190"/>
      <c r="K65" s="190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40"/>
      <c r="B76" s="46"/>
      <c r="C76" s="40"/>
      <c r="D76" s="185" t="s">
        <v>52</v>
      </c>
      <c r="E76" s="186"/>
      <c r="F76" s="187" t="s">
        <v>53</v>
      </c>
      <c r="G76" s="185" t="s">
        <v>52</v>
      </c>
      <c r="H76" s="186"/>
      <c r="I76" s="188"/>
      <c r="J76" s="189" t="s">
        <v>53</v>
      </c>
      <c r="K76" s="186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92"/>
      <c r="C77" s="193"/>
      <c r="D77" s="193"/>
      <c r="E77" s="193"/>
      <c r="F77" s="193"/>
      <c r="G77" s="193"/>
      <c r="H77" s="193"/>
      <c r="I77" s="194"/>
      <c r="J77" s="193"/>
      <c r="K77" s="19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95"/>
      <c r="C81" s="196"/>
      <c r="D81" s="196"/>
      <c r="E81" s="196"/>
      <c r="F81" s="196"/>
      <c r="G81" s="196"/>
      <c r="H81" s="196"/>
      <c r="I81" s="197"/>
      <c r="J81" s="196"/>
      <c r="K81" s="196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5" t="s">
        <v>140</v>
      </c>
      <c r="D82" s="42"/>
      <c r="E82" s="42"/>
      <c r="F82" s="42"/>
      <c r="G82" s="42"/>
      <c r="H82" s="42"/>
      <c r="I82" s="156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156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16</v>
      </c>
      <c r="D84" s="42"/>
      <c r="E84" s="42"/>
      <c r="F84" s="42"/>
      <c r="G84" s="42"/>
      <c r="H84" s="42"/>
      <c r="I84" s="156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3.25" customHeight="1">
      <c r="A85" s="40"/>
      <c r="B85" s="41"/>
      <c r="C85" s="42"/>
      <c r="D85" s="42"/>
      <c r="E85" s="198" t="str">
        <f>E7</f>
        <v>Snížení energetické náročnosti budovy Střední průmyslové školy v Mladé Boleslavi</v>
      </c>
      <c r="F85" s="34"/>
      <c r="G85" s="34"/>
      <c r="H85" s="34"/>
      <c r="I85" s="156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2:12" s="1" customFormat="1" ht="12" customHeight="1">
      <c r="B86" s="23"/>
      <c r="C86" s="34" t="s">
        <v>138</v>
      </c>
      <c r="D86" s="24"/>
      <c r="E86" s="24"/>
      <c r="F86" s="24"/>
      <c r="G86" s="24"/>
      <c r="H86" s="24"/>
      <c r="I86" s="148"/>
      <c r="J86" s="24"/>
      <c r="K86" s="24"/>
      <c r="L86" s="22"/>
    </row>
    <row r="87" spans="1:31" s="2" customFormat="1" ht="16.5" customHeight="1">
      <c r="A87" s="40"/>
      <c r="B87" s="41"/>
      <c r="C87" s="42"/>
      <c r="D87" s="42"/>
      <c r="E87" s="198" t="s">
        <v>419</v>
      </c>
      <c r="F87" s="42"/>
      <c r="G87" s="42"/>
      <c r="H87" s="42"/>
      <c r="I87" s="156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420</v>
      </c>
      <c r="D88" s="42"/>
      <c r="E88" s="42"/>
      <c r="F88" s="42"/>
      <c r="G88" s="42"/>
      <c r="H88" s="42"/>
      <c r="I88" s="156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6.5" customHeight="1">
      <c r="A89" s="40"/>
      <c r="B89" s="41"/>
      <c r="C89" s="42"/>
      <c r="D89" s="42"/>
      <c r="E89" s="78" t="str">
        <f>E11</f>
        <v>2020-160601.2.2 - KOTELNA + ŠATNY - NOVÝ STAV</v>
      </c>
      <c r="F89" s="42"/>
      <c r="G89" s="42"/>
      <c r="H89" s="42"/>
      <c r="I89" s="156"/>
      <c r="J89" s="42"/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156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4" t="s">
        <v>20</v>
      </c>
      <c r="D91" s="42"/>
      <c r="E91" s="42"/>
      <c r="F91" s="29" t="str">
        <f>F14</f>
        <v>Mladá Boleslav</v>
      </c>
      <c r="G91" s="42"/>
      <c r="H91" s="42"/>
      <c r="I91" s="158" t="s">
        <v>22</v>
      </c>
      <c r="J91" s="81" t="str">
        <f>IF(J14="","",J14)</f>
        <v>18. 6. 2020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156"/>
      <c r="J92" s="42"/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5.15" customHeight="1">
      <c r="A93" s="40"/>
      <c r="B93" s="41"/>
      <c r="C93" s="34" t="s">
        <v>24</v>
      </c>
      <c r="D93" s="42"/>
      <c r="E93" s="42"/>
      <c r="F93" s="29" t="str">
        <f>E17</f>
        <v>Energy Benefit</v>
      </c>
      <c r="G93" s="42"/>
      <c r="H93" s="42"/>
      <c r="I93" s="158" t="s">
        <v>30</v>
      </c>
      <c r="J93" s="38" t="str">
        <f>E23</f>
        <v xml:space="preserve"> </v>
      </c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5.15" customHeight="1">
      <c r="A94" s="40"/>
      <c r="B94" s="41"/>
      <c r="C94" s="34" t="s">
        <v>28</v>
      </c>
      <c r="D94" s="42"/>
      <c r="E94" s="42"/>
      <c r="F94" s="29" t="str">
        <f>IF(E20="","",E20)</f>
        <v>Vyplň údaj</v>
      </c>
      <c r="G94" s="42"/>
      <c r="H94" s="42"/>
      <c r="I94" s="158" t="s">
        <v>33</v>
      </c>
      <c r="J94" s="38" t="str">
        <f>E26</f>
        <v>KAVRO</v>
      </c>
      <c r="K94" s="42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156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29.25" customHeight="1">
      <c r="A96" s="40"/>
      <c r="B96" s="41"/>
      <c r="C96" s="199" t="s">
        <v>141</v>
      </c>
      <c r="D96" s="200"/>
      <c r="E96" s="200"/>
      <c r="F96" s="200"/>
      <c r="G96" s="200"/>
      <c r="H96" s="200"/>
      <c r="I96" s="201"/>
      <c r="J96" s="202" t="s">
        <v>142</v>
      </c>
      <c r="K96" s="200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10.3" customHeight="1">
      <c r="A97" s="40"/>
      <c r="B97" s="41"/>
      <c r="C97" s="42"/>
      <c r="D97" s="42"/>
      <c r="E97" s="42"/>
      <c r="F97" s="42"/>
      <c r="G97" s="42"/>
      <c r="H97" s="42"/>
      <c r="I97" s="156"/>
      <c r="J97" s="42"/>
      <c r="K97" s="42"/>
      <c r="L97" s="65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47" s="2" customFormat="1" ht="22.8" customHeight="1">
      <c r="A98" s="40"/>
      <c r="B98" s="41"/>
      <c r="C98" s="203" t="s">
        <v>143</v>
      </c>
      <c r="D98" s="42"/>
      <c r="E98" s="42"/>
      <c r="F98" s="42"/>
      <c r="G98" s="42"/>
      <c r="H98" s="42"/>
      <c r="I98" s="156"/>
      <c r="J98" s="112">
        <f>J128</f>
        <v>0</v>
      </c>
      <c r="K98" s="42"/>
      <c r="L98" s="65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U98" s="19" t="s">
        <v>144</v>
      </c>
    </row>
    <row r="99" spans="1:31" s="9" customFormat="1" ht="24.95" customHeight="1">
      <c r="A99" s="9"/>
      <c r="B99" s="204"/>
      <c r="C99" s="205"/>
      <c r="D99" s="206" t="s">
        <v>145</v>
      </c>
      <c r="E99" s="207"/>
      <c r="F99" s="207"/>
      <c r="G99" s="207"/>
      <c r="H99" s="207"/>
      <c r="I99" s="208"/>
      <c r="J99" s="209">
        <f>J129</f>
        <v>0</v>
      </c>
      <c r="K99" s="205"/>
      <c r="L99" s="21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1"/>
      <c r="C100" s="135"/>
      <c r="D100" s="212" t="s">
        <v>947</v>
      </c>
      <c r="E100" s="213"/>
      <c r="F100" s="213"/>
      <c r="G100" s="213"/>
      <c r="H100" s="213"/>
      <c r="I100" s="214"/>
      <c r="J100" s="215">
        <f>J130</f>
        <v>0</v>
      </c>
      <c r="K100" s="135"/>
      <c r="L100" s="21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1"/>
      <c r="C101" s="135"/>
      <c r="D101" s="212" t="s">
        <v>422</v>
      </c>
      <c r="E101" s="213"/>
      <c r="F101" s="213"/>
      <c r="G101" s="213"/>
      <c r="H101" s="213"/>
      <c r="I101" s="214"/>
      <c r="J101" s="215">
        <f>J156</f>
        <v>0</v>
      </c>
      <c r="K101" s="135"/>
      <c r="L101" s="21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1"/>
      <c r="C102" s="135"/>
      <c r="D102" s="212" t="s">
        <v>146</v>
      </c>
      <c r="E102" s="213"/>
      <c r="F102" s="213"/>
      <c r="G102" s="213"/>
      <c r="H102" s="213"/>
      <c r="I102" s="214"/>
      <c r="J102" s="215">
        <f>J184</f>
        <v>0</v>
      </c>
      <c r="K102" s="135"/>
      <c r="L102" s="21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1"/>
      <c r="C103" s="135"/>
      <c r="D103" s="212" t="s">
        <v>423</v>
      </c>
      <c r="E103" s="213"/>
      <c r="F103" s="213"/>
      <c r="G103" s="213"/>
      <c r="H103" s="213"/>
      <c r="I103" s="214"/>
      <c r="J103" s="215">
        <f>J198</f>
        <v>0</v>
      </c>
      <c r="K103" s="135"/>
      <c r="L103" s="21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204"/>
      <c r="C104" s="205"/>
      <c r="D104" s="206" t="s">
        <v>148</v>
      </c>
      <c r="E104" s="207"/>
      <c r="F104" s="207"/>
      <c r="G104" s="207"/>
      <c r="H104" s="207"/>
      <c r="I104" s="208"/>
      <c r="J104" s="209">
        <f>J200</f>
        <v>0</v>
      </c>
      <c r="K104" s="205"/>
      <c r="L104" s="210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211"/>
      <c r="C105" s="135"/>
      <c r="D105" s="212" t="s">
        <v>428</v>
      </c>
      <c r="E105" s="213"/>
      <c r="F105" s="213"/>
      <c r="G105" s="213"/>
      <c r="H105" s="213"/>
      <c r="I105" s="214"/>
      <c r="J105" s="215">
        <f>J201</f>
        <v>0</v>
      </c>
      <c r="K105" s="135"/>
      <c r="L105" s="21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1"/>
      <c r="C106" s="135"/>
      <c r="D106" s="212" t="s">
        <v>430</v>
      </c>
      <c r="E106" s="213"/>
      <c r="F106" s="213"/>
      <c r="G106" s="213"/>
      <c r="H106" s="213"/>
      <c r="I106" s="214"/>
      <c r="J106" s="215">
        <f>J217</f>
        <v>0</v>
      </c>
      <c r="K106" s="135"/>
      <c r="L106" s="21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40"/>
      <c r="B107" s="41"/>
      <c r="C107" s="42"/>
      <c r="D107" s="42"/>
      <c r="E107" s="42"/>
      <c r="F107" s="42"/>
      <c r="G107" s="42"/>
      <c r="H107" s="42"/>
      <c r="I107" s="156"/>
      <c r="J107" s="42"/>
      <c r="K107" s="42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6.95" customHeight="1">
      <c r="A108" s="40"/>
      <c r="B108" s="68"/>
      <c r="C108" s="69"/>
      <c r="D108" s="69"/>
      <c r="E108" s="69"/>
      <c r="F108" s="69"/>
      <c r="G108" s="69"/>
      <c r="H108" s="69"/>
      <c r="I108" s="194"/>
      <c r="J108" s="69"/>
      <c r="K108" s="69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12" spans="1:31" s="2" customFormat="1" ht="6.95" customHeight="1">
      <c r="A112" s="40"/>
      <c r="B112" s="70"/>
      <c r="C112" s="71"/>
      <c r="D112" s="71"/>
      <c r="E112" s="71"/>
      <c r="F112" s="71"/>
      <c r="G112" s="71"/>
      <c r="H112" s="71"/>
      <c r="I112" s="197"/>
      <c r="J112" s="71"/>
      <c r="K112" s="71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24.95" customHeight="1">
      <c r="A113" s="40"/>
      <c r="B113" s="41"/>
      <c r="C113" s="25" t="s">
        <v>152</v>
      </c>
      <c r="D113" s="42"/>
      <c r="E113" s="42"/>
      <c r="F113" s="42"/>
      <c r="G113" s="42"/>
      <c r="H113" s="42"/>
      <c r="I113" s="156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6.95" customHeight="1">
      <c r="A114" s="40"/>
      <c r="B114" s="41"/>
      <c r="C114" s="42"/>
      <c r="D114" s="42"/>
      <c r="E114" s="42"/>
      <c r="F114" s="42"/>
      <c r="G114" s="42"/>
      <c r="H114" s="42"/>
      <c r="I114" s="156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12" customHeight="1">
      <c r="A115" s="40"/>
      <c r="B115" s="41"/>
      <c r="C115" s="34" t="s">
        <v>16</v>
      </c>
      <c r="D115" s="42"/>
      <c r="E115" s="42"/>
      <c r="F115" s="42"/>
      <c r="G115" s="42"/>
      <c r="H115" s="42"/>
      <c r="I115" s="156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23.25" customHeight="1">
      <c r="A116" s="40"/>
      <c r="B116" s="41"/>
      <c r="C116" s="42"/>
      <c r="D116" s="42"/>
      <c r="E116" s="198" t="str">
        <f>E7</f>
        <v>Snížení energetické náročnosti budovy Střední průmyslové školy v Mladé Boleslavi</v>
      </c>
      <c r="F116" s="34"/>
      <c r="G116" s="34"/>
      <c r="H116" s="34"/>
      <c r="I116" s="156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2:12" s="1" customFormat="1" ht="12" customHeight="1">
      <c r="B117" s="23"/>
      <c r="C117" s="34" t="s">
        <v>138</v>
      </c>
      <c r="D117" s="24"/>
      <c r="E117" s="24"/>
      <c r="F117" s="24"/>
      <c r="G117" s="24"/>
      <c r="H117" s="24"/>
      <c r="I117" s="148"/>
      <c r="J117" s="24"/>
      <c r="K117" s="24"/>
      <c r="L117" s="22"/>
    </row>
    <row r="118" spans="1:31" s="2" customFormat="1" ht="16.5" customHeight="1">
      <c r="A118" s="40"/>
      <c r="B118" s="41"/>
      <c r="C118" s="42"/>
      <c r="D118" s="42"/>
      <c r="E118" s="198" t="s">
        <v>419</v>
      </c>
      <c r="F118" s="42"/>
      <c r="G118" s="42"/>
      <c r="H118" s="42"/>
      <c r="I118" s="156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12" customHeight="1">
      <c r="A119" s="40"/>
      <c r="B119" s="41"/>
      <c r="C119" s="34" t="s">
        <v>420</v>
      </c>
      <c r="D119" s="42"/>
      <c r="E119" s="42"/>
      <c r="F119" s="42"/>
      <c r="G119" s="42"/>
      <c r="H119" s="42"/>
      <c r="I119" s="156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16.5" customHeight="1">
      <c r="A120" s="40"/>
      <c r="B120" s="41"/>
      <c r="C120" s="42"/>
      <c r="D120" s="42"/>
      <c r="E120" s="78" t="str">
        <f>E11</f>
        <v>2020-160601.2.2 - KOTELNA + ŠATNY - NOVÝ STAV</v>
      </c>
      <c r="F120" s="42"/>
      <c r="G120" s="42"/>
      <c r="H120" s="42"/>
      <c r="I120" s="156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6.95" customHeight="1">
      <c r="A121" s="40"/>
      <c r="B121" s="41"/>
      <c r="C121" s="42"/>
      <c r="D121" s="42"/>
      <c r="E121" s="42"/>
      <c r="F121" s="42"/>
      <c r="G121" s="42"/>
      <c r="H121" s="42"/>
      <c r="I121" s="156"/>
      <c r="J121" s="42"/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12" customHeight="1">
      <c r="A122" s="40"/>
      <c r="B122" s="41"/>
      <c r="C122" s="34" t="s">
        <v>20</v>
      </c>
      <c r="D122" s="42"/>
      <c r="E122" s="42"/>
      <c r="F122" s="29" t="str">
        <f>F14</f>
        <v>Mladá Boleslav</v>
      </c>
      <c r="G122" s="42"/>
      <c r="H122" s="42"/>
      <c r="I122" s="158" t="s">
        <v>22</v>
      </c>
      <c r="J122" s="81" t="str">
        <f>IF(J14="","",J14)</f>
        <v>18. 6. 2020</v>
      </c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2" customFormat="1" ht="6.95" customHeight="1">
      <c r="A123" s="40"/>
      <c r="B123" s="41"/>
      <c r="C123" s="42"/>
      <c r="D123" s="42"/>
      <c r="E123" s="42"/>
      <c r="F123" s="42"/>
      <c r="G123" s="42"/>
      <c r="H123" s="42"/>
      <c r="I123" s="156"/>
      <c r="J123" s="42"/>
      <c r="K123" s="42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s="2" customFormat="1" ht="15.15" customHeight="1">
      <c r="A124" s="40"/>
      <c r="B124" s="41"/>
      <c r="C124" s="34" t="s">
        <v>24</v>
      </c>
      <c r="D124" s="42"/>
      <c r="E124" s="42"/>
      <c r="F124" s="29" t="str">
        <f>E17</f>
        <v>Energy Benefit</v>
      </c>
      <c r="G124" s="42"/>
      <c r="H124" s="42"/>
      <c r="I124" s="158" t="s">
        <v>30</v>
      </c>
      <c r="J124" s="38" t="str">
        <f>E23</f>
        <v xml:space="preserve"> </v>
      </c>
      <c r="K124" s="42"/>
      <c r="L124" s="65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s="2" customFormat="1" ht="15.15" customHeight="1">
      <c r="A125" s="40"/>
      <c r="B125" s="41"/>
      <c r="C125" s="34" t="s">
        <v>28</v>
      </c>
      <c r="D125" s="42"/>
      <c r="E125" s="42"/>
      <c r="F125" s="29" t="str">
        <f>IF(E20="","",E20)</f>
        <v>Vyplň údaj</v>
      </c>
      <c r="G125" s="42"/>
      <c r="H125" s="42"/>
      <c r="I125" s="158" t="s">
        <v>33</v>
      </c>
      <c r="J125" s="38" t="str">
        <f>E26</f>
        <v>KAVRO</v>
      </c>
      <c r="K125" s="42"/>
      <c r="L125" s="65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6" spans="1:31" s="2" customFormat="1" ht="10.3" customHeight="1">
      <c r="A126" s="40"/>
      <c r="B126" s="41"/>
      <c r="C126" s="42"/>
      <c r="D126" s="42"/>
      <c r="E126" s="42"/>
      <c r="F126" s="42"/>
      <c r="G126" s="42"/>
      <c r="H126" s="42"/>
      <c r="I126" s="156"/>
      <c r="J126" s="42"/>
      <c r="K126" s="42"/>
      <c r="L126" s="65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  <row r="127" spans="1:31" s="11" customFormat="1" ht="29.25" customHeight="1">
      <c r="A127" s="217"/>
      <c r="B127" s="218"/>
      <c r="C127" s="219" t="s">
        <v>153</v>
      </c>
      <c r="D127" s="220" t="s">
        <v>62</v>
      </c>
      <c r="E127" s="220" t="s">
        <v>58</v>
      </c>
      <c r="F127" s="220" t="s">
        <v>59</v>
      </c>
      <c r="G127" s="220" t="s">
        <v>154</v>
      </c>
      <c r="H127" s="220" t="s">
        <v>155</v>
      </c>
      <c r="I127" s="221" t="s">
        <v>156</v>
      </c>
      <c r="J127" s="220" t="s">
        <v>142</v>
      </c>
      <c r="K127" s="222" t="s">
        <v>157</v>
      </c>
      <c r="L127" s="223"/>
      <c r="M127" s="102" t="s">
        <v>1</v>
      </c>
      <c r="N127" s="103" t="s">
        <v>41</v>
      </c>
      <c r="O127" s="103" t="s">
        <v>158</v>
      </c>
      <c r="P127" s="103" t="s">
        <v>159</v>
      </c>
      <c r="Q127" s="103" t="s">
        <v>160</v>
      </c>
      <c r="R127" s="103" t="s">
        <v>161</v>
      </c>
      <c r="S127" s="103" t="s">
        <v>162</v>
      </c>
      <c r="T127" s="104" t="s">
        <v>163</v>
      </c>
      <c r="U127" s="217"/>
      <c r="V127" s="217"/>
      <c r="W127" s="217"/>
      <c r="X127" s="217"/>
      <c r="Y127" s="217"/>
      <c r="Z127" s="217"/>
      <c r="AA127" s="217"/>
      <c r="AB127" s="217"/>
      <c r="AC127" s="217"/>
      <c r="AD127" s="217"/>
      <c r="AE127" s="217"/>
    </row>
    <row r="128" spans="1:63" s="2" customFormat="1" ht="22.8" customHeight="1">
      <c r="A128" s="40"/>
      <c r="B128" s="41"/>
      <c r="C128" s="109" t="s">
        <v>164</v>
      </c>
      <c r="D128" s="42"/>
      <c r="E128" s="42"/>
      <c r="F128" s="42"/>
      <c r="G128" s="42"/>
      <c r="H128" s="42"/>
      <c r="I128" s="156"/>
      <c r="J128" s="224">
        <f>BK128</f>
        <v>0</v>
      </c>
      <c r="K128" s="42"/>
      <c r="L128" s="46"/>
      <c r="M128" s="105"/>
      <c r="N128" s="225"/>
      <c r="O128" s="106"/>
      <c r="P128" s="226">
        <f>P129+P200</f>
        <v>0</v>
      </c>
      <c r="Q128" s="106"/>
      <c r="R128" s="226">
        <f>R129+R200</f>
        <v>67.34602171</v>
      </c>
      <c r="S128" s="106"/>
      <c r="T128" s="227">
        <f>T129+T200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76</v>
      </c>
      <c r="AU128" s="19" t="s">
        <v>144</v>
      </c>
      <c r="BK128" s="228">
        <f>BK129+BK200</f>
        <v>0</v>
      </c>
    </row>
    <row r="129" spans="1:63" s="12" customFormat="1" ht="25.9" customHeight="1">
      <c r="A129" s="12"/>
      <c r="B129" s="229"/>
      <c r="C129" s="230"/>
      <c r="D129" s="231" t="s">
        <v>76</v>
      </c>
      <c r="E129" s="232" t="s">
        <v>165</v>
      </c>
      <c r="F129" s="232" t="s">
        <v>166</v>
      </c>
      <c r="G129" s="230"/>
      <c r="H129" s="230"/>
      <c r="I129" s="233"/>
      <c r="J129" s="234">
        <f>BK129</f>
        <v>0</v>
      </c>
      <c r="K129" s="230"/>
      <c r="L129" s="235"/>
      <c r="M129" s="236"/>
      <c r="N129" s="237"/>
      <c r="O129" s="237"/>
      <c r="P129" s="238">
        <f>P130+P156+P184+P198</f>
        <v>0</v>
      </c>
      <c r="Q129" s="237"/>
      <c r="R129" s="238">
        <f>R130+R156+R184+R198</f>
        <v>66.48815718</v>
      </c>
      <c r="S129" s="237"/>
      <c r="T129" s="239">
        <f>T130+T156+T184+T198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40" t="s">
        <v>85</v>
      </c>
      <c r="AT129" s="241" t="s">
        <v>76</v>
      </c>
      <c r="AU129" s="241" t="s">
        <v>77</v>
      </c>
      <c r="AY129" s="240" t="s">
        <v>167</v>
      </c>
      <c r="BK129" s="242">
        <f>BK130+BK156+BK184+BK198</f>
        <v>0</v>
      </c>
    </row>
    <row r="130" spans="1:63" s="12" customFormat="1" ht="22.8" customHeight="1">
      <c r="A130" s="12"/>
      <c r="B130" s="229"/>
      <c r="C130" s="230"/>
      <c r="D130" s="231" t="s">
        <v>76</v>
      </c>
      <c r="E130" s="243" t="s">
        <v>209</v>
      </c>
      <c r="F130" s="243" t="s">
        <v>948</v>
      </c>
      <c r="G130" s="230"/>
      <c r="H130" s="230"/>
      <c r="I130" s="233"/>
      <c r="J130" s="244">
        <f>BK130</f>
        <v>0</v>
      </c>
      <c r="K130" s="230"/>
      <c r="L130" s="235"/>
      <c r="M130" s="236"/>
      <c r="N130" s="237"/>
      <c r="O130" s="237"/>
      <c r="P130" s="238">
        <f>SUM(P131:P155)</f>
        <v>0</v>
      </c>
      <c r="Q130" s="237"/>
      <c r="R130" s="238">
        <f>SUM(R131:R155)</f>
        <v>61.257148550000004</v>
      </c>
      <c r="S130" s="237"/>
      <c r="T130" s="239">
        <f>SUM(T131:T155)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40" t="s">
        <v>85</v>
      </c>
      <c r="AT130" s="241" t="s">
        <v>76</v>
      </c>
      <c r="AU130" s="241" t="s">
        <v>85</v>
      </c>
      <c r="AY130" s="240" t="s">
        <v>167</v>
      </c>
      <c r="BK130" s="242">
        <f>SUM(BK131:BK155)</f>
        <v>0</v>
      </c>
    </row>
    <row r="131" spans="1:65" s="2" customFormat="1" ht="16.5" customHeight="1">
      <c r="A131" s="40"/>
      <c r="B131" s="41"/>
      <c r="C131" s="245" t="s">
        <v>85</v>
      </c>
      <c r="D131" s="245" t="s">
        <v>170</v>
      </c>
      <c r="E131" s="246" t="s">
        <v>949</v>
      </c>
      <c r="F131" s="247" t="s">
        <v>950</v>
      </c>
      <c r="G131" s="248" t="s">
        <v>199</v>
      </c>
      <c r="H131" s="249">
        <v>35.978</v>
      </c>
      <c r="I131" s="250"/>
      <c r="J131" s="251">
        <f>ROUND(I131*H131,2)</f>
        <v>0</v>
      </c>
      <c r="K131" s="247" t="s">
        <v>317</v>
      </c>
      <c r="L131" s="46"/>
      <c r="M131" s="252" t="s">
        <v>1</v>
      </c>
      <c r="N131" s="253" t="s">
        <v>42</v>
      </c>
      <c r="O131" s="93"/>
      <c r="P131" s="254">
        <f>O131*H131</f>
        <v>0</v>
      </c>
      <c r="Q131" s="254">
        <v>1.6531</v>
      </c>
      <c r="R131" s="254">
        <f>Q131*H131</f>
        <v>59.4752318</v>
      </c>
      <c r="S131" s="254">
        <v>0</v>
      </c>
      <c r="T131" s="255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56" t="s">
        <v>175</v>
      </c>
      <c r="AT131" s="256" t="s">
        <v>170</v>
      </c>
      <c r="AU131" s="256" t="s">
        <v>87</v>
      </c>
      <c r="AY131" s="19" t="s">
        <v>167</v>
      </c>
      <c r="BE131" s="257">
        <f>IF(N131="základní",J131,0)</f>
        <v>0</v>
      </c>
      <c r="BF131" s="257">
        <f>IF(N131="snížená",J131,0)</f>
        <v>0</v>
      </c>
      <c r="BG131" s="257">
        <f>IF(N131="zákl. přenesená",J131,0)</f>
        <v>0</v>
      </c>
      <c r="BH131" s="257">
        <f>IF(N131="sníž. přenesená",J131,0)</f>
        <v>0</v>
      </c>
      <c r="BI131" s="257">
        <f>IF(N131="nulová",J131,0)</f>
        <v>0</v>
      </c>
      <c r="BJ131" s="19" t="s">
        <v>85</v>
      </c>
      <c r="BK131" s="257">
        <f>ROUND(I131*H131,2)</f>
        <v>0</v>
      </c>
      <c r="BL131" s="19" t="s">
        <v>175</v>
      </c>
      <c r="BM131" s="256" t="s">
        <v>951</v>
      </c>
    </row>
    <row r="132" spans="1:51" s="13" customFormat="1" ht="12">
      <c r="A132" s="13"/>
      <c r="B132" s="258"/>
      <c r="C132" s="259"/>
      <c r="D132" s="260" t="s">
        <v>177</v>
      </c>
      <c r="E132" s="261" t="s">
        <v>1</v>
      </c>
      <c r="F132" s="262" t="s">
        <v>952</v>
      </c>
      <c r="G132" s="259"/>
      <c r="H132" s="261" t="s">
        <v>1</v>
      </c>
      <c r="I132" s="263"/>
      <c r="J132" s="259"/>
      <c r="K132" s="259"/>
      <c r="L132" s="264"/>
      <c r="M132" s="265"/>
      <c r="N132" s="266"/>
      <c r="O132" s="266"/>
      <c r="P132" s="266"/>
      <c r="Q132" s="266"/>
      <c r="R132" s="266"/>
      <c r="S132" s="266"/>
      <c r="T132" s="267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8" t="s">
        <v>177</v>
      </c>
      <c r="AU132" s="268" t="s">
        <v>87</v>
      </c>
      <c r="AV132" s="13" t="s">
        <v>85</v>
      </c>
      <c r="AW132" s="13" t="s">
        <v>32</v>
      </c>
      <c r="AX132" s="13" t="s">
        <v>77</v>
      </c>
      <c r="AY132" s="268" t="s">
        <v>167</v>
      </c>
    </row>
    <row r="133" spans="1:51" s="13" customFormat="1" ht="12">
      <c r="A133" s="13"/>
      <c r="B133" s="258"/>
      <c r="C133" s="259"/>
      <c r="D133" s="260" t="s">
        <v>177</v>
      </c>
      <c r="E133" s="261" t="s">
        <v>1</v>
      </c>
      <c r="F133" s="262" t="s">
        <v>953</v>
      </c>
      <c r="G133" s="259"/>
      <c r="H133" s="261" t="s">
        <v>1</v>
      </c>
      <c r="I133" s="263"/>
      <c r="J133" s="259"/>
      <c r="K133" s="259"/>
      <c r="L133" s="264"/>
      <c r="M133" s="265"/>
      <c r="N133" s="266"/>
      <c r="O133" s="266"/>
      <c r="P133" s="266"/>
      <c r="Q133" s="266"/>
      <c r="R133" s="266"/>
      <c r="S133" s="266"/>
      <c r="T133" s="267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8" t="s">
        <v>177</v>
      </c>
      <c r="AU133" s="268" t="s">
        <v>87</v>
      </c>
      <c r="AV133" s="13" t="s">
        <v>85</v>
      </c>
      <c r="AW133" s="13" t="s">
        <v>32</v>
      </c>
      <c r="AX133" s="13" t="s">
        <v>77</v>
      </c>
      <c r="AY133" s="268" t="s">
        <v>167</v>
      </c>
    </row>
    <row r="134" spans="1:51" s="14" customFormat="1" ht="12">
      <c r="A134" s="14"/>
      <c r="B134" s="269"/>
      <c r="C134" s="270"/>
      <c r="D134" s="260" t="s">
        <v>177</v>
      </c>
      <c r="E134" s="271" t="s">
        <v>1</v>
      </c>
      <c r="F134" s="272" t="s">
        <v>954</v>
      </c>
      <c r="G134" s="270"/>
      <c r="H134" s="273">
        <v>35.978</v>
      </c>
      <c r="I134" s="274"/>
      <c r="J134" s="270"/>
      <c r="K134" s="270"/>
      <c r="L134" s="275"/>
      <c r="M134" s="276"/>
      <c r="N134" s="277"/>
      <c r="O134" s="277"/>
      <c r="P134" s="277"/>
      <c r="Q134" s="277"/>
      <c r="R134" s="277"/>
      <c r="S134" s="277"/>
      <c r="T134" s="278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79" t="s">
        <v>177</v>
      </c>
      <c r="AU134" s="279" t="s">
        <v>87</v>
      </c>
      <c r="AV134" s="14" t="s">
        <v>87</v>
      </c>
      <c r="AW134" s="14" t="s">
        <v>32</v>
      </c>
      <c r="AX134" s="14" t="s">
        <v>77</v>
      </c>
      <c r="AY134" s="279" t="s">
        <v>167</v>
      </c>
    </row>
    <row r="135" spans="1:51" s="15" customFormat="1" ht="12">
      <c r="A135" s="15"/>
      <c r="B135" s="280"/>
      <c r="C135" s="281"/>
      <c r="D135" s="260" t="s">
        <v>177</v>
      </c>
      <c r="E135" s="282" t="s">
        <v>1</v>
      </c>
      <c r="F135" s="283" t="s">
        <v>196</v>
      </c>
      <c r="G135" s="281"/>
      <c r="H135" s="284">
        <v>35.978</v>
      </c>
      <c r="I135" s="285"/>
      <c r="J135" s="281"/>
      <c r="K135" s="281"/>
      <c r="L135" s="286"/>
      <c r="M135" s="287"/>
      <c r="N135" s="288"/>
      <c r="O135" s="288"/>
      <c r="P135" s="288"/>
      <c r="Q135" s="288"/>
      <c r="R135" s="288"/>
      <c r="S135" s="288"/>
      <c r="T135" s="289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90" t="s">
        <v>177</v>
      </c>
      <c r="AU135" s="290" t="s">
        <v>87</v>
      </c>
      <c r="AV135" s="15" t="s">
        <v>175</v>
      </c>
      <c r="AW135" s="15" t="s">
        <v>32</v>
      </c>
      <c r="AX135" s="15" t="s">
        <v>85</v>
      </c>
      <c r="AY135" s="290" t="s">
        <v>167</v>
      </c>
    </row>
    <row r="136" spans="1:65" s="2" customFormat="1" ht="21.75" customHeight="1">
      <c r="A136" s="40"/>
      <c r="B136" s="41"/>
      <c r="C136" s="245" t="s">
        <v>87</v>
      </c>
      <c r="D136" s="245" t="s">
        <v>170</v>
      </c>
      <c r="E136" s="246" t="s">
        <v>955</v>
      </c>
      <c r="F136" s="247" t="s">
        <v>956</v>
      </c>
      <c r="G136" s="248" t="s">
        <v>222</v>
      </c>
      <c r="H136" s="249">
        <v>1</v>
      </c>
      <c r="I136" s="250"/>
      <c r="J136" s="251">
        <f>ROUND(I136*H136,2)</f>
        <v>0</v>
      </c>
      <c r="K136" s="247" t="s">
        <v>174</v>
      </c>
      <c r="L136" s="46"/>
      <c r="M136" s="252" t="s">
        <v>1</v>
      </c>
      <c r="N136" s="253" t="s">
        <v>42</v>
      </c>
      <c r="O136" s="93"/>
      <c r="P136" s="254">
        <f>O136*H136</f>
        <v>0</v>
      </c>
      <c r="Q136" s="254">
        <v>0.04072</v>
      </c>
      <c r="R136" s="254">
        <f>Q136*H136</f>
        <v>0.04072</v>
      </c>
      <c r="S136" s="254">
        <v>0</v>
      </c>
      <c r="T136" s="255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56" t="s">
        <v>175</v>
      </c>
      <c r="AT136" s="256" t="s">
        <v>170</v>
      </c>
      <c r="AU136" s="256" t="s">
        <v>87</v>
      </c>
      <c r="AY136" s="19" t="s">
        <v>167</v>
      </c>
      <c r="BE136" s="257">
        <f>IF(N136="základní",J136,0)</f>
        <v>0</v>
      </c>
      <c r="BF136" s="257">
        <f>IF(N136="snížená",J136,0)</f>
        <v>0</v>
      </c>
      <c r="BG136" s="257">
        <f>IF(N136="zákl. přenesená",J136,0)</f>
        <v>0</v>
      </c>
      <c r="BH136" s="257">
        <f>IF(N136="sníž. přenesená",J136,0)</f>
        <v>0</v>
      </c>
      <c r="BI136" s="257">
        <f>IF(N136="nulová",J136,0)</f>
        <v>0</v>
      </c>
      <c r="BJ136" s="19" t="s">
        <v>85</v>
      </c>
      <c r="BK136" s="257">
        <f>ROUND(I136*H136,2)</f>
        <v>0</v>
      </c>
      <c r="BL136" s="19" t="s">
        <v>175</v>
      </c>
      <c r="BM136" s="256" t="s">
        <v>957</v>
      </c>
    </row>
    <row r="137" spans="1:51" s="13" customFormat="1" ht="12">
      <c r="A137" s="13"/>
      <c r="B137" s="258"/>
      <c r="C137" s="259"/>
      <c r="D137" s="260" t="s">
        <v>177</v>
      </c>
      <c r="E137" s="261" t="s">
        <v>1</v>
      </c>
      <c r="F137" s="262" t="s">
        <v>958</v>
      </c>
      <c r="G137" s="259"/>
      <c r="H137" s="261" t="s">
        <v>1</v>
      </c>
      <c r="I137" s="263"/>
      <c r="J137" s="259"/>
      <c r="K137" s="259"/>
      <c r="L137" s="264"/>
      <c r="M137" s="265"/>
      <c r="N137" s="266"/>
      <c r="O137" s="266"/>
      <c r="P137" s="266"/>
      <c r="Q137" s="266"/>
      <c r="R137" s="266"/>
      <c r="S137" s="266"/>
      <c r="T137" s="267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8" t="s">
        <v>177</v>
      </c>
      <c r="AU137" s="268" t="s">
        <v>87</v>
      </c>
      <c r="AV137" s="13" t="s">
        <v>85</v>
      </c>
      <c r="AW137" s="13" t="s">
        <v>32</v>
      </c>
      <c r="AX137" s="13" t="s">
        <v>77</v>
      </c>
      <c r="AY137" s="268" t="s">
        <v>167</v>
      </c>
    </row>
    <row r="138" spans="1:51" s="13" customFormat="1" ht="12">
      <c r="A138" s="13"/>
      <c r="B138" s="258"/>
      <c r="C138" s="259"/>
      <c r="D138" s="260" t="s">
        <v>177</v>
      </c>
      <c r="E138" s="261" t="s">
        <v>1</v>
      </c>
      <c r="F138" s="262" t="s">
        <v>959</v>
      </c>
      <c r="G138" s="259"/>
      <c r="H138" s="261" t="s">
        <v>1</v>
      </c>
      <c r="I138" s="263"/>
      <c r="J138" s="259"/>
      <c r="K138" s="259"/>
      <c r="L138" s="264"/>
      <c r="M138" s="265"/>
      <c r="N138" s="266"/>
      <c r="O138" s="266"/>
      <c r="P138" s="266"/>
      <c r="Q138" s="266"/>
      <c r="R138" s="266"/>
      <c r="S138" s="266"/>
      <c r="T138" s="267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8" t="s">
        <v>177</v>
      </c>
      <c r="AU138" s="268" t="s">
        <v>87</v>
      </c>
      <c r="AV138" s="13" t="s">
        <v>85</v>
      </c>
      <c r="AW138" s="13" t="s">
        <v>32</v>
      </c>
      <c r="AX138" s="13" t="s">
        <v>77</v>
      </c>
      <c r="AY138" s="268" t="s">
        <v>167</v>
      </c>
    </row>
    <row r="139" spans="1:51" s="14" customFormat="1" ht="12">
      <c r="A139" s="14"/>
      <c r="B139" s="269"/>
      <c r="C139" s="270"/>
      <c r="D139" s="260" t="s">
        <v>177</v>
      </c>
      <c r="E139" s="271" t="s">
        <v>1</v>
      </c>
      <c r="F139" s="272" t="s">
        <v>85</v>
      </c>
      <c r="G139" s="270"/>
      <c r="H139" s="273">
        <v>1</v>
      </c>
      <c r="I139" s="274"/>
      <c r="J139" s="270"/>
      <c r="K139" s="270"/>
      <c r="L139" s="275"/>
      <c r="M139" s="276"/>
      <c r="N139" s="277"/>
      <c r="O139" s="277"/>
      <c r="P139" s="277"/>
      <c r="Q139" s="277"/>
      <c r="R139" s="277"/>
      <c r="S139" s="277"/>
      <c r="T139" s="278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79" t="s">
        <v>177</v>
      </c>
      <c r="AU139" s="279" t="s">
        <v>87</v>
      </c>
      <c r="AV139" s="14" t="s">
        <v>87</v>
      </c>
      <c r="AW139" s="14" t="s">
        <v>32</v>
      </c>
      <c r="AX139" s="14" t="s">
        <v>77</v>
      </c>
      <c r="AY139" s="279" t="s">
        <v>167</v>
      </c>
    </row>
    <row r="140" spans="1:51" s="15" customFormat="1" ht="12">
      <c r="A140" s="15"/>
      <c r="B140" s="280"/>
      <c r="C140" s="281"/>
      <c r="D140" s="260" t="s">
        <v>177</v>
      </c>
      <c r="E140" s="282" t="s">
        <v>1</v>
      </c>
      <c r="F140" s="283" t="s">
        <v>196</v>
      </c>
      <c r="G140" s="281"/>
      <c r="H140" s="284">
        <v>1</v>
      </c>
      <c r="I140" s="285"/>
      <c r="J140" s="281"/>
      <c r="K140" s="281"/>
      <c r="L140" s="286"/>
      <c r="M140" s="287"/>
      <c r="N140" s="288"/>
      <c r="O140" s="288"/>
      <c r="P140" s="288"/>
      <c r="Q140" s="288"/>
      <c r="R140" s="288"/>
      <c r="S140" s="288"/>
      <c r="T140" s="289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90" t="s">
        <v>177</v>
      </c>
      <c r="AU140" s="290" t="s">
        <v>87</v>
      </c>
      <c r="AV140" s="15" t="s">
        <v>175</v>
      </c>
      <c r="AW140" s="15" t="s">
        <v>32</v>
      </c>
      <c r="AX140" s="15" t="s">
        <v>85</v>
      </c>
      <c r="AY140" s="290" t="s">
        <v>167</v>
      </c>
    </row>
    <row r="141" spans="1:65" s="2" customFormat="1" ht="21.75" customHeight="1">
      <c r="A141" s="40"/>
      <c r="B141" s="41"/>
      <c r="C141" s="245" t="s">
        <v>209</v>
      </c>
      <c r="D141" s="245" t="s">
        <v>170</v>
      </c>
      <c r="E141" s="246" t="s">
        <v>960</v>
      </c>
      <c r="F141" s="247" t="s">
        <v>961</v>
      </c>
      <c r="G141" s="248" t="s">
        <v>222</v>
      </c>
      <c r="H141" s="249">
        <v>1</v>
      </c>
      <c r="I141" s="250"/>
      <c r="J141" s="251">
        <f>ROUND(I141*H141,2)</f>
        <v>0</v>
      </c>
      <c r="K141" s="247" t="s">
        <v>174</v>
      </c>
      <c r="L141" s="46"/>
      <c r="M141" s="252" t="s">
        <v>1</v>
      </c>
      <c r="N141" s="253" t="s">
        <v>42</v>
      </c>
      <c r="O141" s="93"/>
      <c r="P141" s="254">
        <f>O141*H141</f>
        <v>0</v>
      </c>
      <c r="Q141" s="254">
        <v>0.03563</v>
      </c>
      <c r="R141" s="254">
        <f>Q141*H141</f>
        <v>0.03563</v>
      </c>
      <c r="S141" s="254">
        <v>0</v>
      </c>
      <c r="T141" s="255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56" t="s">
        <v>175</v>
      </c>
      <c r="AT141" s="256" t="s">
        <v>170</v>
      </c>
      <c r="AU141" s="256" t="s">
        <v>87</v>
      </c>
      <c r="AY141" s="19" t="s">
        <v>167</v>
      </c>
      <c r="BE141" s="257">
        <f>IF(N141="základní",J141,0)</f>
        <v>0</v>
      </c>
      <c r="BF141" s="257">
        <f>IF(N141="snížená",J141,0)</f>
        <v>0</v>
      </c>
      <c r="BG141" s="257">
        <f>IF(N141="zákl. přenesená",J141,0)</f>
        <v>0</v>
      </c>
      <c r="BH141" s="257">
        <f>IF(N141="sníž. přenesená",J141,0)</f>
        <v>0</v>
      </c>
      <c r="BI141" s="257">
        <f>IF(N141="nulová",J141,0)</f>
        <v>0</v>
      </c>
      <c r="BJ141" s="19" t="s">
        <v>85</v>
      </c>
      <c r="BK141" s="257">
        <f>ROUND(I141*H141,2)</f>
        <v>0</v>
      </c>
      <c r="BL141" s="19" t="s">
        <v>175</v>
      </c>
      <c r="BM141" s="256" t="s">
        <v>962</v>
      </c>
    </row>
    <row r="142" spans="1:51" s="13" customFormat="1" ht="12">
      <c r="A142" s="13"/>
      <c r="B142" s="258"/>
      <c r="C142" s="259"/>
      <c r="D142" s="260" t="s">
        <v>177</v>
      </c>
      <c r="E142" s="261" t="s">
        <v>1</v>
      </c>
      <c r="F142" s="262" t="s">
        <v>963</v>
      </c>
      <c r="G142" s="259"/>
      <c r="H142" s="261" t="s">
        <v>1</v>
      </c>
      <c r="I142" s="263"/>
      <c r="J142" s="259"/>
      <c r="K142" s="259"/>
      <c r="L142" s="264"/>
      <c r="M142" s="265"/>
      <c r="N142" s="266"/>
      <c r="O142" s="266"/>
      <c r="P142" s="266"/>
      <c r="Q142" s="266"/>
      <c r="R142" s="266"/>
      <c r="S142" s="266"/>
      <c r="T142" s="26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8" t="s">
        <v>177</v>
      </c>
      <c r="AU142" s="268" t="s">
        <v>87</v>
      </c>
      <c r="AV142" s="13" t="s">
        <v>85</v>
      </c>
      <c r="AW142" s="13" t="s">
        <v>32</v>
      </c>
      <c r="AX142" s="13" t="s">
        <v>77</v>
      </c>
      <c r="AY142" s="268" t="s">
        <v>167</v>
      </c>
    </row>
    <row r="143" spans="1:51" s="13" customFormat="1" ht="12">
      <c r="A143" s="13"/>
      <c r="B143" s="258"/>
      <c r="C143" s="259"/>
      <c r="D143" s="260" t="s">
        <v>177</v>
      </c>
      <c r="E143" s="261" t="s">
        <v>1</v>
      </c>
      <c r="F143" s="262" t="s">
        <v>959</v>
      </c>
      <c r="G143" s="259"/>
      <c r="H143" s="261" t="s">
        <v>1</v>
      </c>
      <c r="I143" s="263"/>
      <c r="J143" s="259"/>
      <c r="K143" s="259"/>
      <c r="L143" s="264"/>
      <c r="M143" s="265"/>
      <c r="N143" s="266"/>
      <c r="O143" s="266"/>
      <c r="P143" s="266"/>
      <c r="Q143" s="266"/>
      <c r="R143" s="266"/>
      <c r="S143" s="266"/>
      <c r="T143" s="267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8" t="s">
        <v>177</v>
      </c>
      <c r="AU143" s="268" t="s">
        <v>87</v>
      </c>
      <c r="AV143" s="13" t="s">
        <v>85</v>
      </c>
      <c r="AW143" s="13" t="s">
        <v>32</v>
      </c>
      <c r="AX143" s="13" t="s">
        <v>77</v>
      </c>
      <c r="AY143" s="268" t="s">
        <v>167</v>
      </c>
    </row>
    <row r="144" spans="1:51" s="14" customFormat="1" ht="12">
      <c r="A144" s="14"/>
      <c r="B144" s="269"/>
      <c r="C144" s="270"/>
      <c r="D144" s="260" t="s">
        <v>177</v>
      </c>
      <c r="E144" s="271" t="s">
        <v>1</v>
      </c>
      <c r="F144" s="272" t="s">
        <v>85</v>
      </c>
      <c r="G144" s="270"/>
      <c r="H144" s="273">
        <v>1</v>
      </c>
      <c r="I144" s="274"/>
      <c r="J144" s="270"/>
      <c r="K144" s="270"/>
      <c r="L144" s="275"/>
      <c r="M144" s="276"/>
      <c r="N144" s="277"/>
      <c r="O144" s="277"/>
      <c r="P144" s="277"/>
      <c r="Q144" s="277"/>
      <c r="R144" s="277"/>
      <c r="S144" s="277"/>
      <c r="T144" s="278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79" t="s">
        <v>177</v>
      </c>
      <c r="AU144" s="279" t="s">
        <v>87</v>
      </c>
      <c r="AV144" s="14" t="s">
        <v>87</v>
      </c>
      <c r="AW144" s="14" t="s">
        <v>32</v>
      </c>
      <c r="AX144" s="14" t="s">
        <v>77</v>
      </c>
      <c r="AY144" s="279" t="s">
        <v>167</v>
      </c>
    </row>
    <row r="145" spans="1:51" s="15" customFormat="1" ht="12">
      <c r="A145" s="15"/>
      <c r="B145" s="280"/>
      <c r="C145" s="281"/>
      <c r="D145" s="260" t="s">
        <v>177</v>
      </c>
      <c r="E145" s="282" t="s">
        <v>1</v>
      </c>
      <c r="F145" s="283" t="s">
        <v>196</v>
      </c>
      <c r="G145" s="281"/>
      <c r="H145" s="284">
        <v>1</v>
      </c>
      <c r="I145" s="285"/>
      <c r="J145" s="281"/>
      <c r="K145" s="281"/>
      <c r="L145" s="286"/>
      <c r="M145" s="287"/>
      <c r="N145" s="288"/>
      <c r="O145" s="288"/>
      <c r="P145" s="288"/>
      <c r="Q145" s="288"/>
      <c r="R145" s="288"/>
      <c r="S145" s="288"/>
      <c r="T145" s="289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90" t="s">
        <v>177</v>
      </c>
      <c r="AU145" s="290" t="s">
        <v>87</v>
      </c>
      <c r="AV145" s="15" t="s">
        <v>175</v>
      </c>
      <c r="AW145" s="15" t="s">
        <v>32</v>
      </c>
      <c r="AX145" s="15" t="s">
        <v>85</v>
      </c>
      <c r="AY145" s="290" t="s">
        <v>167</v>
      </c>
    </row>
    <row r="146" spans="1:65" s="2" customFormat="1" ht="21.75" customHeight="1">
      <c r="A146" s="40"/>
      <c r="B146" s="41"/>
      <c r="C146" s="245" t="s">
        <v>175</v>
      </c>
      <c r="D146" s="245" t="s">
        <v>170</v>
      </c>
      <c r="E146" s="246" t="s">
        <v>964</v>
      </c>
      <c r="F146" s="247" t="s">
        <v>965</v>
      </c>
      <c r="G146" s="248" t="s">
        <v>173</v>
      </c>
      <c r="H146" s="249">
        <v>1.285</v>
      </c>
      <c r="I146" s="250"/>
      <c r="J146" s="251">
        <f>ROUND(I146*H146,2)</f>
        <v>0</v>
      </c>
      <c r="K146" s="247" t="s">
        <v>174</v>
      </c>
      <c r="L146" s="46"/>
      <c r="M146" s="252" t="s">
        <v>1</v>
      </c>
      <c r="N146" s="253" t="s">
        <v>42</v>
      </c>
      <c r="O146" s="93"/>
      <c r="P146" s="254">
        <f>O146*H146</f>
        <v>0</v>
      </c>
      <c r="Q146" s="254">
        <v>0.12624</v>
      </c>
      <c r="R146" s="254">
        <f>Q146*H146</f>
        <v>0.16221839999999998</v>
      </c>
      <c r="S146" s="254">
        <v>0</v>
      </c>
      <c r="T146" s="255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56" t="s">
        <v>175</v>
      </c>
      <c r="AT146" s="256" t="s">
        <v>170</v>
      </c>
      <c r="AU146" s="256" t="s">
        <v>87</v>
      </c>
      <c r="AY146" s="19" t="s">
        <v>167</v>
      </c>
      <c r="BE146" s="257">
        <f>IF(N146="základní",J146,0)</f>
        <v>0</v>
      </c>
      <c r="BF146" s="257">
        <f>IF(N146="snížená",J146,0)</f>
        <v>0</v>
      </c>
      <c r="BG146" s="257">
        <f>IF(N146="zákl. přenesená",J146,0)</f>
        <v>0</v>
      </c>
      <c r="BH146" s="257">
        <f>IF(N146="sníž. přenesená",J146,0)</f>
        <v>0</v>
      </c>
      <c r="BI146" s="257">
        <f>IF(N146="nulová",J146,0)</f>
        <v>0</v>
      </c>
      <c r="BJ146" s="19" t="s">
        <v>85</v>
      </c>
      <c r="BK146" s="257">
        <f>ROUND(I146*H146,2)</f>
        <v>0</v>
      </c>
      <c r="BL146" s="19" t="s">
        <v>175</v>
      </c>
      <c r="BM146" s="256" t="s">
        <v>966</v>
      </c>
    </row>
    <row r="147" spans="1:51" s="13" customFormat="1" ht="12">
      <c r="A147" s="13"/>
      <c r="B147" s="258"/>
      <c r="C147" s="259"/>
      <c r="D147" s="260" t="s">
        <v>177</v>
      </c>
      <c r="E147" s="261" t="s">
        <v>1</v>
      </c>
      <c r="F147" s="262" t="s">
        <v>967</v>
      </c>
      <c r="G147" s="259"/>
      <c r="H147" s="261" t="s">
        <v>1</v>
      </c>
      <c r="I147" s="263"/>
      <c r="J147" s="259"/>
      <c r="K147" s="259"/>
      <c r="L147" s="264"/>
      <c r="M147" s="265"/>
      <c r="N147" s="266"/>
      <c r="O147" s="266"/>
      <c r="P147" s="266"/>
      <c r="Q147" s="266"/>
      <c r="R147" s="266"/>
      <c r="S147" s="266"/>
      <c r="T147" s="267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8" t="s">
        <v>177</v>
      </c>
      <c r="AU147" s="268" t="s">
        <v>87</v>
      </c>
      <c r="AV147" s="13" t="s">
        <v>85</v>
      </c>
      <c r="AW147" s="13" t="s">
        <v>32</v>
      </c>
      <c r="AX147" s="13" t="s">
        <v>77</v>
      </c>
      <c r="AY147" s="268" t="s">
        <v>167</v>
      </c>
    </row>
    <row r="148" spans="1:51" s="13" customFormat="1" ht="12">
      <c r="A148" s="13"/>
      <c r="B148" s="258"/>
      <c r="C148" s="259"/>
      <c r="D148" s="260" t="s">
        <v>177</v>
      </c>
      <c r="E148" s="261" t="s">
        <v>1</v>
      </c>
      <c r="F148" s="262" t="s">
        <v>968</v>
      </c>
      <c r="G148" s="259"/>
      <c r="H148" s="261" t="s">
        <v>1</v>
      </c>
      <c r="I148" s="263"/>
      <c r="J148" s="259"/>
      <c r="K148" s="259"/>
      <c r="L148" s="264"/>
      <c r="M148" s="265"/>
      <c r="N148" s="266"/>
      <c r="O148" s="266"/>
      <c r="P148" s="266"/>
      <c r="Q148" s="266"/>
      <c r="R148" s="266"/>
      <c r="S148" s="266"/>
      <c r="T148" s="26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8" t="s">
        <v>177</v>
      </c>
      <c r="AU148" s="268" t="s">
        <v>87</v>
      </c>
      <c r="AV148" s="13" t="s">
        <v>85</v>
      </c>
      <c r="AW148" s="13" t="s">
        <v>32</v>
      </c>
      <c r="AX148" s="13" t="s">
        <v>77</v>
      </c>
      <c r="AY148" s="268" t="s">
        <v>167</v>
      </c>
    </row>
    <row r="149" spans="1:51" s="14" customFormat="1" ht="12">
      <c r="A149" s="14"/>
      <c r="B149" s="269"/>
      <c r="C149" s="270"/>
      <c r="D149" s="260" t="s">
        <v>177</v>
      </c>
      <c r="E149" s="271" t="s">
        <v>1</v>
      </c>
      <c r="F149" s="272" t="s">
        <v>969</v>
      </c>
      <c r="G149" s="270"/>
      <c r="H149" s="273">
        <v>1.285</v>
      </c>
      <c r="I149" s="274"/>
      <c r="J149" s="270"/>
      <c r="K149" s="270"/>
      <c r="L149" s="275"/>
      <c r="M149" s="276"/>
      <c r="N149" s="277"/>
      <c r="O149" s="277"/>
      <c r="P149" s="277"/>
      <c r="Q149" s="277"/>
      <c r="R149" s="277"/>
      <c r="S149" s="277"/>
      <c r="T149" s="278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79" t="s">
        <v>177</v>
      </c>
      <c r="AU149" s="279" t="s">
        <v>87</v>
      </c>
      <c r="AV149" s="14" t="s">
        <v>87</v>
      </c>
      <c r="AW149" s="14" t="s">
        <v>32</v>
      </c>
      <c r="AX149" s="14" t="s">
        <v>77</v>
      </c>
      <c r="AY149" s="279" t="s">
        <v>167</v>
      </c>
    </row>
    <row r="150" spans="1:51" s="15" customFormat="1" ht="12">
      <c r="A150" s="15"/>
      <c r="B150" s="280"/>
      <c r="C150" s="281"/>
      <c r="D150" s="260" t="s">
        <v>177</v>
      </c>
      <c r="E150" s="282" t="s">
        <v>1</v>
      </c>
      <c r="F150" s="283" t="s">
        <v>196</v>
      </c>
      <c r="G150" s="281"/>
      <c r="H150" s="284">
        <v>1.285</v>
      </c>
      <c r="I150" s="285"/>
      <c r="J150" s="281"/>
      <c r="K150" s="281"/>
      <c r="L150" s="286"/>
      <c r="M150" s="287"/>
      <c r="N150" s="288"/>
      <c r="O150" s="288"/>
      <c r="P150" s="288"/>
      <c r="Q150" s="288"/>
      <c r="R150" s="288"/>
      <c r="S150" s="288"/>
      <c r="T150" s="289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90" t="s">
        <v>177</v>
      </c>
      <c r="AU150" s="290" t="s">
        <v>87</v>
      </c>
      <c r="AV150" s="15" t="s">
        <v>175</v>
      </c>
      <c r="AW150" s="15" t="s">
        <v>32</v>
      </c>
      <c r="AX150" s="15" t="s">
        <v>85</v>
      </c>
      <c r="AY150" s="290" t="s">
        <v>167</v>
      </c>
    </row>
    <row r="151" spans="1:65" s="2" customFormat="1" ht="21.75" customHeight="1">
      <c r="A151" s="40"/>
      <c r="B151" s="41"/>
      <c r="C151" s="245" t="s">
        <v>219</v>
      </c>
      <c r="D151" s="245" t="s">
        <v>170</v>
      </c>
      <c r="E151" s="246" t="s">
        <v>970</v>
      </c>
      <c r="F151" s="247" t="s">
        <v>971</v>
      </c>
      <c r="G151" s="248" t="s">
        <v>173</v>
      </c>
      <c r="H151" s="249">
        <v>20.385</v>
      </c>
      <c r="I151" s="250"/>
      <c r="J151" s="251">
        <f>ROUND(I151*H151,2)</f>
        <v>0</v>
      </c>
      <c r="K151" s="247" t="s">
        <v>174</v>
      </c>
      <c r="L151" s="46"/>
      <c r="M151" s="252" t="s">
        <v>1</v>
      </c>
      <c r="N151" s="253" t="s">
        <v>42</v>
      </c>
      <c r="O151" s="93"/>
      <c r="P151" s="254">
        <f>O151*H151</f>
        <v>0</v>
      </c>
      <c r="Q151" s="254">
        <v>0.07571</v>
      </c>
      <c r="R151" s="254">
        <f>Q151*H151</f>
        <v>1.54334835</v>
      </c>
      <c r="S151" s="254">
        <v>0</v>
      </c>
      <c r="T151" s="255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56" t="s">
        <v>175</v>
      </c>
      <c r="AT151" s="256" t="s">
        <v>170</v>
      </c>
      <c r="AU151" s="256" t="s">
        <v>87</v>
      </c>
      <c r="AY151" s="19" t="s">
        <v>167</v>
      </c>
      <c r="BE151" s="257">
        <f>IF(N151="základní",J151,0)</f>
        <v>0</v>
      </c>
      <c r="BF151" s="257">
        <f>IF(N151="snížená",J151,0)</f>
        <v>0</v>
      </c>
      <c r="BG151" s="257">
        <f>IF(N151="zákl. přenesená",J151,0)</f>
        <v>0</v>
      </c>
      <c r="BH151" s="257">
        <f>IF(N151="sníž. přenesená",J151,0)</f>
        <v>0</v>
      </c>
      <c r="BI151" s="257">
        <f>IF(N151="nulová",J151,0)</f>
        <v>0</v>
      </c>
      <c r="BJ151" s="19" t="s">
        <v>85</v>
      </c>
      <c r="BK151" s="257">
        <f>ROUND(I151*H151,2)</f>
        <v>0</v>
      </c>
      <c r="BL151" s="19" t="s">
        <v>175</v>
      </c>
      <c r="BM151" s="256" t="s">
        <v>972</v>
      </c>
    </row>
    <row r="152" spans="1:51" s="13" customFormat="1" ht="12">
      <c r="A152" s="13"/>
      <c r="B152" s="258"/>
      <c r="C152" s="259"/>
      <c r="D152" s="260" t="s">
        <v>177</v>
      </c>
      <c r="E152" s="261" t="s">
        <v>1</v>
      </c>
      <c r="F152" s="262" t="s">
        <v>973</v>
      </c>
      <c r="G152" s="259"/>
      <c r="H152" s="261" t="s">
        <v>1</v>
      </c>
      <c r="I152" s="263"/>
      <c r="J152" s="259"/>
      <c r="K152" s="259"/>
      <c r="L152" s="264"/>
      <c r="M152" s="265"/>
      <c r="N152" s="266"/>
      <c r="O152" s="266"/>
      <c r="P152" s="266"/>
      <c r="Q152" s="266"/>
      <c r="R152" s="266"/>
      <c r="S152" s="266"/>
      <c r="T152" s="26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8" t="s">
        <v>177</v>
      </c>
      <c r="AU152" s="268" t="s">
        <v>87</v>
      </c>
      <c r="AV152" s="13" t="s">
        <v>85</v>
      </c>
      <c r="AW152" s="13" t="s">
        <v>32</v>
      </c>
      <c r="AX152" s="13" t="s">
        <v>77</v>
      </c>
      <c r="AY152" s="268" t="s">
        <v>167</v>
      </c>
    </row>
    <row r="153" spans="1:51" s="13" customFormat="1" ht="12">
      <c r="A153" s="13"/>
      <c r="B153" s="258"/>
      <c r="C153" s="259"/>
      <c r="D153" s="260" t="s">
        <v>177</v>
      </c>
      <c r="E153" s="261" t="s">
        <v>1</v>
      </c>
      <c r="F153" s="262" t="s">
        <v>974</v>
      </c>
      <c r="G153" s="259"/>
      <c r="H153" s="261" t="s">
        <v>1</v>
      </c>
      <c r="I153" s="263"/>
      <c r="J153" s="259"/>
      <c r="K153" s="259"/>
      <c r="L153" s="264"/>
      <c r="M153" s="265"/>
      <c r="N153" s="266"/>
      <c r="O153" s="266"/>
      <c r="P153" s="266"/>
      <c r="Q153" s="266"/>
      <c r="R153" s="266"/>
      <c r="S153" s="266"/>
      <c r="T153" s="26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8" t="s">
        <v>177</v>
      </c>
      <c r="AU153" s="268" t="s">
        <v>87</v>
      </c>
      <c r="AV153" s="13" t="s">
        <v>85</v>
      </c>
      <c r="AW153" s="13" t="s">
        <v>32</v>
      </c>
      <c r="AX153" s="13" t="s">
        <v>77</v>
      </c>
      <c r="AY153" s="268" t="s">
        <v>167</v>
      </c>
    </row>
    <row r="154" spans="1:51" s="14" customFormat="1" ht="12">
      <c r="A154" s="14"/>
      <c r="B154" s="269"/>
      <c r="C154" s="270"/>
      <c r="D154" s="260" t="s">
        <v>177</v>
      </c>
      <c r="E154" s="271" t="s">
        <v>1</v>
      </c>
      <c r="F154" s="272" t="s">
        <v>975</v>
      </c>
      <c r="G154" s="270"/>
      <c r="H154" s="273">
        <v>20.385</v>
      </c>
      <c r="I154" s="274"/>
      <c r="J154" s="270"/>
      <c r="K154" s="270"/>
      <c r="L154" s="275"/>
      <c r="M154" s="276"/>
      <c r="N154" s="277"/>
      <c r="O154" s="277"/>
      <c r="P154" s="277"/>
      <c r="Q154" s="277"/>
      <c r="R154" s="277"/>
      <c r="S154" s="277"/>
      <c r="T154" s="278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79" t="s">
        <v>177</v>
      </c>
      <c r="AU154" s="279" t="s">
        <v>87</v>
      </c>
      <c r="AV154" s="14" t="s">
        <v>87</v>
      </c>
      <c r="AW154" s="14" t="s">
        <v>32</v>
      </c>
      <c r="AX154" s="14" t="s">
        <v>77</v>
      </c>
      <c r="AY154" s="279" t="s">
        <v>167</v>
      </c>
    </row>
    <row r="155" spans="1:51" s="15" customFormat="1" ht="12">
      <c r="A155" s="15"/>
      <c r="B155" s="280"/>
      <c r="C155" s="281"/>
      <c r="D155" s="260" t="s">
        <v>177</v>
      </c>
      <c r="E155" s="282" t="s">
        <v>1</v>
      </c>
      <c r="F155" s="283" t="s">
        <v>196</v>
      </c>
      <c r="G155" s="281"/>
      <c r="H155" s="284">
        <v>20.385</v>
      </c>
      <c r="I155" s="285"/>
      <c r="J155" s="281"/>
      <c r="K155" s="281"/>
      <c r="L155" s="286"/>
      <c r="M155" s="287"/>
      <c r="N155" s="288"/>
      <c r="O155" s="288"/>
      <c r="P155" s="288"/>
      <c r="Q155" s="288"/>
      <c r="R155" s="288"/>
      <c r="S155" s="288"/>
      <c r="T155" s="289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90" t="s">
        <v>177</v>
      </c>
      <c r="AU155" s="290" t="s">
        <v>87</v>
      </c>
      <c r="AV155" s="15" t="s">
        <v>175</v>
      </c>
      <c r="AW155" s="15" t="s">
        <v>32</v>
      </c>
      <c r="AX155" s="15" t="s">
        <v>85</v>
      </c>
      <c r="AY155" s="290" t="s">
        <v>167</v>
      </c>
    </row>
    <row r="156" spans="1:63" s="12" customFormat="1" ht="22.8" customHeight="1">
      <c r="A156" s="12"/>
      <c r="B156" s="229"/>
      <c r="C156" s="230"/>
      <c r="D156" s="231" t="s">
        <v>76</v>
      </c>
      <c r="E156" s="243" t="s">
        <v>227</v>
      </c>
      <c r="F156" s="243" t="s">
        <v>431</v>
      </c>
      <c r="G156" s="230"/>
      <c r="H156" s="230"/>
      <c r="I156" s="233"/>
      <c r="J156" s="244">
        <f>BK156</f>
        <v>0</v>
      </c>
      <c r="K156" s="230"/>
      <c r="L156" s="235"/>
      <c r="M156" s="236"/>
      <c r="N156" s="237"/>
      <c r="O156" s="237"/>
      <c r="P156" s="238">
        <f>SUM(P157:P183)</f>
        <v>0</v>
      </c>
      <c r="Q156" s="237"/>
      <c r="R156" s="238">
        <f>SUM(R157:R183)</f>
        <v>5.104120630000001</v>
      </c>
      <c r="S156" s="237"/>
      <c r="T156" s="239">
        <f>SUM(T157:T183)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40" t="s">
        <v>85</v>
      </c>
      <c r="AT156" s="241" t="s">
        <v>76</v>
      </c>
      <c r="AU156" s="241" t="s">
        <v>85</v>
      </c>
      <c r="AY156" s="240" t="s">
        <v>167</v>
      </c>
      <c r="BK156" s="242">
        <f>SUM(BK157:BK183)</f>
        <v>0</v>
      </c>
    </row>
    <row r="157" spans="1:65" s="2" customFormat="1" ht="21.75" customHeight="1">
      <c r="A157" s="40"/>
      <c r="B157" s="41"/>
      <c r="C157" s="245" t="s">
        <v>227</v>
      </c>
      <c r="D157" s="245" t="s">
        <v>170</v>
      </c>
      <c r="E157" s="246" t="s">
        <v>976</v>
      </c>
      <c r="F157" s="247" t="s">
        <v>977</v>
      </c>
      <c r="G157" s="248" t="s">
        <v>173</v>
      </c>
      <c r="H157" s="249">
        <v>43.34</v>
      </c>
      <c r="I157" s="250"/>
      <c r="J157" s="251">
        <f>ROUND(I157*H157,2)</f>
        <v>0</v>
      </c>
      <c r="K157" s="247" t="s">
        <v>174</v>
      </c>
      <c r="L157" s="46"/>
      <c r="M157" s="252" t="s">
        <v>1</v>
      </c>
      <c r="N157" s="253" t="s">
        <v>42</v>
      </c>
      <c r="O157" s="93"/>
      <c r="P157" s="254">
        <f>O157*H157</f>
        <v>0</v>
      </c>
      <c r="Q157" s="254">
        <v>0.01838</v>
      </c>
      <c r="R157" s="254">
        <f>Q157*H157</f>
        <v>0.7965892000000001</v>
      </c>
      <c r="S157" s="254">
        <v>0</v>
      </c>
      <c r="T157" s="255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56" t="s">
        <v>175</v>
      </c>
      <c r="AT157" s="256" t="s">
        <v>170</v>
      </c>
      <c r="AU157" s="256" t="s">
        <v>87</v>
      </c>
      <c r="AY157" s="19" t="s">
        <v>167</v>
      </c>
      <c r="BE157" s="257">
        <f>IF(N157="základní",J157,0)</f>
        <v>0</v>
      </c>
      <c r="BF157" s="257">
        <f>IF(N157="snížená",J157,0)</f>
        <v>0</v>
      </c>
      <c r="BG157" s="257">
        <f>IF(N157="zákl. přenesená",J157,0)</f>
        <v>0</v>
      </c>
      <c r="BH157" s="257">
        <f>IF(N157="sníž. přenesená",J157,0)</f>
        <v>0</v>
      </c>
      <c r="BI157" s="257">
        <f>IF(N157="nulová",J157,0)</f>
        <v>0</v>
      </c>
      <c r="BJ157" s="19" t="s">
        <v>85</v>
      </c>
      <c r="BK157" s="257">
        <f>ROUND(I157*H157,2)</f>
        <v>0</v>
      </c>
      <c r="BL157" s="19" t="s">
        <v>175</v>
      </c>
      <c r="BM157" s="256" t="s">
        <v>978</v>
      </c>
    </row>
    <row r="158" spans="1:51" s="13" customFormat="1" ht="12">
      <c r="A158" s="13"/>
      <c r="B158" s="258"/>
      <c r="C158" s="259"/>
      <c r="D158" s="260" t="s">
        <v>177</v>
      </c>
      <c r="E158" s="261" t="s">
        <v>1</v>
      </c>
      <c r="F158" s="262" t="s">
        <v>974</v>
      </c>
      <c r="G158" s="259"/>
      <c r="H158" s="261" t="s">
        <v>1</v>
      </c>
      <c r="I158" s="263"/>
      <c r="J158" s="259"/>
      <c r="K158" s="259"/>
      <c r="L158" s="264"/>
      <c r="M158" s="265"/>
      <c r="N158" s="266"/>
      <c r="O158" s="266"/>
      <c r="P158" s="266"/>
      <c r="Q158" s="266"/>
      <c r="R158" s="266"/>
      <c r="S158" s="266"/>
      <c r="T158" s="267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8" t="s">
        <v>177</v>
      </c>
      <c r="AU158" s="268" t="s">
        <v>87</v>
      </c>
      <c r="AV158" s="13" t="s">
        <v>85</v>
      </c>
      <c r="AW158" s="13" t="s">
        <v>32</v>
      </c>
      <c r="AX158" s="13" t="s">
        <v>77</v>
      </c>
      <c r="AY158" s="268" t="s">
        <v>167</v>
      </c>
    </row>
    <row r="159" spans="1:51" s="14" customFormat="1" ht="12">
      <c r="A159" s="14"/>
      <c r="B159" s="269"/>
      <c r="C159" s="270"/>
      <c r="D159" s="260" t="s">
        <v>177</v>
      </c>
      <c r="E159" s="271" t="s">
        <v>1</v>
      </c>
      <c r="F159" s="272" t="s">
        <v>979</v>
      </c>
      <c r="G159" s="270"/>
      <c r="H159" s="273">
        <v>40.77</v>
      </c>
      <c r="I159" s="274"/>
      <c r="J159" s="270"/>
      <c r="K159" s="270"/>
      <c r="L159" s="275"/>
      <c r="M159" s="276"/>
      <c r="N159" s="277"/>
      <c r="O159" s="277"/>
      <c r="P159" s="277"/>
      <c r="Q159" s="277"/>
      <c r="R159" s="277"/>
      <c r="S159" s="277"/>
      <c r="T159" s="278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79" t="s">
        <v>177</v>
      </c>
      <c r="AU159" s="279" t="s">
        <v>87</v>
      </c>
      <c r="AV159" s="14" t="s">
        <v>87</v>
      </c>
      <c r="AW159" s="14" t="s">
        <v>32</v>
      </c>
      <c r="AX159" s="14" t="s">
        <v>77</v>
      </c>
      <c r="AY159" s="279" t="s">
        <v>167</v>
      </c>
    </row>
    <row r="160" spans="1:51" s="13" customFormat="1" ht="12">
      <c r="A160" s="13"/>
      <c r="B160" s="258"/>
      <c r="C160" s="259"/>
      <c r="D160" s="260" t="s">
        <v>177</v>
      </c>
      <c r="E160" s="261" t="s">
        <v>1</v>
      </c>
      <c r="F160" s="262" t="s">
        <v>968</v>
      </c>
      <c r="G160" s="259"/>
      <c r="H160" s="261" t="s">
        <v>1</v>
      </c>
      <c r="I160" s="263"/>
      <c r="J160" s="259"/>
      <c r="K160" s="259"/>
      <c r="L160" s="264"/>
      <c r="M160" s="265"/>
      <c r="N160" s="266"/>
      <c r="O160" s="266"/>
      <c r="P160" s="266"/>
      <c r="Q160" s="266"/>
      <c r="R160" s="266"/>
      <c r="S160" s="266"/>
      <c r="T160" s="26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8" t="s">
        <v>177</v>
      </c>
      <c r="AU160" s="268" t="s">
        <v>87</v>
      </c>
      <c r="AV160" s="13" t="s">
        <v>85</v>
      </c>
      <c r="AW160" s="13" t="s">
        <v>32</v>
      </c>
      <c r="AX160" s="13" t="s">
        <v>77</v>
      </c>
      <c r="AY160" s="268" t="s">
        <v>167</v>
      </c>
    </row>
    <row r="161" spans="1:51" s="14" customFormat="1" ht="12">
      <c r="A161" s="14"/>
      <c r="B161" s="269"/>
      <c r="C161" s="270"/>
      <c r="D161" s="260" t="s">
        <v>177</v>
      </c>
      <c r="E161" s="271" t="s">
        <v>1</v>
      </c>
      <c r="F161" s="272" t="s">
        <v>980</v>
      </c>
      <c r="G161" s="270"/>
      <c r="H161" s="273">
        <v>2.57</v>
      </c>
      <c r="I161" s="274"/>
      <c r="J161" s="270"/>
      <c r="K161" s="270"/>
      <c r="L161" s="275"/>
      <c r="M161" s="276"/>
      <c r="N161" s="277"/>
      <c r="O161" s="277"/>
      <c r="P161" s="277"/>
      <c r="Q161" s="277"/>
      <c r="R161" s="277"/>
      <c r="S161" s="277"/>
      <c r="T161" s="278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79" t="s">
        <v>177</v>
      </c>
      <c r="AU161" s="279" t="s">
        <v>87</v>
      </c>
      <c r="AV161" s="14" t="s">
        <v>87</v>
      </c>
      <c r="AW161" s="14" t="s">
        <v>32</v>
      </c>
      <c r="AX161" s="14" t="s">
        <v>77</v>
      </c>
      <c r="AY161" s="279" t="s">
        <v>167</v>
      </c>
    </row>
    <row r="162" spans="1:51" s="15" customFormat="1" ht="12">
      <c r="A162" s="15"/>
      <c r="B162" s="280"/>
      <c r="C162" s="281"/>
      <c r="D162" s="260" t="s">
        <v>177</v>
      </c>
      <c r="E162" s="282" t="s">
        <v>1</v>
      </c>
      <c r="F162" s="283" t="s">
        <v>196</v>
      </c>
      <c r="G162" s="281"/>
      <c r="H162" s="284">
        <v>43.34</v>
      </c>
      <c r="I162" s="285"/>
      <c r="J162" s="281"/>
      <c r="K162" s="281"/>
      <c r="L162" s="286"/>
      <c r="M162" s="287"/>
      <c r="N162" s="288"/>
      <c r="O162" s="288"/>
      <c r="P162" s="288"/>
      <c r="Q162" s="288"/>
      <c r="R162" s="288"/>
      <c r="S162" s="288"/>
      <c r="T162" s="289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90" t="s">
        <v>177</v>
      </c>
      <c r="AU162" s="290" t="s">
        <v>87</v>
      </c>
      <c r="AV162" s="15" t="s">
        <v>175</v>
      </c>
      <c r="AW162" s="15" t="s">
        <v>32</v>
      </c>
      <c r="AX162" s="15" t="s">
        <v>85</v>
      </c>
      <c r="AY162" s="290" t="s">
        <v>167</v>
      </c>
    </row>
    <row r="163" spans="1:65" s="2" customFormat="1" ht="21.75" customHeight="1">
      <c r="A163" s="40"/>
      <c r="B163" s="41"/>
      <c r="C163" s="245" t="s">
        <v>226</v>
      </c>
      <c r="D163" s="245" t="s">
        <v>170</v>
      </c>
      <c r="E163" s="246" t="s">
        <v>981</v>
      </c>
      <c r="F163" s="247" t="s">
        <v>982</v>
      </c>
      <c r="G163" s="248" t="s">
        <v>199</v>
      </c>
      <c r="H163" s="249">
        <v>0.105</v>
      </c>
      <c r="I163" s="250"/>
      <c r="J163" s="251">
        <f>ROUND(I163*H163,2)</f>
        <v>0</v>
      </c>
      <c r="K163" s="247" t="s">
        <v>174</v>
      </c>
      <c r="L163" s="46"/>
      <c r="M163" s="252" t="s">
        <v>1</v>
      </c>
      <c r="N163" s="253" t="s">
        <v>42</v>
      </c>
      <c r="O163" s="93"/>
      <c r="P163" s="254">
        <f>O163*H163</f>
        <v>0</v>
      </c>
      <c r="Q163" s="254">
        <v>2.25634</v>
      </c>
      <c r="R163" s="254">
        <f>Q163*H163</f>
        <v>0.23691569999999998</v>
      </c>
      <c r="S163" s="254">
        <v>0</v>
      </c>
      <c r="T163" s="255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56" t="s">
        <v>175</v>
      </c>
      <c r="AT163" s="256" t="s">
        <v>170</v>
      </c>
      <c r="AU163" s="256" t="s">
        <v>87</v>
      </c>
      <c r="AY163" s="19" t="s">
        <v>167</v>
      </c>
      <c r="BE163" s="257">
        <f>IF(N163="základní",J163,0)</f>
        <v>0</v>
      </c>
      <c r="BF163" s="257">
        <f>IF(N163="snížená",J163,0)</f>
        <v>0</v>
      </c>
      <c r="BG163" s="257">
        <f>IF(N163="zákl. přenesená",J163,0)</f>
        <v>0</v>
      </c>
      <c r="BH163" s="257">
        <f>IF(N163="sníž. přenesená",J163,0)</f>
        <v>0</v>
      </c>
      <c r="BI163" s="257">
        <f>IF(N163="nulová",J163,0)</f>
        <v>0</v>
      </c>
      <c r="BJ163" s="19" t="s">
        <v>85</v>
      </c>
      <c r="BK163" s="257">
        <f>ROUND(I163*H163,2)</f>
        <v>0</v>
      </c>
      <c r="BL163" s="19" t="s">
        <v>175</v>
      </c>
      <c r="BM163" s="256" t="s">
        <v>983</v>
      </c>
    </row>
    <row r="164" spans="1:51" s="13" customFormat="1" ht="12">
      <c r="A164" s="13"/>
      <c r="B164" s="258"/>
      <c r="C164" s="259"/>
      <c r="D164" s="260" t="s">
        <v>177</v>
      </c>
      <c r="E164" s="261" t="s">
        <v>1</v>
      </c>
      <c r="F164" s="262" t="s">
        <v>984</v>
      </c>
      <c r="G164" s="259"/>
      <c r="H164" s="261" t="s">
        <v>1</v>
      </c>
      <c r="I164" s="263"/>
      <c r="J164" s="259"/>
      <c r="K164" s="259"/>
      <c r="L164" s="264"/>
      <c r="M164" s="265"/>
      <c r="N164" s="266"/>
      <c r="O164" s="266"/>
      <c r="P164" s="266"/>
      <c r="Q164" s="266"/>
      <c r="R164" s="266"/>
      <c r="S164" s="266"/>
      <c r="T164" s="267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8" t="s">
        <v>177</v>
      </c>
      <c r="AU164" s="268" t="s">
        <v>87</v>
      </c>
      <c r="AV164" s="13" t="s">
        <v>85</v>
      </c>
      <c r="AW164" s="13" t="s">
        <v>32</v>
      </c>
      <c r="AX164" s="13" t="s">
        <v>77</v>
      </c>
      <c r="AY164" s="268" t="s">
        <v>167</v>
      </c>
    </row>
    <row r="165" spans="1:51" s="13" customFormat="1" ht="12">
      <c r="A165" s="13"/>
      <c r="B165" s="258"/>
      <c r="C165" s="259"/>
      <c r="D165" s="260" t="s">
        <v>177</v>
      </c>
      <c r="E165" s="261" t="s">
        <v>1</v>
      </c>
      <c r="F165" s="262" t="s">
        <v>985</v>
      </c>
      <c r="G165" s="259"/>
      <c r="H165" s="261" t="s">
        <v>1</v>
      </c>
      <c r="I165" s="263"/>
      <c r="J165" s="259"/>
      <c r="K165" s="259"/>
      <c r="L165" s="264"/>
      <c r="M165" s="265"/>
      <c r="N165" s="266"/>
      <c r="O165" s="266"/>
      <c r="P165" s="266"/>
      <c r="Q165" s="266"/>
      <c r="R165" s="266"/>
      <c r="S165" s="266"/>
      <c r="T165" s="26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8" t="s">
        <v>177</v>
      </c>
      <c r="AU165" s="268" t="s">
        <v>87</v>
      </c>
      <c r="AV165" s="13" t="s">
        <v>85</v>
      </c>
      <c r="AW165" s="13" t="s">
        <v>32</v>
      </c>
      <c r="AX165" s="13" t="s">
        <v>77</v>
      </c>
      <c r="AY165" s="268" t="s">
        <v>167</v>
      </c>
    </row>
    <row r="166" spans="1:51" s="14" customFormat="1" ht="12">
      <c r="A166" s="14"/>
      <c r="B166" s="269"/>
      <c r="C166" s="270"/>
      <c r="D166" s="260" t="s">
        <v>177</v>
      </c>
      <c r="E166" s="271" t="s">
        <v>1</v>
      </c>
      <c r="F166" s="272" t="s">
        <v>986</v>
      </c>
      <c r="G166" s="270"/>
      <c r="H166" s="273">
        <v>0.105</v>
      </c>
      <c r="I166" s="274"/>
      <c r="J166" s="270"/>
      <c r="K166" s="270"/>
      <c r="L166" s="275"/>
      <c r="M166" s="276"/>
      <c r="N166" s="277"/>
      <c r="O166" s="277"/>
      <c r="P166" s="277"/>
      <c r="Q166" s="277"/>
      <c r="R166" s="277"/>
      <c r="S166" s="277"/>
      <c r="T166" s="278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79" t="s">
        <v>177</v>
      </c>
      <c r="AU166" s="279" t="s">
        <v>87</v>
      </c>
      <c r="AV166" s="14" t="s">
        <v>87</v>
      </c>
      <c r="AW166" s="14" t="s">
        <v>32</v>
      </c>
      <c r="AX166" s="14" t="s">
        <v>77</v>
      </c>
      <c r="AY166" s="279" t="s">
        <v>167</v>
      </c>
    </row>
    <row r="167" spans="1:51" s="15" customFormat="1" ht="12">
      <c r="A167" s="15"/>
      <c r="B167" s="280"/>
      <c r="C167" s="281"/>
      <c r="D167" s="260" t="s">
        <v>177</v>
      </c>
      <c r="E167" s="282" t="s">
        <v>1</v>
      </c>
      <c r="F167" s="283" t="s">
        <v>196</v>
      </c>
      <c r="G167" s="281"/>
      <c r="H167" s="284">
        <v>0.105</v>
      </c>
      <c r="I167" s="285"/>
      <c r="J167" s="281"/>
      <c r="K167" s="281"/>
      <c r="L167" s="286"/>
      <c r="M167" s="287"/>
      <c r="N167" s="288"/>
      <c r="O167" s="288"/>
      <c r="P167" s="288"/>
      <c r="Q167" s="288"/>
      <c r="R167" s="288"/>
      <c r="S167" s="288"/>
      <c r="T167" s="289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90" t="s">
        <v>177</v>
      </c>
      <c r="AU167" s="290" t="s">
        <v>87</v>
      </c>
      <c r="AV167" s="15" t="s">
        <v>175</v>
      </c>
      <c r="AW167" s="15" t="s">
        <v>32</v>
      </c>
      <c r="AX167" s="15" t="s">
        <v>85</v>
      </c>
      <c r="AY167" s="290" t="s">
        <v>167</v>
      </c>
    </row>
    <row r="168" spans="1:65" s="2" customFormat="1" ht="21.75" customHeight="1">
      <c r="A168" s="40"/>
      <c r="B168" s="41"/>
      <c r="C168" s="245" t="s">
        <v>238</v>
      </c>
      <c r="D168" s="245" t="s">
        <v>170</v>
      </c>
      <c r="E168" s="246" t="s">
        <v>987</v>
      </c>
      <c r="F168" s="247" t="s">
        <v>988</v>
      </c>
      <c r="G168" s="248" t="s">
        <v>199</v>
      </c>
      <c r="H168" s="249">
        <v>1.542</v>
      </c>
      <c r="I168" s="250"/>
      <c r="J168" s="251">
        <f>ROUND(I168*H168,2)</f>
        <v>0</v>
      </c>
      <c r="K168" s="247" t="s">
        <v>174</v>
      </c>
      <c r="L168" s="46"/>
      <c r="M168" s="252" t="s">
        <v>1</v>
      </c>
      <c r="N168" s="253" t="s">
        <v>42</v>
      </c>
      <c r="O168" s="93"/>
      <c r="P168" s="254">
        <f>O168*H168</f>
        <v>0</v>
      </c>
      <c r="Q168" s="254">
        <v>2.45329</v>
      </c>
      <c r="R168" s="254">
        <f>Q168*H168</f>
        <v>3.78297318</v>
      </c>
      <c r="S168" s="254">
        <v>0</v>
      </c>
      <c r="T168" s="255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56" t="s">
        <v>175</v>
      </c>
      <c r="AT168" s="256" t="s">
        <v>170</v>
      </c>
      <c r="AU168" s="256" t="s">
        <v>87</v>
      </c>
      <c r="AY168" s="19" t="s">
        <v>167</v>
      </c>
      <c r="BE168" s="257">
        <f>IF(N168="základní",J168,0)</f>
        <v>0</v>
      </c>
      <c r="BF168" s="257">
        <f>IF(N168="snížená",J168,0)</f>
        <v>0</v>
      </c>
      <c r="BG168" s="257">
        <f>IF(N168="zákl. přenesená",J168,0)</f>
        <v>0</v>
      </c>
      <c r="BH168" s="257">
        <f>IF(N168="sníž. přenesená",J168,0)</f>
        <v>0</v>
      </c>
      <c r="BI168" s="257">
        <f>IF(N168="nulová",J168,0)</f>
        <v>0</v>
      </c>
      <c r="BJ168" s="19" t="s">
        <v>85</v>
      </c>
      <c r="BK168" s="257">
        <f>ROUND(I168*H168,2)</f>
        <v>0</v>
      </c>
      <c r="BL168" s="19" t="s">
        <v>175</v>
      </c>
      <c r="BM168" s="256" t="s">
        <v>989</v>
      </c>
    </row>
    <row r="169" spans="1:51" s="13" customFormat="1" ht="12">
      <c r="A169" s="13"/>
      <c r="B169" s="258"/>
      <c r="C169" s="259"/>
      <c r="D169" s="260" t="s">
        <v>177</v>
      </c>
      <c r="E169" s="261" t="s">
        <v>1</v>
      </c>
      <c r="F169" s="262" t="s">
        <v>990</v>
      </c>
      <c r="G169" s="259"/>
      <c r="H169" s="261" t="s">
        <v>1</v>
      </c>
      <c r="I169" s="263"/>
      <c r="J169" s="259"/>
      <c r="K169" s="259"/>
      <c r="L169" s="264"/>
      <c r="M169" s="265"/>
      <c r="N169" s="266"/>
      <c r="O169" s="266"/>
      <c r="P169" s="266"/>
      <c r="Q169" s="266"/>
      <c r="R169" s="266"/>
      <c r="S169" s="266"/>
      <c r="T169" s="267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8" t="s">
        <v>177</v>
      </c>
      <c r="AU169" s="268" t="s">
        <v>87</v>
      </c>
      <c r="AV169" s="13" t="s">
        <v>85</v>
      </c>
      <c r="AW169" s="13" t="s">
        <v>32</v>
      </c>
      <c r="AX169" s="13" t="s">
        <v>77</v>
      </c>
      <c r="AY169" s="268" t="s">
        <v>167</v>
      </c>
    </row>
    <row r="170" spans="1:51" s="13" customFormat="1" ht="12">
      <c r="A170" s="13"/>
      <c r="B170" s="258"/>
      <c r="C170" s="259"/>
      <c r="D170" s="260" t="s">
        <v>177</v>
      </c>
      <c r="E170" s="261" t="s">
        <v>1</v>
      </c>
      <c r="F170" s="262" t="s">
        <v>991</v>
      </c>
      <c r="G170" s="259"/>
      <c r="H170" s="261" t="s">
        <v>1</v>
      </c>
      <c r="I170" s="263"/>
      <c r="J170" s="259"/>
      <c r="K170" s="259"/>
      <c r="L170" s="264"/>
      <c r="M170" s="265"/>
      <c r="N170" s="266"/>
      <c r="O170" s="266"/>
      <c r="P170" s="266"/>
      <c r="Q170" s="266"/>
      <c r="R170" s="266"/>
      <c r="S170" s="266"/>
      <c r="T170" s="267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8" t="s">
        <v>177</v>
      </c>
      <c r="AU170" s="268" t="s">
        <v>87</v>
      </c>
      <c r="AV170" s="13" t="s">
        <v>85</v>
      </c>
      <c r="AW170" s="13" t="s">
        <v>32</v>
      </c>
      <c r="AX170" s="13" t="s">
        <v>77</v>
      </c>
      <c r="AY170" s="268" t="s">
        <v>167</v>
      </c>
    </row>
    <row r="171" spans="1:51" s="14" customFormat="1" ht="12">
      <c r="A171" s="14"/>
      <c r="B171" s="269"/>
      <c r="C171" s="270"/>
      <c r="D171" s="260" t="s">
        <v>177</v>
      </c>
      <c r="E171" s="271" t="s">
        <v>1</v>
      </c>
      <c r="F171" s="272" t="s">
        <v>992</v>
      </c>
      <c r="G171" s="270"/>
      <c r="H171" s="273">
        <v>1.542</v>
      </c>
      <c r="I171" s="274"/>
      <c r="J171" s="270"/>
      <c r="K171" s="270"/>
      <c r="L171" s="275"/>
      <c r="M171" s="276"/>
      <c r="N171" s="277"/>
      <c r="O171" s="277"/>
      <c r="P171" s="277"/>
      <c r="Q171" s="277"/>
      <c r="R171" s="277"/>
      <c r="S171" s="277"/>
      <c r="T171" s="278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79" t="s">
        <v>177</v>
      </c>
      <c r="AU171" s="279" t="s">
        <v>87</v>
      </c>
      <c r="AV171" s="14" t="s">
        <v>87</v>
      </c>
      <c r="AW171" s="14" t="s">
        <v>32</v>
      </c>
      <c r="AX171" s="14" t="s">
        <v>77</v>
      </c>
      <c r="AY171" s="279" t="s">
        <v>167</v>
      </c>
    </row>
    <row r="172" spans="1:51" s="15" customFormat="1" ht="12">
      <c r="A172" s="15"/>
      <c r="B172" s="280"/>
      <c r="C172" s="281"/>
      <c r="D172" s="260" t="s">
        <v>177</v>
      </c>
      <c r="E172" s="282" t="s">
        <v>1</v>
      </c>
      <c r="F172" s="283" t="s">
        <v>196</v>
      </c>
      <c r="G172" s="281"/>
      <c r="H172" s="284">
        <v>1.542</v>
      </c>
      <c r="I172" s="285"/>
      <c r="J172" s="281"/>
      <c r="K172" s="281"/>
      <c r="L172" s="286"/>
      <c r="M172" s="287"/>
      <c r="N172" s="288"/>
      <c r="O172" s="288"/>
      <c r="P172" s="288"/>
      <c r="Q172" s="288"/>
      <c r="R172" s="288"/>
      <c r="S172" s="288"/>
      <c r="T172" s="289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90" t="s">
        <v>177</v>
      </c>
      <c r="AU172" s="290" t="s">
        <v>87</v>
      </c>
      <c r="AV172" s="15" t="s">
        <v>175</v>
      </c>
      <c r="AW172" s="15" t="s">
        <v>32</v>
      </c>
      <c r="AX172" s="15" t="s">
        <v>85</v>
      </c>
      <c r="AY172" s="290" t="s">
        <v>167</v>
      </c>
    </row>
    <row r="173" spans="1:65" s="2" customFormat="1" ht="16.5" customHeight="1">
      <c r="A173" s="40"/>
      <c r="B173" s="41"/>
      <c r="C173" s="245" t="s">
        <v>168</v>
      </c>
      <c r="D173" s="245" t="s">
        <v>170</v>
      </c>
      <c r="E173" s="246" t="s">
        <v>993</v>
      </c>
      <c r="F173" s="247" t="s">
        <v>994</v>
      </c>
      <c r="G173" s="248" t="s">
        <v>173</v>
      </c>
      <c r="H173" s="249">
        <v>7.025</v>
      </c>
      <c r="I173" s="250"/>
      <c r="J173" s="251">
        <f>ROUND(I173*H173,2)</f>
        <v>0</v>
      </c>
      <c r="K173" s="247" t="s">
        <v>174</v>
      </c>
      <c r="L173" s="46"/>
      <c r="M173" s="252" t="s">
        <v>1</v>
      </c>
      <c r="N173" s="253" t="s">
        <v>42</v>
      </c>
      <c r="O173" s="93"/>
      <c r="P173" s="254">
        <f>O173*H173</f>
        <v>0</v>
      </c>
      <c r="Q173" s="254">
        <v>0.01352</v>
      </c>
      <c r="R173" s="254">
        <f>Q173*H173</f>
        <v>0.094978</v>
      </c>
      <c r="S173" s="254">
        <v>0</v>
      </c>
      <c r="T173" s="255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56" t="s">
        <v>175</v>
      </c>
      <c r="AT173" s="256" t="s">
        <v>170</v>
      </c>
      <c r="AU173" s="256" t="s">
        <v>87</v>
      </c>
      <c r="AY173" s="19" t="s">
        <v>167</v>
      </c>
      <c r="BE173" s="257">
        <f>IF(N173="základní",J173,0)</f>
        <v>0</v>
      </c>
      <c r="BF173" s="257">
        <f>IF(N173="snížená",J173,0)</f>
        <v>0</v>
      </c>
      <c r="BG173" s="257">
        <f>IF(N173="zákl. přenesená",J173,0)</f>
        <v>0</v>
      </c>
      <c r="BH173" s="257">
        <f>IF(N173="sníž. přenesená",J173,0)</f>
        <v>0</v>
      </c>
      <c r="BI173" s="257">
        <f>IF(N173="nulová",J173,0)</f>
        <v>0</v>
      </c>
      <c r="BJ173" s="19" t="s">
        <v>85</v>
      </c>
      <c r="BK173" s="257">
        <f>ROUND(I173*H173,2)</f>
        <v>0</v>
      </c>
      <c r="BL173" s="19" t="s">
        <v>175</v>
      </c>
      <c r="BM173" s="256" t="s">
        <v>995</v>
      </c>
    </row>
    <row r="174" spans="1:51" s="13" customFormat="1" ht="12">
      <c r="A174" s="13"/>
      <c r="B174" s="258"/>
      <c r="C174" s="259"/>
      <c r="D174" s="260" t="s">
        <v>177</v>
      </c>
      <c r="E174" s="261" t="s">
        <v>1</v>
      </c>
      <c r="F174" s="262" t="s">
        <v>996</v>
      </c>
      <c r="G174" s="259"/>
      <c r="H174" s="261" t="s">
        <v>1</v>
      </c>
      <c r="I174" s="263"/>
      <c r="J174" s="259"/>
      <c r="K174" s="259"/>
      <c r="L174" s="264"/>
      <c r="M174" s="265"/>
      <c r="N174" s="266"/>
      <c r="O174" s="266"/>
      <c r="P174" s="266"/>
      <c r="Q174" s="266"/>
      <c r="R174" s="266"/>
      <c r="S174" s="266"/>
      <c r="T174" s="267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8" t="s">
        <v>177</v>
      </c>
      <c r="AU174" s="268" t="s">
        <v>87</v>
      </c>
      <c r="AV174" s="13" t="s">
        <v>85</v>
      </c>
      <c r="AW174" s="13" t="s">
        <v>32</v>
      </c>
      <c r="AX174" s="13" t="s">
        <v>77</v>
      </c>
      <c r="AY174" s="268" t="s">
        <v>167</v>
      </c>
    </row>
    <row r="175" spans="1:51" s="13" customFormat="1" ht="12">
      <c r="A175" s="13"/>
      <c r="B175" s="258"/>
      <c r="C175" s="259"/>
      <c r="D175" s="260" t="s">
        <v>177</v>
      </c>
      <c r="E175" s="261" t="s">
        <v>1</v>
      </c>
      <c r="F175" s="262" t="s">
        <v>991</v>
      </c>
      <c r="G175" s="259"/>
      <c r="H175" s="261" t="s">
        <v>1</v>
      </c>
      <c r="I175" s="263"/>
      <c r="J175" s="259"/>
      <c r="K175" s="259"/>
      <c r="L175" s="264"/>
      <c r="M175" s="265"/>
      <c r="N175" s="266"/>
      <c r="O175" s="266"/>
      <c r="P175" s="266"/>
      <c r="Q175" s="266"/>
      <c r="R175" s="266"/>
      <c r="S175" s="266"/>
      <c r="T175" s="267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8" t="s">
        <v>177</v>
      </c>
      <c r="AU175" s="268" t="s">
        <v>87</v>
      </c>
      <c r="AV175" s="13" t="s">
        <v>85</v>
      </c>
      <c r="AW175" s="13" t="s">
        <v>32</v>
      </c>
      <c r="AX175" s="13" t="s">
        <v>77</v>
      </c>
      <c r="AY175" s="268" t="s">
        <v>167</v>
      </c>
    </row>
    <row r="176" spans="1:51" s="14" customFormat="1" ht="12">
      <c r="A176" s="14"/>
      <c r="B176" s="269"/>
      <c r="C176" s="270"/>
      <c r="D176" s="260" t="s">
        <v>177</v>
      </c>
      <c r="E176" s="271" t="s">
        <v>1</v>
      </c>
      <c r="F176" s="272" t="s">
        <v>997</v>
      </c>
      <c r="G176" s="270"/>
      <c r="H176" s="273">
        <v>7.025</v>
      </c>
      <c r="I176" s="274"/>
      <c r="J176" s="270"/>
      <c r="K176" s="270"/>
      <c r="L176" s="275"/>
      <c r="M176" s="276"/>
      <c r="N176" s="277"/>
      <c r="O176" s="277"/>
      <c r="P176" s="277"/>
      <c r="Q176" s="277"/>
      <c r="R176" s="277"/>
      <c r="S176" s="277"/>
      <c r="T176" s="278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79" t="s">
        <v>177</v>
      </c>
      <c r="AU176" s="279" t="s">
        <v>87</v>
      </c>
      <c r="AV176" s="14" t="s">
        <v>87</v>
      </c>
      <c r="AW176" s="14" t="s">
        <v>32</v>
      </c>
      <c r="AX176" s="14" t="s">
        <v>77</v>
      </c>
      <c r="AY176" s="279" t="s">
        <v>167</v>
      </c>
    </row>
    <row r="177" spans="1:51" s="15" customFormat="1" ht="12">
      <c r="A177" s="15"/>
      <c r="B177" s="280"/>
      <c r="C177" s="281"/>
      <c r="D177" s="260" t="s">
        <v>177</v>
      </c>
      <c r="E177" s="282" t="s">
        <v>1</v>
      </c>
      <c r="F177" s="283" t="s">
        <v>196</v>
      </c>
      <c r="G177" s="281"/>
      <c r="H177" s="284">
        <v>7.025</v>
      </c>
      <c r="I177" s="285"/>
      <c r="J177" s="281"/>
      <c r="K177" s="281"/>
      <c r="L177" s="286"/>
      <c r="M177" s="287"/>
      <c r="N177" s="288"/>
      <c r="O177" s="288"/>
      <c r="P177" s="288"/>
      <c r="Q177" s="288"/>
      <c r="R177" s="288"/>
      <c r="S177" s="288"/>
      <c r="T177" s="289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90" t="s">
        <v>177</v>
      </c>
      <c r="AU177" s="290" t="s">
        <v>87</v>
      </c>
      <c r="AV177" s="15" t="s">
        <v>175</v>
      </c>
      <c r="AW177" s="15" t="s">
        <v>32</v>
      </c>
      <c r="AX177" s="15" t="s">
        <v>85</v>
      </c>
      <c r="AY177" s="290" t="s">
        <v>167</v>
      </c>
    </row>
    <row r="178" spans="1:65" s="2" customFormat="1" ht="16.5" customHeight="1">
      <c r="A178" s="40"/>
      <c r="B178" s="41"/>
      <c r="C178" s="245" t="s">
        <v>264</v>
      </c>
      <c r="D178" s="245" t="s">
        <v>170</v>
      </c>
      <c r="E178" s="246" t="s">
        <v>998</v>
      </c>
      <c r="F178" s="247" t="s">
        <v>999</v>
      </c>
      <c r="G178" s="248" t="s">
        <v>173</v>
      </c>
      <c r="H178" s="249">
        <v>7.025</v>
      </c>
      <c r="I178" s="250"/>
      <c r="J178" s="251">
        <f>ROUND(I178*H178,2)</f>
        <v>0</v>
      </c>
      <c r="K178" s="247" t="s">
        <v>174</v>
      </c>
      <c r="L178" s="46"/>
      <c r="M178" s="252" t="s">
        <v>1</v>
      </c>
      <c r="N178" s="253" t="s">
        <v>42</v>
      </c>
      <c r="O178" s="93"/>
      <c r="P178" s="254">
        <f>O178*H178</f>
        <v>0</v>
      </c>
      <c r="Q178" s="254">
        <v>0</v>
      </c>
      <c r="R178" s="254">
        <f>Q178*H178</f>
        <v>0</v>
      </c>
      <c r="S178" s="254">
        <v>0</v>
      </c>
      <c r="T178" s="255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56" t="s">
        <v>175</v>
      </c>
      <c r="AT178" s="256" t="s">
        <v>170</v>
      </c>
      <c r="AU178" s="256" t="s">
        <v>87</v>
      </c>
      <c r="AY178" s="19" t="s">
        <v>167</v>
      </c>
      <c r="BE178" s="257">
        <f>IF(N178="základní",J178,0)</f>
        <v>0</v>
      </c>
      <c r="BF178" s="257">
        <f>IF(N178="snížená",J178,0)</f>
        <v>0</v>
      </c>
      <c r="BG178" s="257">
        <f>IF(N178="zákl. přenesená",J178,0)</f>
        <v>0</v>
      </c>
      <c r="BH178" s="257">
        <f>IF(N178="sníž. přenesená",J178,0)</f>
        <v>0</v>
      </c>
      <c r="BI178" s="257">
        <f>IF(N178="nulová",J178,0)</f>
        <v>0</v>
      </c>
      <c r="BJ178" s="19" t="s">
        <v>85</v>
      </c>
      <c r="BK178" s="257">
        <f>ROUND(I178*H178,2)</f>
        <v>0</v>
      </c>
      <c r="BL178" s="19" t="s">
        <v>175</v>
      </c>
      <c r="BM178" s="256" t="s">
        <v>1000</v>
      </c>
    </row>
    <row r="179" spans="1:65" s="2" customFormat="1" ht="16.5" customHeight="1">
      <c r="A179" s="40"/>
      <c r="B179" s="41"/>
      <c r="C179" s="245" t="s">
        <v>271</v>
      </c>
      <c r="D179" s="245" t="s">
        <v>170</v>
      </c>
      <c r="E179" s="246" t="s">
        <v>1001</v>
      </c>
      <c r="F179" s="247" t="s">
        <v>1002</v>
      </c>
      <c r="G179" s="248" t="s">
        <v>359</v>
      </c>
      <c r="H179" s="249">
        <v>0.185</v>
      </c>
      <c r="I179" s="250"/>
      <c r="J179" s="251">
        <f>ROUND(I179*H179,2)</f>
        <v>0</v>
      </c>
      <c r="K179" s="247" t="s">
        <v>174</v>
      </c>
      <c r="L179" s="46"/>
      <c r="M179" s="252" t="s">
        <v>1</v>
      </c>
      <c r="N179" s="253" t="s">
        <v>42</v>
      </c>
      <c r="O179" s="93"/>
      <c r="P179" s="254">
        <f>O179*H179</f>
        <v>0</v>
      </c>
      <c r="Q179" s="254">
        <v>1.04143</v>
      </c>
      <c r="R179" s="254">
        <f>Q179*H179</f>
        <v>0.19266455000000002</v>
      </c>
      <c r="S179" s="254">
        <v>0</v>
      </c>
      <c r="T179" s="255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56" t="s">
        <v>175</v>
      </c>
      <c r="AT179" s="256" t="s">
        <v>170</v>
      </c>
      <c r="AU179" s="256" t="s">
        <v>87</v>
      </c>
      <c r="AY179" s="19" t="s">
        <v>167</v>
      </c>
      <c r="BE179" s="257">
        <f>IF(N179="základní",J179,0)</f>
        <v>0</v>
      </c>
      <c r="BF179" s="257">
        <f>IF(N179="snížená",J179,0)</f>
        <v>0</v>
      </c>
      <c r="BG179" s="257">
        <f>IF(N179="zákl. přenesená",J179,0)</f>
        <v>0</v>
      </c>
      <c r="BH179" s="257">
        <f>IF(N179="sníž. přenesená",J179,0)</f>
        <v>0</v>
      </c>
      <c r="BI179" s="257">
        <f>IF(N179="nulová",J179,0)</f>
        <v>0</v>
      </c>
      <c r="BJ179" s="19" t="s">
        <v>85</v>
      </c>
      <c r="BK179" s="257">
        <f>ROUND(I179*H179,2)</f>
        <v>0</v>
      </c>
      <c r="BL179" s="19" t="s">
        <v>175</v>
      </c>
      <c r="BM179" s="256" t="s">
        <v>1003</v>
      </c>
    </row>
    <row r="180" spans="1:51" s="13" customFormat="1" ht="12">
      <c r="A180" s="13"/>
      <c r="B180" s="258"/>
      <c r="C180" s="259"/>
      <c r="D180" s="260" t="s">
        <v>177</v>
      </c>
      <c r="E180" s="261" t="s">
        <v>1</v>
      </c>
      <c r="F180" s="262" t="s">
        <v>1004</v>
      </c>
      <c r="G180" s="259"/>
      <c r="H180" s="261" t="s">
        <v>1</v>
      </c>
      <c r="I180" s="263"/>
      <c r="J180" s="259"/>
      <c r="K180" s="259"/>
      <c r="L180" s="264"/>
      <c r="M180" s="265"/>
      <c r="N180" s="266"/>
      <c r="O180" s="266"/>
      <c r="P180" s="266"/>
      <c r="Q180" s="266"/>
      <c r="R180" s="266"/>
      <c r="S180" s="266"/>
      <c r="T180" s="267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8" t="s">
        <v>177</v>
      </c>
      <c r="AU180" s="268" t="s">
        <v>87</v>
      </c>
      <c r="AV180" s="13" t="s">
        <v>85</v>
      </c>
      <c r="AW180" s="13" t="s">
        <v>32</v>
      </c>
      <c r="AX180" s="13" t="s">
        <v>77</v>
      </c>
      <c r="AY180" s="268" t="s">
        <v>167</v>
      </c>
    </row>
    <row r="181" spans="1:51" s="13" customFormat="1" ht="12">
      <c r="A181" s="13"/>
      <c r="B181" s="258"/>
      <c r="C181" s="259"/>
      <c r="D181" s="260" t="s">
        <v>177</v>
      </c>
      <c r="E181" s="261" t="s">
        <v>1</v>
      </c>
      <c r="F181" s="262" t="s">
        <v>991</v>
      </c>
      <c r="G181" s="259"/>
      <c r="H181" s="261" t="s">
        <v>1</v>
      </c>
      <c r="I181" s="263"/>
      <c r="J181" s="259"/>
      <c r="K181" s="259"/>
      <c r="L181" s="264"/>
      <c r="M181" s="265"/>
      <c r="N181" s="266"/>
      <c r="O181" s="266"/>
      <c r="P181" s="266"/>
      <c r="Q181" s="266"/>
      <c r="R181" s="266"/>
      <c r="S181" s="266"/>
      <c r="T181" s="267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8" t="s">
        <v>177</v>
      </c>
      <c r="AU181" s="268" t="s">
        <v>87</v>
      </c>
      <c r="AV181" s="13" t="s">
        <v>85</v>
      </c>
      <c r="AW181" s="13" t="s">
        <v>32</v>
      </c>
      <c r="AX181" s="13" t="s">
        <v>77</v>
      </c>
      <c r="AY181" s="268" t="s">
        <v>167</v>
      </c>
    </row>
    <row r="182" spans="1:51" s="14" customFormat="1" ht="12">
      <c r="A182" s="14"/>
      <c r="B182" s="269"/>
      <c r="C182" s="270"/>
      <c r="D182" s="260" t="s">
        <v>177</v>
      </c>
      <c r="E182" s="271" t="s">
        <v>1</v>
      </c>
      <c r="F182" s="272" t="s">
        <v>1005</v>
      </c>
      <c r="G182" s="270"/>
      <c r="H182" s="273">
        <v>0.185</v>
      </c>
      <c r="I182" s="274"/>
      <c r="J182" s="270"/>
      <c r="K182" s="270"/>
      <c r="L182" s="275"/>
      <c r="M182" s="276"/>
      <c r="N182" s="277"/>
      <c r="O182" s="277"/>
      <c r="P182" s="277"/>
      <c r="Q182" s="277"/>
      <c r="R182" s="277"/>
      <c r="S182" s="277"/>
      <c r="T182" s="278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79" t="s">
        <v>177</v>
      </c>
      <c r="AU182" s="279" t="s">
        <v>87</v>
      </c>
      <c r="AV182" s="14" t="s">
        <v>87</v>
      </c>
      <c r="AW182" s="14" t="s">
        <v>32</v>
      </c>
      <c r="AX182" s="14" t="s">
        <v>77</v>
      </c>
      <c r="AY182" s="279" t="s">
        <v>167</v>
      </c>
    </row>
    <row r="183" spans="1:51" s="15" customFormat="1" ht="12">
      <c r="A183" s="15"/>
      <c r="B183" s="280"/>
      <c r="C183" s="281"/>
      <c r="D183" s="260" t="s">
        <v>177</v>
      </c>
      <c r="E183" s="282" t="s">
        <v>1</v>
      </c>
      <c r="F183" s="283" t="s">
        <v>196</v>
      </c>
      <c r="G183" s="281"/>
      <c r="H183" s="284">
        <v>0.185</v>
      </c>
      <c r="I183" s="285"/>
      <c r="J183" s="281"/>
      <c r="K183" s="281"/>
      <c r="L183" s="286"/>
      <c r="M183" s="287"/>
      <c r="N183" s="288"/>
      <c r="O183" s="288"/>
      <c r="P183" s="288"/>
      <c r="Q183" s="288"/>
      <c r="R183" s="288"/>
      <c r="S183" s="288"/>
      <c r="T183" s="289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90" t="s">
        <v>177</v>
      </c>
      <c r="AU183" s="290" t="s">
        <v>87</v>
      </c>
      <c r="AV183" s="15" t="s">
        <v>175</v>
      </c>
      <c r="AW183" s="15" t="s">
        <v>32</v>
      </c>
      <c r="AX183" s="15" t="s">
        <v>85</v>
      </c>
      <c r="AY183" s="290" t="s">
        <v>167</v>
      </c>
    </row>
    <row r="184" spans="1:63" s="12" customFormat="1" ht="22.8" customHeight="1">
      <c r="A184" s="12"/>
      <c r="B184" s="229"/>
      <c r="C184" s="230"/>
      <c r="D184" s="231" t="s">
        <v>76</v>
      </c>
      <c r="E184" s="243" t="s">
        <v>168</v>
      </c>
      <c r="F184" s="243" t="s">
        <v>169</v>
      </c>
      <c r="G184" s="230"/>
      <c r="H184" s="230"/>
      <c r="I184" s="233"/>
      <c r="J184" s="244">
        <f>BK184</f>
        <v>0</v>
      </c>
      <c r="K184" s="230"/>
      <c r="L184" s="235"/>
      <c r="M184" s="236"/>
      <c r="N184" s="237"/>
      <c r="O184" s="237"/>
      <c r="P184" s="238">
        <f>SUM(P185:P197)</f>
        <v>0</v>
      </c>
      <c r="Q184" s="237"/>
      <c r="R184" s="238">
        <f>SUM(R185:R197)</f>
        <v>0.126888</v>
      </c>
      <c r="S184" s="237"/>
      <c r="T184" s="239">
        <f>SUM(T185:T197)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40" t="s">
        <v>85</v>
      </c>
      <c r="AT184" s="241" t="s">
        <v>76</v>
      </c>
      <c r="AU184" s="241" t="s">
        <v>85</v>
      </c>
      <c r="AY184" s="240" t="s">
        <v>167</v>
      </c>
      <c r="BK184" s="242">
        <f>SUM(BK185:BK197)</f>
        <v>0</v>
      </c>
    </row>
    <row r="185" spans="1:65" s="2" customFormat="1" ht="21.75" customHeight="1">
      <c r="A185" s="40"/>
      <c r="B185" s="41"/>
      <c r="C185" s="245" t="s">
        <v>277</v>
      </c>
      <c r="D185" s="245" t="s">
        <v>170</v>
      </c>
      <c r="E185" s="246" t="s">
        <v>1006</v>
      </c>
      <c r="F185" s="247" t="s">
        <v>1007</v>
      </c>
      <c r="G185" s="248" t="s">
        <v>173</v>
      </c>
      <c r="H185" s="249">
        <v>746.4</v>
      </c>
      <c r="I185" s="250"/>
      <c r="J185" s="251">
        <f>ROUND(I185*H185,2)</f>
        <v>0</v>
      </c>
      <c r="K185" s="247" t="s">
        <v>174</v>
      </c>
      <c r="L185" s="46"/>
      <c r="M185" s="252" t="s">
        <v>1</v>
      </c>
      <c r="N185" s="253" t="s">
        <v>42</v>
      </c>
      <c r="O185" s="93"/>
      <c r="P185" s="254">
        <f>O185*H185</f>
        <v>0</v>
      </c>
      <c r="Q185" s="254">
        <v>0.00013</v>
      </c>
      <c r="R185" s="254">
        <f>Q185*H185</f>
        <v>0.097032</v>
      </c>
      <c r="S185" s="254">
        <v>0</v>
      </c>
      <c r="T185" s="255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56" t="s">
        <v>175</v>
      </c>
      <c r="AT185" s="256" t="s">
        <v>170</v>
      </c>
      <c r="AU185" s="256" t="s">
        <v>87</v>
      </c>
      <c r="AY185" s="19" t="s">
        <v>167</v>
      </c>
      <c r="BE185" s="257">
        <f>IF(N185="základní",J185,0)</f>
        <v>0</v>
      </c>
      <c r="BF185" s="257">
        <f>IF(N185="snížená",J185,0)</f>
        <v>0</v>
      </c>
      <c r="BG185" s="257">
        <f>IF(N185="zákl. přenesená",J185,0)</f>
        <v>0</v>
      </c>
      <c r="BH185" s="257">
        <f>IF(N185="sníž. přenesená",J185,0)</f>
        <v>0</v>
      </c>
      <c r="BI185" s="257">
        <f>IF(N185="nulová",J185,0)</f>
        <v>0</v>
      </c>
      <c r="BJ185" s="19" t="s">
        <v>85</v>
      </c>
      <c r="BK185" s="257">
        <f>ROUND(I185*H185,2)</f>
        <v>0</v>
      </c>
      <c r="BL185" s="19" t="s">
        <v>175</v>
      </c>
      <c r="BM185" s="256" t="s">
        <v>1008</v>
      </c>
    </row>
    <row r="186" spans="1:65" s="2" customFormat="1" ht="21.75" customHeight="1">
      <c r="A186" s="40"/>
      <c r="B186" s="41"/>
      <c r="C186" s="245" t="s">
        <v>283</v>
      </c>
      <c r="D186" s="245" t="s">
        <v>170</v>
      </c>
      <c r="E186" s="246" t="s">
        <v>539</v>
      </c>
      <c r="F186" s="247" t="s">
        <v>540</v>
      </c>
      <c r="G186" s="248" t="s">
        <v>173</v>
      </c>
      <c r="H186" s="249">
        <v>746.4</v>
      </c>
      <c r="I186" s="250"/>
      <c r="J186" s="251">
        <f>ROUND(I186*H186,2)</f>
        <v>0</v>
      </c>
      <c r="K186" s="247" t="s">
        <v>174</v>
      </c>
      <c r="L186" s="46"/>
      <c r="M186" s="252" t="s">
        <v>1</v>
      </c>
      <c r="N186" s="253" t="s">
        <v>42</v>
      </c>
      <c r="O186" s="93"/>
      <c r="P186" s="254">
        <f>O186*H186</f>
        <v>0</v>
      </c>
      <c r="Q186" s="254">
        <v>4E-05</v>
      </c>
      <c r="R186" s="254">
        <f>Q186*H186</f>
        <v>0.029856</v>
      </c>
      <c r="S186" s="254">
        <v>0</v>
      </c>
      <c r="T186" s="255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56" t="s">
        <v>175</v>
      </c>
      <c r="AT186" s="256" t="s">
        <v>170</v>
      </c>
      <c r="AU186" s="256" t="s">
        <v>87</v>
      </c>
      <c r="AY186" s="19" t="s">
        <v>167</v>
      </c>
      <c r="BE186" s="257">
        <f>IF(N186="základní",J186,0)</f>
        <v>0</v>
      </c>
      <c r="BF186" s="257">
        <f>IF(N186="snížená",J186,0)</f>
        <v>0</v>
      </c>
      <c r="BG186" s="257">
        <f>IF(N186="zákl. přenesená",J186,0)</f>
        <v>0</v>
      </c>
      <c r="BH186" s="257">
        <f>IF(N186="sníž. přenesená",J186,0)</f>
        <v>0</v>
      </c>
      <c r="BI186" s="257">
        <f>IF(N186="nulová",J186,0)</f>
        <v>0</v>
      </c>
      <c r="BJ186" s="19" t="s">
        <v>85</v>
      </c>
      <c r="BK186" s="257">
        <f>ROUND(I186*H186,2)</f>
        <v>0</v>
      </c>
      <c r="BL186" s="19" t="s">
        <v>175</v>
      </c>
      <c r="BM186" s="256" t="s">
        <v>1009</v>
      </c>
    </row>
    <row r="187" spans="1:51" s="13" customFormat="1" ht="12">
      <c r="A187" s="13"/>
      <c r="B187" s="258"/>
      <c r="C187" s="259"/>
      <c r="D187" s="260" t="s">
        <v>177</v>
      </c>
      <c r="E187" s="261" t="s">
        <v>1</v>
      </c>
      <c r="F187" s="262" t="s">
        <v>1010</v>
      </c>
      <c r="G187" s="259"/>
      <c r="H187" s="261" t="s">
        <v>1</v>
      </c>
      <c r="I187" s="263"/>
      <c r="J187" s="259"/>
      <c r="K187" s="259"/>
      <c r="L187" s="264"/>
      <c r="M187" s="265"/>
      <c r="N187" s="266"/>
      <c r="O187" s="266"/>
      <c r="P187" s="266"/>
      <c r="Q187" s="266"/>
      <c r="R187" s="266"/>
      <c r="S187" s="266"/>
      <c r="T187" s="267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8" t="s">
        <v>177</v>
      </c>
      <c r="AU187" s="268" t="s">
        <v>87</v>
      </c>
      <c r="AV187" s="13" t="s">
        <v>85</v>
      </c>
      <c r="AW187" s="13" t="s">
        <v>32</v>
      </c>
      <c r="AX187" s="13" t="s">
        <v>77</v>
      </c>
      <c r="AY187" s="268" t="s">
        <v>167</v>
      </c>
    </row>
    <row r="188" spans="1:51" s="14" customFormat="1" ht="12">
      <c r="A188" s="14"/>
      <c r="B188" s="269"/>
      <c r="C188" s="270"/>
      <c r="D188" s="260" t="s">
        <v>177</v>
      </c>
      <c r="E188" s="271" t="s">
        <v>1</v>
      </c>
      <c r="F188" s="272" t="s">
        <v>1011</v>
      </c>
      <c r="G188" s="270"/>
      <c r="H188" s="273">
        <v>596.9</v>
      </c>
      <c r="I188" s="274"/>
      <c r="J188" s="270"/>
      <c r="K188" s="270"/>
      <c r="L188" s="275"/>
      <c r="M188" s="276"/>
      <c r="N188" s="277"/>
      <c r="O188" s="277"/>
      <c r="P188" s="277"/>
      <c r="Q188" s="277"/>
      <c r="R188" s="277"/>
      <c r="S188" s="277"/>
      <c r="T188" s="278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79" t="s">
        <v>177</v>
      </c>
      <c r="AU188" s="279" t="s">
        <v>87</v>
      </c>
      <c r="AV188" s="14" t="s">
        <v>87</v>
      </c>
      <c r="AW188" s="14" t="s">
        <v>32</v>
      </c>
      <c r="AX188" s="14" t="s">
        <v>77</v>
      </c>
      <c r="AY188" s="279" t="s">
        <v>167</v>
      </c>
    </row>
    <row r="189" spans="1:51" s="13" customFormat="1" ht="12">
      <c r="A189" s="13"/>
      <c r="B189" s="258"/>
      <c r="C189" s="259"/>
      <c r="D189" s="260" t="s">
        <v>177</v>
      </c>
      <c r="E189" s="261" t="s">
        <v>1</v>
      </c>
      <c r="F189" s="262" t="s">
        <v>1012</v>
      </c>
      <c r="G189" s="259"/>
      <c r="H189" s="261" t="s">
        <v>1</v>
      </c>
      <c r="I189" s="263"/>
      <c r="J189" s="259"/>
      <c r="K189" s="259"/>
      <c r="L189" s="264"/>
      <c r="M189" s="265"/>
      <c r="N189" s="266"/>
      <c r="O189" s="266"/>
      <c r="P189" s="266"/>
      <c r="Q189" s="266"/>
      <c r="R189" s="266"/>
      <c r="S189" s="266"/>
      <c r="T189" s="267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8" t="s">
        <v>177</v>
      </c>
      <c r="AU189" s="268" t="s">
        <v>87</v>
      </c>
      <c r="AV189" s="13" t="s">
        <v>85</v>
      </c>
      <c r="AW189" s="13" t="s">
        <v>32</v>
      </c>
      <c r="AX189" s="13" t="s">
        <v>77</v>
      </c>
      <c r="AY189" s="268" t="s">
        <v>167</v>
      </c>
    </row>
    <row r="190" spans="1:51" s="14" customFormat="1" ht="12">
      <c r="A190" s="14"/>
      <c r="B190" s="269"/>
      <c r="C190" s="270"/>
      <c r="D190" s="260" t="s">
        <v>177</v>
      </c>
      <c r="E190" s="271" t="s">
        <v>1</v>
      </c>
      <c r="F190" s="272" t="s">
        <v>1013</v>
      </c>
      <c r="G190" s="270"/>
      <c r="H190" s="273">
        <v>149.5</v>
      </c>
      <c r="I190" s="274"/>
      <c r="J190" s="270"/>
      <c r="K190" s="270"/>
      <c r="L190" s="275"/>
      <c r="M190" s="276"/>
      <c r="N190" s="277"/>
      <c r="O190" s="277"/>
      <c r="P190" s="277"/>
      <c r="Q190" s="277"/>
      <c r="R190" s="277"/>
      <c r="S190" s="277"/>
      <c r="T190" s="278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79" t="s">
        <v>177</v>
      </c>
      <c r="AU190" s="279" t="s">
        <v>87</v>
      </c>
      <c r="AV190" s="14" t="s">
        <v>87</v>
      </c>
      <c r="AW190" s="14" t="s">
        <v>32</v>
      </c>
      <c r="AX190" s="14" t="s">
        <v>77</v>
      </c>
      <c r="AY190" s="279" t="s">
        <v>167</v>
      </c>
    </row>
    <row r="191" spans="1:51" s="15" customFormat="1" ht="12">
      <c r="A191" s="15"/>
      <c r="B191" s="280"/>
      <c r="C191" s="281"/>
      <c r="D191" s="260" t="s">
        <v>177</v>
      </c>
      <c r="E191" s="282" t="s">
        <v>1</v>
      </c>
      <c r="F191" s="283" t="s">
        <v>196</v>
      </c>
      <c r="G191" s="281"/>
      <c r="H191" s="284">
        <v>746.4</v>
      </c>
      <c r="I191" s="285"/>
      <c r="J191" s="281"/>
      <c r="K191" s="281"/>
      <c r="L191" s="286"/>
      <c r="M191" s="287"/>
      <c r="N191" s="288"/>
      <c r="O191" s="288"/>
      <c r="P191" s="288"/>
      <c r="Q191" s="288"/>
      <c r="R191" s="288"/>
      <c r="S191" s="288"/>
      <c r="T191" s="289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90" t="s">
        <v>177</v>
      </c>
      <c r="AU191" s="290" t="s">
        <v>87</v>
      </c>
      <c r="AV191" s="15" t="s">
        <v>175</v>
      </c>
      <c r="AW191" s="15" t="s">
        <v>32</v>
      </c>
      <c r="AX191" s="15" t="s">
        <v>85</v>
      </c>
      <c r="AY191" s="290" t="s">
        <v>167</v>
      </c>
    </row>
    <row r="192" spans="1:65" s="2" customFormat="1" ht="16.5" customHeight="1">
      <c r="A192" s="40"/>
      <c r="B192" s="41"/>
      <c r="C192" s="245" t="s">
        <v>288</v>
      </c>
      <c r="D192" s="245" t="s">
        <v>170</v>
      </c>
      <c r="E192" s="246" t="s">
        <v>346</v>
      </c>
      <c r="F192" s="247" t="s">
        <v>1014</v>
      </c>
      <c r="G192" s="248" t="s">
        <v>222</v>
      </c>
      <c r="H192" s="249">
        <v>2</v>
      </c>
      <c r="I192" s="250"/>
      <c r="J192" s="251">
        <f>ROUND(I192*H192,2)</f>
        <v>0</v>
      </c>
      <c r="K192" s="247" t="s">
        <v>317</v>
      </c>
      <c r="L192" s="46"/>
      <c r="M192" s="252" t="s">
        <v>1</v>
      </c>
      <c r="N192" s="253" t="s">
        <v>42</v>
      </c>
      <c r="O192" s="93"/>
      <c r="P192" s="254">
        <f>O192*H192</f>
        <v>0</v>
      </c>
      <c r="Q192" s="254">
        <v>0</v>
      </c>
      <c r="R192" s="254">
        <f>Q192*H192</f>
        <v>0</v>
      </c>
      <c r="S192" s="254">
        <v>0</v>
      </c>
      <c r="T192" s="255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56" t="s">
        <v>175</v>
      </c>
      <c r="AT192" s="256" t="s">
        <v>170</v>
      </c>
      <c r="AU192" s="256" t="s">
        <v>87</v>
      </c>
      <c r="AY192" s="19" t="s">
        <v>167</v>
      </c>
      <c r="BE192" s="257">
        <f>IF(N192="základní",J192,0)</f>
        <v>0</v>
      </c>
      <c r="BF192" s="257">
        <f>IF(N192="snížená",J192,0)</f>
        <v>0</v>
      </c>
      <c r="BG192" s="257">
        <f>IF(N192="zákl. přenesená",J192,0)</f>
        <v>0</v>
      </c>
      <c r="BH192" s="257">
        <f>IF(N192="sníž. přenesená",J192,0)</f>
        <v>0</v>
      </c>
      <c r="BI192" s="257">
        <f>IF(N192="nulová",J192,0)</f>
        <v>0</v>
      </c>
      <c r="BJ192" s="19" t="s">
        <v>85</v>
      </c>
      <c r="BK192" s="257">
        <f>ROUND(I192*H192,2)</f>
        <v>0</v>
      </c>
      <c r="BL192" s="19" t="s">
        <v>175</v>
      </c>
      <c r="BM192" s="256" t="s">
        <v>1015</v>
      </c>
    </row>
    <row r="193" spans="1:65" s="2" customFormat="1" ht="16.5" customHeight="1">
      <c r="A193" s="40"/>
      <c r="B193" s="41"/>
      <c r="C193" s="245" t="s">
        <v>8</v>
      </c>
      <c r="D193" s="245" t="s">
        <v>170</v>
      </c>
      <c r="E193" s="246" t="s">
        <v>351</v>
      </c>
      <c r="F193" s="247" t="s">
        <v>1016</v>
      </c>
      <c r="G193" s="248" t="s">
        <v>222</v>
      </c>
      <c r="H193" s="249">
        <v>1</v>
      </c>
      <c r="I193" s="250"/>
      <c r="J193" s="251">
        <f>ROUND(I193*H193,2)</f>
        <v>0</v>
      </c>
      <c r="K193" s="247" t="s">
        <v>317</v>
      </c>
      <c r="L193" s="46"/>
      <c r="M193" s="252" t="s">
        <v>1</v>
      </c>
      <c r="N193" s="253" t="s">
        <v>42</v>
      </c>
      <c r="O193" s="93"/>
      <c r="P193" s="254">
        <f>O193*H193</f>
        <v>0</v>
      </c>
      <c r="Q193" s="254">
        <v>0</v>
      </c>
      <c r="R193" s="254">
        <f>Q193*H193</f>
        <v>0</v>
      </c>
      <c r="S193" s="254">
        <v>0</v>
      </c>
      <c r="T193" s="255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56" t="s">
        <v>175</v>
      </c>
      <c r="AT193" s="256" t="s">
        <v>170</v>
      </c>
      <c r="AU193" s="256" t="s">
        <v>87</v>
      </c>
      <c r="AY193" s="19" t="s">
        <v>167</v>
      </c>
      <c r="BE193" s="257">
        <f>IF(N193="základní",J193,0)</f>
        <v>0</v>
      </c>
      <c r="BF193" s="257">
        <f>IF(N193="snížená",J193,0)</f>
        <v>0</v>
      </c>
      <c r="BG193" s="257">
        <f>IF(N193="zákl. přenesená",J193,0)</f>
        <v>0</v>
      </c>
      <c r="BH193" s="257">
        <f>IF(N193="sníž. přenesená",J193,0)</f>
        <v>0</v>
      </c>
      <c r="BI193" s="257">
        <f>IF(N193="nulová",J193,0)</f>
        <v>0</v>
      </c>
      <c r="BJ193" s="19" t="s">
        <v>85</v>
      </c>
      <c r="BK193" s="257">
        <f>ROUND(I193*H193,2)</f>
        <v>0</v>
      </c>
      <c r="BL193" s="19" t="s">
        <v>175</v>
      </c>
      <c r="BM193" s="256" t="s">
        <v>1017</v>
      </c>
    </row>
    <row r="194" spans="1:65" s="2" customFormat="1" ht="16.5" customHeight="1">
      <c r="A194" s="40"/>
      <c r="B194" s="41"/>
      <c r="C194" s="245" t="s">
        <v>300</v>
      </c>
      <c r="D194" s="245" t="s">
        <v>170</v>
      </c>
      <c r="E194" s="246" t="s">
        <v>563</v>
      </c>
      <c r="F194" s="247" t="s">
        <v>1018</v>
      </c>
      <c r="G194" s="248" t="s">
        <v>348</v>
      </c>
      <c r="H194" s="249">
        <v>1</v>
      </c>
      <c r="I194" s="250"/>
      <c r="J194" s="251">
        <f>ROUND(I194*H194,2)</f>
        <v>0</v>
      </c>
      <c r="K194" s="247" t="s">
        <v>317</v>
      </c>
      <c r="L194" s="46"/>
      <c r="M194" s="252" t="s">
        <v>1</v>
      </c>
      <c r="N194" s="253" t="s">
        <v>42</v>
      </c>
      <c r="O194" s="93"/>
      <c r="P194" s="254">
        <f>O194*H194</f>
        <v>0</v>
      </c>
      <c r="Q194" s="254">
        <v>0</v>
      </c>
      <c r="R194" s="254">
        <f>Q194*H194</f>
        <v>0</v>
      </c>
      <c r="S194" s="254">
        <v>0</v>
      </c>
      <c r="T194" s="255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56" t="s">
        <v>175</v>
      </c>
      <c r="AT194" s="256" t="s">
        <v>170</v>
      </c>
      <c r="AU194" s="256" t="s">
        <v>87</v>
      </c>
      <c r="AY194" s="19" t="s">
        <v>167</v>
      </c>
      <c r="BE194" s="257">
        <f>IF(N194="základní",J194,0)</f>
        <v>0</v>
      </c>
      <c r="BF194" s="257">
        <f>IF(N194="snížená",J194,0)</f>
        <v>0</v>
      </c>
      <c r="BG194" s="257">
        <f>IF(N194="zákl. přenesená",J194,0)</f>
        <v>0</v>
      </c>
      <c r="BH194" s="257">
        <f>IF(N194="sníž. přenesená",J194,0)</f>
        <v>0</v>
      </c>
      <c r="BI194" s="257">
        <f>IF(N194="nulová",J194,0)</f>
        <v>0</v>
      </c>
      <c r="BJ194" s="19" t="s">
        <v>85</v>
      </c>
      <c r="BK194" s="257">
        <f>ROUND(I194*H194,2)</f>
        <v>0</v>
      </c>
      <c r="BL194" s="19" t="s">
        <v>175</v>
      </c>
      <c r="BM194" s="256" t="s">
        <v>1019</v>
      </c>
    </row>
    <row r="195" spans="1:65" s="2" customFormat="1" ht="21.75" customHeight="1">
      <c r="A195" s="40"/>
      <c r="B195" s="41"/>
      <c r="C195" s="245" t="s">
        <v>306</v>
      </c>
      <c r="D195" s="245" t="s">
        <v>170</v>
      </c>
      <c r="E195" s="246" t="s">
        <v>566</v>
      </c>
      <c r="F195" s="247" t="s">
        <v>1020</v>
      </c>
      <c r="G195" s="248" t="s">
        <v>222</v>
      </c>
      <c r="H195" s="249">
        <v>3</v>
      </c>
      <c r="I195" s="250"/>
      <c r="J195" s="251">
        <f>ROUND(I195*H195,2)</f>
        <v>0</v>
      </c>
      <c r="K195" s="247" t="s">
        <v>317</v>
      </c>
      <c r="L195" s="46"/>
      <c r="M195" s="252" t="s">
        <v>1</v>
      </c>
      <c r="N195" s="253" t="s">
        <v>42</v>
      </c>
      <c r="O195" s="93"/>
      <c r="P195" s="254">
        <f>O195*H195</f>
        <v>0</v>
      </c>
      <c r="Q195" s="254">
        <v>0</v>
      </c>
      <c r="R195" s="254">
        <f>Q195*H195</f>
        <v>0</v>
      </c>
      <c r="S195" s="254">
        <v>0</v>
      </c>
      <c r="T195" s="255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56" t="s">
        <v>175</v>
      </c>
      <c r="AT195" s="256" t="s">
        <v>170</v>
      </c>
      <c r="AU195" s="256" t="s">
        <v>87</v>
      </c>
      <c r="AY195" s="19" t="s">
        <v>167</v>
      </c>
      <c r="BE195" s="257">
        <f>IF(N195="základní",J195,0)</f>
        <v>0</v>
      </c>
      <c r="BF195" s="257">
        <f>IF(N195="snížená",J195,0)</f>
        <v>0</v>
      </c>
      <c r="BG195" s="257">
        <f>IF(N195="zákl. přenesená",J195,0)</f>
        <v>0</v>
      </c>
      <c r="BH195" s="257">
        <f>IF(N195="sníž. přenesená",J195,0)</f>
        <v>0</v>
      </c>
      <c r="BI195" s="257">
        <f>IF(N195="nulová",J195,0)</f>
        <v>0</v>
      </c>
      <c r="BJ195" s="19" t="s">
        <v>85</v>
      </c>
      <c r="BK195" s="257">
        <f>ROUND(I195*H195,2)</f>
        <v>0</v>
      </c>
      <c r="BL195" s="19" t="s">
        <v>175</v>
      </c>
      <c r="BM195" s="256" t="s">
        <v>1021</v>
      </c>
    </row>
    <row r="196" spans="1:65" s="2" customFormat="1" ht="33" customHeight="1">
      <c r="A196" s="40"/>
      <c r="B196" s="41"/>
      <c r="C196" s="245" t="s">
        <v>314</v>
      </c>
      <c r="D196" s="245" t="s">
        <v>170</v>
      </c>
      <c r="E196" s="246" t="s">
        <v>569</v>
      </c>
      <c r="F196" s="247" t="s">
        <v>1022</v>
      </c>
      <c r="G196" s="248" t="s">
        <v>222</v>
      </c>
      <c r="H196" s="249">
        <v>4</v>
      </c>
      <c r="I196" s="250"/>
      <c r="J196" s="251">
        <f>ROUND(I196*H196,2)</f>
        <v>0</v>
      </c>
      <c r="K196" s="247" t="s">
        <v>317</v>
      </c>
      <c r="L196" s="46"/>
      <c r="M196" s="252" t="s">
        <v>1</v>
      </c>
      <c r="N196" s="253" t="s">
        <v>42</v>
      </c>
      <c r="O196" s="93"/>
      <c r="P196" s="254">
        <f>O196*H196</f>
        <v>0</v>
      </c>
      <c r="Q196" s="254">
        <v>0</v>
      </c>
      <c r="R196" s="254">
        <f>Q196*H196</f>
        <v>0</v>
      </c>
      <c r="S196" s="254">
        <v>0</v>
      </c>
      <c r="T196" s="255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56" t="s">
        <v>175</v>
      </c>
      <c r="AT196" s="256" t="s">
        <v>170</v>
      </c>
      <c r="AU196" s="256" t="s">
        <v>87</v>
      </c>
      <c r="AY196" s="19" t="s">
        <v>167</v>
      </c>
      <c r="BE196" s="257">
        <f>IF(N196="základní",J196,0)</f>
        <v>0</v>
      </c>
      <c r="BF196" s="257">
        <f>IF(N196="snížená",J196,0)</f>
        <v>0</v>
      </c>
      <c r="BG196" s="257">
        <f>IF(N196="zákl. přenesená",J196,0)</f>
        <v>0</v>
      </c>
      <c r="BH196" s="257">
        <f>IF(N196="sníž. přenesená",J196,0)</f>
        <v>0</v>
      </c>
      <c r="BI196" s="257">
        <f>IF(N196="nulová",J196,0)</f>
        <v>0</v>
      </c>
      <c r="BJ196" s="19" t="s">
        <v>85</v>
      </c>
      <c r="BK196" s="257">
        <f>ROUND(I196*H196,2)</f>
        <v>0</v>
      </c>
      <c r="BL196" s="19" t="s">
        <v>175</v>
      </c>
      <c r="BM196" s="256" t="s">
        <v>1023</v>
      </c>
    </row>
    <row r="197" spans="1:65" s="2" customFormat="1" ht="33" customHeight="1">
      <c r="A197" s="40"/>
      <c r="B197" s="41"/>
      <c r="C197" s="245" t="s">
        <v>321</v>
      </c>
      <c r="D197" s="245" t="s">
        <v>170</v>
      </c>
      <c r="E197" s="246" t="s">
        <v>1024</v>
      </c>
      <c r="F197" s="247" t="s">
        <v>1025</v>
      </c>
      <c r="G197" s="248" t="s">
        <v>348</v>
      </c>
      <c r="H197" s="249">
        <v>1</v>
      </c>
      <c r="I197" s="250"/>
      <c r="J197" s="251">
        <f>ROUND(I197*H197,2)</f>
        <v>0</v>
      </c>
      <c r="K197" s="247" t="s">
        <v>317</v>
      </c>
      <c r="L197" s="46"/>
      <c r="M197" s="252" t="s">
        <v>1</v>
      </c>
      <c r="N197" s="253" t="s">
        <v>42</v>
      </c>
      <c r="O197" s="93"/>
      <c r="P197" s="254">
        <f>O197*H197</f>
        <v>0</v>
      </c>
      <c r="Q197" s="254">
        <v>0</v>
      </c>
      <c r="R197" s="254">
        <f>Q197*H197</f>
        <v>0</v>
      </c>
      <c r="S197" s="254">
        <v>0</v>
      </c>
      <c r="T197" s="255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56" t="s">
        <v>175</v>
      </c>
      <c r="AT197" s="256" t="s">
        <v>170</v>
      </c>
      <c r="AU197" s="256" t="s">
        <v>87</v>
      </c>
      <c r="AY197" s="19" t="s">
        <v>167</v>
      </c>
      <c r="BE197" s="257">
        <f>IF(N197="základní",J197,0)</f>
        <v>0</v>
      </c>
      <c r="BF197" s="257">
        <f>IF(N197="snížená",J197,0)</f>
        <v>0</v>
      </c>
      <c r="BG197" s="257">
        <f>IF(N197="zákl. přenesená",J197,0)</f>
        <v>0</v>
      </c>
      <c r="BH197" s="257">
        <f>IF(N197="sníž. přenesená",J197,0)</f>
        <v>0</v>
      </c>
      <c r="BI197" s="257">
        <f>IF(N197="nulová",J197,0)</f>
        <v>0</v>
      </c>
      <c r="BJ197" s="19" t="s">
        <v>85</v>
      </c>
      <c r="BK197" s="257">
        <f>ROUND(I197*H197,2)</f>
        <v>0</v>
      </c>
      <c r="BL197" s="19" t="s">
        <v>175</v>
      </c>
      <c r="BM197" s="256" t="s">
        <v>1026</v>
      </c>
    </row>
    <row r="198" spans="1:63" s="12" customFormat="1" ht="22.8" customHeight="1">
      <c r="A198" s="12"/>
      <c r="B198" s="229"/>
      <c r="C198" s="230"/>
      <c r="D198" s="231" t="s">
        <v>76</v>
      </c>
      <c r="E198" s="243" t="s">
        <v>572</v>
      </c>
      <c r="F198" s="243" t="s">
        <v>573</v>
      </c>
      <c r="G198" s="230"/>
      <c r="H198" s="230"/>
      <c r="I198" s="233"/>
      <c r="J198" s="244">
        <f>BK198</f>
        <v>0</v>
      </c>
      <c r="K198" s="230"/>
      <c r="L198" s="235"/>
      <c r="M198" s="236"/>
      <c r="N198" s="237"/>
      <c r="O198" s="237"/>
      <c r="P198" s="238">
        <f>P199</f>
        <v>0</v>
      </c>
      <c r="Q198" s="237"/>
      <c r="R198" s="238">
        <f>R199</f>
        <v>0</v>
      </c>
      <c r="S198" s="237"/>
      <c r="T198" s="239">
        <f>T199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40" t="s">
        <v>85</v>
      </c>
      <c r="AT198" s="241" t="s">
        <v>76</v>
      </c>
      <c r="AU198" s="241" t="s">
        <v>85</v>
      </c>
      <c r="AY198" s="240" t="s">
        <v>167</v>
      </c>
      <c r="BK198" s="242">
        <f>BK199</f>
        <v>0</v>
      </c>
    </row>
    <row r="199" spans="1:65" s="2" customFormat="1" ht="16.5" customHeight="1">
      <c r="A199" s="40"/>
      <c r="B199" s="41"/>
      <c r="C199" s="245" t="s">
        <v>327</v>
      </c>
      <c r="D199" s="245" t="s">
        <v>170</v>
      </c>
      <c r="E199" s="246" t="s">
        <v>1027</v>
      </c>
      <c r="F199" s="247" t="s">
        <v>1028</v>
      </c>
      <c r="G199" s="248" t="s">
        <v>359</v>
      </c>
      <c r="H199" s="249">
        <v>66.488</v>
      </c>
      <c r="I199" s="250"/>
      <c r="J199" s="251">
        <f>ROUND(I199*H199,2)</f>
        <v>0</v>
      </c>
      <c r="K199" s="247" t="s">
        <v>174</v>
      </c>
      <c r="L199" s="46"/>
      <c r="M199" s="252" t="s">
        <v>1</v>
      </c>
      <c r="N199" s="253" t="s">
        <v>42</v>
      </c>
      <c r="O199" s="93"/>
      <c r="P199" s="254">
        <f>O199*H199</f>
        <v>0</v>
      </c>
      <c r="Q199" s="254">
        <v>0</v>
      </c>
      <c r="R199" s="254">
        <f>Q199*H199</f>
        <v>0</v>
      </c>
      <c r="S199" s="254">
        <v>0</v>
      </c>
      <c r="T199" s="255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56" t="s">
        <v>175</v>
      </c>
      <c r="AT199" s="256" t="s">
        <v>170</v>
      </c>
      <c r="AU199" s="256" t="s">
        <v>87</v>
      </c>
      <c r="AY199" s="19" t="s">
        <v>167</v>
      </c>
      <c r="BE199" s="257">
        <f>IF(N199="základní",J199,0)</f>
        <v>0</v>
      </c>
      <c r="BF199" s="257">
        <f>IF(N199="snížená",J199,0)</f>
        <v>0</v>
      </c>
      <c r="BG199" s="257">
        <f>IF(N199="zákl. přenesená",J199,0)</f>
        <v>0</v>
      </c>
      <c r="BH199" s="257">
        <f>IF(N199="sníž. přenesená",J199,0)</f>
        <v>0</v>
      </c>
      <c r="BI199" s="257">
        <f>IF(N199="nulová",J199,0)</f>
        <v>0</v>
      </c>
      <c r="BJ199" s="19" t="s">
        <v>85</v>
      </c>
      <c r="BK199" s="257">
        <f>ROUND(I199*H199,2)</f>
        <v>0</v>
      </c>
      <c r="BL199" s="19" t="s">
        <v>175</v>
      </c>
      <c r="BM199" s="256" t="s">
        <v>1029</v>
      </c>
    </row>
    <row r="200" spans="1:63" s="12" customFormat="1" ht="25.9" customHeight="1">
      <c r="A200" s="12"/>
      <c r="B200" s="229"/>
      <c r="C200" s="230"/>
      <c r="D200" s="231" t="s">
        <v>76</v>
      </c>
      <c r="E200" s="232" t="s">
        <v>376</v>
      </c>
      <c r="F200" s="232" t="s">
        <v>377</v>
      </c>
      <c r="G200" s="230"/>
      <c r="H200" s="230"/>
      <c r="I200" s="233"/>
      <c r="J200" s="234">
        <f>BK200</f>
        <v>0</v>
      </c>
      <c r="K200" s="230"/>
      <c r="L200" s="235"/>
      <c r="M200" s="236"/>
      <c r="N200" s="237"/>
      <c r="O200" s="237"/>
      <c r="P200" s="238">
        <f>P201+P217</f>
        <v>0</v>
      </c>
      <c r="Q200" s="237"/>
      <c r="R200" s="238">
        <f>R201+R217</f>
        <v>0.85786453</v>
      </c>
      <c r="S200" s="237"/>
      <c r="T200" s="239">
        <f>T201+T217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40" t="s">
        <v>87</v>
      </c>
      <c r="AT200" s="241" t="s">
        <v>76</v>
      </c>
      <c r="AU200" s="241" t="s">
        <v>77</v>
      </c>
      <c r="AY200" s="240" t="s">
        <v>167</v>
      </c>
      <c r="BK200" s="242">
        <f>BK201+BK217</f>
        <v>0</v>
      </c>
    </row>
    <row r="201" spans="1:63" s="12" customFormat="1" ht="22.8" customHeight="1">
      <c r="A201" s="12"/>
      <c r="B201" s="229"/>
      <c r="C201" s="230"/>
      <c r="D201" s="231" t="s">
        <v>76</v>
      </c>
      <c r="E201" s="243" t="s">
        <v>771</v>
      </c>
      <c r="F201" s="243" t="s">
        <v>772</v>
      </c>
      <c r="G201" s="230"/>
      <c r="H201" s="230"/>
      <c r="I201" s="233"/>
      <c r="J201" s="244">
        <f>BK201</f>
        <v>0</v>
      </c>
      <c r="K201" s="230"/>
      <c r="L201" s="235"/>
      <c r="M201" s="236"/>
      <c r="N201" s="237"/>
      <c r="O201" s="237"/>
      <c r="P201" s="238">
        <f>SUM(P202:P216)</f>
        <v>0</v>
      </c>
      <c r="Q201" s="237"/>
      <c r="R201" s="238">
        <f>SUM(R202:R216)</f>
        <v>0.80734273</v>
      </c>
      <c r="S201" s="237"/>
      <c r="T201" s="239">
        <f>SUM(T202:T216)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40" t="s">
        <v>87</v>
      </c>
      <c r="AT201" s="241" t="s">
        <v>76</v>
      </c>
      <c r="AU201" s="241" t="s">
        <v>85</v>
      </c>
      <c r="AY201" s="240" t="s">
        <v>167</v>
      </c>
      <c r="BK201" s="242">
        <f>SUM(BK202:BK216)</f>
        <v>0</v>
      </c>
    </row>
    <row r="202" spans="1:65" s="2" customFormat="1" ht="21.75" customHeight="1">
      <c r="A202" s="40"/>
      <c r="B202" s="41"/>
      <c r="C202" s="245" t="s">
        <v>7</v>
      </c>
      <c r="D202" s="245" t="s">
        <v>170</v>
      </c>
      <c r="E202" s="246" t="s">
        <v>1030</v>
      </c>
      <c r="F202" s="247" t="s">
        <v>1031</v>
      </c>
      <c r="G202" s="248" t="s">
        <v>173</v>
      </c>
      <c r="H202" s="249">
        <v>22.934</v>
      </c>
      <c r="I202" s="250"/>
      <c r="J202" s="251">
        <f>ROUND(I202*H202,2)</f>
        <v>0</v>
      </c>
      <c r="K202" s="247" t="s">
        <v>174</v>
      </c>
      <c r="L202" s="46"/>
      <c r="M202" s="252" t="s">
        <v>1</v>
      </c>
      <c r="N202" s="253" t="s">
        <v>42</v>
      </c>
      <c r="O202" s="93"/>
      <c r="P202" s="254">
        <f>O202*H202</f>
        <v>0</v>
      </c>
      <c r="Q202" s="254">
        <v>0.0122</v>
      </c>
      <c r="R202" s="254">
        <f>Q202*H202</f>
        <v>0.2797948</v>
      </c>
      <c r="S202" s="254">
        <v>0</v>
      </c>
      <c r="T202" s="255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56" t="s">
        <v>300</v>
      </c>
      <c r="AT202" s="256" t="s">
        <v>170</v>
      </c>
      <c r="AU202" s="256" t="s">
        <v>87</v>
      </c>
      <c r="AY202" s="19" t="s">
        <v>167</v>
      </c>
      <c r="BE202" s="257">
        <f>IF(N202="základní",J202,0)</f>
        <v>0</v>
      </c>
      <c r="BF202" s="257">
        <f>IF(N202="snížená",J202,0)</f>
        <v>0</v>
      </c>
      <c r="BG202" s="257">
        <f>IF(N202="zákl. přenesená",J202,0)</f>
        <v>0</v>
      </c>
      <c r="BH202" s="257">
        <f>IF(N202="sníž. přenesená",J202,0)</f>
        <v>0</v>
      </c>
      <c r="BI202" s="257">
        <f>IF(N202="nulová",J202,0)</f>
        <v>0</v>
      </c>
      <c r="BJ202" s="19" t="s">
        <v>85</v>
      </c>
      <c r="BK202" s="257">
        <f>ROUND(I202*H202,2)</f>
        <v>0</v>
      </c>
      <c r="BL202" s="19" t="s">
        <v>300</v>
      </c>
      <c r="BM202" s="256" t="s">
        <v>1032</v>
      </c>
    </row>
    <row r="203" spans="1:51" s="13" customFormat="1" ht="12">
      <c r="A203" s="13"/>
      <c r="B203" s="258"/>
      <c r="C203" s="259"/>
      <c r="D203" s="260" t="s">
        <v>177</v>
      </c>
      <c r="E203" s="261" t="s">
        <v>1</v>
      </c>
      <c r="F203" s="262" t="s">
        <v>1033</v>
      </c>
      <c r="G203" s="259"/>
      <c r="H203" s="261" t="s">
        <v>1</v>
      </c>
      <c r="I203" s="263"/>
      <c r="J203" s="259"/>
      <c r="K203" s="259"/>
      <c r="L203" s="264"/>
      <c r="M203" s="265"/>
      <c r="N203" s="266"/>
      <c r="O203" s="266"/>
      <c r="P203" s="266"/>
      <c r="Q203" s="266"/>
      <c r="R203" s="266"/>
      <c r="S203" s="266"/>
      <c r="T203" s="267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8" t="s">
        <v>177</v>
      </c>
      <c r="AU203" s="268" t="s">
        <v>87</v>
      </c>
      <c r="AV203" s="13" t="s">
        <v>85</v>
      </c>
      <c r="AW203" s="13" t="s">
        <v>32</v>
      </c>
      <c r="AX203" s="13" t="s">
        <v>77</v>
      </c>
      <c r="AY203" s="268" t="s">
        <v>167</v>
      </c>
    </row>
    <row r="204" spans="1:51" s="13" customFormat="1" ht="12">
      <c r="A204" s="13"/>
      <c r="B204" s="258"/>
      <c r="C204" s="259"/>
      <c r="D204" s="260" t="s">
        <v>177</v>
      </c>
      <c r="E204" s="261" t="s">
        <v>1</v>
      </c>
      <c r="F204" s="262" t="s">
        <v>1034</v>
      </c>
      <c r="G204" s="259"/>
      <c r="H204" s="261" t="s">
        <v>1</v>
      </c>
      <c r="I204" s="263"/>
      <c r="J204" s="259"/>
      <c r="K204" s="259"/>
      <c r="L204" s="264"/>
      <c r="M204" s="265"/>
      <c r="N204" s="266"/>
      <c r="O204" s="266"/>
      <c r="P204" s="266"/>
      <c r="Q204" s="266"/>
      <c r="R204" s="266"/>
      <c r="S204" s="266"/>
      <c r="T204" s="267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8" t="s">
        <v>177</v>
      </c>
      <c r="AU204" s="268" t="s">
        <v>87</v>
      </c>
      <c r="AV204" s="13" t="s">
        <v>85</v>
      </c>
      <c r="AW204" s="13" t="s">
        <v>32</v>
      </c>
      <c r="AX204" s="13" t="s">
        <v>77</v>
      </c>
      <c r="AY204" s="268" t="s">
        <v>167</v>
      </c>
    </row>
    <row r="205" spans="1:51" s="14" customFormat="1" ht="12">
      <c r="A205" s="14"/>
      <c r="B205" s="269"/>
      <c r="C205" s="270"/>
      <c r="D205" s="260" t="s">
        <v>177</v>
      </c>
      <c r="E205" s="271" t="s">
        <v>1</v>
      </c>
      <c r="F205" s="272" t="s">
        <v>1035</v>
      </c>
      <c r="G205" s="270"/>
      <c r="H205" s="273">
        <v>22.934</v>
      </c>
      <c r="I205" s="274"/>
      <c r="J205" s="270"/>
      <c r="K205" s="270"/>
      <c r="L205" s="275"/>
      <c r="M205" s="276"/>
      <c r="N205" s="277"/>
      <c r="O205" s="277"/>
      <c r="P205" s="277"/>
      <c r="Q205" s="277"/>
      <c r="R205" s="277"/>
      <c r="S205" s="277"/>
      <c r="T205" s="278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79" t="s">
        <v>177</v>
      </c>
      <c r="AU205" s="279" t="s">
        <v>87</v>
      </c>
      <c r="AV205" s="14" t="s">
        <v>87</v>
      </c>
      <c r="AW205" s="14" t="s">
        <v>32</v>
      </c>
      <c r="AX205" s="14" t="s">
        <v>77</v>
      </c>
      <c r="AY205" s="279" t="s">
        <v>167</v>
      </c>
    </row>
    <row r="206" spans="1:51" s="15" customFormat="1" ht="12">
      <c r="A206" s="15"/>
      <c r="B206" s="280"/>
      <c r="C206" s="281"/>
      <c r="D206" s="260" t="s">
        <v>177</v>
      </c>
      <c r="E206" s="282" t="s">
        <v>1</v>
      </c>
      <c r="F206" s="283" t="s">
        <v>196</v>
      </c>
      <c r="G206" s="281"/>
      <c r="H206" s="284">
        <v>22.934</v>
      </c>
      <c r="I206" s="285"/>
      <c r="J206" s="281"/>
      <c r="K206" s="281"/>
      <c r="L206" s="286"/>
      <c r="M206" s="287"/>
      <c r="N206" s="288"/>
      <c r="O206" s="288"/>
      <c r="P206" s="288"/>
      <c r="Q206" s="288"/>
      <c r="R206" s="288"/>
      <c r="S206" s="288"/>
      <c r="T206" s="289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90" t="s">
        <v>177</v>
      </c>
      <c r="AU206" s="290" t="s">
        <v>87</v>
      </c>
      <c r="AV206" s="15" t="s">
        <v>175</v>
      </c>
      <c r="AW206" s="15" t="s">
        <v>32</v>
      </c>
      <c r="AX206" s="15" t="s">
        <v>85</v>
      </c>
      <c r="AY206" s="290" t="s">
        <v>167</v>
      </c>
    </row>
    <row r="207" spans="1:65" s="2" customFormat="1" ht="16.5" customHeight="1">
      <c r="A207" s="40"/>
      <c r="B207" s="41"/>
      <c r="C207" s="245" t="s">
        <v>345</v>
      </c>
      <c r="D207" s="245" t="s">
        <v>170</v>
      </c>
      <c r="E207" s="246" t="s">
        <v>1036</v>
      </c>
      <c r="F207" s="247" t="s">
        <v>1037</v>
      </c>
      <c r="G207" s="248" t="s">
        <v>173</v>
      </c>
      <c r="H207" s="249">
        <v>43.563</v>
      </c>
      <c r="I207" s="250"/>
      <c r="J207" s="251">
        <f>ROUND(I207*H207,2)</f>
        <v>0</v>
      </c>
      <c r="K207" s="247" t="s">
        <v>317</v>
      </c>
      <c r="L207" s="46"/>
      <c r="M207" s="252" t="s">
        <v>1</v>
      </c>
      <c r="N207" s="253" t="s">
        <v>42</v>
      </c>
      <c r="O207" s="93"/>
      <c r="P207" s="254">
        <f>O207*H207</f>
        <v>0</v>
      </c>
      <c r="Q207" s="254">
        <v>0.01211</v>
      </c>
      <c r="R207" s="254">
        <f>Q207*H207</f>
        <v>0.52754793</v>
      </c>
      <c r="S207" s="254">
        <v>0</v>
      </c>
      <c r="T207" s="255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56" t="s">
        <v>300</v>
      </c>
      <c r="AT207" s="256" t="s">
        <v>170</v>
      </c>
      <c r="AU207" s="256" t="s">
        <v>87</v>
      </c>
      <c r="AY207" s="19" t="s">
        <v>167</v>
      </c>
      <c r="BE207" s="257">
        <f>IF(N207="základní",J207,0)</f>
        <v>0</v>
      </c>
      <c r="BF207" s="257">
        <f>IF(N207="snížená",J207,0)</f>
        <v>0</v>
      </c>
      <c r="BG207" s="257">
        <f>IF(N207="zákl. přenesená",J207,0)</f>
        <v>0</v>
      </c>
      <c r="BH207" s="257">
        <f>IF(N207="sníž. přenesená",J207,0)</f>
        <v>0</v>
      </c>
      <c r="BI207" s="257">
        <f>IF(N207="nulová",J207,0)</f>
        <v>0</v>
      </c>
      <c r="BJ207" s="19" t="s">
        <v>85</v>
      </c>
      <c r="BK207" s="257">
        <f>ROUND(I207*H207,2)</f>
        <v>0</v>
      </c>
      <c r="BL207" s="19" t="s">
        <v>300</v>
      </c>
      <c r="BM207" s="256" t="s">
        <v>1038</v>
      </c>
    </row>
    <row r="208" spans="1:51" s="13" customFormat="1" ht="12">
      <c r="A208" s="13"/>
      <c r="B208" s="258"/>
      <c r="C208" s="259"/>
      <c r="D208" s="260" t="s">
        <v>177</v>
      </c>
      <c r="E208" s="261" t="s">
        <v>1</v>
      </c>
      <c r="F208" s="262" t="s">
        <v>1039</v>
      </c>
      <c r="G208" s="259"/>
      <c r="H208" s="261" t="s">
        <v>1</v>
      </c>
      <c r="I208" s="263"/>
      <c r="J208" s="259"/>
      <c r="K208" s="259"/>
      <c r="L208" s="264"/>
      <c r="M208" s="265"/>
      <c r="N208" s="266"/>
      <c r="O208" s="266"/>
      <c r="P208" s="266"/>
      <c r="Q208" s="266"/>
      <c r="R208" s="266"/>
      <c r="S208" s="266"/>
      <c r="T208" s="267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8" t="s">
        <v>177</v>
      </c>
      <c r="AU208" s="268" t="s">
        <v>87</v>
      </c>
      <c r="AV208" s="13" t="s">
        <v>85</v>
      </c>
      <c r="AW208" s="13" t="s">
        <v>32</v>
      </c>
      <c r="AX208" s="13" t="s">
        <v>77</v>
      </c>
      <c r="AY208" s="268" t="s">
        <v>167</v>
      </c>
    </row>
    <row r="209" spans="1:51" s="13" customFormat="1" ht="12">
      <c r="A209" s="13"/>
      <c r="B209" s="258"/>
      <c r="C209" s="259"/>
      <c r="D209" s="260" t="s">
        <v>177</v>
      </c>
      <c r="E209" s="261" t="s">
        <v>1</v>
      </c>
      <c r="F209" s="262" t="s">
        <v>1040</v>
      </c>
      <c r="G209" s="259"/>
      <c r="H209" s="261" t="s">
        <v>1</v>
      </c>
      <c r="I209" s="263"/>
      <c r="J209" s="259"/>
      <c r="K209" s="259"/>
      <c r="L209" s="264"/>
      <c r="M209" s="265"/>
      <c r="N209" s="266"/>
      <c r="O209" s="266"/>
      <c r="P209" s="266"/>
      <c r="Q209" s="266"/>
      <c r="R209" s="266"/>
      <c r="S209" s="266"/>
      <c r="T209" s="267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8" t="s">
        <v>177</v>
      </c>
      <c r="AU209" s="268" t="s">
        <v>87</v>
      </c>
      <c r="AV209" s="13" t="s">
        <v>85</v>
      </c>
      <c r="AW209" s="13" t="s">
        <v>32</v>
      </c>
      <c r="AX209" s="13" t="s">
        <v>77</v>
      </c>
      <c r="AY209" s="268" t="s">
        <v>167</v>
      </c>
    </row>
    <row r="210" spans="1:51" s="13" customFormat="1" ht="12">
      <c r="A210" s="13"/>
      <c r="B210" s="258"/>
      <c r="C210" s="259"/>
      <c r="D210" s="260" t="s">
        <v>177</v>
      </c>
      <c r="E210" s="261" t="s">
        <v>1</v>
      </c>
      <c r="F210" s="262" t="s">
        <v>1041</v>
      </c>
      <c r="G210" s="259"/>
      <c r="H210" s="261" t="s">
        <v>1</v>
      </c>
      <c r="I210" s="263"/>
      <c r="J210" s="259"/>
      <c r="K210" s="259"/>
      <c r="L210" s="264"/>
      <c r="M210" s="265"/>
      <c r="N210" s="266"/>
      <c r="O210" s="266"/>
      <c r="P210" s="266"/>
      <c r="Q210" s="266"/>
      <c r="R210" s="266"/>
      <c r="S210" s="266"/>
      <c r="T210" s="267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8" t="s">
        <v>177</v>
      </c>
      <c r="AU210" s="268" t="s">
        <v>87</v>
      </c>
      <c r="AV210" s="13" t="s">
        <v>85</v>
      </c>
      <c r="AW210" s="13" t="s">
        <v>32</v>
      </c>
      <c r="AX210" s="13" t="s">
        <v>77</v>
      </c>
      <c r="AY210" s="268" t="s">
        <v>167</v>
      </c>
    </row>
    <row r="211" spans="1:51" s="14" customFormat="1" ht="12">
      <c r="A211" s="14"/>
      <c r="B211" s="269"/>
      <c r="C211" s="270"/>
      <c r="D211" s="260" t="s">
        <v>177</v>
      </c>
      <c r="E211" s="271" t="s">
        <v>1</v>
      </c>
      <c r="F211" s="272" t="s">
        <v>1042</v>
      </c>
      <c r="G211" s="270"/>
      <c r="H211" s="273">
        <v>22.394</v>
      </c>
      <c r="I211" s="274"/>
      <c r="J211" s="270"/>
      <c r="K211" s="270"/>
      <c r="L211" s="275"/>
      <c r="M211" s="276"/>
      <c r="N211" s="277"/>
      <c r="O211" s="277"/>
      <c r="P211" s="277"/>
      <c r="Q211" s="277"/>
      <c r="R211" s="277"/>
      <c r="S211" s="277"/>
      <c r="T211" s="278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79" t="s">
        <v>177</v>
      </c>
      <c r="AU211" s="279" t="s">
        <v>87</v>
      </c>
      <c r="AV211" s="14" t="s">
        <v>87</v>
      </c>
      <c r="AW211" s="14" t="s">
        <v>32</v>
      </c>
      <c r="AX211" s="14" t="s">
        <v>77</v>
      </c>
      <c r="AY211" s="279" t="s">
        <v>167</v>
      </c>
    </row>
    <row r="212" spans="1:51" s="14" customFormat="1" ht="12">
      <c r="A212" s="14"/>
      <c r="B212" s="269"/>
      <c r="C212" s="270"/>
      <c r="D212" s="260" t="s">
        <v>177</v>
      </c>
      <c r="E212" s="271" t="s">
        <v>1</v>
      </c>
      <c r="F212" s="272" t="s">
        <v>1043</v>
      </c>
      <c r="G212" s="270"/>
      <c r="H212" s="273">
        <v>16.947</v>
      </c>
      <c r="I212" s="274"/>
      <c r="J212" s="270"/>
      <c r="K212" s="270"/>
      <c r="L212" s="275"/>
      <c r="M212" s="276"/>
      <c r="N212" s="277"/>
      <c r="O212" s="277"/>
      <c r="P212" s="277"/>
      <c r="Q212" s="277"/>
      <c r="R212" s="277"/>
      <c r="S212" s="277"/>
      <c r="T212" s="278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79" t="s">
        <v>177</v>
      </c>
      <c r="AU212" s="279" t="s">
        <v>87</v>
      </c>
      <c r="AV212" s="14" t="s">
        <v>87</v>
      </c>
      <c r="AW212" s="14" t="s">
        <v>32</v>
      </c>
      <c r="AX212" s="14" t="s">
        <v>77</v>
      </c>
      <c r="AY212" s="279" t="s">
        <v>167</v>
      </c>
    </row>
    <row r="213" spans="1:51" s="13" customFormat="1" ht="12">
      <c r="A213" s="13"/>
      <c r="B213" s="258"/>
      <c r="C213" s="259"/>
      <c r="D213" s="260" t="s">
        <v>177</v>
      </c>
      <c r="E213" s="261" t="s">
        <v>1</v>
      </c>
      <c r="F213" s="262" t="s">
        <v>1044</v>
      </c>
      <c r="G213" s="259"/>
      <c r="H213" s="261" t="s">
        <v>1</v>
      </c>
      <c r="I213" s="263"/>
      <c r="J213" s="259"/>
      <c r="K213" s="259"/>
      <c r="L213" s="264"/>
      <c r="M213" s="265"/>
      <c r="N213" s="266"/>
      <c r="O213" s="266"/>
      <c r="P213" s="266"/>
      <c r="Q213" s="266"/>
      <c r="R213" s="266"/>
      <c r="S213" s="266"/>
      <c r="T213" s="267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8" t="s">
        <v>177</v>
      </c>
      <c r="AU213" s="268" t="s">
        <v>87</v>
      </c>
      <c r="AV213" s="13" t="s">
        <v>85</v>
      </c>
      <c r="AW213" s="13" t="s">
        <v>32</v>
      </c>
      <c r="AX213" s="13" t="s">
        <v>77</v>
      </c>
      <c r="AY213" s="268" t="s">
        <v>167</v>
      </c>
    </row>
    <row r="214" spans="1:51" s="14" customFormat="1" ht="12">
      <c r="A214" s="14"/>
      <c r="B214" s="269"/>
      <c r="C214" s="270"/>
      <c r="D214" s="260" t="s">
        <v>177</v>
      </c>
      <c r="E214" s="271" t="s">
        <v>1</v>
      </c>
      <c r="F214" s="272" t="s">
        <v>1045</v>
      </c>
      <c r="G214" s="270"/>
      <c r="H214" s="273">
        <v>4.222</v>
      </c>
      <c r="I214" s="274"/>
      <c r="J214" s="270"/>
      <c r="K214" s="270"/>
      <c r="L214" s="275"/>
      <c r="M214" s="276"/>
      <c r="N214" s="277"/>
      <c r="O214" s="277"/>
      <c r="P214" s="277"/>
      <c r="Q214" s="277"/>
      <c r="R214" s="277"/>
      <c r="S214" s="277"/>
      <c r="T214" s="278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79" t="s">
        <v>177</v>
      </c>
      <c r="AU214" s="279" t="s">
        <v>87</v>
      </c>
      <c r="AV214" s="14" t="s">
        <v>87</v>
      </c>
      <c r="AW214" s="14" t="s">
        <v>32</v>
      </c>
      <c r="AX214" s="14" t="s">
        <v>77</v>
      </c>
      <c r="AY214" s="279" t="s">
        <v>167</v>
      </c>
    </row>
    <row r="215" spans="1:51" s="15" customFormat="1" ht="12">
      <c r="A215" s="15"/>
      <c r="B215" s="280"/>
      <c r="C215" s="281"/>
      <c r="D215" s="260" t="s">
        <v>177</v>
      </c>
      <c r="E215" s="282" t="s">
        <v>1</v>
      </c>
      <c r="F215" s="283" t="s">
        <v>196</v>
      </c>
      <c r="G215" s="281"/>
      <c r="H215" s="284">
        <v>43.562999999999995</v>
      </c>
      <c r="I215" s="285"/>
      <c r="J215" s="281"/>
      <c r="K215" s="281"/>
      <c r="L215" s="286"/>
      <c r="M215" s="287"/>
      <c r="N215" s="288"/>
      <c r="O215" s="288"/>
      <c r="P215" s="288"/>
      <c r="Q215" s="288"/>
      <c r="R215" s="288"/>
      <c r="S215" s="288"/>
      <c r="T215" s="289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90" t="s">
        <v>177</v>
      </c>
      <c r="AU215" s="290" t="s">
        <v>87</v>
      </c>
      <c r="AV215" s="15" t="s">
        <v>175</v>
      </c>
      <c r="AW215" s="15" t="s">
        <v>32</v>
      </c>
      <c r="AX215" s="15" t="s">
        <v>85</v>
      </c>
      <c r="AY215" s="290" t="s">
        <v>167</v>
      </c>
    </row>
    <row r="216" spans="1:65" s="2" customFormat="1" ht="21.75" customHeight="1">
      <c r="A216" s="40"/>
      <c r="B216" s="41"/>
      <c r="C216" s="245" t="s">
        <v>350</v>
      </c>
      <c r="D216" s="245" t="s">
        <v>170</v>
      </c>
      <c r="E216" s="246" t="s">
        <v>1046</v>
      </c>
      <c r="F216" s="247" t="s">
        <v>1047</v>
      </c>
      <c r="G216" s="248" t="s">
        <v>631</v>
      </c>
      <c r="H216" s="318"/>
      <c r="I216" s="250"/>
      <c r="J216" s="251">
        <f>ROUND(I216*H216,2)</f>
        <v>0</v>
      </c>
      <c r="K216" s="247" t="s">
        <v>174</v>
      </c>
      <c r="L216" s="46"/>
      <c r="M216" s="252" t="s">
        <v>1</v>
      </c>
      <c r="N216" s="253" t="s">
        <v>42</v>
      </c>
      <c r="O216" s="93"/>
      <c r="P216" s="254">
        <f>O216*H216</f>
        <v>0</v>
      </c>
      <c r="Q216" s="254">
        <v>0</v>
      </c>
      <c r="R216" s="254">
        <f>Q216*H216</f>
        <v>0</v>
      </c>
      <c r="S216" s="254">
        <v>0</v>
      </c>
      <c r="T216" s="255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56" t="s">
        <v>300</v>
      </c>
      <c r="AT216" s="256" t="s">
        <v>170</v>
      </c>
      <c r="AU216" s="256" t="s">
        <v>87</v>
      </c>
      <c r="AY216" s="19" t="s">
        <v>167</v>
      </c>
      <c r="BE216" s="257">
        <f>IF(N216="základní",J216,0)</f>
        <v>0</v>
      </c>
      <c r="BF216" s="257">
        <f>IF(N216="snížená",J216,0)</f>
        <v>0</v>
      </c>
      <c r="BG216" s="257">
        <f>IF(N216="zákl. přenesená",J216,0)</f>
        <v>0</v>
      </c>
      <c r="BH216" s="257">
        <f>IF(N216="sníž. přenesená",J216,0)</f>
        <v>0</v>
      </c>
      <c r="BI216" s="257">
        <f>IF(N216="nulová",J216,0)</f>
        <v>0</v>
      </c>
      <c r="BJ216" s="19" t="s">
        <v>85</v>
      </c>
      <c r="BK216" s="257">
        <f>ROUND(I216*H216,2)</f>
        <v>0</v>
      </c>
      <c r="BL216" s="19" t="s">
        <v>300</v>
      </c>
      <c r="BM216" s="256" t="s">
        <v>1048</v>
      </c>
    </row>
    <row r="217" spans="1:63" s="12" customFormat="1" ht="22.8" customHeight="1">
      <c r="A217" s="12"/>
      <c r="B217" s="229"/>
      <c r="C217" s="230"/>
      <c r="D217" s="231" t="s">
        <v>76</v>
      </c>
      <c r="E217" s="243" t="s">
        <v>930</v>
      </c>
      <c r="F217" s="243" t="s">
        <v>931</v>
      </c>
      <c r="G217" s="230"/>
      <c r="H217" s="230"/>
      <c r="I217" s="233"/>
      <c r="J217" s="244">
        <f>BK217</f>
        <v>0</v>
      </c>
      <c r="K217" s="230"/>
      <c r="L217" s="235"/>
      <c r="M217" s="236"/>
      <c r="N217" s="237"/>
      <c r="O217" s="237"/>
      <c r="P217" s="238">
        <f>SUM(P218:P229)</f>
        <v>0</v>
      </c>
      <c r="Q217" s="237"/>
      <c r="R217" s="238">
        <f>SUM(R218:R229)</f>
        <v>0.05052179999999999</v>
      </c>
      <c r="S217" s="237"/>
      <c r="T217" s="239">
        <f>SUM(T218:T229)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40" t="s">
        <v>87</v>
      </c>
      <c r="AT217" s="241" t="s">
        <v>76</v>
      </c>
      <c r="AU217" s="241" t="s">
        <v>85</v>
      </c>
      <c r="AY217" s="240" t="s">
        <v>167</v>
      </c>
      <c r="BK217" s="242">
        <f>SUM(BK218:BK229)</f>
        <v>0</v>
      </c>
    </row>
    <row r="218" spans="1:65" s="2" customFormat="1" ht="21.75" customHeight="1">
      <c r="A218" s="40"/>
      <c r="B218" s="41"/>
      <c r="C218" s="245" t="s">
        <v>356</v>
      </c>
      <c r="D218" s="245" t="s">
        <v>170</v>
      </c>
      <c r="E218" s="246" t="s">
        <v>1049</v>
      </c>
      <c r="F218" s="247" t="s">
        <v>1050</v>
      </c>
      <c r="G218" s="248" t="s">
        <v>173</v>
      </c>
      <c r="H218" s="249">
        <v>109.83</v>
      </c>
      <c r="I218" s="250"/>
      <c r="J218" s="251">
        <f>ROUND(I218*H218,2)</f>
        <v>0</v>
      </c>
      <c r="K218" s="247" t="s">
        <v>174</v>
      </c>
      <c r="L218" s="46"/>
      <c r="M218" s="252" t="s">
        <v>1</v>
      </c>
      <c r="N218" s="253" t="s">
        <v>42</v>
      </c>
      <c r="O218" s="93"/>
      <c r="P218" s="254">
        <f>O218*H218</f>
        <v>0</v>
      </c>
      <c r="Q218" s="254">
        <v>0</v>
      </c>
      <c r="R218" s="254">
        <f>Q218*H218</f>
        <v>0</v>
      </c>
      <c r="S218" s="254">
        <v>0</v>
      </c>
      <c r="T218" s="255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56" t="s">
        <v>300</v>
      </c>
      <c r="AT218" s="256" t="s">
        <v>170</v>
      </c>
      <c r="AU218" s="256" t="s">
        <v>87</v>
      </c>
      <c r="AY218" s="19" t="s">
        <v>167</v>
      </c>
      <c r="BE218" s="257">
        <f>IF(N218="základní",J218,0)</f>
        <v>0</v>
      </c>
      <c r="BF218" s="257">
        <f>IF(N218="snížená",J218,0)</f>
        <v>0</v>
      </c>
      <c r="BG218" s="257">
        <f>IF(N218="zákl. přenesená",J218,0)</f>
        <v>0</v>
      </c>
      <c r="BH218" s="257">
        <f>IF(N218="sníž. přenesená",J218,0)</f>
        <v>0</v>
      </c>
      <c r="BI218" s="257">
        <f>IF(N218="nulová",J218,0)</f>
        <v>0</v>
      </c>
      <c r="BJ218" s="19" t="s">
        <v>85</v>
      </c>
      <c r="BK218" s="257">
        <f>ROUND(I218*H218,2)</f>
        <v>0</v>
      </c>
      <c r="BL218" s="19" t="s">
        <v>300</v>
      </c>
      <c r="BM218" s="256" t="s">
        <v>1051</v>
      </c>
    </row>
    <row r="219" spans="1:51" s="13" customFormat="1" ht="12">
      <c r="A219" s="13"/>
      <c r="B219" s="258"/>
      <c r="C219" s="259"/>
      <c r="D219" s="260" t="s">
        <v>177</v>
      </c>
      <c r="E219" s="261" t="s">
        <v>1</v>
      </c>
      <c r="F219" s="262" t="s">
        <v>1052</v>
      </c>
      <c r="G219" s="259"/>
      <c r="H219" s="261" t="s">
        <v>1</v>
      </c>
      <c r="I219" s="263"/>
      <c r="J219" s="259"/>
      <c r="K219" s="259"/>
      <c r="L219" s="264"/>
      <c r="M219" s="265"/>
      <c r="N219" s="266"/>
      <c r="O219" s="266"/>
      <c r="P219" s="266"/>
      <c r="Q219" s="266"/>
      <c r="R219" s="266"/>
      <c r="S219" s="266"/>
      <c r="T219" s="267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8" t="s">
        <v>177</v>
      </c>
      <c r="AU219" s="268" t="s">
        <v>87</v>
      </c>
      <c r="AV219" s="13" t="s">
        <v>85</v>
      </c>
      <c r="AW219" s="13" t="s">
        <v>32</v>
      </c>
      <c r="AX219" s="13" t="s">
        <v>77</v>
      </c>
      <c r="AY219" s="268" t="s">
        <v>167</v>
      </c>
    </row>
    <row r="220" spans="1:51" s="14" customFormat="1" ht="12">
      <c r="A220" s="14"/>
      <c r="B220" s="269"/>
      <c r="C220" s="270"/>
      <c r="D220" s="260" t="s">
        <v>177</v>
      </c>
      <c r="E220" s="271" t="s">
        <v>1</v>
      </c>
      <c r="F220" s="272" t="s">
        <v>1053</v>
      </c>
      <c r="G220" s="270"/>
      <c r="H220" s="273">
        <v>43.56</v>
      </c>
      <c r="I220" s="274"/>
      <c r="J220" s="270"/>
      <c r="K220" s="270"/>
      <c r="L220" s="275"/>
      <c r="M220" s="276"/>
      <c r="N220" s="277"/>
      <c r="O220" s="277"/>
      <c r="P220" s="277"/>
      <c r="Q220" s="277"/>
      <c r="R220" s="277"/>
      <c r="S220" s="277"/>
      <c r="T220" s="278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79" t="s">
        <v>177</v>
      </c>
      <c r="AU220" s="279" t="s">
        <v>87</v>
      </c>
      <c r="AV220" s="14" t="s">
        <v>87</v>
      </c>
      <c r="AW220" s="14" t="s">
        <v>32</v>
      </c>
      <c r="AX220" s="14" t="s">
        <v>77</v>
      </c>
      <c r="AY220" s="279" t="s">
        <v>167</v>
      </c>
    </row>
    <row r="221" spans="1:51" s="13" customFormat="1" ht="12">
      <c r="A221" s="13"/>
      <c r="B221" s="258"/>
      <c r="C221" s="259"/>
      <c r="D221" s="260" t="s">
        <v>177</v>
      </c>
      <c r="E221" s="261" t="s">
        <v>1</v>
      </c>
      <c r="F221" s="262" t="s">
        <v>1054</v>
      </c>
      <c r="G221" s="259"/>
      <c r="H221" s="261" t="s">
        <v>1</v>
      </c>
      <c r="I221" s="263"/>
      <c r="J221" s="259"/>
      <c r="K221" s="259"/>
      <c r="L221" s="264"/>
      <c r="M221" s="265"/>
      <c r="N221" s="266"/>
      <c r="O221" s="266"/>
      <c r="P221" s="266"/>
      <c r="Q221" s="266"/>
      <c r="R221" s="266"/>
      <c r="S221" s="266"/>
      <c r="T221" s="267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8" t="s">
        <v>177</v>
      </c>
      <c r="AU221" s="268" t="s">
        <v>87</v>
      </c>
      <c r="AV221" s="13" t="s">
        <v>85</v>
      </c>
      <c r="AW221" s="13" t="s">
        <v>32</v>
      </c>
      <c r="AX221" s="13" t="s">
        <v>77</v>
      </c>
      <c r="AY221" s="268" t="s">
        <v>167</v>
      </c>
    </row>
    <row r="222" spans="1:51" s="14" customFormat="1" ht="12">
      <c r="A222" s="14"/>
      <c r="B222" s="269"/>
      <c r="C222" s="270"/>
      <c r="D222" s="260" t="s">
        <v>177</v>
      </c>
      <c r="E222" s="271" t="s">
        <v>1</v>
      </c>
      <c r="F222" s="272" t="s">
        <v>1055</v>
      </c>
      <c r="G222" s="270"/>
      <c r="H222" s="273">
        <v>22.93</v>
      </c>
      <c r="I222" s="274"/>
      <c r="J222" s="270"/>
      <c r="K222" s="270"/>
      <c r="L222" s="275"/>
      <c r="M222" s="276"/>
      <c r="N222" s="277"/>
      <c r="O222" s="277"/>
      <c r="P222" s="277"/>
      <c r="Q222" s="277"/>
      <c r="R222" s="277"/>
      <c r="S222" s="277"/>
      <c r="T222" s="278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79" t="s">
        <v>177</v>
      </c>
      <c r="AU222" s="279" t="s">
        <v>87</v>
      </c>
      <c r="AV222" s="14" t="s">
        <v>87</v>
      </c>
      <c r="AW222" s="14" t="s">
        <v>32</v>
      </c>
      <c r="AX222" s="14" t="s">
        <v>77</v>
      </c>
      <c r="AY222" s="279" t="s">
        <v>167</v>
      </c>
    </row>
    <row r="223" spans="1:51" s="13" customFormat="1" ht="12">
      <c r="A223" s="13"/>
      <c r="B223" s="258"/>
      <c r="C223" s="259"/>
      <c r="D223" s="260" t="s">
        <v>177</v>
      </c>
      <c r="E223" s="261" t="s">
        <v>1</v>
      </c>
      <c r="F223" s="262" t="s">
        <v>974</v>
      </c>
      <c r="G223" s="259"/>
      <c r="H223" s="261" t="s">
        <v>1</v>
      </c>
      <c r="I223" s="263"/>
      <c r="J223" s="259"/>
      <c r="K223" s="259"/>
      <c r="L223" s="264"/>
      <c r="M223" s="265"/>
      <c r="N223" s="266"/>
      <c r="O223" s="266"/>
      <c r="P223" s="266"/>
      <c r="Q223" s="266"/>
      <c r="R223" s="266"/>
      <c r="S223" s="266"/>
      <c r="T223" s="267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8" t="s">
        <v>177</v>
      </c>
      <c r="AU223" s="268" t="s">
        <v>87</v>
      </c>
      <c r="AV223" s="13" t="s">
        <v>85</v>
      </c>
      <c r="AW223" s="13" t="s">
        <v>32</v>
      </c>
      <c r="AX223" s="13" t="s">
        <v>77</v>
      </c>
      <c r="AY223" s="268" t="s">
        <v>167</v>
      </c>
    </row>
    <row r="224" spans="1:51" s="14" customFormat="1" ht="12">
      <c r="A224" s="14"/>
      <c r="B224" s="269"/>
      <c r="C224" s="270"/>
      <c r="D224" s="260" t="s">
        <v>177</v>
      </c>
      <c r="E224" s="271" t="s">
        <v>1</v>
      </c>
      <c r="F224" s="272" t="s">
        <v>979</v>
      </c>
      <c r="G224" s="270"/>
      <c r="H224" s="273">
        <v>40.77</v>
      </c>
      <c r="I224" s="274"/>
      <c r="J224" s="270"/>
      <c r="K224" s="270"/>
      <c r="L224" s="275"/>
      <c r="M224" s="276"/>
      <c r="N224" s="277"/>
      <c r="O224" s="277"/>
      <c r="P224" s="277"/>
      <c r="Q224" s="277"/>
      <c r="R224" s="277"/>
      <c r="S224" s="277"/>
      <c r="T224" s="278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79" t="s">
        <v>177</v>
      </c>
      <c r="AU224" s="279" t="s">
        <v>87</v>
      </c>
      <c r="AV224" s="14" t="s">
        <v>87</v>
      </c>
      <c r="AW224" s="14" t="s">
        <v>32</v>
      </c>
      <c r="AX224" s="14" t="s">
        <v>77</v>
      </c>
      <c r="AY224" s="279" t="s">
        <v>167</v>
      </c>
    </row>
    <row r="225" spans="1:51" s="13" customFormat="1" ht="12">
      <c r="A225" s="13"/>
      <c r="B225" s="258"/>
      <c r="C225" s="259"/>
      <c r="D225" s="260" t="s">
        <v>177</v>
      </c>
      <c r="E225" s="261" t="s">
        <v>1</v>
      </c>
      <c r="F225" s="262" t="s">
        <v>968</v>
      </c>
      <c r="G225" s="259"/>
      <c r="H225" s="261" t="s">
        <v>1</v>
      </c>
      <c r="I225" s="263"/>
      <c r="J225" s="259"/>
      <c r="K225" s="259"/>
      <c r="L225" s="264"/>
      <c r="M225" s="265"/>
      <c r="N225" s="266"/>
      <c r="O225" s="266"/>
      <c r="P225" s="266"/>
      <c r="Q225" s="266"/>
      <c r="R225" s="266"/>
      <c r="S225" s="266"/>
      <c r="T225" s="267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8" t="s">
        <v>177</v>
      </c>
      <c r="AU225" s="268" t="s">
        <v>87</v>
      </c>
      <c r="AV225" s="13" t="s">
        <v>85</v>
      </c>
      <c r="AW225" s="13" t="s">
        <v>32</v>
      </c>
      <c r="AX225" s="13" t="s">
        <v>77</v>
      </c>
      <c r="AY225" s="268" t="s">
        <v>167</v>
      </c>
    </row>
    <row r="226" spans="1:51" s="14" customFormat="1" ht="12">
      <c r="A226" s="14"/>
      <c r="B226" s="269"/>
      <c r="C226" s="270"/>
      <c r="D226" s="260" t="s">
        <v>177</v>
      </c>
      <c r="E226" s="271" t="s">
        <v>1</v>
      </c>
      <c r="F226" s="272" t="s">
        <v>980</v>
      </c>
      <c r="G226" s="270"/>
      <c r="H226" s="273">
        <v>2.57</v>
      </c>
      <c r="I226" s="274"/>
      <c r="J226" s="270"/>
      <c r="K226" s="270"/>
      <c r="L226" s="275"/>
      <c r="M226" s="276"/>
      <c r="N226" s="277"/>
      <c r="O226" s="277"/>
      <c r="P226" s="277"/>
      <c r="Q226" s="277"/>
      <c r="R226" s="277"/>
      <c r="S226" s="277"/>
      <c r="T226" s="278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79" t="s">
        <v>177</v>
      </c>
      <c r="AU226" s="279" t="s">
        <v>87</v>
      </c>
      <c r="AV226" s="14" t="s">
        <v>87</v>
      </c>
      <c r="AW226" s="14" t="s">
        <v>32</v>
      </c>
      <c r="AX226" s="14" t="s">
        <v>77</v>
      </c>
      <c r="AY226" s="279" t="s">
        <v>167</v>
      </c>
    </row>
    <row r="227" spans="1:51" s="15" customFormat="1" ht="12">
      <c r="A227" s="15"/>
      <c r="B227" s="280"/>
      <c r="C227" s="281"/>
      <c r="D227" s="260" t="s">
        <v>177</v>
      </c>
      <c r="E227" s="282" t="s">
        <v>1</v>
      </c>
      <c r="F227" s="283" t="s">
        <v>196</v>
      </c>
      <c r="G227" s="281"/>
      <c r="H227" s="284">
        <v>109.83000000000001</v>
      </c>
      <c r="I227" s="285"/>
      <c r="J227" s="281"/>
      <c r="K227" s="281"/>
      <c r="L227" s="286"/>
      <c r="M227" s="287"/>
      <c r="N227" s="288"/>
      <c r="O227" s="288"/>
      <c r="P227" s="288"/>
      <c r="Q227" s="288"/>
      <c r="R227" s="288"/>
      <c r="S227" s="288"/>
      <c r="T227" s="289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90" t="s">
        <v>177</v>
      </c>
      <c r="AU227" s="290" t="s">
        <v>87</v>
      </c>
      <c r="AV227" s="15" t="s">
        <v>175</v>
      </c>
      <c r="AW227" s="15" t="s">
        <v>32</v>
      </c>
      <c r="AX227" s="15" t="s">
        <v>85</v>
      </c>
      <c r="AY227" s="290" t="s">
        <v>167</v>
      </c>
    </row>
    <row r="228" spans="1:65" s="2" customFormat="1" ht="21.75" customHeight="1">
      <c r="A228" s="40"/>
      <c r="B228" s="41"/>
      <c r="C228" s="245" t="s">
        <v>361</v>
      </c>
      <c r="D228" s="245" t="s">
        <v>170</v>
      </c>
      <c r="E228" s="246" t="s">
        <v>1056</v>
      </c>
      <c r="F228" s="247" t="s">
        <v>1057</v>
      </c>
      <c r="G228" s="248" t="s">
        <v>173</v>
      </c>
      <c r="H228" s="249">
        <v>109.83</v>
      </c>
      <c r="I228" s="250"/>
      <c r="J228" s="251">
        <f>ROUND(I228*H228,2)</f>
        <v>0</v>
      </c>
      <c r="K228" s="247" t="s">
        <v>174</v>
      </c>
      <c r="L228" s="46"/>
      <c r="M228" s="252" t="s">
        <v>1</v>
      </c>
      <c r="N228" s="253" t="s">
        <v>42</v>
      </c>
      <c r="O228" s="93"/>
      <c r="P228" s="254">
        <f>O228*H228</f>
        <v>0</v>
      </c>
      <c r="Q228" s="254">
        <v>0.0002</v>
      </c>
      <c r="R228" s="254">
        <f>Q228*H228</f>
        <v>0.021966</v>
      </c>
      <c r="S228" s="254">
        <v>0</v>
      </c>
      <c r="T228" s="255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56" t="s">
        <v>300</v>
      </c>
      <c r="AT228" s="256" t="s">
        <v>170</v>
      </c>
      <c r="AU228" s="256" t="s">
        <v>87</v>
      </c>
      <c r="AY228" s="19" t="s">
        <v>167</v>
      </c>
      <c r="BE228" s="257">
        <f>IF(N228="základní",J228,0)</f>
        <v>0</v>
      </c>
      <c r="BF228" s="257">
        <f>IF(N228="snížená",J228,0)</f>
        <v>0</v>
      </c>
      <c r="BG228" s="257">
        <f>IF(N228="zákl. přenesená",J228,0)</f>
        <v>0</v>
      </c>
      <c r="BH228" s="257">
        <f>IF(N228="sníž. přenesená",J228,0)</f>
        <v>0</v>
      </c>
      <c r="BI228" s="257">
        <f>IF(N228="nulová",J228,0)</f>
        <v>0</v>
      </c>
      <c r="BJ228" s="19" t="s">
        <v>85</v>
      </c>
      <c r="BK228" s="257">
        <f>ROUND(I228*H228,2)</f>
        <v>0</v>
      </c>
      <c r="BL228" s="19" t="s">
        <v>300</v>
      </c>
      <c r="BM228" s="256" t="s">
        <v>1058</v>
      </c>
    </row>
    <row r="229" spans="1:65" s="2" customFormat="1" ht="21.75" customHeight="1">
      <c r="A229" s="40"/>
      <c r="B229" s="41"/>
      <c r="C229" s="245" t="s">
        <v>365</v>
      </c>
      <c r="D229" s="245" t="s">
        <v>170</v>
      </c>
      <c r="E229" s="246" t="s">
        <v>1059</v>
      </c>
      <c r="F229" s="247" t="s">
        <v>1060</v>
      </c>
      <c r="G229" s="248" t="s">
        <v>173</v>
      </c>
      <c r="H229" s="249">
        <v>109.83</v>
      </c>
      <c r="I229" s="250"/>
      <c r="J229" s="251">
        <f>ROUND(I229*H229,2)</f>
        <v>0</v>
      </c>
      <c r="K229" s="247" t="s">
        <v>174</v>
      </c>
      <c r="L229" s="46"/>
      <c r="M229" s="319" t="s">
        <v>1</v>
      </c>
      <c r="N229" s="320" t="s">
        <v>42</v>
      </c>
      <c r="O229" s="321"/>
      <c r="P229" s="322">
        <f>O229*H229</f>
        <v>0</v>
      </c>
      <c r="Q229" s="322">
        <v>0.00026</v>
      </c>
      <c r="R229" s="322">
        <f>Q229*H229</f>
        <v>0.028555799999999996</v>
      </c>
      <c r="S229" s="322">
        <v>0</v>
      </c>
      <c r="T229" s="323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56" t="s">
        <v>300</v>
      </c>
      <c r="AT229" s="256" t="s">
        <v>170</v>
      </c>
      <c r="AU229" s="256" t="s">
        <v>87</v>
      </c>
      <c r="AY229" s="19" t="s">
        <v>167</v>
      </c>
      <c r="BE229" s="257">
        <f>IF(N229="základní",J229,0)</f>
        <v>0</v>
      </c>
      <c r="BF229" s="257">
        <f>IF(N229="snížená",J229,0)</f>
        <v>0</v>
      </c>
      <c r="BG229" s="257">
        <f>IF(N229="zákl. přenesená",J229,0)</f>
        <v>0</v>
      </c>
      <c r="BH229" s="257">
        <f>IF(N229="sníž. přenesená",J229,0)</f>
        <v>0</v>
      </c>
      <c r="BI229" s="257">
        <f>IF(N229="nulová",J229,0)</f>
        <v>0</v>
      </c>
      <c r="BJ229" s="19" t="s">
        <v>85</v>
      </c>
      <c r="BK229" s="257">
        <f>ROUND(I229*H229,2)</f>
        <v>0</v>
      </c>
      <c r="BL229" s="19" t="s">
        <v>300</v>
      </c>
      <c r="BM229" s="256" t="s">
        <v>1061</v>
      </c>
    </row>
    <row r="230" spans="1:31" s="2" customFormat="1" ht="6.95" customHeight="1">
      <c r="A230" s="40"/>
      <c r="B230" s="68"/>
      <c r="C230" s="69"/>
      <c r="D230" s="69"/>
      <c r="E230" s="69"/>
      <c r="F230" s="69"/>
      <c r="G230" s="69"/>
      <c r="H230" s="69"/>
      <c r="I230" s="194"/>
      <c r="J230" s="69"/>
      <c r="K230" s="69"/>
      <c r="L230" s="46"/>
      <c r="M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</row>
  </sheetData>
  <sheetProtection password="BABA" sheet="1" objects="1" scenarios="1" formatColumns="0" formatRows="0" autoFilter="0"/>
  <autoFilter ref="C127:K22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100</v>
      </c>
    </row>
    <row r="3" spans="2:46" s="1" customFormat="1" ht="6.95" customHeight="1">
      <c r="B3" s="149"/>
      <c r="C3" s="150"/>
      <c r="D3" s="150"/>
      <c r="E3" s="150"/>
      <c r="F3" s="150"/>
      <c r="G3" s="150"/>
      <c r="H3" s="150"/>
      <c r="I3" s="151"/>
      <c r="J3" s="150"/>
      <c r="K3" s="150"/>
      <c r="L3" s="22"/>
      <c r="AT3" s="19" t="s">
        <v>87</v>
      </c>
    </row>
    <row r="4" spans="2:46" s="1" customFormat="1" ht="24.95" customHeight="1">
      <c r="B4" s="22"/>
      <c r="D4" s="152" t="s">
        <v>137</v>
      </c>
      <c r="I4" s="148"/>
      <c r="L4" s="22"/>
      <c r="M4" s="153" t="s">
        <v>10</v>
      </c>
      <c r="AT4" s="19" t="s">
        <v>4</v>
      </c>
    </row>
    <row r="5" spans="2:12" s="1" customFormat="1" ht="6.95" customHeight="1">
      <c r="B5" s="22"/>
      <c r="I5" s="148"/>
      <c r="L5" s="22"/>
    </row>
    <row r="6" spans="2:12" s="1" customFormat="1" ht="12" customHeight="1">
      <c r="B6" s="22"/>
      <c r="D6" s="154" t="s">
        <v>16</v>
      </c>
      <c r="I6" s="148"/>
      <c r="L6" s="22"/>
    </row>
    <row r="7" spans="2:12" s="1" customFormat="1" ht="23.25" customHeight="1">
      <c r="B7" s="22"/>
      <c r="E7" s="155" t="str">
        <f>'Rekapitulace stavby'!K6</f>
        <v>Snížení energetické náročnosti budovy Střední průmyslové školy v Mladé Boleslavi</v>
      </c>
      <c r="F7" s="154"/>
      <c r="G7" s="154"/>
      <c r="H7" s="154"/>
      <c r="I7" s="148"/>
      <c r="L7" s="22"/>
    </row>
    <row r="8" spans="1:31" s="2" customFormat="1" ht="12" customHeight="1">
      <c r="A8" s="40"/>
      <c r="B8" s="46"/>
      <c r="C8" s="40"/>
      <c r="D8" s="154" t="s">
        <v>138</v>
      </c>
      <c r="E8" s="40"/>
      <c r="F8" s="40"/>
      <c r="G8" s="40"/>
      <c r="H8" s="40"/>
      <c r="I8" s="156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57" t="s">
        <v>1062</v>
      </c>
      <c r="F9" s="40"/>
      <c r="G9" s="40"/>
      <c r="H9" s="40"/>
      <c r="I9" s="156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56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54" t="s">
        <v>18</v>
      </c>
      <c r="E11" s="40"/>
      <c r="F11" s="143" t="s">
        <v>1</v>
      </c>
      <c r="G11" s="40"/>
      <c r="H11" s="40"/>
      <c r="I11" s="158" t="s">
        <v>19</v>
      </c>
      <c r="J11" s="143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54" t="s">
        <v>20</v>
      </c>
      <c r="E12" s="40"/>
      <c r="F12" s="143" t="s">
        <v>21</v>
      </c>
      <c r="G12" s="40"/>
      <c r="H12" s="40"/>
      <c r="I12" s="158" t="s">
        <v>22</v>
      </c>
      <c r="J12" s="159" t="str">
        <f>'Rekapitulace stavby'!AN8</f>
        <v>18. 6. 2020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56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54" t="s">
        <v>24</v>
      </c>
      <c r="E14" s="40"/>
      <c r="F14" s="40"/>
      <c r="G14" s="40"/>
      <c r="H14" s="40"/>
      <c r="I14" s="158" t="s">
        <v>25</v>
      </c>
      <c r="J14" s="143" t="s">
        <v>1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3" t="s">
        <v>26</v>
      </c>
      <c r="F15" s="40"/>
      <c r="G15" s="40"/>
      <c r="H15" s="40"/>
      <c r="I15" s="158" t="s">
        <v>27</v>
      </c>
      <c r="J15" s="143" t="s">
        <v>1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56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54" t="s">
        <v>28</v>
      </c>
      <c r="E17" s="40"/>
      <c r="F17" s="40"/>
      <c r="G17" s="40"/>
      <c r="H17" s="40"/>
      <c r="I17" s="158" t="s">
        <v>25</v>
      </c>
      <c r="J17" s="35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3"/>
      <c r="G18" s="143"/>
      <c r="H18" s="143"/>
      <c r="I18" s="158" t="s">
        <v>27</v>
      </c>
      <c r="J18" s="35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56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54" t="s">
        <v>30</v>
      </c>
      <c r="E20" s="40"/>
      <c r="F20" s="40"/>
      <c r="G20" s="40"/>
      <c r="H20" s="40"/>
      <c r="I20" s="158" t="s">
        <v>25</v>
      </c>
      <c r="J20" s="143" t="str">
        <f>IF('Rekapitulace stavby'!AN16="","",'Rekapitulace stavby'!AN16)</f>
        <v/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3" t="str">
        <f>IF('Rekapitulace stavby'!E17="","",'Rekapitulace stavby'!E17)</f>
        <v xml:space="preserve"> </v>
      </c>
      <c r="F21" s="40"/>
      <c r="G21" s="40"/>
      <c r="H21" s="40"/>
      <c r="I21" s="158" t="s">
        <v>27</v>
      </c>
      <c r="J21" s="143" t="str">
        <f>IF('Rekapitulace stavby'!AN17="","",'Rekapitulace stavby'!AN17)</f>
        <v/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56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54" t="s">
        <v>33</v>
      </c>
      <c r="E23" s="40"/>
      <c r="F23" s="40"/>
      <c r="G23" s="40"/>
      <c r="H23" s="40"/>
      <c r="I23" s="158" t="s">
        <v>25</v>
      </c>
      <c r="J23" s="143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3" t="s">
        <v>34</v>
      </c>
      <c r="F24" s="40"/>
      <c r="G24" s="40"/>
      <c r="H24" s="40"/>
      <c r="I24" s="158" t="s">
        <v>27</v>
      </c>
      <c r="J24" s="143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56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54" t="s">
        <v>35</v>
      </c>
      <c r="E26" s="40"/>
      <c r="F26" s="40"/>
      <c r="G26" s="40"/>
      <c r="H26" s="40"/>
      <c r="I26" s="156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60"/>
      <c r="B27" s="161"/>
      <c r="C27" s="160"/>
      <c r="D27" s="160"/>
      <c r="E27" s="162" t="s">
        <v>1</v>
      </c>
      <c r="F27" s="162"/>
      <c r="G27" s="162"/>
      <c r="H27" s="162"/>
      <c r="I27" s="163"/>
      <c r="J27" s="160"/>
      <c r="K27" s="160"/>
      <c r="L27" s="164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56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65"/>
      <c r="E29" s="165"/>
      <c r="F29" s="165"/>
      <c r="G29" s="165"/>
      <c r="H29" s="165"/>
      <c r="I29" s="166"/>
      <c r="J29" s="165"/>
      <c r="K29" s="165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67" t="s">
        <v>37</v>
      </c>
      <c r="E30" s="40"/>
      <c r="F30" s="40"/>
      <c r="G30" s="40"/>
      <c r="H30" s="40"/>
      <c r="I30" s="156"/>
      <c r="J30" s="168">
        <f>ROUND(J124,2)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65"/>
      <c r="E31" s="165"/>
      <c r="F31" s="165"/>
      <c r="G31" s="165"/>
      <c r="H31" s="165"/>
      <c r="I31" s="166"/>
      <c r="J31" s="165"/>
      <c r="K31" s="165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69" t="s">
        <v>39</v>
      </c>
      <c r="G32" s="40"/>
      <c r="H32" s="40"/>
      <c r="I32" s="170" t="s">
        <v>38</v>
      </c>
      <c r="J32" s="169" t="s">
        <v>40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71" t="s">
        <v>41</v>
      </c>
      <c r="E33" s="154" t="s">
        <v>42</v>
      </c>
      <c r="F33" s="172">
        <f>ROUND((SUM(BE124:BE235)),2)</f>
        <v>0</v>
      </c>
      <c r="G33" s="40"/>
      <c r="H33" s="40"/>
      <c r="I33" s="173">
        <v>0.21</v>
      </c>
      <c r="J33" s="172">
        <f>ROUND(((SUM(BE124:BE235))*I33),2)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54" t="s">
        <v>43</v>
      </c>
      <c r="F34" s="172">
        <f>ROUND((SUM(BF124:BF235)),2)</f>
        <v>0</v>
      </c>
      <c r="G34" s="40"/>
      <c r="H34" s="40"/>
      <c r="I34" s="173">
        <v>0.15</v>
      </c>
      <c r="J34" s="172">
        <f>ROUND(((SUM(BF124:BF235))*I34),2)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54" t="s">
        <v>44</v>
      </c>
      <c r="F35" s="172">
        <f>ROUND((SUM(BG124:BG235)),2)</f>
        <v>0</v>
      </c>
      <c r="G35" s="40"/>
      <c r="H35" s="40"/>
      <c r="I35" s="173">
        <v>0.21</v>
      </c>
      <c r="J35" s="172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54" t="s">
        <v>45</v>
      </c>
      <c r="F36" s="172">
        <f>ROUND((SUM(BH124:BH235)),2)</f>
        <v>0</v>
      </c>
      <c r="G36" s="40"/>
      <c r="H36" s="40"/>
      <c r="I36" s="173">
        <v>0.15</v>
      </c>
      <c r="J36" s="172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54" t="s">
        <v>46</v>
      </c>
      <c r="F37" s="172">
        <f>ROUND((SUM(BI124:BI235)),2)</f>
        <v>0</v>
      </c>
      <c r="G37" s="40"/>
      <c r="H37" s="40"/>
      <c r="I37" s="173">
        <v>0</v>
      </c>
      <c r="J37" s="172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56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74"/>
      <c r="D39" s="175" t="s">
        <v>47</v>
      </c>
      <c r="E39" s="176"/>
      <c r="F39" s="176"/>
      <c r="G39" s="177" t="s">
        <v>48</v>
      </c>
      <c r="H39" s="178" t="s">
        <v>49</v>
      </c>
      <c r="I39" s="179"/>
      <c r="J39" s="180">
        <f>SUM(J30:J37)</f>
        <v>0</v>
      </c>
      <c r="K39" s="181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156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2"/>
      <c r="I41" s="148"/>
      <c r="L41" s="22"/>
    </row>
    <row r="42" spans="2:12" s="1" customFormat="1" ht="14.4" customHeight="1">
      <c r="B42" s="22"/>
      <c r="I42" s="148"/>
      <c r="L42" s="22"/>
    </row>
    <row r="43" spans="2:12" s="1" customFormat="1" ht="14.4" customHeight="1">
      <c r="B43" s="22"/>
      <c r="I43" s="148"/>
      <c r="L43" s="22"/>
    </row>
    <row r="44" spans="2:12" s="1" customFormat="1" ht="14.4" customHeight="1">
      <c r="B44" s="22"/>
      <c r="I44" s="148"/>
      <c r="L44" s="22"/>
    </row>
    <row r="45" spans="2:12" s="1" customFormat="1" ht="14.4" customHeight="1">
      <c r="B45" s="22"/>
      <c r="I45" s="148"/>
      <c r="L45" s="22"/>
    </row>
    <row r="46" spans="2:12" s="1" customFormat="1" ht="14.4" customHeight="1">
      <c r="B46" s="22"/>
      <c r="I46" s="148"/>
      <c r="L46" s="22"/>
    </row>
    <row r="47" spans="2:12" s="1" customFormat="1" ht="14.4" customHeight="1">
      <c r="B47" s="22"/>
      <c r="I47" s="148"/>
      <c r="L47" s="22"/>
    </row>
    <row r="48" spans="2:12" s="1" customFormat="1" ht="14.4" customHeight="1">
      <c r="B48" s="22"/>
      <c r="I48" s="148"/>
      <c r="L48" s="22"/>
    </row>
    <row r="49" spans="2:12" s="1" customFormat="1" ht="14.4" customHeight="1">
      <c r="B49" s="22"/>
      <c r="I49" s="148"/>
      <c r="L49" s="22"/>
    </row>
    <row r="50" spans="2:12" s="2" customFormat="1" ht="14.4" customHeight="1">
      <c r="B50" s="65"/>
      <c r="D50" s="182" t="s">
        <v>50</v>
      </c>
      <c r="E50" s="183"/>
      <c r="F50" s="183"/>
      <c r="G50" s="182" t="s">
        <v>51</v>
      </c>
      <c r="H50" s="183"/>
      <c r="I50" s="184"/>
      <c r="J50" s="183"/>
      <c r="K50" s="183"/>
      <c r="L50" s="6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40"/>
      <c r="B61" s="46"/>
      <c r="C61" s="40"/>
      <c r="D61" s="185" t="s">
        <v>52</v>
      </c>
      <c r="E61" s="186"/>
      <c r="F61" s="187" t="s">
        <v>53</v>
      </c>
      <c r="G61" s="185" t="s">
        <v>52</v>
      </c>
      <c r="H61" s="186"/>
      <c r="I61" s="188"/>
      <c r="J61" s="189" t="s">
        <v>53</v>
      </c>
      <c r="K61" s="186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40"/>
      <c r="B65" s="46"/>
      <c r="C65" s="40"/>
      <c r="D65" s="182" t="s">
        <v>54</v>
      </c>
      <c r="E65" s="190"/>
      <c r="F65" s="190"/>
      <c r="G65" s="182" t="s">
        <v>55</v>
      </c>
      <c r="H65" s="190"/>
      <c r="I65" s="191"/>
      <c r="J65" s="190"/>
      <c r="K65" s="190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40"/>
      <c r="B76" s="46"/>
      <c r="C76" s="40"/>
      <c r="D76" s="185" t="s">
        <v>52</v>
      </c>
      <c r="E76" s="186"/>
      <c r="F76" s="187" t="s">
        <v>53</v>
      </c>
      <c r="G76" s="185" t="s">
        <v>52</v>
      </c>
      <c r="H76" s="186"/>
      <c r="I76" s="188"/>
      <c r="J76" s="189" t="s">
        <v>53</v>
      </c>
      <c r="K76" s="186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92"/>
      <c r="C77" s="193"/>
      <c r="D77" s="193"/>
      <c r="E77" s="193"/>
      <c r="F77" s="193"/>
      <c r="G77" s="193"/>
      <c r="H77" s="193"/>
      <c r="I77" s="194"/>
      <c r="J77" s="193"/>
      <c r="K77" s="19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95"/>
      <c r="C81" s="196"/>
      <c r="D81" s="196"/>
      <c r="E81" s="196"/>
      <c r="F81" s="196"/>
      <c r="G81" s="196"/>
      <c r="H81" s="196"/>
      <c r="I81" s="197"/>
      <c r="J81" s="196"/>
      <c r="K81" s="196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5" t="s">
        <v>140</v>
      </c>
      <c r="D82" s="42"/>
      <c r="E82" s="42"/>
      <c r="F82" s="42"/>
      <c r="G82" s="42"/>
      <c r="H82" s="42"/>
      <c r="I82" s="156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156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16</v>
      </c>
      <c r="D84" s="42"/>
      <c r="E84" s="42"/>
      <c r="F84" s="42"/>
      <c r="G84" s="42"/>
      <c r="H84" s="42"/>
      <c r="I84" s="156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3.25" customHeight="1">
      <c r="A85" s="40"/>
      <c r="B85" s="41"/>
      <c r="C85" s="42"/>
      <c r="D85" s="42"/>
      <c r="E85" s="198" t="str">
        <f>E7</f>
        <v>Snížení energetické náročnosti budovy Střední průmyslové školy v Mladé Boleslavi</v>
      </c>
      <c r="F85" s="34"/>
      <c r="G85" s="34"/>
      <c r="H85" s="34"/>
      <c r="I85" s="156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138</v>
      </c>
      <c r="D86" s="42"/>
      <c r="E86" s="42"/>
      <c r="F86" s="42"/>
      <c r="G86" s="42"/>
      <c r="H86" s="42"/>
      <c r="I86" s="156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2020-160601.3 - Sanace</v>
      </c>
      <c r="F87" s="42"/>
      <c r="G87" s="42"/>
      <c r="H87" s="42"/>
      <c r="I87" s="156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156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20</v>
      </c>
      <c r="D89" s="42"/>
      <c r="E89" s="42"/>
      <c r="F89" s="29" t="str">
        <f>F12</f>
        <v>Mladá Boleslav</v>
      </c>
      <c r="G89" s="42"/>
      <c r="H89" s="42"/>
      <c r="I89" s="158" t="s">
        <v>22</v>
      </c>
      <c r="J89" s="81" t="str">
        <f>IF(J12="","",J12)</f>
        <v>18. 6. 2020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156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24</v>
      </c>
      <c r="D91" s="42"/>
      <c r="E91" s="42"/>
      <c r="F91" s="29" t="str">
        <f>E15</f>
        <v>Energy Benefit</v>
      </c>
      <c r="G91" s="42"/>
      <c r="H91" s="42"/>
      <c r="I91" s="158" t="s">
        <v>30</v>
      </c>
      <c r="J91" s="38" t="str">
        <f>E21</f>
        <v xml:space="preserve"> 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4" t="s">
        <v>28</v>
      </c>
      <c r="D92" s="42"/>
      <c r="E92" s="42"/>
      <c r="F92" s="29" t="str">
        <f>IF(E18="","",E18)</f>
        <v>Vyplň údaj</v>
      </c>
      <c r="G92" s="42"/>
      <c r="H92" s="42"/>
      <c r="I92" s="158" t="s">
        <v>33</v>
      </c>
      <c r="J92" s="38" t="str">
        <f>E24</f>
        <v>KAVRO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156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99" t="s">
        <v>141</v>
      </c>
      <c r="D94" s="200"/>
      <c r="E94" s="200"/>
      <c r="F94" s="200"/>
      <c r="G94" s="200"/>
      <c r="H94" s="200"/>
      <c r="I94" s="201"/>
      <c r="J94" s="202" t="s">
        <v>142</v>
      </c>
      <c r="K94" s="200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156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203" t="s">
        <v>143</v>
      </c>
      <c r="D96" s="42"/>
      <c r="E96" s="42"/>
      <c r="F96" s="42"/>
      <c r="G96" s="42"/>
      <c r="H96" s="42"/>
      <c r="I96" s="156"/>
      <c r="J96" s="112">
        <f>J124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9" t="s">
        <v>144</v>
      </c>
    </row>
    <row r="97" spans="1:31" s="9" customFormat="1" ht="24.95" customHeight="1">
      <c r="A97" s="9"/>
      <c r="B97" s="204"/>
      <c r="C97" s="205"/>
      <c r="D97" s="206" t="s">
        <v>145</v>
      </c>
      <c r="E97" s="207"/>
      <c r="F97" s="207"/>
      <c r="G97" s="207"/>
      <c r="H97" s="207"/>
      <c r="I97" s="208"/>
      <c r="J97" s="209">
        <f>J125</f>
        <v>0</v>
      </c>
      <c r="K97" s="205"/>
      <c r="L97" s="21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11"/>
      <c r="C98" s="135"/>
      <c r="D98" s="212" t="s">
        <v>422</v>
      </c>
      <c r="E98" s="213"/>
      <c r="F98" s="213"/>
      <c r="G98" s="213"/>
      <c r="H98" s="213"/>
      <c r="I98" s="214"/>
      <c r="J98" s="215">
        <f>J126</f>
        <v>0</v>
      </c>
      <c r="K98" s="135"/>
      <c r="L98" s="21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11"/>
      <c r="C99" s="135"/>
      <c r="D99" s="212" t="s">
        <v>146</v>
      </c>
      <c r="E99" s="213"/>
      <c r="F99" s="213"/>
      <c r="G99" s="213"/>
      <c r="H99" s="213"/>
      <c r="I99" s="214"/>
      <c r="J99" s="215">
        <f>J158</f>
        <v>0</v>
      </c>
      <c r="K99" s="135"/>
      <c r="L99" s="21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11"/>
      <c r="C100" s="135"/>
      <c r="D100" s="212" t="s">
        <v>147</v>
      </c>
      <c r="E100" s="213"/>
      <c r="F100" s="213"/>
      <c r="G100" s="213"/>
      <c r="H100" s="213"/>
      <c r="I100" s="214"/>
      <c r="J100" s="215">
        <f>J191</f>
        <v>0</v>
      </c>
      <c r="K100" s="135"/>
      <c r="L100" s="21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1"/>
      <c r="C101" s="135"/>
      <c r="D101" s="212" t="s">
        <v>423</v>
      </c>
      <c r="E101" s="213"/>
      <c r="F101" s="213"/>
      <c r="G101" s="213"/>
      <c r="H101" s="213"/>
      <c r="I101" s="214"/>
      <c r="J101" s="215">
        <f>J199</f>
        <v>0</v>
      </c>
      <c r="K101" s="135"/>
      <c r="L101" s="21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204"/>
      <c r="C102" s="205"/>
      <c r="D102" s="206" t="s">
        <v>148</v>
      </c>
      <c r="E102" s="207"/>
      <c r="F102" s="207"/>
      <c r="G102" s="207"/>
      <c r="H102" s="207"/>
      <c r="I102" s="208"/>
      <c r="J102" s="209">
        <f>J201</f>
        <v>0</v>
      </c>
      <c r="K102" s="205"/>
      <c r="L102" s="210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211"/>
      <c r="C103" s="135"/>
      <c r="D103" s="212" t="s">
        <v>1063</v>
      </c>
      <c r="E103" s="213"/>
      <c r="F103" s="213"/>
      <c r="G103" s="213"/>
      <c r="H103" s="213"/>
      <c r="I103" s="214"/>
      <c r="J103" s="215">
        <f>J202</f>
        <v>0</v>
      </c>
      <c r="K103" s="135"/>
      <c r="L103" s="21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1"/>
      <c r="C104" s="135"/>
      <c r="D104" s="212" t="s">
        <v>429</v>
      </c>
      <c r="E104" s="213"/>
      <c r="F104" s="213"/>
      <c r="G104" s="213"/>
      <c r="H104" s="213"/>
      <c r="I104" s="214"/>
      <c r="J104" s="215">
        <f>J219</f>
        <v>0</v>
      </c>
      <c r="K104" s="135"/>
      <c r="L104" s="21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40"/>
      <c r="B105" s="41"/>
      <c r="C105" s="42"/>
      <c r="D105" s="42"/>
      <c r="E105" s="42"/>
      <c r="F105" s="42"/>
      <c r="G105" s="42"/>
      <c r="H105" s="42"/>
      <c r="I105" s="156"/>
      <c r="J105" s="42"/>
      <c r="K105" s="42"/>
      <c r="L105" s="65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pans="1:31" s="2" customFormat="1" ht="6.95" customHeight="1">
      <c r="A106" s="40"/>
      <c r="B106" s="68"/>
      <c r="C106" s="69"/>
      <c r="D106" s="69"/>
      <c r="E106" s="69"/>
      <c r="F106" s="69"/>
      <c r="G106" s="69"/>
      <c r="H106" s="69"/>
      <c r="I106" s="194"/>
      <c r="J106" s="69"/>
      <c r="K106" s="69"/>
      <c r="L106" s="65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10" spans="1:31" s="2" customFormat="1" ht="6.95" customHeight="1">
      <c r="A110" s="40"/>
      <c r="B110" s="70"/>
      <c r="C110" s="71"/>
      <c r="D110" s="71"/>
      <c r="E110" s="71"/>
      <c r="F110" s="71"/>
      <c r="G110" s="71"/>
      <c r="H110" s="71"/>
      <c r="I110" s="197"/>
      <c r="J110" s="71"/>
      <c r="K110" s="71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24.95" customHeight="1">
      <c r="A111" s="40"/>
      <c r="B111" s="41"/>
      <c r="C111" s="25" t="s">
        <v>152</v>
      </c>
      <c r="D111" s="42"/>
      <c r="E111" s="42"/>
      <c r="F111" s="42"/>
      <c r="G111" s="42"/>
      <c r="H111" s="42"/>
      <c r="I111" s="156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6.95" customHeight="1">
      <c r="A112" s="40"/>
      <c r="B112" s="41"/>
      <c r="C112" s="42"/>
      <c r="D112" s="42"/>
      <c r="E112" s="42"/>
      <c r="F112" s="42"/>
      <c r="G112" s="42"/>
      <c r="H112" s="42"/>
      <c r="I112" s="156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12" customHeight="1">
      <c r="A113" s="40"/>
      <c r="B113" s="41"/>
      <c r="C113" s="34" t="s">
        <v>16</v>
      </c>
      <c r="D113" s="42"/>
      <c r="E113" s="42"/>
      <c r="F113" s="42"/>
      <c r="G113" s="42"/>
      <c r="H113" s="42"/>
      <c r="I113" s="156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23.25" customHeight="1">
      <c r="A114" s="40"/>
      <c r="B114" s="41"/>
      <c r="C114" s="42"/>
      <c r="D114" s="42"/>
      <c r="E114" s="198" t="str">
        <f>E7</f>
        <v>Snížení energetické náročnosti budovy Střední průmyslové školy v Mladé Boleslavi</v>
      </c>
      <c r="F114" s="34"/>
      <c r="G114" s="34"/>
      <c r="H114" s="34"/>
      <c r="I114" s="156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12" customHeight="1">
      <c r="A115" s="40"/>
      <c r="B115" s="41"/>
      <c r="C115" s="34" t="s">
        <v>138</v>
      </c>
      <c r="D115" s="42"/>
      <c r="E115" s="42"/>
      <c r="F115" s="42"/>
      <c r="G115" s="42"/>
      <c r="H115" s="42"/>
      <c r="I115" s="156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16.5" customHeight="1">
      <c r="A116" s="40"/>
      <c r="B116" s="41"/>
      <c r="C116" s="42"/>
      <c r="D116" s="42"/>
      <c r="E116" s="78" t="str">
        <f>E9</f>
        <v>2020-160601.3 - Sanace</v>
      </c>
      <c r="F116" s="42"/>
      <c r="G116" s="42"/>
      <c r="H116" s="42"/>
      <c r="I116" s="156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6.95" customHeight="1">
      <c r="A117" s="40"/>
      <c r="B117" s="41"/>
      <c r="C117" s="42"/>
      <c r="D117" s="42"/>
      <c r="E117" s="42"/>
      <c r="F117" s="42"/>
      <c r="G117" s="42"/>
      <c r="H117" s="42"/>
      <c r="I117" s="156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12" customHeight="1">
      <c r="A118" s="40"/>
      <c r="B118" s="41"/>
      <c r="C118" s="34" t="s">
        <v>20</v>
      </c>
      <c r="D118" s="42"/>
      <c r="E118" s="42"/>
      <c r="F118" s="29" t="str">
        <f>F12</f>
        <v>Mladá Boleslav</v>
      </c>
      <c r="G118" s="42"/>
      <c r="H118" s="42"/>
      <c r="I118" s="158" t="s">
        <v>22</v>
      </c>
      <c r="J118" s="81" t="str">
        <f>IF(J12="","",J12)</f>
        <v>18. 6. 2020</v>
      </c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6.95" customHeight="1">
      <c r="A119" s="40"/>
      <c r="B119" s="41"/>
      <c r="C119" s="42"/>
      <c r="D119" s="42"/>
      <c r="E119" s="42"/>
      <c r="F119" s="42"/>
      <c r="G119" s="42"/>
      <c r="H119" s="42"/>
      <c r="I119" s="156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15.15" customHeight="1">
      <c r="A120" s="40"/>
      <c r="B120" s="41"/>
      <c r="C120" s="34" t="s">
        <v>24</v>
      </c>
      <c r="D120" s="42"/>
      <c r="E120" s="42"/>
      <c r="F120" s="29" t="str">
        <f>E15</f>
        <v>Energy Benefit</v>
      </c>
      <c r="G120" s="42"/>
      <c r="H120" s="42"/>
      <c r="I120" s="158" t="s">
        <v>30</v>
      </c>
      <c r="J120" s="38" t="str">
        <f>E21</f>
        <v xml:space="preserve"> </v>
      </c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15.15" customHeight="1">
      <c r="A121" s="40"/>
      <c r="B121" s="41"/>
      <c r="C121" s="34" t="s">
        <v>28</v>
      </c>
      <c r="D121" s="42"/>
      <c r="E121" s="42"/>
      <c r="F121" s="29" t="str">
        <f>IF(E18="","",E18)</f>
        <v>Vyplň údaj</v>
      </c>
      <c r="G121" s="42"/>
      <c r="H121" s="42"/>
      <c r="I121" s="158" t="s">
        <v>33</v>
      </c>
      <c r="J121" s="38" t="str">
        <f>E24</f>
        <v>KAVRO</v>
      </c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10.3" customHeight="1">
      <c r="A122" s="40"/>
      <c r="B122" s="41"/>
      <c r="C122" s="42"/>
      <c r="D122" s="42"/>
      <c r="E122" s="42"/>
      <c r="F122" s="42"/>
      <c r="G122" s="42"/>
      <c r="H122" s="42"/>
      <c r="I122" s="156"/>
      <c r="J122" s="42"/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11" customFormat="1" ht="29.25" customHeight="1">
      <c r="A123" s="217"/>
      <c r="B123" s="218"/>
      <c r="C123" s="219" t="s">
        <v>153</v>
      </c>
      <c r="D123" s="220" t="s">
        <v>62</v>
      </c>
      <c r="E123" s="220" t="s">
        <v>58</v>
      </c>
      <c r="F123" s="220" t="s">
        <v>59</v>
      </c>
      <c r="G123" s="220" t="s">
        <v>154</v>
      </c>
      <c r="H123" s="220" t="s">
        <v>155</v>
      </c>
      <c r="I123" s="221" t="s">
        <v>156</v>
      </c>
      <c r="J123" s="220" t="s">
        <v>142</v>
      </c>
      <c r="K123" s="222" t="s">
        <v>157</v>
      </c>
      <c r="L123" s="223"/>
      <c r="M123" s="102" t="s">
        <v>1</v>
      </c>
      <c r="N123" s="103" t="s">
        <v>41</v>
      </c>
      <c r="O123" s="103" t="s">
        <v>158</v>
      </c>
      <c r="P123" s="103" t="s">
        <v>159</v>
      </c>
      <c r="Q123" s="103" t="s">
        <v>160</v>
      </c>
      <c r="R123" s="103" t="s">
        <v>161</v>
      </c>
      <c r="S123" s="103" t="s">
        <v>162</v>
      </c>
      <c r="T123" s="104" t="s">
        <v>163</v>
      </c>
      <c r="U123" s="217"/>
      <c r="V123" s="217"/>
      <c r="W123" s="217"/>
      <c r="X123" s="217"/>
      <c r="Y123" s="217"/>
      <c r="Z123" s="217"/>
      <c r="AA123" s="217"/>
      <c r="AB123" s="217"/>
      <c r="AC123" s="217"/>
      <c r="AD123" s="217"/>
      <c r="AE123" s="217"/>
    </row>
    <row r="124" spans="1:63" s="2" customFormat="1" ht="22.8" customHeight="1">
      <c r="A124" s="40"/>
      <c r="B124" s="41"/>
      <c r="C124" s="109" t="s">
        <v>164</v>
      </c>
      <c r="D124" s="42"/>
      <c r="E124" s="42"/>
      <c r="F124" s="42"/>
      <c r="G124" s="42"/>
      <c r="H124" s="42"/>
      <c r="I124" s="156"/>
      <c r="J124" s="224">
        <f>BK124</f>
        <v>0</v>
      </c>
      <c r="K124" s="42"/>
      <c r="L124" s="46"/>
      <c r="M124" s="105"/>
      <c r="N124" s="225"/>
      <c r="O124" s="106"/>
      <c r="P124" s="226">
        <f>P125+P201</f>
        <v>0</v>
      </c>
      <c r="Q124" s="106"/>
      <c r="R124" s="226">
        <f>R125+R201</f>
        <v>6.63171597</v>
      </c>
      <c r="S124" s="106"/>
      <c r="T124" s="227">
        <f>T125+T201</f>
        <v>6.149141999999999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76</v>
      </c>
      <c r="AU124" s="19" t="s">
        <v>144</v>
      </c>
      <c r="BK124" s="228">
        <f>BK125+BK201</f>
        <v>0</v>
      </c>
    </row>
    <row r="125" spans="1:63" s="12" customFormat="1" ht="25.9" customHeight="1">
      <c r="A125" s="12"/>
      <c r="B125" s="229"/>
      <c r="C125" s="230"/>
      <c r="D125" s="231" t="s">
        <v>76</v>
      </c>
      <c r="E125" s="232" t="s">
        <v>165</v>
      </c>
      <c r="F125" s="232" t="s">
        <v>166</v>
      </c>
      <c r="G125" s="230"/>
      <c r="H125" s="230"/>
      <c r="I125" s="233"/>
      <c r="J125" s="234">
        <f>BK125</f>
        <v>0</v>
      </c>
      <c r="K125" s="230"/>
      <c r="L125" s="235"/>
      <c r="M125" s="236"/>
      <c r="N125" s="237"/>
      <c r="O125" s="237"/>
      <c r="P125" s="238">
        <f>P126+P158+P191+P199</f>
        <v>0</v>
      </c>
      <c r="Q125" s="237"/>
      <c r="R125" s="238">
        <f>R126+R158+R191+R199</f>
        <v>6.5769084</v>
      </c>
      <c r="S125" s="237"/>
      <c r="T125" s="239">
        <f>T126+T158+T191+T199</f>
        <v>6.149141999999999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40" t="s">
        <v>85</v>
      </c>
      <c r="AT125" s="241" t="s">
        <v>76</v>
      </c>
      <c r="AU125" s="241" t="s">
        <v>77</v>
      </c>
      <c r="AY125" s="240" t="s">
        <v>167</v>
      </c>
      <c r="BK125" s="242">
        <f>BK126+BK158+BK191+BK199</f>
        <v>0</v>
      </c>
    </row>
    <row r="126" spans="1:63" s="12" customFormat="1" ht="22.8" customHeight="1">
      <c r="A126" s="12"/>
      <c r="B126" s="229"/>
      <c r="C126" s="230"/>
      <c r="D126" s="231" t="s">
        <v>76</v>
      </c>
      <c r="E126" s="243" t="s">
        <v>227</v>
      </c>
      <c r="F126" s="243" t="s">
        <v>431</v>
      </c>
      <c r="G126" s="230"/>
      <c r="H126" s="230"/>
      <c r="I126" s="233"/>
      <c r="J126" s="244">
        <f>BK126</f>
        <v>0</v>
      </c>
      <c r="K126" s="230"/>
      <c r="L126" s="235"/>
      <c r="M126" s="236"/>
      <c r="N126" s="237"/>
      <c r="O126" s="237"/>
      <c r="P126" s="238">
        <f>SUM(P127:P157)</f>
        <v>0</v>
      </c>
      <c r="Q126" s="237"/>
      <c r="R126" s="238">
        <f>SUM(R127:R157)</f>
        <v>6.5769084</v>
      </c>
      <c r="S126" s="237"/>
      <c r="T126" s="239">
        <f>SUM(T127:T157)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40" t="s">
        <v>85</v>
      </c>
      <c r="AT126" s="241" t="s">
        <v>76</v>
      </c>
      <c r="AU126" s="241" t="s">
        <v>85</v>
      </c>
      <c r="AY126" s="240" t="s">
        <v>167</v>
      </c>
      <c r="BK126" s="242">
        <f>SUM(BK127:BK157)</f>
        <v>0</v>
      </c>
    </row>
    <row r="127" spans="1:65" s="2" customFormat="1" ht="16.5" customHeight="1">
      <c r="A127" s="40"/>
      <c r="B127" s="41"/>
      <c r="C127" s="245" t="s">
        <v>85</v>
      </c>
      <c r="D127" s="245" t="s">
        <v>170</v>
      </c>
      <c r="E127" s="246" t="s">
        <v>1064</v>
      </c>
      <c r="F127" s="247" t="s">
        <v>1065</v>
      </c>
      <c r="G127" s="248" t="s">
        <v>173</v>
      </c>
      <c r="H127" s="249">
        <v>133.677</v>
      </c>
      <c r="I127" s="250"/>
      <c r="J127" s="251">
        <f>ROUND(I127*H127,2)</f>
        <v>0</v>
      </c>
      <c r="K127" s="247" t="s">
        <v>1</v>
      </c>
      <c r="L127" s="46"/>
      <c r="M127" s="252" t="s">
        <v>1</v>
      </c>
      <c r="N127" s="253" t="s">
        <v>42</v>
      </c>
      <c r="O127" s="93"/>
      <c r="P127" s="254">
        <f>O127*H127</f>
        <v>0</v>
      </c>
      <c r="Q127" s="254">
        <v>0.0147</v>
      </c>
      <c r="R127" s="254">
        <f>Q127*H127</f>
        <v>1.9650518999999997</v>
      </c>
      <c r="S127" s="254">
        <v>0</v>
      </c>
      <c r="T127" s="255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56" t="s">
        <v>175</v>
      </c>
      <c r="AT127" s="256" t="s">
        <v>170</v>
      </c>
      <c r="AU127" s="256" t="s">
        <v>87</v>
      </c>
      <c r="AY127" s="19" t="s">
        <v>167</v>
      </c>
      <c r="BE127" s="257">
        <f>IF(N127="základní",J127,0)</f>
        <v>0</v>
      </c>
      <c r="BF127" s="257">
        <f>IF(N127="snížená",J127,0)</f>
        <v>0</v>
      </c>
      <c r="BG127" s="257">
        <f>IF(N127="zákl. přenesená",J127,0)</f>
        <v>0</v>
      </c>
      <c r="BH127" s="257">
        <f>IF(N127="sníž. přenesená",J127,0)</f>
        <v>0</v>
      </c>
      <c r="BI127" s="257">
        <f>IF(N127="nulová",J127,0)</f>
        <v>0</v>
      </c>
      <c r="BJ127" s="19" t="s">
        <v>85</v>
      </c>
      <c r="BK127" s="257">
        <f>ROUND(I127*H127,2)</f>
        <v>0</v>
      </c>
      <c r="BL127" s="19" t="s">
        <v>175</v>
      </c>
      <c r="BM127" s="256" t="s">
        <v>1066</v>
      </c>
    </row>
    <row r="128" spans="1:51" s="13" customFormat="1" ht="12">
      <c r="A128" s="13"/>
      <c r="B128" s="258"/>
      <c r="C128" s="259"/>
      <c r="D128" s="260" t="s">
        <v>177</v>
      </c>
      <c r="E128" s="261" t="s">
        <v>1</v>
      </c>
      <c r="F128" s="262" t="s">
        <v>1065</v>
      </c>
      <c r="G128" s="259"/>
      <c r="H128" s="261" t="s">
        <v>1</v>
      </c>
      <c r="I128" s="263"/>
      <c r="J128" s="259"/>
      <c r="K128" s="259"/>
      <c r="L128" s="264"/>
      <c r="M128" s="265"/>
      <c r="N128" s="266"/>
      <c r="O128" s="266"/>
      <c r="P128" s="266"/>
      <c r="Q128" s="266"/>
      <c r="R128" s="266"/>
      <c r="S128" s="266"/>
      <c r="T128" s="267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8" t="s">
        <v>177</v>
      </c>
      <c r="AU128" s="268" t="s">
        <v>87</v>
      </c>
      <c r="AV128" s="13" t="s">
        <v>85</v>
      </c>
      <c r="AW128" s="13" t="s">
        <v>32</v>
      </c>
      <c r="AX128" s="13" t="s">
        <v>77</v>
      </c>
      <c r="AY128" s="268" t="s">
        <v>167</v>
      </c>
    </row>
    <row r="129" spans="1:51" s="13" customFormat="1" ht="12">
      <c r="A129" s="13"/>
      <c r="B129" s="258"/>
      <c r="C129" s="259"/>
      <c r="D129" s="260" t="s">
        <v>177</v>
      </c>
      <c r="E129" s="261" t="s">
        <v>1</v>
      </c>
      <c r="F129" s="262" t="s">
        <v>1067</v>
      </c>
      <c r="G129" s="259"/>
      <c r="H129" s="261" t="s">
        <v>1</v>
      </c>
      <c r="I129" s="263"/>
      <c r="J129" s="259"/>
      <c r="K129" s="259"/>
      <c r="L129" s="264"/>
      <c r="M129" s="265"/>
      <c r="N129" s="266"/>
      <c r="O129" s="266"/>
      <c r="P129" s="266"/>
      <c r="Q129" s="266"/>
      <c r="R129" s="266"/>
      <c r="S129" s="266"/>
      <c r="T129" s="267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8" t="s">
        <v>177</v>
      </c>
      <c r="AU129" s="268" t="s">
        <v>87</v>
      </c>
      <c r="AV129" s="13" t="s">
        <v>85</v>
      </c>
      <c r="AW129" s="13" t="s">
        <v>32</v>
      </c>
      <c r="AX129" s="13" t="s">
        <v>77</v>
      </c>
      <c r="AY129" s="268" t="s">
        <v>167</v>
      </c>
    </row>
    <row r="130" spans="1:51" s="14" customFormat="1" ht="12">
      <c r="A130" s="14"/>
      <c r="B130" s="269"/>
      <c r="C130" s="270"/>
      <c r="D130" s="260" t="s">
        <v>177</v>
      </c>
      <c r="E130" s="271" t="s">
        <v>1</v>
      </c>
      <c r="F130" s="272" t="s">
        <v>1068</v>
      </c>
      <c r="G130" s="270"/>
      <c r="H130" s="273">
        <v>22.23</v>
      </c>
      <c r="I130" s="274"/>
      <c r="J130" s="270"/>
      <c r="K130" s="270"/>
      <c r="L130" s="275"/>
      <c r="M130" s="276"/>
      <c r="N130" s="277"/>
      <c r="O130" s="277"/>
      <c r="P130" s="277"/>
      <c r="Q130" s="277"/>
      <c r="R130" s="277"/>
      <c r="S130" s="277"/>
      <c r="T130" s="278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79" t="s">
        <v>177</v>
      </c>
      <c r="AU130" s="279" t="s">
        <v>87</v>
      </c>
      <c r="AV130" s="14" t="s">
        <v>87</v>
      </c>
      <c r="AW130" s="14" t="s">
        <v>32</v>
      </c>
      <c r="AX130" s="14" t="s">
        <v>77</v>
      </c>
      <c r="AY130" s="279" t="s">
        <v>167</v>
      </c>
    </row>
    <row r="131" spans="1:51" s="13" customFormat="1" ht="12">
      <c r="A131" s="13"/>
      <c r="B131" s="258"/>
      <c r="C131" s="259"/>
      <c r="D131" s="260" t="s">
        <v>177</v>
      </c>
      <c r="E131" s="261" t="s">
        <v>1</v>
      </c>
      <c r="F131" s="262" t="s">
        <v>1067</v>
      </c>
      <c r="G131" s="259"/>
      <c r="H131" s="261" t="s">
        <v>1</v>
      </c>
      <c r="I131" s="263"/>
      <c r="J131" s="259"/>
      <c r="K131" s="259"/>
      <c r="L131" s="264"/>
      <c r="M131" s="265"/>
      <c r="N131" s="266"/>
      <c r="O131" s="266"/>
      <c r="P131" s="266"/>
      <c r="Q131" s="266"/>
      <c r="R131" s="266"/>
      <c r="S131" s="266"/>
      <c r="T131" s="267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8" t="s">
        <v>177</v>
      </c>
      <c r="AU131" s="268" t="s">
        <v>87</v>
      </c>
      <c r="AV131" s="13" t="s">
        <v>85</v>
      </c>
      <c r="AW131" s="13" t="s">
        <v>32</v>
      </c>
      <c r="AX131" s="13" t="s">
        <v>77</v>
      </c>
      <c r="AY131" s="268" t="s">
        <v>167</v>
      </c>
    </row>
    <row r="132" spans="1:51" s="14" customFormat="1" ht="12">
      <c r="A132" s="14"/>
      <c r="B132" s="269"/>
      <c r="C132" s="270"/>
      <c r="D132" s="260" t="s">
        <v>177</v>
      </c>
      <c r="E132" s="271" t="s">
        <v>1</v>
      </c>
      <c r="F132" s="272" t="s">
        <v>1069</v>
      </c>
      <c r="G132" s="270"/>
      <c r="H132" s="273">
        <v>54.261</v>
      </c>
      <c r="I132" s="274"/>
      <c r="J132" s="270"/>
      <c r="K132" s="270"/>
      <c r="L132" s="275"/>
      <c r="M132" s="276"/>
      <c r="N132" s="277"/>
      <c r="O132" s="277"/>
      <c r="P132" s="277"/>
      <c r="Q132" s="277"/>
      <c r="R132" s="277"/>
      <c r="S132" s="277"/>
      <c r="T132" s="278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79" t="s">
        <v>177</v>
      </c>
      <c r="AU132" s="279" t="s">
        <v>87</v>
      </c>
      <c r="AV132" s="14" t="s">
        <v>87</v>
      </c>
      <c r="AW132" s="14" t="s">
        <v>32</v>
      </c>
      <c r="AX132" s="14" t="s">
        <v>77</v>
      </c>
      <c r="AY132" s="279" t="s">
        <v>167</v>
      </c>
    </row>
    <row r="133" spans="1:51" s="13" customFormat="1" ht="12">
      <c r="A133" s="13"/>
      <c r="B133" s="258"/>
      <c r="C133" s="259"/>
      <c r="D133" s="260" t="s">
        <v>177</v>
      </c>
      <c r="E133" s="261" t="s">
        <v>1</v>
      </c>
      <c r="F133" s="262" t="s">
        <v>1070</v>
      </c>
      <c r="G133" s="259"/>
      <c r="H133" s="261" t="s">
        <v>1</v>
      </c>
      <c r="I133" s="263"/>
      <c r="J133" s="259"/>
      <c r="K133" s="259"/>
      <c r="L133" s="264"/>
      <c r="M133" s="265"/>
      <c r="N133" s="266"/>
      <c r="O133" s="266"/>
      <c r="P133" s="266"/>
      <c r="Q133" s="266"/>
      <c r="R133" s="266"/>
      <c r="S133" s="266"/>
      <c r="T133" s="267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8" t="s">
        <v>177</v>
      </c>
      <c r="AU133" s="268" t="s">
        <v>87</v>
      </c>
      <c r="AV133" s="13" t="s">
        <v>85</v>
      </c>
      <c r="AW133" s="13" t="s">
        <v>32</v>
      </c>
      <c r="AX133" s="13" t="s">
        <v>77</v>
      </c>
      <c r="AY133" s="268" t="s">
        <v>167</v>
      </c>
    </row>
    <row r="134" spans="1:51" s="14" customFormat="1" ht="12">
      <c r="A134" s="14"/>
      <c r="B134" s="269"/>
      <c r="C134" s="270"/>
      <c r="D134" s="260" t="s">
        <v>177</v>
      </c>
      <c r="E134" s="271" t="s">
        <v>1</v>
      </c>
      <c r="F134" s="272" t="s">
        <v>1071</v>
      </c>
      <c r="G134" s="270"/>
      <c r="H134" s="273">
        <v>27.063</v>
      </c>
      <c r="I134" s="274"/>
      <c r="J134" s="270"/>
      <c r="K134" s="270"/>
      <c r="L134" s="275"/>
      <c r="M134" s="276"/>
      <c r="N134" s="277"/>
      <c r="O134" s="277"/>
      <c r="P134" s="277"/>
      <c r="Q134" s="277"/>
      <c r="R134" s="277"/>
      <c r="S134" s="277"/>
      <c r="T134" s="278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79" t="s">
        <v>177</v>
      </c>
      <c r="AU134" s="279" t="s">
        <v>87</v>
      </c>
      <c r="AV134" s="14" t="s">
        <v>87</v>
      </c>
      <c r="AW134" s="14" t="s">
        <v>32</v>
      </c>
      <c r="AX134" s="14" t="s">
        <v>77</v>
      </c>
      <c r="AY134" s="279" t="s">
        <v>167</v>
      </c>
    </row>
    <row r="135" spans="1:51" s="13" customFormat="1" ht="12">
      <c r="A135" s="13"/>
      <c r="B135" s="258"/>
      <c r="C135" s="259"/>
      <c r="D135" s="260" t="s">
        <v>177</v>
      </c>
      <c r="E135" s="261" t="s">
        <v>1</v>
      </c>
      <c r="F135" s="262" t="s">
        <v>1072</v>
      </c>
      <c r="G135" s="259"/>
      <c r="H135" s="261" t="s">
        <v>1</v>
      </c>
      <c r="I135" s="263"/>
      <c r="J135" s="259"/>
      <c r="K135" s="259"/>
      <c r="L135" s="264"/>
      <c r="M135" s="265"/>
      <c r="N135" s="266"/>
      <c r="O135" s="266"/>
      <c r="P135" s="266"/>
      <c r="Q135" s="266"/>
      <c r="R135" s="266"/>
      <c r="S135" s="266"/>
      <c r="T135" s="267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8" t="s">
        <v>177</v>
      </c>
      <c r="AU135" s="268" t="s">
        <v>87</v>
      </c>
      <c r="AV135" s="13" t="s">
        <v>85</v>
      </c>
      <c r="AW135" s="13" t="s">
        <v>32</v>
      </c>
      <c r="AX135" s="13" t="s">
        <v>77</v>
      </c>
      <c r="AY135" s="268" t="s">
        <v>167</v>
      </c>
    </row>
    <row r="136" spans="1:51" s="13" customFormat="1" ht="12">
      <c r="A136" s="13"/>
      <c r="B136" s="258"/>
      <c r="C136" s="259"/>
      <c r="D136" s="260" t="s">
        <v>177</v>
      </c>
      <c r="E136" s="261" t="s">
        <v>1</v>
      </c>
      <c r="F136" s="262" t="s">
        <v>1073</v>
      </c>
      <c r="G136" s="259"/>
      <c r="H136" s="261" t="s">
        <v>1</v>
      </c>
      <c r="I136" s="263"/>
      <c r="J136" s="259"/>
      <c r="K136" s="259"/>
      <c r="L136" s="264"/>
      <c r="M136" s="265"/>
      <c r="N136" s="266"/>
      <c r="O136" s="266"/>
      <c r="P136" s="266"/>
      <c r="Q136" s="266"/>
      <c r="R136" s="266"/>
      <c r="S136" s="266"/>
      <c r="T136" s="267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8" t="s">
        <v>177</v>
      </c>
      <c r="AU136" s="268" t="s">
        <v>87</v>
      </c>
      <c r="AV136" s="13" t="s">
        <v>85</v>
      </c>
      <c r="AW136" s="13" t="s">
        <v>32</v>
      </c>
      <c r="AX136" s="13" t="s">
        <v>77</v>
      </c>
      <c r="AY136" s="268" t="s">
        <v>167</v>
      </c>
    </row>
    <row r="137" spans="1:51" s="13" customFormat="1" ht="12">
      <c r="A137" s="13"/>
      <c r="B137" s="258"/>
      <c r="C137" s="259"/>
      <c r="D137" s="260" t="s">
        <v>177</v>
      </c>
      <c r="E137" s="261" t="s">
        <v>1</v>
      </c>
      <c r="F137" s="262" t="s">
        <v>1073</v>
      </c>
      <c r="G137" s="259"/>
      <c r="H137" s="261" t="s">
        <v>1</v>
      </c>
      <c r="I137" s="263"/>
      <c r="J137" s="259"/>
      <c r="K137" s="259"/>
      <c r="L137" s="264"/>
      <c r="M137" s="265"/>
      <c r="N137" s="266"/>
      <c r="O137" s="266"/>
      <c r="P137" s="266"/>
      <c r="Q137" s="266"/>
      <c r="R137" s="266"/>
      <c r="S137" s="266"/>
      <c r="T137" s="267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8" t="s">
        <v>177</v>
      </c>
      <c r="AU137" s="268" t="s">
        <v>87</v>
      </c>
      <c r="AV137" s="13" t="s">
        <v>85</v>
      </c>
      <c r="AW137" s="13" t="s">
        <v>32</v>
      </c>
      <c r="AX137" s="13" t="s">
        <v>77</v>
      </c>
      <c r="AY137" s="268" t="s">
        <v>167</v>
      </c>
    </row>
    <row r="138" spans="1:51" s="14" customFormat="1" ht="12">
      <c r="A138" s="14"/>
      <c r="B138" s="269"/>
      <c r="C138" s="270"/>
      <c r="D138" s="260" t="s">
        <v>177</v>
      </c>
      <c r="E138" s="271" t="s">
        <v>1</v>
      </c>
      <c r="F138" s="272" t="s">
        <v>1074</v>
      </c>
      <c r="G138" s="270"/>
      <c r="H138" s="273">
        <v>14.08</v>
      </c>
      <c r="I138" s="274"/>
      <c r="J138" s="270"/>
      <c r="K138" s="270"/>
      <c r="L138" s="275"/>
      <c r="M138" s="276"/>
      <c r="N138" s="277"/>
      <c r="O138" s="277"/>
      <c r="P138" s="277"/>
      <c r="Q138" s="277"/>
      <c r="R138" s="277"/>
      <c r="S138" s="277"/>
      <c r="T138" s="278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79" t="s">
        <v>177</v>
      </c>
      <c r="AU138" s="279" t="s">
        <v>87</v>
      </c>
      <c r="AV138" s="14" t="s">
        <v>87</v>
      </c>
      <c r="AW138" s="14" t="s">
        <v>32</v>
      </c>
      <c r="AX138" s="14" t="s">
        <v>77</v>
      </c>
      <c r="AY138" s="279" t="s">
        <v>167</v>
      </c>
    </row>
    <row r="139" spans="1:51" s="14" customFormat="1" ht="12">
      <c r="A139" s="14"/>
      <c r="B139" s="269"/>
      <c r="C139" s="270"/>
      <c r="D139" s="260" t="s">
        <v>177</v>
      </c>
      <c r="E139" s="271" t="s">
        <v>1</v>
      </c>
      <c r="F139" s="272" t="s">
        <v>1075</v>
      </c>
      <c r="G139" s="270"/>
      <c r="H139" s="273">
        <v>8.568</v>
      </c>
      <c r="I139" s="274"/>
      <c r="J139" s="270"/>
      <c r="K139" s="270"/>
      <c r="L139" s="275"/>
      <c r="M139" s="276"/>
      <c r="N139" s="277"/>
      <c r="O139" s="277"/>
      <c r="P139" s="277"/>
      <c r="Q139" s="277"/>
      <c r="R139" s="277"/>
      <c r="S139" s="277"/>
      <c r="T139" s="278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79" t="s">
        <v>177</v>
      </c>
      <c r="AU139" s="279" t="s">
        <v>87</v>
      </c>
      <c r="AV139" s="14" t="s">
        <v>87</v>
      </c>
      <c r="AW139" s="14" t="s">
        <v>32</v>
      </c>
      <c r="AX139" s="14" t="s">
        <v>77</v>
      </c>
      <c r="AY139" s="279" t="s">
        <v>167</v>
      </c>
    </row>
    <row r="140" spans="1:51" s="14" customFormat="1" ht="12">
      <c r="A140" s="14"/>
      <c r="B140" s="269"/>
      <c r="C140" s="270"/>
      <c r="D140" s="260" t="s">
        <v>177</v>
      </c>
      <c r="E140" s="271" t="s">
        <v>1</v>
      </c>
      <c r="F140" s="272" t="s">
        <v>1076</v>
      </c>
      <c r="G140" s="270"/>
      <c r="H140" s="273">
        <v>5.54</v>
      </c>
      <c r="I140" s="274"/>
      <c r="J140" s="270"/>
      <c r="K140" s="270"/>
      <c r="L140" s="275"/>
      <c r="M140" s="276"/>
      <c r="N140" s="277"/>
      <c r="O140" s="277"/>
      <c r="P140" s="277"/>
      <c r="Q140" s="277"/>
      <c r="R140" s="277"/>
      <c r="S140" s="277"/>
      <c r="T140" s="278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79" t="s">
        <v>177</v>
      </c>
      <c r="AU140" s="279" t="s">
        <v>87</v>
      </c>
      <c r="AV140" s="14" t="s">
        <v>87</v>
      </c>
      <c r="AW140" s="14" t="s">
        <v>32</v>
      </c>
      <c r="AX140" s="14" t="s">
        <v>77</v>
      </c>
      <c r="AY140" s="279" t="s">
        <v>167</v>
      </c>
    </row>
    <row r="141" spans="1:51" s="14" customFormat="1" ht="12">
      <c r="A141" s="14"/>
      <c r="B141" s="269"/>
      <c r="C141" s="270"/>
      <c r="D141" s="260" t="s">
        <v>177</v>
      </c>
      <c r="E141" s="271" t="s">
        <v>1</v>
      </c>
      <c r="F141" s="272" t="s">
        <v>1077</v>
      </c>
      <c r="G141" s="270"/>
      <c r="H141" s="273">
        <v>1.935</v>
      </c>
      <c r="I141" s="274"/>
      <c r="J141" s="270"/>
      <c r="K141" s="270"/>
      <c r="L141" s="275"/>
      <c r="M141" s="276"/>
      <c r="N141" s="277"/>
      <c r="O141" s="277"/>
      <c r="P141" s="277"/>
      <c r="Q141" s="277"/>
      <c r="R141" s="277"/>
      <c r="S141" s="277"/>
      <c r="T141" s="278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79" t="s">
        <v>177</v>
      </c>
      <c r="AU141" s="279" t="s">
        <v>87</v>
      </c>
      <c r="AV141" s="14" t="s">
        <v>87</v>
      </c>
      <c r="AW141" s="14" t="s">
        <v>32</v>
      </c>
      <c r="AX141" s="14" t="s">
        <v>77</v>
      </c>
      <c r="AY141" s="279" t="s">
        <v>167</v>
      </c>
    </row>
    <row r="142" spans="1:51" s="15" customFormat="1" ht="12">
      <c r="A142" s="15"/>
      <c r="B142" s="280"/>
      <c r="C142" s="281"/>
      <c r="D142" s="260" t="s">
        <v>177</v>
      </c>
      <c r="E142" s="282" t="s">
        <v>1</v>
      </c>
      <c r="F142" s="283" t="s">
        <v>196</v>
      </c>
      <c r="G142" s="281"/>
      <c r="H142" s="284">
        <v>133.677</v>
      </c>
      <c r="I142" s="285"/>
      <c r="J142" s="281"/>
      <c r="K142" s="281"/>
      <c r="L142" s="286"/>
      <c r="M142" s="287"/>
      <c r="N142" s="288"/>
      <c r="O142" s="288"/>
      <c r="P142" s="288"/>
      <c r="Q142" s="288"/>
      <c r="R142" s="288"/>
      <c r="S142" s="288"/>
      <c r="T142" s="289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90" t="s">
        <v>177</v>
      </c>
      <c r="AU142" s="290" t="s">
        <v>87</v>
      </c>
      <c r="AV142" s="15" t="s">
        <v>175</v>
      </c>
      <c r="AW142" s="15" t="s">
        <v>32</v>
      </c>
      <c r="AX142" s="15" t="s">
        <v>85</v>
      </c>
      <c r="AY142" s="290" t="s">
        <v>167</v>
      </c>
    </row>
    <row r="143" spans="1:65" s="2" customFormat="1" ht="21.75" customHeight="1">
      <c r="A143" s="40"/>
      <c r="B143" s="41"/>
      <c r="C143" s="245" t="s">
        <v>87</v>
      </c>
      <c r="D143" s="245" t="s">
        <v>170</v>
      </c>
      <c r="E143" s="246" t="s">
        <v>1078</v>
      </c>
      <c r="F143" s="247" t="s">
        <v>1079</v>
      </c>
      <c r="G143" s="248" t="s">
        <v>173</v>
      </c>
      <c r="H143" s="249">
        <v>133.677</v>
      </c>
      <c r="I143" s="250"/>
      <c r="J143" s="251">
        <f>ROUND(I143*H143,2)</f>
        <v>0</v>
      </c>
      <c r="K143" s="247" t="s">
        <v>174</v>
      </c>
      <c r="L143" s="46"/>
      <c r="M143" s="252" t="s">
        <v>1</v>
      </c>
      <c r="N143" s="253" t="s">
        <v>42</v>
      </c>
      <c r="O143" s="93"/>
      <c r="P143" s="254">
        <f>O143*H143</f>
        <v>0</v>
      </c>
      <c r="Q143" s="254">
        <v>0.0345</v>
      </c>
      <c r="R143" s="254">
        <f>Q143*H143</f>
        <v>4.6118565</v>
      </c>
      <c r="S143" s="254">
        <v>0</v>
      </c>
      <c r="T143" s="255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56" t="s">
        <v>175</v>
      </c>
      <c r="AT143" s="256" t="s">
        <v>170</v>
      </c>
      <c r="AU143" s="256" t="s">
        <v>87</v>
      </c>
      <c r="AY143" s="19" t="s">
        <v>167</v>
      </c>
      <c r="BE143" s="257">
        <f>IF(N143="základní",J143,0)</f>
        <v>0</v>
      </c>
      <c r="BF143" s="257">
        <f>IF(N143="snížená",J143,0)</f>
        <v>0</v>
      </c>
      <c r="BG143" s="257">
        <f>IF(N143="zákl. přenesená",J143,0)</f>
        <v>0</v>
      </c>
      <c r="BH143" s="257">
        <f>IF(N143="sníž. přenesená",J143,0)</f>
        <v>0</v>
      </c>
      <c r="BI143" s="257">
        <f>IF(N143="nulová",J143,0)</f>
        <v>0</v>
      </c>
      <c r="BJ143" s="19" t="s">
        <v>85</v>
      </c>
      <c r="BK143" s="257">
        <f>ROUND(I143*H143,2)</f>
        <v>0</v>
      </c>
      <c r="BL143" s="19" t="s">
        <v>175</v>
      </c>
      <c r="BM143" s="256" t="s">
        <v>1080</v>
      </c>
    </row>
    <row r="144" spans="1:51" s="13" customFormat="1" ht="12">
      <c r="A144" s="13"/>
      <c r="B144" s="258"/>
      <c r="C144" s="259"/>
      <c r="D144" s="260" t="s">
        <v>177</v>
      </c>
      <c r="E144" s="261" t="s">
        <v>1</v>
      </c>
      <c r="F144" s="262" t="s">
        <v>1081</v>
      </c>
      <c r="G144" s="259"/>
      <c r="H144" s="261" t="s">
        <v>1</v>
      </c>
      <c r="I144" s="263"/>
      <c r="J144" s="259"/>
      <c r="K144" s="259"/>
      <c r="L144" s="264"/>
      <c r="M144" s="265"/>
      <c r="N144" s="266"/>
      <c r="O144" s="266"/>
      <c r="P144" s="266"/>
      <c r="Q144" s="266"/>
      <c r="R144" s="266"/>
      <c r="S144" s="266"/>
      <c r="T144" s="267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8" t="s">
        <v>177</v>
      </c>
      <c r="AU144" s="268" t="s">
        <v>87</v>
      </c>
      <c r="AV144" s="13" t="s">
        <v>85</v>
      </c>
      <c r="AW144" s="13" t="s">
        <v>32</v>
      </c>
      <c r="AX144" s="13" t="s">
        <v>77</v>
      </c>
      <c r="AY144" s="268" t="s">
        <v>167</v>
      </c>
    </row>
    <row r="145" spans="1:51" s="13" customFormat="1" ht="12">
      <c r="A145" s="13"/>
      <c r="B145" s="258"/>
      <c r="C145" s="259"/>
      <c r="D145" s="260" t="s">
        <v>177</v>
      </c>
      <c r="E145" s="261" t="s">
        <v>1</v>
      </c>
      <c r="F145" s="262" t="s">
        <v>1067</v>
      </c>
      <c r="G145" s="259"/>
      <c r="H145" s="261" t="s">
        <v>1</v>
      </c>
      <c r="I145" s="263"/>
      <c r="J145" s="259"/>
      <c r="K145" s="259"/>
      <c r="L145" s="264"/>
      <c r="M145" s="265"/>
      <c r="N145" s="266"/>
      <c r="O145" s="266"/>
      <c r="P145" s="266"/>
      <c r="Q145" s="266"/>
      <c r="R145" s="266"/>
      <c r="S145" s="266"/>
      <c r="T145" s="26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8" t="s">
        <v>177</v>
      </c>
      <c r="AU145" s="268" t="s">
        <v>87</v>
      </c>
      <c r="AV145" s="13" t="s">
        <v>85</v>
      </c>
      <c r="AW145" s="13" t="s">
        <v>32</v>
      </c>
      <c r="AX145" s="13" t="s">
        <v>77</v>
      </c>
      <c r="AY145" s="268" t="s">
        <v>167</v>
      </c>
    </row>
    <row r="146" spans="1:51" s="14" customFormat="1" ht="12">
      <c r="A146" s="14"/>
      <c r="B146" s="269"/>
      <c r="C146" s="270"/>
      <c r="D146" s="260" t="s">
        <v>177</v>
      </c>
      <c r="E146" s="271" t="s">
        <v>1</v>
      </c>
      <c r="F146" s="272" t="s">
        <v>1068</v>
      </c>
      <c r="G146" s="270"/>
      <c r="H146" s="273">
        <v>22.23</v>
      </c>
      <c r="I146" s="274"/>
      <c r="J146" s="270"/>
      <c r="K146" s="270"/>
      <c r="L146" s="275"/>
      <c r="M146" s="276"/>
      <c r="N146" s="277"/>
      <c r="O146" s="277"/>
      <c r="P146" s="277"/>
      <c r="Q146" s="277"/>
      <c r="R146" s="277"/>
      <c r="S146" s="277"/>
      <c r="T146" s="278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79" t="s">
        <v>177</v>
      </c>
      <c r="AU146" s="279" t="s">
        <v>87</v>
      </c>
      <c r="AV146" s="14" t="s">
        <v>87</v>
      </c>
      <c r="AW146" s="14" t="s">
        <v>32</v>
      </c>
      <c r="AX146" s="14" t="s">
        <v>77</v>
      </c>
      <c r="AY146" s="279" t="s">
        <v>167</v>
      </c>
    </row>
    <row r="147" spans="1:51" s="13" customFormat="1" ht="12">
      <c r="A147" s="13"/>
      <c r="B147" s="258"/>
      <c r="C147" s="259"/>
      <c r="D147" s="260" t="s">
        <v>177</v>
      </c>
      <c r="E147" s="261" t="s">
        <v>1</v>
      </c>
      <c r="F147" s="262" t="s">
        <v>1067</v>
      </c>
      <c r="G147" s="259"/>
      <c r="H147" s="261" t="s">
        <v>1</v>
      </c>
      <c r="I147" s="263"/>
      <c r="J147" s="259"/>
      <c r="K147" s="259"/>
      <c r="L147" s="264"/>
      <c r="M147" s="265"/>
      <c r="N147" s="266"/>
      <c r="O147" s="266"/>
      <c r="P147" s="266"/>
      <c r="Q147" s="266"/>
      <c r="R147" s="266"/>
      <c r="S147" s="266"/>
      <c r="T147" s="267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8" t="s">
        <v>177</v>
      </c>
      <c r="AU147" s="268" t="s">
        <v>87</v>
      </c>
      <c r="AV147" s="13" t="s">
        <v>85</v>
      </c>
      <c r="AW147" s="13" t="s">
        <v>32</v>
      </c>
      <c r="AX147" s="13" t="s">
        <v>77</v>
      </c>
      <c r="AY147" s="268" t="s">
        <v>167</v>
      </c>
    </row>
    <row r="148" spans="1:51" s="14" customFormat="1" ht="12">
      <c r="A148" s="14"/>
      <c r="B148" s="269"/>
      <c r="C148" s="270"/>
      <c r="D148" s="260" t="s">
        <v>177</v>
      </c>
      <c r="E148" s="271" t="s">
        <v>1</v>
      </c>
      <c r="F148" s="272" t="s">
        <v>1069</v>
      </c>
      <c r="G148" s="270"/>
      <c r="H148" s="273">
        <v>54.261</v>
      </c>
      <c r="I148" s="274"/>
      <c r="J148" s="270"/>
      <c r="K148" s="270"/>
      <c r="L148" s="275"/>
      <c r="M148" s="276"/>
      <c r="N148" s="277"/>
      <c r="O148" s="277"/>
      <c r="P148" s="277"/>
      <c r="Q148" s="277"/>
      <c r="R148" s="277"/>
      <c r="S148" s="277"/>
      <c r="T148" s="278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79" t="s">
        <v>177</v>
      </c>
      <c r="AU148" s="279" t="s">
        <v>87</v>
      </c>
      <c r="AV148" s="14" t="s">
        <v>87</v>
      </c>
      <c r="AW148" s="14" t="s">
        <v>32</v>
      </c>
      <c r="AX148" s="14" t="s">
        <v>77</v>
      </c>
      <c r="AY148" s="279" t="s">
        <v>167</v>
      </c>
    </row>
    <row r="149" spans="1:51" s="13" customFormat="1" ht="12">
      <c r="A149" s="13"/>
      <c r="B149" s="258"/>
      <c r="C149" s="259"/>
      <c r="D149" s="260" t="s">
        <v>177</v>
      </c>
      <c r="E149" s="261" t="s">
        <v>1</v>
      </c>
      <c r="F149" s="262" t="s">
        <v>1070</v>
      </c>
      <c r="G149" s="259"/>
      <c r="H149" s="261" t="s">
        <v>1</v>
      </c>
      <c r="I149" s="263"/>
      <c r="J149" s="259"/>
      <c r="K149" s="259"/>
      <c r="L149" s="264"/>
      <c r="M149" s="265"/>
      <c r="N149" s="266"/>
      <c r="O149" s="266"/>
      <c r="P149" s="266"/>
      <c r="Q149" s="266"/>
      <c r="R149" s="266"/>
      <c r="S149" s="266"/>
      <c r="T149" s="26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8" t="s">
        <v>177</v>
      </c>
      <c r="AU149" s="268" t="s">
        <v>87</v>
      </c>
      <c r="AV149" s="13" t="s">
        <v>85</v>
      </c>
      <c r="AW149" s="13" t="s">
        <v>32</v>
      </c>
      <c r="AX149" s="13" t="s">
        <v>77</v>
      </c>
      <c r="AY149" s="268" t="s">
        <v>167</v>
      </c>
    </row>
    <row r="150" spans="1:51" s="14" customFormat="1" ht="12">
      <c r="A150" s="14"/>
      <c r="B150" s="269"/>
      <c r="C150" s="270"/>
      <c r="D150" s="260" t="s">
        <v>177</v>
      </c>
      <c r="E150" s="271" t="s">
        <v>1</v>
      </c>
      <c r="F150" s="272" t="s">
        <v>1071</v>
      </c>
      <c r="G150" s="270"/>
      <c r="H150" s="273">
        <v>27.063</v>
      </c>
      <c r="I150" s="274"/>
      <c r="J150" s="270"/>
      <c r="K150" s="270"/>
      <c r="L150" s="275"/>
      <c r="M150" s="276"/>
      <c r="N150" s="277"/>
      <c r="O150" s="277"/>
      <c r="P150" s="277"/>
      <c r="Q150" s="277"/>
      <c r="R150" s="277"/>
      <c r="S150" s="277"/>
      <c r="T150" s="278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79" t="s">
        <v>177</v>
      </c>
      <c r="AU150" s="279" t="s">
        <v>87</v>
      </c>
      <c r="AV150" s="14" t="s">
        <v>87</v>
      </c>
      <c r="AW150" s="14" t="s">
        <v>32</v>
      </c>
      <c r="AX150" s="14" t="s">
        <v>77</v>
      </c>
      <c r="AY150" s="279" t="s">
        <v>167</v>
      </c>
    </row>
    <row r="151" spans="1:51" s="13" customFormat="1" ht="12">
      <c r="A151" s="13"/>
      <c r="B151" s="258"/>
      <c r="C151" s="259"/>
      <c r="D151" s="260" t="s">
        <v>177</v>
      </c>
      <c r="E151" s="261" t="s">
        <v>1</v>
      </c>
      <c r="F151" s="262" t="s">
        <v>1082</v>
      </c>
      <c r="G151" s="259"/>
      <c r="H151" s="261" t="s">
        <v>1</v>
      </c>
      <c r="I151" s="263"/>
      <c r="J151" s="259"/>
      <c r="K151" s="259"/>
      <c r="L151" s="264"/>
      <c r="M151" s="265"/>
      <c r="N151" s="266"/>
      <c r="O151" s="266"/>
      <c r="P151" s="266"/>
      <c r="Q151" s="266"/>
      <c r="R151" s="266"/>
      <c r="S151" s="266"/>
      <c r="T151" s="26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8" t="s">
        <v>177</v>
      </c>
      <c r="AU151" s="268" t="s">
        <v>87</v>
      </c>
      <c r="AV151" s="13" t="s">
        <v>85</v>
      </c>
      <c r="AW151" s="13" t="s">
        <v>32</v>
      </c>
      <c r="AX151" s="13" t="s">
        <v>77</v>
      </c>
      <c r="AY151" s="268" t="s">
        <v>167</v>
      </c>
    </row>
    <row r="152" spans="1:51" s="13" customFormat="1" ht="12">
      <c r="A152" s="13"/>
      <c r="B152" s="258"/>
      <c r="C152" s="259"/>
      <c r="D152" s="260" t="s">
        <v>177</v>
      </c>
      <c r="E152" s="261" t="s">
        <v>1</v>
      </c>
      <c r="F152" s="262" t="s">
        <v>1073</v>
      </c>
      <c r="G152" s="259"/>
      <c r="H152" s="261" t="s">
        <v>1</v>
      </c>
      <c r="I152" s="263"/>
      <c r="J152" s="259"/>
      <c r="K152" s="259"/>
      <c r="L152" s="264"/>
      <c r="M152" s="265"/>
      <c r="N152" s="266"/>
      <c r="O152" s="266"/>
      <c r="P152" s="266"/>
      <c r="Q152" s="266"/>
      <c r="R152" s="266"/>
      <c r="S152" s="266"/>
      <c r="T152" s="26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8" t="s">
        <v>177</v>
      </c>
      <c r="AU152" s="268" t="s">
        <v>87</v>
      </c>
      <c r="AV152" s="13" t="s">
        <v>85</v>
      </c>
      <c r="AW152" s="13" t="s">
        <v>32</v>
      </c>
      <c r="AX152" s="13" t="s">
        <v>77</v>
      </c>
      <c r="AY152" s="268" t="s">
        <v>167</v>
      </c>
    </row>
    <row r="153" spans="1:51" s="14" customFormat="1" ht="12">
      <c r="A153" s="14"/>
      <c r="B153" s="269"/>
      <c r="C153" s="270"/>
      <c r="D153" s="260" t="s">
        <v>177</v>
      </c>
      <c r="E153" s="271" t="s">
        <v>1</v>
      </c>
      <c r="F153" s="272" t="s">
        <v>1074</v>
      </c>
      <c r="G153" s="270"/>
      <c r="H153" s="273">
        <v>14.08</v>
      </c>
      <c r="I153" s="274"/>
      <c r="J153" s="270"/>
      <c r="K153" s="270"/>
      <c r="L153" s="275"/>
      <c r="M153" s="276"/>
      <c r="N153" s="277"/>
      <c r="O153" s="277"/>
      <c r="P153" s="277"/>
      <c r="Q153" s="277"/>
      <c r="R153" s="277"/>
      <c r="S153" s="277"/>
      <c r="T153" s="278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79" t="s">
        <v>177</v>
      </c>
      <c r="AU153" s="279" t="s">
        <v>87</v>
      </c>
      <c r="AV153" s="14" t="s">
        <v>87</v>
      </c>
      <c r="AW153" s="14" t="s">
        <v>32</v>
      </c>
      <c r="AX153" s="14" t="s">
        <v>77</v>
      </c>
      <c r="AY153" s="279" t="s">
        <v>167</v>
      </c>
    </row>
    <row r="154" spans="1:51" s="14" customFormat="1" ht="12">
      <c r="A154" s="14"/>
      <c r="B154" s="269"/>
      <c r="C154" s="270"/>
      <c r="D154" s="260" t="s">
        <v>177</v>
      </c>
      <c r="E154" s="271" t="s">
        <v>1</v>
      </c>
      <c r="F154" s="272" t="s">
        <v>1075</v>
      </c>
      <c r="G154" s="270"/>
      <c r="H154" s="273">
        <v>8.568</v>
      </c>
      <c r="I154" s="274"/>
      <c r="J154" s="270"/>
      <c r="K154" s="270"/>
      <c r="L154" s="275"/>
      <c r="M154" s="276"/>
      <c r="N154" s="277"/>
      <c r="O154" s="277"/>
      <c r="P154" s="277"/>
      <c r="Q154" s="277"/>
      <c r="R154" s="277"/>
      <c r="S154" s="277"/>
      <c r="T154" s="278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79" t="s">
        <v>177</v>
      </c>
      <c r="AU154" s="279" t="s">
        <v>87</v>
      </c>
      <c r="AV154" s="14" t="s">
        <v>87</v>
      </c>
      <c r="AW154" s="14" t="s">
        <v>32</v>
      </c>
      <c r="AX154" s="14" t="s">
        <v>77</v>
      </c>
      <c r="AY154" s="279" t="s">
        <v>167</v>
      </c>
    </row>
    <row r="155" spans="1:51" s="14" customFormat="1" ht="12">
      <c r="A155" s="14"/>
      <c r="B155" s="269"/>
      <c r="C155" s="270"/>
      <c r="D155" s="260" t="s">
        <v>177</v>
      </c>
      <c r="E155" s="271" t="s">
        <v>1</v>
      </c>
      <c r="F155" s="272" t="s">
        <v>1076</v>
      </c>
      <c r="G155" s="270"/>
      <c r="H155" s="273">
        <v>5.54</v>
      </c>
      <c r="I155" s="274"/>
      <c r="J155" s="270"/>
      <c r="K155" s="270"/>
      <c r="L155" s="275"/>
      <c r="M155" s="276"/>
      <c r="N155" s="277"/>
      <c r="O155" s="277"/>
      <c r="P155" s="277"/>
      <c r="Q155" s="277"/>
      <c r="R155" s="277"/>
      <c r="S155" s="277"/>
      <c r="T155" s="278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9" t="s">
        <v>177</v>
      </c>
      <c r="AU155" s="279" t="s">
        <v>87</v>
      </c>
      <c r="AV155" s="14" t="s">
        <v>87</v>
      </c>
      <c r="AW155" s="14" t="s">
        <v>32</v>
      </c>
      <c r="AX155" s="14" t="s">
        <v>77</v>
      </c>
      <c r="AY155" s="279" t="s">
        <v>167</v>
      </c>
    </row>
    <row r="156" spans="1:51" s="14" customFormat="1" ht="12">
      <c r="A156" s="14"/>
      <c r="B156" s="269"/>
      <c r="C156" s="270"/>
      <c r="D156" s="260" t="s">
        <v>177</v>
      </c>
      <c r="E156" s="271" t="s">
        <v>1</v>
      </c>
      <c r="F156" s="272" t="s">
        <v>1077</v>
      </c>
      <c r="G156" s="270"/>
      <c r="H156" s="273">
        <v>1.935</v>
      </c>
      <c r="I156" s="274"/>
      <c r="J156" s="270"/>
      <c r="K156" s="270"/>
      <c r="L156" s="275"/>
      <c r="M156" s="276"/>
      <c r="N156" s="277"/>
      <c r="O156" s="277"/>
      <c r="P156" s="277"/>
      <c r="Q156" s="277"/>
      <c r="R156" s="277"/>
      <c r="S156" s="277"/>
      <c r="T156" s="278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79" t="s">
        <v>177</v>
      </c>
      <c r="AU156" s="279" t="s">
        <v>87</v>
      </c>
      <c r="AV156" s="14" t="s">
        <v>87</v>
      </c>
      <c r="AW156" s="14" t="s">
        <v>32</v>
      </c>
      <c r="AX156" s="14" t="s">
        <v>77</v>
      </c>
      <c r="AY156" s="279" t="s">
        <v>167</v>
      </c>
    </row>
    <row r="157" spans="1:51" s="15" customFormat="1" ht="12">
      <c r="A157" s="15"/>
      <c r="B157" s="280"/>
      <c r="C157" s="281"/>
      <c r="D157" s="260" t="s">
        <v>177</v>
      </c>
      <c r="E157" s="282" t="s">
        <v>1</v>
      </c>
      <c r="F157" s="283" t="s">
        <v>196</v>
      </c>
      <c r="G157" s="281"/>
      <c r="H157" s="284">
        <v>133.677</v>
      </c>
      <c r="I157" s="285"/>
      <c r="J157" s="281"/>
      <c r="K157" s="281"/>
      <c r="L157" s="286"/>
      <c r="M157" s="287"/>
      <c r="N157" s="288"/>
      <c r="O157" s="288"/>
      <c r="P157" s="288"/>
      <c r="Q157" s="288"/>
      <c r="R157" s="288"/>
      <c r="S157" s="288"/>
      <c r="T157" s="289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90" t="s">
        <v>177</v>
      </c>
      <c r="AU157" s="290" t="s">
        <v>87</v>
      </c>
      <c r="AV157" s="15" t="s">
        <v>175</v>
      </c>
      <c r="AW157" s="15" t="s">
        <v>32</v>
      </c>
      <c r="AX157" s="15" t="s">
        <v>85</v>
      </c>
      <c r="AY157" s="290" t="s">
        <v>167</v>
      </c>
    </row>
    <row r="158" spans="1:63" s="12" customFormat="1" ht="22.8" customHeight="1">
      <c r="A158" s="12"/>
      <c r="B158" s="229"/>
      <c r="C158" s="230"/>
      <c r="D158" s="231" t="s">
        <v>76</v>
      </c>
      <c r="E158" s="243" t="s">
        <v>168</v>
      </c>
      <c r="F158" s="243" t="s">
        <v>169</v>
      </c>
      <c r="G158" s="230"/>
      <c r="H158" s="230"/>
      <c r="I158" s="233"/>
      <c r="J158" s="244">
        <f>BK158</f>
        <v>0</v>
      </c>
      <c r="K158" s="230"/>
      <c r="L158" s="235"/>
      <c r="M158" s="236"/>
      <c r="N158" s="237"/>
      <c r="O158" s="237"/>
      <c r="P158" s="238">
        <f>SUM(P159:P190)</f>
        <v>0</v>
      </c>
      <c r="Q158" s="237"/>
      <c r="R158" s="238">
        <f>SUM(R159:R190)</f>
        <v>0</v>
      </c>
      <c r="S158" s="237"/>
      <c r="T158" s="239">
        <f>SUM(T159:T190)</f>
        <v>6.149141999999999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40" t="s">
        <v>85</v>
      </c>
      <c r="AT158" s="241" t="s">
        <v>76</v>
      </c>
      <c r="AU158" s="241" t="s">
        <v>85</v>
      </c>
      <c r="AY158" s="240" t="s">
        <v>167</v>
      </c>
      <c r="BK158" s="242">
        <f>SUM(BK159:BK190)</f>
        <v>0</v>
      </c>
    </row>
    <row r="159" spans="1:65" s="2" customFormat="1" ht="21.75" customHeight="1">
      <c r="A159" s="40"/>
      <c r="B159" s="41"/>
      <c r="C159" s="245" t="s">
        <v>209</v>
      </c>
      <c r="D159" s="245" t="s">
        <v>170</v>
      </c>
      <c r="E159" s="246" t="s">
        <v>1083</v>
      </c>
      <c r="F159" s="247" t="s">
        <v>1084</v>
      </c>
      <c r="G159" s="248" t="s">
        <v>173</v>
      </c>
      <c r="H159" s="249">
        <v>133.677</v>
      </c>
      <c r="I159" s="250"/>
      <c r="J159" s="251">
        <f>ROUND(I159*H159,2)</f>
        <v>0</v>
      </c>
      <c r="K159" s="247" t="s">
        <v>174</v>
      </c>
      <c r="L159" s="46"/>
      <c r="M159" s="252" t="s">
        <v>1</v>
      </c>
      <c r="N159" s="253" t="s">
        <v>42</v>
      </c>
      <c r="O159" s="93"/>
      <c r="P159" s="254">
        <f>O159*H159</f>
        <v>0</v>
      </c>
      <c r="Q159" s="254">
        <v>0</v>
      </c>
      <c r="R159" s="254">
        <f>Q159*H159</f>
        <v>0</v>
      </c>
      <c r="S159" s="254">
        <v>0.046</v>
      </c>
      <c r="T159" s="255">
        <f>S159*H159</f>
        <v>6.149141999999999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56" t="s">
        <v>175</v>
      </c>
      <c r="AT159" s="256" t="s">
        <v>170</v>
      </c>
      <c r="AU159" s="256" t="s">
        <v>87</v>
      </c>
      <c r="AY159" s="19" t="s">
        <v>167</v>
      </c>
      <c r="BE159" s="257">
        <f>IF(N159="základní",J159,0)</f>
        <v>0</v>
      </c>
      <c r="BF159" s="257">
        <f>IF(N159="snížená",J159,0)</f>
        <v>0</v>
      </c>
      <c r="BG159" s="257">
        <f>IF(N159="zákl. přenesená",J159,0)</f>
        <v>0</v>
      </c>
      <c r="BH159" s="257">
        <f>IF(N159="sníž. přenesená",J159,0)</f>
        <v>0</v>
      </c>
      <c r="BI159" s="257">
        <f>IF(N159="nulová",J159,0)</f>
        <v>0</v>
      </c>
      <c r="BJ159" s="19" t="s">
        <v>85</v>
      </c>
      <c r="BK159" s="257">
        <f>ROUND(I159*H159,2)</f>
        <v>0</v>
      </c>
      <c r="BL159" s="19" t="s">
        <v>175</v>
      </c>
      <c r="BM159" s="256" t="s">
        <v>1085</v>
      </c>
    </row>
    <row r="160" spans="1:51" s="13" customFormat="1" ht="12">
      <c r="A160" s="13"/>
      <c r="B160" s="258"/>
      <c r="C160" s="259"/>
      <c r="D160" s="260" t="s">
        <v>177</v>
      </c>
      <c r="E160" s="261" t="s">
        <v>1</v>
      </c>
      <c r="F160" s="262" t="s">
        <v>1086</v>
      </c>
      <c r="G160" s="259"/>
      <c r="H160" s="261" t="s">
        <v>1</v>
      </c>
      <c r="I160" s="263"/>
      <c r="J160" s="259"/>
      <c r="K160" s="259"/>
      <c r="L160" s="264"/>
      <c r="M160" s="265"/>
      <c r="N160" s="266"/>
      <c r="O160" s="266"/>
      <c r="P160" s="266"/>
      <c r="Q160" s="266"/>
      <c r="R160" s="266"/>
      <c r="S160" s="266"/>
      <c r="T160" s="26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8" t="s">
        <v>177</v>
      </c>
      <c r="AU160" s="268" t="s">
        <v>87</v>
      </c>
      <c r="AV160" s="13" t="s">
        <v>85</v>
      </c>
      <c r="AW160" s="13" t="s">
        <v>32</v>
      </c>
      <c r="AX160" s="13" t="s">
        <v>77</v>
      </c>
      <c r="AY160" s="268" t="s">
        <v>167</v>
      </c>
    </row>
    <row r="161" spans="1:51" s="13" customFormat="1" ht="12">
      <c r="A161" s="13"/>
      <c r="B161" s="258"/>
      <c r="C161" s="259"/>
      <c r="D161" s="260" t="s">
        <v>177</v>
      </c>
      <c r="E161" s="261" t="s">
        <v>1</v>
      </c>
      <c r="F161" s="262" t="s">
        <v>1087</v>
      </c>
      <c r="G161" s="259"/>
      <c r="H161" s="261" t="s">
        <v>1</v>
      </c>
      <c r="I161" s="263"/>
      <c r="J161" s="259"/>
      <c r="K161" s="259"/>
      <c r="L161" s="264"/>
      <c r="M161" s="265"/>
      <c r="N161" s="266"/>
      <c r="O161" s="266"/>
      <c r="P161" s="266"/>
      <c r="Q161" s="266"/>
      <c r="R161" s="266"/>
      <c r="S161" s="266"/>
      <c r="T161" s="26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8" t="s">
        <v>177</v>
      </c>
      <c r="AU161" s="268" t="s">
        <v>87</v>
      </c>
      <c r="AV161" s="13" t="s">
        <v>85</v>
      </c>
      <c r="AW161" s="13" t="s">
        <v>32</v>
      </c>
      <c r="AX161" s="13" t="s">
        <v>77</v>
      </c>
      <c r="AY161" s="268" t="s">
        <v>167</v>
      </c>
    </row>
    <row r="162" spans="1:51" s="13" customFormat="1" ht="12">
      <c r="A162" s="13"/>
      <c r="B162" s="258"/>
      <c r="C162" s="259"/>
      <c r="D162" s="260" t="s">
        <v>177</v>
      </c>
      <c r="E162" s="261" t="s">
        <v>1</v>
      </c>
      <c r="F162" s="262" t="s">
        <v>1067</v>
      </c>
      <c r="G162" s="259"/>
      <c r="H162" s="261" t="s">
        <v>1</v>
      </c>
      <c r="I162" s="263"/>
      <c r="J162" s="259"/>
      <c r="K162" s="259"/>
      <c r="L162" s="264"/>
      <c r="M162" s="265"/>
      <c r="N162" s="266"/>
      <c r="O162" s="266"/>
      <c r="P162" s="266"/>
      <c r="Q162" s="266"/>
      <c r="R162" s="266"/>
      <c r="S162" s="266"/>
      <c r="T162" s="267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8" t="s">
        <v>177</v>
      </c>
      <c r="AU162" s="268" t="s">
        <v>87</v>
      </c>
      <c r="AV162" s="13" t="s">
        <v>85</v>
      </c>
      <c r="AW162" s="13" t="s">
        <v>32</v>
      </c>
      <c r="AX162" s="13" t="s">
        <v>77</v>
      </c>
      <c r="AY162" s="268" t="s">
        <v>167</v>
      </c>
    </row>
    <row r="163" spans="1:51" s="14" customFormat="1" ht="12">
      <c r="A163" s="14"/>
      <c r="B163" s="269"/>
      <c r="C163" s="270"/>
      <c r="D163" s="260" t="s">
        <v>177</v>
      </c>
      <c r="E163" s="271" t="s">
        <v>1</v>
      </c>
      <c r="F163" s="272" t="s">
        <v>1068</v>
      </c>
      <c r="G163" s="270"/>
      <c r="H163" s="273">
        <v>22.23</v>
      </c>
      <c r="I163" s="274"/>
      <c r="J163" s="270"/>
      <c r="K163" s="270"/>
      <c r="L163" s="275"/>
      <c r="M163" s="276"/>
      <c r="N163" s="277"/>
      <c r="O163" s="277"/>
      <c r="P163" s="277"/>
      <c r="Q163" s="277"/>
      <c r="R163" s="277"/>
      <c r="S163" s="277"/>
      <c r="T163" s="278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79" t="s">
        <v>177</v>
      </c>
      <c r="AU163" s="279" t="s">
        <v>87</v>
      </c>
      <c r="AV163" s="14" t="s">
        <v>87</v>
      </c>
      <c r="AW163" s="14" t="s">
        <v>32</v>
      </c>
      <c r="AX163" s="14" t="s">
        <v>77</v>
      </c>
      <c r="AY163" s="279" t="s">
        <v>167</v>
      </c>
    </row>
    <row r="164" spans="1:51" s="13" customFormat="1" ht="12">
      <c r="A164" s="13"/>
      <c r="B164" s="258"/>
      <c r="C164" s="259"/>
      <c r="D164" s="260" t="s">
        <v>177</v>
      </c>
      <c r="E164" s="261" t="s">
        <v>1</v>
      </c>
      <c r="F164" s="262" t="s">
        <v>1067</v>
      </c>
      <c r="G164" s="259"/>
      <c r="H164" s="261" t="s">
        <v>1</v>
      </c>
      <c r="I164" s="263"/>
      <c r="J164" s="259"/>
      <c r="K164" s="259"/>
      <c r="L164" s="264"/>
      <c r="M164" s="265"/>
      <c r="N164" s="266"/>
      <c r="O164" s="266"/>
      <c r="P164" s="266"/>
      <c r="Q164" s="266"/>
      <c r="R164" s="266"/>
      <c r="S164" s="266"/>
      <c r="T164" s="267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8" t="s">
        <v>177</v>
      </c>
      <c r="AU164" s="268" t="s">
        <v>87</v>
      </c>
      <c r="AV164" s="13" t="s">
        <v>85</v>
      </c>
      <c r="AW164" s="13" t="s">
        <v>32</v>
      </c>
      <c r="AX164" s="13" t="s">
        <v>77</v>
      </c>
      <c r="AY164" s="268" t="s">
        <v>167</v>
      </c>
    </row>
    <row r="165" spans="1:51" s="14" customFormat="1" ht="12">
      <c r="A165" s="14"/>
      <c r="B165" s="269"/>
      <c r="C165" s="270"/>
      <c r="D165" s="260" t="s">
        <v>177</v>
      </c>
      <c r="E165" s="271" t="s">
        <v>1</v>
      </c>
      <c r="F165" s="272" t="s">
        <v>1069</v>
      </c>
      <c r="G165" s="270"/>
      <c r="H165" s="273">
        <v>54.261</v>
      </c>
      <c r="I165" s="274"/>
      <c r="J165" s="270"/>
      <c r="K165" s="270"/>
      <c r="L165" s="275"/>
      <c r="M165" s="276"/>
      <c r="N165" s="277"/>
      <c r="O165" s="277"/>
      <c r="P165" s="277"/>
      <c r="Q165" s="277"/>
      <c r="R165" s="277"/>
      <c r="S165" s="277"/>
      <c r="T165" s="278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9" t="s">
        <v>177</v>
      </c>
      <c r="AU165" s="279" t="s">
        <v>87</v>
      </c>
      <c r="AV165" s="14" t="s">
        <v>87</v>
      </c>
      <c r="AW165" s="14" t="s">
        <v>32</v>
      </c>
      <c r="AX165" s="14" t="s">
        <v>77</v>
      </c>
      <c r="AY165" s="279" t="s">
        <v>167</v>
      </c>
    </row>
    <row r="166" spans="1:51" s="13" customFormat="1" ht="12">
      <c r="A166" s="13"/>
      <c r="B166" s="258"/>
      <c r="C166" s="259"/>
      <c r="D166" s="260" t="s">
        <v>177</v>
      </c>
      <c r="E166" s="261" t="s">
        <v>1</v>
      </c>
      <c r="F166" s="262" t="s">
        <v>1070</v>
      </c>
      <c r="G166" s="259"/>
      <c r="H166" s="261" t="s">
        <v>1</v>
      </c>
      <c r="I166" s="263"/>
      <c r="J166" s="259"/>
      <c r="K166" s="259"/>
      <c r="L166" s="264"/>
      <c r="M166" s="265"/>
      <c r="N166" s="266"/>
      <c r="O166" s="266"/>
      <c r="P166" s="266"/>
      <c r="Q166" s="266"/>
      <c r="R166" s="266"/>
      <c r="S166" s="266"/>
      <c r="T166" s="267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8" t="s">
        <v>177</v>
      </c>
      <c r="AU166" s="268" t="s">
        <v>87</v>
      </c>
      <c r="AV166" s="13" t="s">
        <v>85</v>
      </c>
      <c r="AW166" s="13" t="s">
        <v>32</v>
      </c>
      <c r="AX166" s="13" t="s">
        <v>77</v>
      </c>
      <c r="AY166" s="268" t="s">
        <v>167</v>
      </c>
    </row>
    <row r="167" spans="1:51" s="14" customFormat="1" ht="12">
      <c r="A167" s="14"/>
      <c r="B167" s="269"/>
      <c r="C167" s="270"/>
      <c r="D167" s="260" t="s">
        <v>177</v>
      </c>
      <c r="E167" s="271" t="s">
        <v>1</v>
      </c>
      <c r="F167" s="272" t="s">
        <v>1071</v>
      </c>
      <c r="G167" s="270"/>
      <c r="H167" s="273">
        <v>27.063</v>
      </c>
      <c r="I167" s="274"/>
      <c r="J167" s="270"/>
      <c r="K167" s="270"/>
      <c r="L167" s="275"/>
      <c r="M167" s="276"/>
      <c r="N167" s="277"/>
      <c r="O167" s="277"/>
      <c r="P167" s="277"/>
      <c r="Q167" s="277"/>
      <c r="R167" s="277"/>
      <c r="S167" s="277"/>
      <c r="T167" s="278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79" t="s">
        <v>177</v>
      </c>
      <c r="AU167" s="279" t="s">
        <v>87</v>
      </c>
      <c r="AV167" s="14" t="s">
        <v>87</v>
      </c>
      <c r="AW167" s="14" t="s">
        <v>32</v>
      </c>
      <c r="AX167" s="14" t="s">
        <v>77</v>
      </c>
      <c r="AY167" s="279" t="s">
        <v>167</v>
      </c>
    </row>
    <row r="168" spans="1:51" s="13" customFormat="1" ht="12">
      <c r="A168" s="13"/>
      <c r="B168" s="258"/>
      <c r="C168" s="259"/>
      <c r="D168" s="260" t="s">
        <v>177</v>
      </c>
      <c r="E168" s="261" t="s">
        <v>1</v>
      </c>
      <c r="F168" s="262" t="s">
        <v>1088</v>
      </c>
      <c r="G168" s="259"/>
      <c r="H168" s="261" t="s">
        <v>1</v>
      </c>
      <c r="I168" s="263"/>
      <c r="J168" s="259"/>
      <c r="K168" s="259"/>
      <c r="L168" s="264"/>
      <c r="M168" s="265"/>
      <c r="N168" s="266"/>
      <c r="O168" s="266"/>
      <c r="P168" s="266"/>
      <c r="Q168" s="266"/>
      <c r="R168" s="266"/>
      <c r="S168" s="266"/>
      <c r="T168" s="267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8" t="s">
        <v>177</v>
      </c>
      <c r="AU168" s="268" t="s">
        <v>87</v>
      </c>
      <c r="AV168" s="13" t="s">
        <v>85</v>
      </c>
      <c r="AW168" s="13" t="s">
        <v>32</v>
      </c>
      <c r="AX168" s="13" t="s">
        <v>77</v>
      </c>
      <c r="AY168" s="268" t="s">
        <v>167</v>
      </c>
    </row>
    <row r="169" spans="1:51" s="13" customFormat="1" ht="12">
      <c r="A169" s="13"/>
      <c r="B169" s="258"/>
      <c r="C169" s="259"/>
      <c r="D169" s="260" t="s">
        <v>177</v>
      </c>
      <c r="E169" s="261" t="s">
        <v>1</v>
      </c>
      <c r="F169" s="262" t="s">
        <v>1073</v>
      </c>
      <c r="G169" s="259"/>
      <c r="H169" s="261" t="s">
        <v>1</v>
      </c>
      <c r="I169" s="263"/>
      <c r="J169" s="259"/>
      <c r="K169" s="259"/>
      <c r="L169" s="264"/>
      <c r="M169" s="265"/>
      <c r="N169" s="266"/>
      <c r="O169" s="266"/>
      <c r="P169" s="266"/>
      <c r="Q169" s="266"/>
      <c r="R169" s="266"/>
      <c r="S169" s="266"/>
      <c r="T169" s="267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8" t="s">
        <v>177</v>
      </c>
      <c r="AU169" s="268" t="s">
        <v>87</v>
      </c>
      <c r="AV169" s="13" t="s">
        <v>85</v>
      </c>
      <c r="AW169" s="13" t="s">
        <v>32</v>
      </c>
      <c r="AX169" s="13" t="s">
        <v>77</v>
      </c>
      <c r="AY169" s="268" t="s">
        <v>167</v>
      </c>
    </row>
    <row r="170" spans="1:51" s="13" customFormat="1" ht="12">
      <c r="A170" s="13"/>
      <c r="B170" s="258"/>
      <c r="C170" s="259"/>
      <c r="D170" s="260" t="s">
        <v>177</v>
      </c>
      <c r="E170" s="261" t="s">
        <v>1</v>
      </c>
      <c r="F170" s="262" t="s">
        <v>1089</v>
      </c>
      <c r="G170" s="259"/>
      <c r="H170" s="261" t="s">
        <v>1</v>
      </c>
      <c r="I170" s="263"/>
      <c r="J170" s="259"/>
      <c r="K170" s="259"/>
      <c r="L170" s="264"/>
      <c r="M170" s="265"/>
      <c r="N170" s="266"/>
      <c r="O170" s="266"/>
      <c r="P170" s="266"/>
      <c r="Q170" s="266"/>
      <c r="R170" s="266"/>
      <c r="S170" s="266"/>
      <c r="T170" s="267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8" t="s">
        <v>177</v>
      </c>
      <c r="AU170" s="268" t="s">
        <v>87</v>
      </c>
      <c r="AV170" s="13" t="s">
        <v>85</v>
      </c>
      <c r="AW170" s="13" t="s">
        <v>32</v>
      </c>
      <c r="AX170" s="13" t="s">
        <v>77</v>
      </c>
      <c r="AY170" s="268" t="s">
        <v>167</v>
      </c>
    </row>
    <row r="171" spans="1:51" s="14" customFormat="1" ht="12">
      <c r="A171" s="14"/>
      <c r="B171" s="269"/>
      <c r="C171" s="270"/>
      <c r="D171" s="260" t="s">
        <v>177</v>
      </c>
      <c r="E171" s="271" t="s">
        <v>1</v>
      </c>
      <c r="F171" s="272" t="s">
        <v>1074</v>
      </c>
      <c r="G171" s="270"/>
      <c r="H171" s="273">
        <v>14.08</v>
      </c>
      <c r="I171" s="274"/>
      <c r="J171" s="270"/>
      <c r="K171" s="270"/>
      <c r="L171" s="275"/>
      <c r="M171" s="276"/>
      <c r="N171" s="277"/>
      <c r="O171" s="277"/>
      <c r="P171" s="277"/>
      <c r="Q171" s="277"/>
      <c r="R171" s="277"/>
      <c r="S171" s="277"/>
      <c r="T171" s="278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79" t="s">
        <v>177</v>
      </c>
      <c r="AU171" s="279" t="s">
        <v>87</v>
      </c>
      <c r="AV171" s="14" t="s">
        <v>87</v>
      </c>
      <c r="AW171" s="14" t="s">
        <v>32</v>
      </c>
      <c r="AX171" s="14" t="s">
        <v>77</v>
      </c>
      <c r="AY171" s="279" t="s">
        <v>167</v>
      </c>
    </row>
    <row r="172" spans="1:51" s="14" customFormat="1" ht="12">
      <c r="A172" s="14"/>
      <c r="B172" s="269"/>
      <c r="C172" s="270"/>
      <c r="D172" s="260" t="s">
        <v>177</v>
      </c>
      <c r="E172" s="271" t="s">
        <v>1</v>
      </c>
      <c r="F172" s="272" t="s">
        <v>1075</v>
      </c>
      <c r="G172" s="270"/>
      <c r="H172" s="273">
        <v>8.568</v>
      </c>
      <c r="I172" s="274"/>
      <c r="J172" s="270"/>
      <c r="K172" s="270"/>
      <c r="L172" s="275"/>
      <c r="M172" s="276"/>
      <c r="N172" s="277"/>
      <c r="O172" s="277"/>
      <c r="P172" s="277"/>
      <c r="Q172" s="277"/>
      <c r="R172" s="277"/>
      <c r="S172" s="277"/>
      <c r="T172" s="278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79" t="s">
        <v>177</v>
      </c>
      <c r="AU172" s="279" t="s">
        <v>87</v>
      </c>
      <c r="AV172" s="14" t="s">
        <v>87</v>
      </c>
      <c r="AW172" s="14" t="s">
        <v>32</v>
      </c>
      <c r="AX172" s="14" t="s">
        <v>77</v>
      </c>
      <c r="AY172" s="279" t="s">
        <v>167</v>
      </c>
    </row>
    <row r="173" spans="1:51" s="14" customFormat="1" ht="12">
      <c r="A173" s="14"/>
      <c r="B173" s="269"/>
      <c r="C173" s="270"/>
      <c r="D173" s="260" t="s">
        <v>177</v>
      </c>
      <c r="E173" s="271" t="s">
        <v>1</v>
      </c>
      <c r="F173" s="272" t="s">
        <v>1076</v>
      </c>
      <c r="G173" s="270"/>
      <c r="H173" s="273">
        <v>5.54</v>
      </c>
      <c r="I173" s="274"/>
      <c r="J173" s="270"/>
      <c r="K173" s="270"/>
      <c r="L173" s="275"/>
      <c r="M173" s="276"/>
      <c r="N173" s="277"/>
      <c r="O173" s="277"/>
      <c r="P173" s="277"/>
      <c r="Q173" s="277"/>
      <c r="R173" s="277"/>
      <c r="S173" s="277"/>
      <c r="T173" s="278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79" t="s">
        <v>177</v>
      </c>
      <c r="AU173" s="279" t="s">
        <v>87</v>
      </c>
      <c r="AV173" s="14" t="s">
        <v>87</v>
      </c>
      <c r="AW173" s="14" t="s">
        <v>32</v>
      </c>
      <c r="AX173" s="14" t="s">
        <v>77</v>
      </c>
      <c r="AY173" s="279" t="s">
        <v>167</v>
      </c>
    </row>
    <row r="174" spans="1:51" s="14" customFormat="1" ht="12">
      <c r="A174" s="14"/>
      <c r="B174" s="269"/>
      <c r="C174" s="270"/>
      <c r="D174" s="260" t="s">
        <v>177</v>
      </c>
      <c r="E174" s="271" t="s">
        <v>1</v>
      </c>
      <c r="F174" s="272" t="s">
        <v>1077</v>
      </c>
      <c r="G174" s="270"/>
      <c r="H174" s="273">
        <v>1.935</v>
      </c>
      <c r="I174" s="274"/>
      <c r="J174" s="270"/>
      <c r="K174" s="270"/>
      <c r="L174" s="275"/>
      <c r="M174" s="276"/>
      <c r="N174" s="277"/>
      <c r="O174" s="277"/>
      <c r="P174" s="277"/>
      <c r="Q174" s="277"/>
      <c r="R174" s="277"/>
      <c r="S174" s="277"/>
      <c r="T174" s="278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79" t="s">
        <v>177</v>
      </c>
      <c r="AU174" s="279" t="s">
        <v>87</v>
      </c>
      <c r="AV174" s="14" t="s">
        <v>87</v>
      </c>
      <c r="AW174" s="14" t="s">
        <v>32</v>
      </c>
      <c r="AX174" s="14" t="s">
        <v>77</v>
      </c>
      <c r="AY174" s="279" t="s">
        <v>167</v>
      </c>
    </row>
    <row r="175" spans="1:51" s="15" customFormat="1" ht="12">
      <c r="A175" s="15"/>
      <c r="B175" s="280"/>
      <c r="C175" s="281"/>
      <c r="D175" s="260" t="s">
        <v>177</v>
      </c>
      <c r="E175" s="282" t="s">
        <v>1</v>
      </c>
      <c r="F175" s="283" t="s">
        <v>196</v>
      </c>
      <c r="G175" s="281"/>
      <c r="H175" s="284">
        <v>133.677</v>
      </c>
      <c r="I175" s="285"/>
      <c r="J175" s="281"/>
      <c r="K175" s="281"/>
      <c r="L175" s="286"/>
      <c r="M175" s="287"/>
      <c r="N175" s="288"/>
      <c r="O175" s="288"/>
      <c r="P175" s="288"/>
      <c r="Q175" s="288"/>
      <c r="R175" s="288"/>
      <c r="S175" s="288"/>
      <c r="T175" s="289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90" t="s">
        <v>177</v>
      </c>
      <c r="AU175" s="290" t="s">
        <v>87</v>
      </c>
      <c r="AV175" s="15" t="s">
        <v>175</v>
      </c>
      <c r="AW175" s="15" t="s">
        <v>32</v>
      </c>
      <c r="AX175" s="15" t="s">
        <v>85</v>
      </c>
      <c r="AY175" s="290" t="s">
        <v>167</v>
      </c>
    </row>
    <row r="176" spans="1:65" s="2" customFormat="1" ht="21.75" customHeight="1">
      <c r="A176" s="40"/>
      <c r="B176" s="41"/>
      <c r="C176" s="245" t="s">
        <v>175</v>
      </c>
      <c r="D176" s="245" t="s">
        <v>170</v>
      </c>
      <c r="E176" s="246" t="s">
        <v>1090</v>
      </c>
      <c r="F176" s="247" t="s">
        <v>1091</v>
      </c>
      <c r="G176" s="248" t="s">
        <v>173</v>
      </c>
      <c r="H176" s="249">
        <v>133.677</v>
      </c>
      <c r="I176" s="250"/>
      <c r="J176" s="251">
        <f>ROUND(I176*H176,2)</f>
        <v>0</v>
      </c>
      <c r="K176" s="247" t="s">
        <v>174</v>
      </c>
      <c r="L176" s="46"/>
      <c r="M176" s="252" t="s">
        <v>1</v>
      </c>
      <c r="N176" s="253" t="s">
        <v>42</v>
      </c>
      <c r="O176" s="93"/>
      <c r="P176" s="254">
        <f>O176*H176</f>
        <v>0</v>
      </c>
      <c r="Q176" s="254">
        <v>0</v>
      </c>
      <c r="R176" s="254">
        <f>Q176*H176</f>
        <v>0</v>
      </c>
      <c r="S176" s="254">
        <v>0</v>
      </c>
      <c r="T176" s="255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56" t="s">
        <v>175</v>
      </c>
      <c r="AT176" s="256" t="s">
        <v>170</v>
      </c>
      <c r="AU176" s="256" t="s">
        <v>87</v>
      </c>
      <c r="AY176" s="19" t="s">
        <v>167</v>
      </c>
      <c r="BE176" s="257">
        <f>IF(N176="základní",J176,0)</f>
        <v>0</v>
      </c>
      <c r="BF176" s="257">
        <f>IF(N176="snížená",J176,0)</f>
        <v>0</v>
      </c>
      <c r="BG176" s="257">
        <f>IF(N176="zákl. přenesená",J176,0)</f>
        <v>0</v>
      </c>
      <c r="BH176" s="257">
        <f>IF(N176="sníž. přenesená",J176,0)</f>
        <v>0</v>
      </c>
      <c r="BI176" s="257">
        <f>IF(N176="nulová",J176,0)</f>
        <v>0</v>
      </c>
      <c r="BJ176" s="19" t="s">
        <v>85</v>
      </c>
      <c r="BK176" s="257">
        <f>ROUND(I176*H176,2)</f>
        <v>0</v>
      </c>
      <c r="BL176" s="19" t="s">
        <v>175</v>
      </c>
      <c r="BM176" s="256" t="s">
        <v>1092</v>
      </c>
    </row>
    <row r="177" spans="1:51" s="13" customFormat="1" ht="12">
      <c r="A177" s="13"/>
      <c r="B177" s="258"/>
      <c r="C177" s="259"/>
      <c r="D177" s="260" t="s">
        <v>177</v>
      </c>
      <c r="E177" s="261" t="s">
        <v>1</v>
      </c>
      <c r="F177" s="262" t="s">
        <v>1093</v>
      </c>
      <c r="G177" s="259"/>
      <c r="H177" s="261" t="s">
        <v>1</v>
      </c>
      <c r="I177" s="263"/>
      <c r="J177" s="259"/>
      <c r="K177" s="259"/>
      <c r="L177" s="264"/>
      <c r="M177" s="265"/>
      <c r="N177" s="266"/>
      <c r="O177" s="266"/>
      <c r="P177" s="266"/>
      <c r="Q177" s="266"/>
      <c r="R177" s="266"/>
      <c r="S177" s="266"/>
      <c r="T177" s="267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8" t="s">
        <v>177</v>
      </c>
      <c r="AU177" s="268" t="s">
        <v>87</v>
      </c>
      <c r="AV177" s="13" t="s">
        <v>85</v>
      </c>
      <c r="AW177" s="13" t="s">
        <v>32</v>
      </c>
      <c r="AX177" s="13" t="s">
        <v>77</v>
      </c>
      <c r="AY177" s="268" t="s">
        <v>167</v>
      </c>
    </row>
    <row r="178" spans="1:51" s="13" customFormat="1" ht="12">
      <c r="A178" s="13"/>
      <c r="B178" s="258"/>
      <c r="C178" s="259"/>
      <c r="D178" s="260" t="s">
        <v>177</v>
      </c>
      <c r="E178" s="261" t="s">
        <v>1</v>
      </c>
      <c r="F178" s="262" t="s">
        <v>1067</v>
      </c>
      <c r="G178" s="259"/>
      <c r="H178" s="261" t="s">
        <v>1</v>
      </c>
      <c r="I178" s="263"/>
      <c r="J178" s="259"/>
      <c r="K178" s="259"/>
      <c r="L178" s="264"/>
      <c r="M178" s="265"/>
      <c r="N178" s="266"/>
      <c r="O178" s="266"/>
      <c r="P178" s="266"/>
      <c r="Q178" s="266"/>
      <c r="R178" s="266"/>
      <c r="S178" s="266"/>
      <c r="T178" s="267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8" t="s">
        <v>177</v>
      </c>
      <c r="AU178" s="268" t="s">
        <v>87</v>
      </c>
      <c r="AV178" s="13" t="s">
        <v>85</v>
      </c>
      <c r="AW178" s="13" t="s">
        <v>32</v>
      </c>
      <c r="AX178" s="13" t="s">
        <v>77</v>
      </c>
      <c r="AY178" s="268" t="s">
        <v>167</v>
      </c>
    </row>
    <row r="179" spans="1:51" s="14" customFormat="1" ht="12">
      <c r="A179" s="14"/>
      <c r="B179" s="269"/>
      <c r="C179" s="270"/>
      <c r="D179" s="260" t="s">
        <v>177</v>
      </c>
      <c r="E179" s="271" t="s">
        <v>1</v>
      </c>
      <c r="F179" s="272" t="s">
        <v>1068</v>
      </c>
      <c r="G179" s="270"/>
      <c r="H179" s="273">
        <v>22.23</v>
      </c>
      <c r="I179" s="274"/>
      <c r="J179" s="270"/>
      <c r="K179" s="270"/>
      <c r="L179" s="275"/>
      <c r="M179" s="276"/>
      <c r="N179" s="277"/>
      <c r="O179" s="277"/>
      <c r="P179" s="277"/>
      <c r="Q179" s="277"/>
      <c r="R179" s="277"/>
      <c r="S179" s="277"/>
      <c r="T179" s="278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79" t="s">
        <v>177</v>
      </c>
      <c r="AU179" s="279" t="s">
        <v>87</v>
      </c>
      <c r="AV179" s="14" t="s">
        <v>87</v>
      </c>
      <c r="AW179" s="14" t="s">
        <v>32</v>
      </c>
      <c r="AX179" s="14" t="s">
        <v>77</v>
      </c>
      <c r="AY179" s="279" t="s">
        <v>167</v>
      </c>
    </row>
    <row r="180" spans="1:51" s="13" customFormat="1" ht="12">
      <c r="A180" s="13"/>
      <c r="B180" s="258"/>
      <c r="C180" s="259"/>
      <c r="D180" s="260" t="s">
        <v>177</v>
      </c>
      <c r="E180" s="261" t="s">
        <v>1</v>
      </c>
      <c r="F180" s="262" t="s">
        <v>1067</v>
      </c>
      <c r="G180" s="259"/>
      <c r="H180" s="261" t="s">
        <v>1</v>
      </c>
      <c r="I180" s="263"/>
      <c r="J180" s="259"/>
      <c r="K180" s="259"/>
      <c r="L180" s="264"/>
      <c r="M180" s="265"/>
      <c r="N180" s="266"/>
      <c r="O180" s="266"/>
      <c r="P180" s="266"/>
      <c r="Q180" s="266"/>
      <c r="R180" s="266"/>
      <c r="S180" s="266"/>
      <c r="T180" s="267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8" t="s">
        <v>177</v>
      </c>
      <c r="AU180" s="268" t="s">
        <v>87</v>
      </c>
      <c r="AV180" s="13" t="s">
        <v>85</v>
      </c>
      <c r="AW180" s="13" t="s">
        <v>32</v>
      </c>
      <c r="AX180" s="13" t="s">
        <v>77</v>
      </c>
      <c r="AY180" s="268" t="s">
        <v>167</v>
      </c>
    </row>
    <row r="181" spans="1:51" s="14" customFormat="1" ht="12">
      <c r="A181" s="14"/>
      <c r="B181" s="269"/>
      <c r="C181" s="270"/>
      <c r="D181" s="260" t="s">
        <v>177</v>
      </c>
      <c r="E181" s="271" t="s">
        <v>1</v>
      </c>
      <c r="F181" s="272" t="s">
        <v>1069</v>
      </c>
      <c r="G181" s="270"/>
      <c r="H181" s="273">
        <v>54.261</v>
      </c>
      <c r="I181" s="274"/>
      <c r="J181" s="270"/>
      <c r="K181" s="270"/>
      <c r="L181" s="275"/>
      <c r="M181" s="276"/>
      <c r="N181" s="277"/>
      <c r="O181" s="277"/>
      <c r="P181" s="277"/>
      <c r="Q181" s="277"/>
      <c r="R181" s="277"/>
      <c r="S181" s="277"/>
      <c r="T181" s="278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79" t="s">
        <v>177</v>
      </c>
      <c r="AU181" s="279" t="s">
        <v>87</v>
      </c>
      <c r="AV181" s="14" t="s">
        <v>87</v>
      </c>
      <c r="AW181" s="14" t="s">
        <v>32</v>
      </c>
      <c r="AX181" s="14" t="s">
        <v>77</v>
      </c>
      <c r="AY181" s="279" t="s">
        <v>167</v>
      </c>
    </row>
    <row r="182" spans="1:51" s="13" customFormat="1" ht="12">
      <c r="A182" s="13"/>
      <c r="B182" s="258"/>
      <c r="C182" s="259"/>
      <c r="D182" s="260" t="s">
        <v>177</v>
      </c>
      <c r="E182" s="261" t="s">
        <v>1</v>
      </c>
      <c r="F182" s="262" t="s">
        <v>1070</v>
      </c>
      <c r="G182" s="259"/>
      <c r="H182" s="261" t="s">
        <v>1</v>
      </c>
      <c r="I182" s="263"/>
      <c r="J182" s="259"/>
      <c r="K182" s="259"/>
      <c r="L182" s="264"/>
      <c r="M182" s="265"/>
      <c r="N182" s="266"/>
      <c r="O182" s="266"/>
      <c r="P182" s="266"/>
      <c r="Q182" s="266"/>
      <c r="R182" s="266"/>
      <c r="S182" s="266"/>
      <c r="T182" s="267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8" t="s">
        <v>177</v>
      </c>
      <c r="AU182" s="268" t="s">
        <v>87</v>
      </c>
      <c r="AV182" s="13" t="s">
        <v>85</v>
      </c>
      <c r="AW182" s="13" t="s">
        <v>32</v>
      </c>
      <c r="AX182" s="13" t="s">
        <v>77</v>
      </c>
      <c r="AY182" s="268" t="s">
        <v>167</v>
      </c>
    </row>
    <row r="183" spans="1:51" s="14" customFormat="1" ht="12">
      <c r="A183" s="14"/>
      <c r="B183" s="269"/>
      <c r="C183" s="270"/>
      <c r="D183" s="260" t="s">
        <v>177</v>
      </c>
      <c r="E183" s="271" t="s">
        <v>1</v>
      </c>
      <c r="F183" s="272" t="s">
        <v>1071</v>
      </c>
      <c r="G183" s="270"/>
      <c r="H183" s="273">
        <v>27.063</v>
      </c>
      <c r="I183" s="274"/>
      <c r="J183" s="270"/>
      <c r="K183" s="270"/>
      <c r="L183" s="275"/>
      <c r="M183" s="276"/>
      <c r="N183" s="277"/>
      <c r="O183" s="277"/>
      <c r="P183" s="277"/>
      <c r="Q183" s="277"/>
      <c r="R183" s="277"/>
      <c r="S183" s="277"/>
      <c r="T183" s="278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9" t="s">
        <v>177</v>
      </c>
      <c r="AU183" s="279" t="s">
        <v>87</v>
      </c>
      <c r="AV183" s="14" t="s">
        <v>87</v>
      </c>
      <c r="AW183" s="14" t="s">
        <v>32</v>
      </c>
      <c r="AX183" s="14" t="s">
        <v>77</v>
      </c>
      <c r="AY183" s="279" t="s">
        <v>167</v>
      </c>
    </row>
    <row r="184" spans="1:51" s="13" customFormat="1" ht="12">
      <c r="A184" s="13"/>
      <c r="B184" s="258"/>
      <c r="C184" s="259"/>
      <c r="D184" s="260" t="s">
        <v>177</v>
      </c>
      <c r="E184" s="261" t="s">
        <v>1</v>
      </c>
      <c r="F184" s="262" t="s">
        <v>1094</v>
      </c>
      <c r="G184" s="259"/>
      <c r="H184" s="261" t="s">
        <v>1</v>
      </c>
      <c r="I184" s="263"/>
      <c r="J184" s="259"/>
      <c r="K184" s="259"/>
      <c r="L184" s="264"/>
      <c r="M184" s="265"/>
      <c r="N184" s="266"/>
      <c r="O184" s="266"/>
      <c r="P184" s="266"/>
      <c r="Q184" s="266"/>
      <c r="R184" s="266"/>
      <c r="S184" s="266"/>
      <c r="T184" s="267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8" t="s">
        <v>177</v>
      </c>
      <c r="AU184" s="268" t="s">
        <v>87</v>
      </c>
      <c r="AV184" s="13" t="s">
        <v>85</v>
      </c>
      <c r="AW184" s="13" t="s">
        <v>32</v>
      </c>
      <c r="AX184" s="13" t="s">
        <v>77</v>
      </c>
      <c r="AY184" s="268" t="s">
        <v>167</v>
      </c>
    </row>
    <row r="185" spans="1:51" s="13" customFormat="1" ht="12">
      <c r="A185" s="13"/>
      <c r="B185" s="258"/>
      <c r="C185" s="259"/>
      <c r="D185" s="260" t="s">
        <v>177</v>
      </c>
      <c r="E185" s="261" t="s">
        <v>1</v>
      </c>
      <c r="F185" s="262" t="s">
        <v>1073</v>
      </c>
      <c r="G185" s="259"/>
      <c r="H185" s="261" t="s">
        <v>1</v>
      </c>
      <c r="I185" s="263"/>
      <c r="J185" s="259"/>
      <c r="K185" s="259"/>
      <c r="L185" s="264"/>
      <c r="M185" s="265"/>
      <c r="N185" s="266"/>
      <c r="O185" s="266"/>
      <c r="P185" s="266"/>
      <c r="Q185" s="266"/>
      <c r="R185" s="266"/>
      <c r="S185" s="266"/>
      <c r="T185" s="26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8" t="s">
        <v>177</v>
      </c>
      <c r="AU185" s="268" t="s">
        <v>87</v>
      </c>
      <c r="AV185" s="13" t="s">
        <v>85</v>
      </c>
      <c r="AW185" s="13" t="s">
        <v>32</v>
      </c>
      <c r="AX185" s="13" t="s">
        <v>77</v>
      </c>
      <c r="AY185" s="268" t="s">
        <v>167</v>
      </c>
    </row>
    <row r="186" spans="1:51" s="14" customFormat="1" ht="12">
      <c r="A186" s="14"/>
      <c r="B186" s="269"/>
      <c r="C186" s="270"/>
      <c r="D186" s="260" t="s">
        <v>177</v>
      </c>
      <c r="E186" s="271" t="s">
        <v>1</v>
      </c>
      <c r="F186" s="272" t="s">
        <v>1074</v>
      </c>
      <c r="G186" s="270"/>
      <c r="H186" s="273">
        <v>14.08</v>
      </c>
      <c r="I186" s="274"/>
      <c r="J186" s="270"/>
      <c r="K186" s="270"/>
      <c r="L186" s="275"/>
      <c r="M186" s="276"/>
      <c r="N186" s="277"/>
      <c r="O186" s="277"/>
      <c r="P186" s="277"/>
      <c r="Q186" s="277"/>
      <c r="R186" s="277"/>
      <c r="S186" s="277"/>
      <c r="T186" s="278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79" t="s">
        <v>177</v>
      </c>
      <c r="AU186" s="279" t="s">
        <v>87</v>
      </c>
      <c r="AV186" s="14" t="s">
        <v>87</v>
      </c>
      <c r="AW186" s="14" t="s">
        <v>32</v>
      </c>
      <c r="AX186" s="14" t="s">
        <v>77</v>
      </c>
      <c r="AY186" s="279" t="s">
        <v>167</v>
      </c>
    </row>
    <row r="187" spans="1:51" s="14" customFormat="1" ht="12">
      <c r="A187" s="14"/>
      <c r="B187" s="269"/>
      <c r="C187" s="270"/>
      <c r="D187" s="260" t="s">
        <v>177</v>
      </c>
      <c r="E187" s="271" t="s">
        <v>1</v>
      </c>
      <c r="F187" s="272" t="s">
        <v>1075</v>
      </c>
      <c r="G187" s="270"/>
      <c r="H187" s="273">
        <v>8.568</v>
      </c>
      <c r="I187" s="274"/>
      <c r="J187" s="270"/>
      <c r="K187" s="270"/>
      <c r="L187" s="275"/>
      <c r="M187" s="276"/>
      <c r="N187" s="277"/>
      <c r="O187" s="277"/>
      <c r="P187" s="277"/>
      <c r="Q187" s="277"/>
      <c r="R187" s="277"/>
      <c r="S187" s="277"/>
      <c r="T187" s="278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79" t="s">
        <v>177</v>
      </c>
      <c r="AU187" s="279" t="s">
        <v>87</v>
      </c>
      <c r="AV187" s="14" t="s">
        <v>87</v>
      </c>
      <c r="AW187" s="14" t="s">
        <v>32</v>
      </c>
      <c r="AX187" s="14" t="s">
        <v>77</v>
      </c>
      <c r="AY187" s="279" t="s">
        <v>167</v>
      </c>
    </row>
    <row r="188" spans="1:51" s="14" customFormat="1" ht="12">
      <c r="A188" s="14"/>
      <c r="B188" s="269"/>
      <c r="C188" s="270"/>
      <c r="D188" s="260" t="s">
        <v>177</v>
      </c>
      <c r="E188" s="271" t="s">
        <v>1</v>
      </c>
      <c r="F188" s="272" t="s">
        <v>1076</v>
      </c>
      <c r="G188" s="270"/>
      <c r="H188" s="273">
        <v>5.54</v>
      </c>
      <c r="I188" s="274"/>
      <c r="J188" s="270"/>
      <c r="K188" s="270"/>
      <c r="L188" s="275"/>
      <c r="M188" s="276"/>
      <c r="N188" s="277"/>
      <c r="O188" s="277"/>
      <c r="P188" s="277"/>
      <c r="Q188" s="277"/>
      <c r="R188" s="277"/>
      <c r="S188" s="277"/>
      <c r="T188" s="278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79" t="s">
        <v>177</v>
      </c>
      <c r="AU188" s="279" t="s">
        <v>87</v>
      </c>
      <c r="AV188" s="14" t="s">
        <v>87</v>
      </c>
      <c r="AW188" s="14" t="s">
        <v>32</v>
      </c>
      <c r="AX188" s="14" t="s">
        <v>77</v>
      </c>
      <c r="AY188" s="279" t="s">
        <v>167</v>
      </c>
    </row>
    <row r="189" spans="1:51" s="14" customFormat="1" ht="12">
      <c r="A189" s="14"/>
      <c r="B189" s="269"/>
      <c r="C189" s="270"/>
      <c r="D189" s="260" t="s">
        <v>177</v>
      </c>
      <c r="E189" s="271" t="s">
        <v>1</v>
      </c>
      <c r="F189" s="272" t="s">
        <v>1077</v>
      </c>
      <c r="G189" s="270"/>
      <c r="H189" s="273">
        <v>1.935</v>
      </c>
      <c r="I189" s="274"/>
      <c r="J189" s="270"/>
      <c r="K189" s="270"/>
      <c r="L189" s="275"/>
      <c r="M189" s="276"/>
      <c r="N189" s="277"/>
      <c r="O189" s="277"/>
      <c r="P189" s="277"/>
      <c r="Q189" s="277"/>
      <c r="R189" s="277"/>
      <c r="S189" s="277"/>
      <c r="T189" s="278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79" t="s">
        <v>177</v>
      </c>
      <c r="AU189" s="279" t="s">
        <v>87</v>
      </c>
      <c r="AV189" s="14" t="s">
        <v>87</v>
      </c>
      <c r="AW189" s="14" t="s">
        <v>32</v>
      </c>
      <c r="AX189" s="14" t="s">
        <v>77</v>
      </c>
      <c r="AY189" s="279" t="s">
        <v>167</v>
      </c>
    </row>
    <row r="190" spans="1:51" s="15" customFormat="1" ht="12">
      <c r="A190" s="15"/>
      <c r="B190" s="280"/>
      <c r="C190" s="281"/>
      <c r="D190" s="260" t="s">
        <v>177</v>
      </c>
      <c r="E190" s="282" t="s">
        <v>1</v>
      </c>
      <c r="F190" s="283" t="s">
        <v>196</v>
      </c>
      <c r="G190" s="281"/>
      <c r="H190" s="284">
        <v>133.677</v>
      </c>
      <c r="I190" s="285"/>
      <c r="J190" s="281"/>
      <c r="K190" s="281"/>
      <c r="L190" s="286"/>
      <c r="M190" s="287"/>
      <c r="N190" s="288"/>
      <c r="O190" s="288"/>
      <c r="P190" s="288"/>
      <c r="Q190" s="288"/>
      <c r="R190" s="288"/>
      <c r="S190" s="288"/>
      <c r="T190" s="289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90" t="s">
        <v>177</v>
      </c>
      <c r="AU190" s="290" t="s">
        <v>87</v>
      </c>
      <c r="AV190" s="15" t="s">
        <v>175</v>
      </c>
      <c r="AW190" s="15" t="s">
        <v>32</v>
      </c>
      <c r="AX190" s="15" t="s">
        <v>85</v>
      </c>
      <c r="AY190" s="290" t="s">
        <v>167</v>
      </c>
    </row>
    <row r="191" spans="1:63" s="12" customFormat="1" ht="22.8" customHeight="1">
      <c r="A191" s="12"/>
      <c r="B191" s="229"/>
      <c r="C191" s="230"/>
      <c r="D191" s="231" t="s">
        <v>76</v>
      </c>
      <c r="E191" s="243" t="s">
        <v>354</v>
      </c>
      <c r="F191" s="243" t="s">
        <v>355</v>
      </c>
      <c r="G191" s="230"/>
      <c r="H191" s="230"/>
      <c r="I191" s="233"/>
      <c r="J191" s="244">
        <f>BK191</f>
        <v>0</v>
      </c>
      <c r="K191" s="230"/>
      <c r="L191" s="235"/>
      <c r="M191" s="236"/>
      <c r="N191" s="237"/>
      <c r="O191" s="237"/>
      <c r="P191" s="238">
        <f>SUM(P192:P198)</f>
        <v>0</v>
      </c>
      <c r="Q191" s="237"/>
      <c r="R191" s="238">
        <f>SUM(R192:R198)</f>
        <v>0</v>
      </c>
      <c r="S191" s="237"/>
      <c r="T191" s="239">
        <f>SUM(T192:T198)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40" t="s">
        <v>85</v>
      </c>
      <c r="AT191" s="241" t="s">
        <v>76</v>
      </c>
      <c r="AU191" s="241" t="s">
        <v>85</v>
      </c>
      <c r="AY191" s="240" t="s">
        <v>167</v>
      </c>
      <c r="BK191" s="242">
        <f>SUM(BK192:BK198)</f>
        <v>0</v>
      </c>
    </row>
    <row r="192" spans="1:65" s="2" customFormat="1" ht="21.75" customHeight="1">
      <c r="A192" s="40"/>
      <c r="B192" s="41"/>
      <c r="C192" s="245" t="s">
        <v>219</v>
      </c>
      <c r="D192" s="245" t="s">
        <v>170</v>
      </c>
      <c r="E192" s="246" t="s">
        <v>1095</v>
      </c>
      <c r="F192" s="247" t="s">
        <v>1096</v>
      </c>
      <c r="G192" s="248" t="s">
        <v>359</v>
      </c>
      <c r="H192" s="249">
        <v>6.149</v>
      </c>
      <c r="I192" s="250"/>
      <c r="J192" s="251">
        <f>ROUND(I192*H192,2)</f>
        <v>0</v>
      </c>
      <c r="K192" s="247" t="s">
        <v>174</v>
      </c>
      <c r="L192" s="46"/>
      <c r="M192" s="252" t="s">
        <v>1</v>
      </c>
      <c r="N192" s="253" t="s">
        <v>42</v>
      </c>
      <c r="O192" s="93"/>
      <c r="P192" s="254">
        <f>O192*H192</f>
        <v>0</v>
      </c>
      <c r="Q192" s="254">
        <v>0</v>
      </c>
      <c r="R192" s="254">
        <f>Q192*H192</f>
        <v>0</v>
      </c>
      <c r="S192" s="254">
        <v>0</v>
      </c>
      <c r="T192" s="255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56" t="s">
        <v>175</v>
      </c>
      <c r="AT192" s="256" t="s">
        <v>170</v>
      </c>
      <c r="AU192" s="256" t="s">
        <v>87</v>
      </c>
      <c r="AY192" s="19" t="s">
        <v>167</v>
      </c>
      <c r="BE192" s="257">
        <f>IF(N192="základní",J192,0)</f>
        <v>0</v>
      </c>
      <c r="BF192" s="257">
        <f>IF(N192="snížená",J192,0)</f>
        <v>0</v>
      </c>
      <c r="BG192" s="257">
        <f>IF(N192="zákl. přenesená",J192,0)</f>
        <v>0</v>
      </c>
      <c r="BH192" s="257">
        <f>IF(N192="sníž. přenesená",J192,0)</f>
        <v>0</v>
      </c>
      <c r="BI192" s="257">
        <f>IF(N192="nulová",J192,0)</f>
        <v>0</v>
      </c>
      <c r="BJ192" s="19" t="s">
        <v>85</v>
      </c>
      <c r="BK192" s="257">
        <f>ROUND(I192*H192,2)</f>
        <v>0</v>
      </c>
      <c r="BL192" s="19" t="s">
        <v>175</v>
      </c>
      <c r="BM192" s="256" t="s">
        <v>1097</v>
      </c>
    </row>
    <row r="193" spans="1:65" s="2" customFormat="1" ht="21.75" customHeight="1">
      <c r="A193" s="40"/>
      <c r="B193" s="41"/>
      <c r="C193" s="245" t="s">
        <v>227</v>
      </c>
      <c r="D193" s="245" t="s">
        <v>170</v>
      </c>
      <c r="E193" s="246" t="s">
        <v>362</v>
      </c>
      <c r="F193" s="247" t="s">
        <v>363</v>
      </c>
      <c r="G193" s="248" t="s">
        <v>359</v>
      </c>
      <c r="H193" s="249">
        <v>6.149</v>
      </c>
      <c r="I193" s="250"/>
      <c r="J193" s="251">
        <f>ROUND(I193*H193,2)</f>
        <v>0</v>
      </c>
      <c r="K193" s="247" t="s">
        <v>174</v>
      </c>
      <c r="L193" s="46"/>
      <c r="M193" s="252" t="s">
        <v>1</v>
      </c>
      <c r="N193" s="253" t="s">
        <v>42</v>
      </c>
      <c r="O193" s="93"/>
      <c r="P193" s="254">
        <f>O193*H193</f>
        <v>0</v>
      </c>
      <c r="Q193" s="254">
        <v>0</v>
      </c>
      <c r="R193" s="254">
        <f>Q193*H193</f>
        <v>0</v>
      </c>
      <c r="S193" s="254">
        <v>0</v>
      </c>
      <c r="T193" s="255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56" t="s">
        <v>175</v>
      </c>
      <c r="AT193" s="256" t="s">
        <v>170</v>
      </c>
      <c r="AU193" s="256" t="s">
        <v>87</v>
      </c>
      <c r="AY193" s="19" t="s">
        <v>167</v>
      </c>
      <c r="BE193" s="257">
        <f>IF(N193="základní",J193,0)</f>
        <v>0</v>
      </c>
      <c r="BF193" s="257">
        <f>IF(N193="snížená",J193,0)</f>
        <v>0</v>
      </c>
      <c r="BG193" s="257">
        <f>IF(N193="zákl. přenesená",J193,0)</f>
        <v>0</v>
      </c>
      <c r="BH193" s="257">
        <f>IF(N193="sníž. přenesená",J193,0)</f>
        <v>0</v>
      </c>
      <c r="BI193" s="257">
        <f>IF(N193="nulová",J193,0)</f>
        <v>0</v>
      </c>
      <c r="BJ193" s="19" t="s">
        <v>85</v>
      </c>
      <c r="BK193" s="257">
        <f>ROUND(I193*H193,2)</f>
        <v>0</v>
      </c>
      <c r="BL193" s="19" t="s">
        <v>175</v>
      </c>
      <c r="BM193" s="256" t="s">
        <v>1098</v>
      </c>
    </row>
    <row r="194" spans="1:65" s="2" customFormat="1" ht="21.75" customHeight="1">
      <c r="A194" s="40"/>
      <c r="B194" s="41"/>
      <c r="C194" s="245" t="s">
        <v>226</v>
      </c>
      <c r="D194" s="245" t="s">
        <v>170</v>
      </c>
      <c r="E194" s="246" t="s">
        <v>366</v>
      </c>
      <c r="F194" s="247" t="s">
        <v>367</v>
      </c>
      <c r="G194" s="248" t="s">
        <v>359</v>
      </c>
      <c r="H194" s="249">
        <v>55.341</v>
      </c>
      <c r="I194" s="250"/>
      <c r="J194" s="251">
        <f>ROUND(I194*H194,2)</f>
        <v>0</v>
      </c>
      <c r="K194" s="247" t="s">
        <v>174</v>
      </c>
      <c r="L194" s="46"/>
      <c r="M194" s="252" t="s">
        <v>1</v>
      </c>
      <c r="N194" s="253" t="s">
        <v>42</v>
      </c>
      <c r="O194" s="93"/>
      <c r="P194" s="254">
        <f>O194*H194</f>
        <v>0</v>
      </c>
      <c r="Q194" s="254">
        <v>0</v>
      </c>
      <c r="R194" s="254">
        <f>Q194*H194</f>
        <v>0</v>
      </c>
      <c r="S194" s="254">
        <v>0</v>
      </c>
      <c r="T194" s="255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56" t="s">
        <v>175</v>
      </c>
      <c r="AT194" s="256" t="s">
        <v>170</v>
      </c>
      <c r="AU194" s="256" t="s">
        <v>87</v>
      </c>
      <c r="AY194" s="19" t="s">
        <v>167</v>
      </c>
      <c r="BE194" s="257">
        <f>IF(N194="základní",J194,0)</f>
        <v>0</v>
      </c>
      <c r="BF194" s="257">
        <f>IF(N194="snížená",J194,0)</f>
        <v>0</v>
      </c>
      <c r="BG194" s="257">
        <f>IF(N194="zákl. přenesená",J194,0)</f>
        <v>0</v>
      </c>
      <c r="BH194" s="257">
        <f>IF(N194="sníž. přenesená",J194,0)</f>
        <v>0</v>
      </c>
      <c r="BI194" s="257">
        <f>IF(N194="nulová",J194,0)</f>
        <v>0</v>
      </c>
      <c r="BJ194" s="19" t="s">
        <v>85</v>
      </c>
      <c r="BK194" s="257">
        <f>ROUND(I194*H194,2)</f>
        <v>0</v>
      </c>
      <c r="BL194" s="19" t="s">
        <v>175</v>
      </c>
      <c r="BM194" s="256" t="s">
        <v>1099</v>
      </c>
    </row>
    <row r="195" spans="1:47" s="2" customFormat="1" ht="12">
      <c r="A195" s="40"/>
      <c r="B195" s="41"/>
      <c r="C195" s="42"/>
      <c r="D195" s="260" t="s">
        <v>369</v>
      </c>
      <c r="E195" s="42"/>
      <c r="F195" s="302" t="s">
        <v>370</v>
      </c>
      <c r="G195" s="42"/>
      <c r="H195" s="42"/>
      <c r="I195" s="156"/>
      <c r="J195" s="42"/>
      <c r="K195" s="42"/>
      <c r="L195" s="46"/>
      <c r="M195" s="303"/>
      <c r="N195" s="304"/>
      <c r="O195" s="93"/>
      <c r="P195" s="93"/>
      <c r="Q195" s="93"/>
      <c r="R195" s="93"/>
      <c r="S195" s="93"/>
      <c r="T195" s="94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369</v>
      </c>
      <c r="AU195" s="19" t="s">
        <v>87</v>
      </c>
    </row>
    <row r="196" spans="1:51" s="14" customFormat="1" ht="12">
      <c r="A196" s="14"/>
      <c r="B196" s="269"/>
      <c r="C196" s="270"/>
      <c r="D196" s="260" t="s">
        <v>177</v>
      </c>
      <c r="E196" s="271" t="s">
        <v>1</v>
      </c>
      <c r="F196" s="272" t="s">
        <v>1100</v>
      </c>
      <c r="G196" s="270"/>
      <c r="H196" s="273">
        <v>55.341</v>
      </c>
      <c r="I196" s="274"/>
      <c r="J196" s="270"/>
      <c r="K196" s="270"/>
      <c r="L196" s="275"/>
      <c r="M196" s="276"/>
      <c r="N196" s="277"/>
      <c r="O196" s="277"/>
      <c r="P196" s="277"/>
      <c r="Q196" s="277"/>
      <c r="R196" s="277"/>
      <c r="S196" s="277"/>
      <c r="T196" s="278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79" t="s">
        <v>177</v>
      </c>
      <c r="AU196" s="279" t="s">
        <v>87</v>
      </c>
      <c r="AV196" s="14" t="s">
        <v>87</v>
      </c>
      <c r="AW196" s="14" t="s">
        <v>32</v>
      </c>
      <c r="AX196" s="14" t="s">
        <v>77</v>
      </c>
      <c r="AY196" s="279" t="s">
        <v>167</v>
      </c>
    </row>
    <row r="197" spans="1:51" s="15" customFormat="1" ht="12">
      <c r="A197" s="15"/>
      <c r="B197" s="280"/>
      <c r="C197" s="281"/>
      <c r="D197" s="260" t="s">
        <v>177</v>
      </c>
      <c r="E197" s="282" t="s">
        <v>1</v>
      </c>
      <c r="F197" s="283" t="s">
        <v>196</v>
      </c>
      <c r="G197" s="281"/>
      <c r="H197" s="284">
        <v>55.341</v>
      </c>
      <c r="I197" s="285"/>
      <c r="J197" s="281"/>
      <c r="K197" s="281"/>
      <c r="L197" s="286"/>
      <c r="M197" s="287"/>
      <c r="N197" s="288"/>
      <c r="O197" s="288"/>
      <c r="P197" s="288"/>
      <c r="Q197" s="288"/>
      <c r="R197" s="288"/>
      <c r="S197" s="288"/>
      <c r="T197" s="289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90" t="s">
        <v>177</v>
      </c>
      <c r="AU197" s="290" t="s">
        <v>87</v>
      </c>
      <c r="AV197" s="15" t="s">
        <v>175</v>
      </c>
      <c r="AW197" s="15" t="s">
        <v>32</v>
      </c>
      <c r="AX197" s="15" t="s">
        <v>85</v>
      </c>
      <c r="AY197" s="290" t="s">
        <v>167</v>
      </c>
    </row>
    <row r="198" spans="1:65" s="2" customFormat="1" ht="21.75" customHeight="1">
      <c r="A198" s="40"/>
      <c r="B198" s="41"/>
      <c r="C198" s="245" t="s">
        <v>238</v>
      </c>
      <c r="D198" s="245" t="s">
        <v>170</v>
      </c>
      <c r="E198" s="246" t="s">
        <v>373</v>
      </c>
      <c r="F198" s="247" t="s">
        <v>374</v>
      </c>
      <c r="G198" s="248" t="s">
        <v>359</v>
      </c>
      <c r="H198" s="249">
        <v>6.149</v>
      </c>
      <c r="I198" s="250"/>
      <c r="J198" s="251">
        <f>ROUND(I198*H198,2)</f>
        <v>0</v>
      </c>
      <c r="K198" s="247" t="s">
        <v>317</v>
      </c>
      <c r="L198" s="46"/>
      <c r="M198" s="252" t="s">
        <v>1</v>
      </c>
      <c r="N198" s="253" t="s">
        <v>42</v>
      </c>
      <c r="O198" s="93"/>
      <c r="P198" s="254">
        <f>O198*H198</f>
        <v>0</v>
      </c>
      <c r="Q198" s="254">
        <v>0</v>
      </c>
      <c r="R198" s="254">
        <f>Q198*H198</f>
        <v>0</v>
      </c>
      <c r="S198" s="254">
        <v>0</v>
      </c>
      <c r="T198" s="255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56" t="s">
        <v>175</v>
      </c>
      <c r="AT198" s="256" t="s">
        <v>170</v>
      </c>
      <c r="AU198" s="256" t="s">
        <v>87</v>
      </c>
      <c r="AY198" s="19" t="s">
        <v>167</v>
      </c>
      <c r="BE198" s="257">
        <f>IF(N198="základní",J198,0)</f>
        <v>0</v>
      </c>
      <c r="BF198" s="257">
        <f>IF(N198="snížená",J198,0)</f>
        <v>0</v>
      </c>
      <c r="BG198" s="257">
        <f>IF(N198="zákl. přenesená",J198,0)</f>
        <v>0</v>
      </c>
      <c r="BH198" s="257">
        <f>IF(N198="sníž. přenesená",J198,0)</f>
        <v>0</v>
      </c>
      <c r="BI198" s="257">
        <f>IF(N198="nulová",J198,0)</f>
        <v>0</v>
      </c>
      <c r="BJ198" s="19" t="s">
        <v>85</v>
      </c>
      <c r="BK198" s="257">
        <f>ROUND(I198*H198,2)</f>
        <v>0</v>
      </c>
      <c r="BL198" s="19" t="s">
        <v>175</v>
      </c>
      <c r="BM198" s="256" t="s">
        <v>1101</v>
      </c>
    </row>
    <row r="199" spans="1:63" s="12" customFormat="1" ht="22.8" customHeight="1">
      <c r="A199" s="12"/>
      <c r="B199" s="229"/>
      <c r="C199" s="230"/>
      <c r="D199" s="231" t="s">
        <v>76</v>
      </c>
      <c r="E199" s="243" t="s">
        <v>572</v>
      </c>
      <c r="F199" s="243" t="s">
        <v>573</v>
      </c>
      <c r="G199" s="230"/>
      <c r="H199" s="230"/>
      <c r="I199" s="233"/>
      <c r="J199" s="244">
        <f>BK199</f>
        <v>0</v>
      </c>
      <c r="K199" s="230"/>
      <c r="L199" s="235"/>
      <c r="M199" s="236"/>
      <c r="N199" s="237"/>
      <c r="O199" s="237"/>
      <c r="P199" s="238">
        <f>P200</f>
        <v>0</v>
      </c>
      <c r="Q199" s="237"/>
      <c r="R199" s="238">
        <f>R200</f>
        <v>0</v>
      </c>
      <c r="S199" s="237"/>
      <c r="T199" s="239">
        <f>T200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40" t="s">
        <v>85</v>
      </c>
      <c r="AT199" s="241" t="s">
        <v>76</v>
      </c>
      <c r="AU199" s="241" t="s">
        <v>85</v>
      </c>
      <c r="AY199" s="240" t="s">
        <v>167</v>
      </c>
      <c r="BK199" s="242">
        <f>BK200</f>
        <v>0</v>
      </c>
    </row>
    <row r="200" spans="1:65" s="2" customFormat="1" ht="16.5" customHeight="1">
      <c r="A200" s="40"/>
      <c r="B200" s="41"/>
      <c r="C200" s="245" t="s">
        <v>168</v>
      </c>
      <c r="D200" s="245" t="s">
        <v>170</v>
      </c>
      <c r="E200" s="246" t="s">
        <v>1027</v>
      </c>
      <c r="F200" s="247" t="s">
        <v>1028</v>
      </c>
      <c r="G200" s="248" t="s">
        <v>359</v>
      </c>
      <c r="H200" s="249">
        <v>6.577</v>
      </c>
      <c r="I200" s="250"/>
      <c r="J200" s="251">
        <f>ROUND(I200*H200,2)</f>
        <v>0</v>
      </c>
      <c r="K200" s="247" t="s">
        <v>174</v>
      </c>
      <c r="L200" s="46"/>
      <c r="M200" s="252" t="s">
        <v>1</v>
      </c>
      <c r="N200" s="253" t="s">
        <v>42</v>
      </c>
      <c r="O200" s="93"/>
      <c r="P200" s="254">
        <f>O200*H200</f>
        <v>0</v>
      </c>
      <c r="Q200" s="254">
        <v>0</v>
      </c>
      <c r="R200" s="254">
        <f>Q200*H200</f>
        <v>0</v>
      </c>
      <c r="S200" s="254">
        <v>0</v>
      </c>
      <c r="T200" s="255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56" t="s">
        <v>175</v>
      </c>
      <c r="AT200" s="256" t="s">
        <v>170</v>
      </c>
      <c r="AU200" s="256" t="s">
        <v>87</v>
      </c>
      <c r="AY200" s="19" t="s">
        <v>167</v>
      </c>
      <c r="BE200" s="257">
        <f>IF(N200="základní",J200,0)</f>
        <v>0</v>
      </c>
      <c r="BF200" s="257">
        <f>IF(N200="snížená",J200,0)</f>
        <v>0</v>
      </c>
      <c r="BG200" s="257">
        <f>IF(N200="zákl. přenesená",J200,0)</f>
        <v>0</v>
      </c>
      <c r="BH200" s="257">
        <f>IF(N200="sníž. přenesená",J200,0)</f>
        <v>0</v>
      </c>
      <c r="BI200" s="257">
        <f>IF(N200="nulová",J200,0)</f>
        <v>0</v>
      </c>
      <c r="BJ200" s="19" t="s">
        <v>85</v>
      </c>
      <c r="BK200" s="257">
        <f>ROUND(I200*H200,2)</f>
        <v>0</v>
      </c>
      <c r="BL200" s="19" t="s">
        <v>175</v>
      </c>
      <c r="BM200" s="256" t="s">
        <v>1102</v>
      </c>
    </row>
    <row r="201" spans="1:63" s="12" customFormat="1" ht="25.9" customHeight="1">
      <c r="A201" s="12"/>
      <c r="B201" s="229"/>
      <c r="C201" s="230"/>
      <c r="D201" s="231" t="s">
        <v>76</v>
      </c>
      <c r="E201" s="232" t="s">
        <v>376</v>
      </c>
      <c r="F201" s="232" t="s">
        <v>377</v>
      </c>
      <c r="G201" s="230"/>
      <c r="H201" s="230"/>
      <c r="I201" s="233"/>
      <c r="J201" s="234">
        <f>BK201</f>
        <v>0</v>
      </c>
      <c r="K201" s="230"/>
      <c r="L201" s="235"/>
      <c r="M201" s="236"/>
      <c r="N201" s="237"/>
      <c r="O201" s="237"/>
      <c r="P201" s="238">
        <f>P202+P219</f>
        <v>0</v>
      </c>
      <c r="Q201" s="237"/>
      <c r="R201" s="238">
        <f>R202+R219</f>
        <v>0.05480756999999999</v>
      </c>
      <c r="S201" s="237"/>
      <c r="T201" s="239">
        <f>T202+T219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40" t="s">
        <v>87</v>
      </c>
      <c r="AT201" s="241" t="s">
        <v>76</v>
      </c>
      <c r="AU201" s="241" t="s">
        <v>77</v>
      </c>
      <c r="AY201" s="240" t="s">
        <v>167</v>
      </c>
      <c r="BK201" s="242">
        <f>BK202+BK219</f>
        <v>0</v>
      </c>
    </row>
    <row r="202" spans="1:63" s="12" customFormat="1" ht="22.8" customHeight="1">
      <c r="A202" s="12"/>
      <c r="B202" s="229"/>
      <c r="C202" s="230"/>
      <c r="D202" s="231" t="s">
        <v>76</v>
      </c>
      <c r="E202" s="243" t="s">
        <v>1103</v>
      </c>
      <c r="F202" s="243" t="s">
        <v>1104</v>
      </c>
      <c r="G202" s="230"/>
      <c r="H202" s="230"/>
      <c r="I202" s="233"/>
      <c r="J202" s="244">
        <f>BK202</f>
        <v>0</v>
      </c>
      <c r="K202" s="230"/>
      <c r="L202" s="235"/>
      <c r="M202" s="236"/>
      <c r="N202" s="237"/>
      <c r="O202" s="237"/>
      <c r="P202" s="238">
        <f>SUM(P203:P218)</f>
        <v>0</v>
      </c>
      <c r="Q202" s="237"/>
      <c r="R202" s="238">
        <f>SUM(R203:R218)</f>
        <v>0</v>
      </c>
      <c r="S202" s="237"/>
      <c r="T202" s="239">
        <f>SUM(T203:T218)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40" t="s">
        <v>87</v>
      </c>
      <c r="AT202" s="241" t="s">
        <v>76</v>
      </c>
      <c r="AU202" s="241" t="s">
        <v>85</v>
      </c>
      <c r="AY202" s="240" t="s">
        <v>167</v>
      </c>
      <c r="BK202" s="242">
        <f>SUM(BK203:BK218)</f>
        <v>0</v>
      </c>
    </row>
    <row r="203" spans="1:65" s="2" customFormat="1" ht="21.75" customHeight="1">
      <c r="A203" s="40"/>
      <c r="B203" s="41"/>
      <c r="C203" s="245" t="s">
        <v>264</v>
      </c>
      <c r="D203" s="245" t="s">
        <v>448</v>
      </c>
      <c r="E203" s="246" t="s">
        <v>1105</v>
      </c>
      <c r="F203" s="247" t="s">
        <v>1106</v>
      </c>
      <c r="G203" s="248" t="s">
        <v>173</v>
      </c>
      <c r="H203" s="249">
        <v>133.677</v>
      </c>
      <c r="I203" s="250"/>
      <c r="J203" s="251">
        <f>ROUND(I203*H203,2)</f>
        <v>0</v>
      </c>
      <c r="K203" s="247" t="s">
        <v>451</v>
      </c>
      <c r="L203" s="46"/>
      <c r="M203" s="252" t="s">
        <v>1</v>
      </c>
      <c r="N203" s="253" t="s">
        <v>42</v>
      </c>
      <c r="O203" s="93"/>
      <c r="P203" s="254">
        <f>O203*H203</f>
        <v>0</v>
      </c>
      <c r="Q203" s="254">
        <v>0</v>
      </c>
      <c r="R203" s="254">
        <f>Q203*H203</f>
        <v>0</v>
      </c>
      <c r="S203" s="254">
        <v>0</v>
      </c>
      <c r="T203" s="255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56" t="s">
        <v>300</v>
      </c>
      <c r="AT203" s="256" t="s">
        <v>170</v>
      </c>
      <c r="AU203" s="256" t="s">
        <v>87</v>
      </c>
      <c r="AY203" s="19" t="s">
        <v>167</v>
      </c>
      <c r="BE203" s="257">
        <f>IF(N203="základní",J203,0)</f>
        <v>0</v>
      </c>
      <c r="BF203" s="257">
        <f>IF(N203="snížená",J203,0)</f>
        <v>0</v>
      </c>
      <c r="BG203" s="257">
        <f>IF(N203="zákl. přenesená",J203,0)</f>
        <v>0</v>
      </c>
      <c r="BH203" s="257">
        <f>IF(N203="sníž. přenesená",J203,0)</f>
        <v>0</v>
      </c>
      <c r="BI203" s="257">
        <f>IF(N203="nulová",J203,0)</f>
        <v>0</v>
      </c>
      <c r="BJ203" s="19" t="s">
        <v>85</v>
      </c>
      <c r="BK203" s="257">
        <f>ROUND(I203*H203,2)</f>
        <v>0</v>
      </c>
      <c r="BL203" s="19" t="s">
        <v>300</v>
      </c>
      <c r="BM203" s="256" t="s">
        <v>1107</v>
      </c>
    </row>
    <row r="204" spans="1:51" s="13" customFormat="1" ht="12">
      <c r="A204" s="13"/>
      <c r="B204" s="258"/>
      <c r="C204" s="259"/>
      <c r="D204" s="260" t="s">
        <v>177</v>
      </c>
      <c r="E204" s="261" t="s">
        <v>1</v>
      </c>
      <c r="F204" s="262" t="s">
        <v>1108</v>
      </c>
      <c r="G204" s="259"/>
      <c r="H204" s="261" t="s">
        <v>1</v>
      </c>
      <c r="I204" s="263"/>
      <c r="J204" s="259"/>
      <c r="K204" s="259"/>
      <c r="L204" s="264"/>
      <c r="M204" s="265"/>
      <c r="N204" s="266"/>
      <c r="O204" s="266"/>
      <c r="P204" s="266"/>
      <c r="Q204" s="266"/>
      <c r="R204" s="266"/>
      <c r="S204" s="266"/>
      <c r="T204" s="267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8" t="s">
        <v>177</v>
      </c>
      <c r="AU204" s="268" t="s">
        <v>87</v>
      </c>
      <c r="AV204" s="13" t="s">
        <v>85</v>
      </c>
      <c r="AW204" s="13" t="s">
        <v>32</v>
      </c>
      <c r="AX204" s="13" t="s">
        <v>77</v>
      </c>
      <c r="AY204" s="268" t="s">
        <v>167</v>
      </c>
    </row>
    <row r="205" spans="1:51" s="13" customFormat="1" ht="12">
      <c r="A205" s="13"/>
      <c r="B205" s="258"/>
      <c r="C205" s="259"/>
      <c r="D205" s="260" t="s">
        <v>177</v>
      </c>
      <c r="E205" s="261" t="s">
        <v>1</v>
      </c>
      <c r="F205" s="262" t="s">
        <v>1067</v>
      </c>
      <c r="G205" s="259"/>
      <c r="H205" s="261" t="s">
        <v>1</v>
      </c>
      <c r="I205" s="263"/>
      <c r="J205" s="259"/>
      <c r="K205" s="259"/>
      <c r="L205" s="264"/>
      <c r="M205" s="265"/>
      <c r="N205" s="266"/>
      <c r="O205" s="266"/>
      <c r="P205" s="266"/>
      <c r="Q205" s="266"/>
      <c r="R205" s="266"/>
      <c r="S205" s="266"/>
      <c r="T205" s="267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8" t="s">
        <v>177</v>
      </c>
      <c r="AU205" s="268" t="s">
        <v>87</v>
      </c>
      <c r="AV205" s="13" t="s">
        <v>85</v>
      </c>
      <c r="AW205" s="13" t="s">
        <v>32</v>
      </c>
      <c r="AX205" s="13" t="s">
        <v>77</v>
      </c>
      <c r="AY205" s="268" t="s">
        <v>167</v>
      </c>
    </row>
    <row r="206" spans="1:51" s="14" customFormat="1" ht="12">
      <c r="A206" s="14"/>
      <c r="B206" s="269"/>
      <c r="C206" s="270"/>
      <c r="D206" s="260" t="s">
        <v>177</v>
      </c>
      <c r="E206" s="271" t="s">
        <v>1</v>
      </c>
      <c r="F206" s="272" t="s">
        <v>1068</v>
      </c>
      <c r="G206" s="270"/>
      <c r="H206" s="273">
        <v>22.23</v>
      </c>
      <c r="I206" s="274"/>
      <c r="J206" s="270"/>
      <c r="K206" s="270"/>
      <c r="L206" s="275"/>
      <c r="M206" s="276"/>
      <c r="N206" s="277"/>
      <c r="O206" s="277"/>
      <c r="P206" s="277"/>
      <c r="Q206" s="277"/>
      <c r="R206" s="277"/>
      <c r="S206" s="277"/>
      <c r="T206" s="278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79" t="s">
        <v>177</v>
      </c>
      <c r="AU206" s="279" t="s">
        <v>87</v>
      </c>
      <c r="AV206" s="14" t="s">
        <v>87</v>
      </c>
      <c r="AW206" s="14" t="s">
        <v>32</v>
      </c>
      <c r="AX206" s="14" t="s">
        <v>77</v>
      </c>
      <c r="AY206" s="279" t="s">
        <v>167</v>
      </c>
    </row>
    <row r="207" spans="1:51" s="13" customFormat="1" ht="12">
      <c r="A207" s="13"/>
      <c r="B207" s="258"/>
      <c r="C207" s="259"/>
      <c r="D207" s="260" t="s">
        <v>177</v>
      </c>
      <c r="E207" s="261" t="s">
        <v>1</v>
      </c>
      <c r="F207" s="262" t="s">
        <v>1067</v>
      </c>
      <c r="G207" s="259"/>
      <c r="H207" s="261" t="s">
        <v>1</v>
      </c>
      <c r="I207" s="263"/>
      <c r="J207" s="259"/>
      <c r="K207" s="259"/>
      <c r="L207" s="264"/>
      <c r="M207" s="265"/>
      <c r="N207" s="266"/>
      <c r="O207" s="266"/>
      <c r="P207" s="266"/>
      <c r="Q207" s="266"/>
      <c r="R207" s="266"/>
      <c r="S207" s="266"/>
      <c r="T207" s="267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8" t="s">
        <v>177</v>
      </c>
      <c r="AU207" s="268" t="s">
        <v>87</v>
      </c>
      <c r="AV207" s="13" t="s">
        <v>85</v>
      </c>
      <c r="AW207" s="13" t="s">
        <v>32</v>
      </c>
      <c r="AX207" s="13" t="s">
        <v>77</v>
      </c>
      <c r="AY207" s="268" t="s">
        <v>167</v>
      </c>
    </row>
    <row r="208" spans="1:51" s="14" customFormat="1" ht="12">
      <c r="A208" s="14"/>
      <c r="B208" s="269"/>
      <c r="C208" s="270"/>
      <c r="D208" s="260" t="s">
        <v>177</v>
      </c>
      <c r="E208" s="271" t="s">
        <v>1</v>
      </c>
      <c r="F208" s="272" t="s">
        <v>1069</v>
      </c>
      <c r="G208" s="270"/>
      <c r="H208" s="273">
        <v>54.261</v>
      </c>
      <c r="I208" s="274"/>
      <c r="J208" s="270"/>
      <c r="K208" s="270"/>
      <c r="L208" s="275"/>
      <c r="M208" s="276"/>
      <c r="N208" s="277"/>
      <c r="O208" s="277"/>
      <c r="P208" s="277"/>
      <c r="Q208" s="277"/>
      <c r="R208" s="277"/>
      <c r="S208" s="277"/>
      <c r="T208" s="278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79" t="s">
        <v>177</v>
      </c>
      <c r="AU208" s="279" t="s">
        <v>87</v>
      </c>
      <c r="AV208" s="14" t="s">
        <v>87</v>
      </c>
      <c r="AW208" s="14" t="s">
        <v>32</v>
      </c>
      <c r="AX208" s="14" t="s">
        <v>77</v>
      </c>
      <c r="AY208" s="279" t="s">
        <v>167</v>
      </c>
    </row>
    <row r="209" spans="1:51" s="13" customFormat="1" ht="12">
      <c r="A209" s="13"/>
      <c r="B209" s="258"/>
      <c r="C209" s="259"/>
      <c r="D209" s="260" t="s">
        <v>177</v>
      </c>
      <c r="E209" s="261" t="s">
        <v>1</v>
      </c>
      <c r="F209" s="262" t="s">
        <v>1070</v>
      </c>
      <c r="G209" s="259"/>
      <c r="H209" s="261" t="s">
        <v>1</v>
      </c>
      <c r="I209" s="263"/>
      <c r="J209" s="259"/>
      <c r="K209" s="259"/>
      <c r="L209" s="264"/>
      <c r="M209" s="265"/>
      <c r="N209" s="266"/>
      <c r="O209" s="266"/>
      <c r="P209" s="266"/>
      <c r="Q209" s="266"/>
      <c r="R209" s="266"/>
      <c r="S209" s="266"/>
      <c r="T209" s="267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8" t="s">
        <v>177</v>
      </c>
      <c r="AU209" s="268" t="s">
        <v>87</v>
      </c>
      <c r="AV209" s="13" t="s">
        <v>85</v>
      </c>
      <c r="AW209" s="13" t="s">
        <v>32</v>
      </c>
      <c r="AX209" s="13" t="s">
        <v>77</v>
      </c>
      <c r="AY209" s="268" t="s">
        <v>167</v>
      </c>
    </row>
    <row r="210" spans="1:51" s="14" customFormat="1" ht="12">
      <c r="A210" s="14"/>
      <c r="B210" s="269"/>
      <c r="C210" s="270"/>
      <c r="D210" s="260" t="s">
        <v>177</v>
      </c>
      <c r="E210" s="271" t="s">
        <v>1</v>
      </c>
      <c r="F210" s="272" t="s">
        <v>1071</v>
      </c>
      <c r="G210" s="270"/>
      <c r="H210" s="273">
        <v>27.063</v>
      </c>
      <c r="I210" s="274"/>
      <c r="J210" s="270"/>
      <c r="K210" s="270"/>
      <c r="L210" s="275"/>
      <c r="M210" s="276"/>
      <c r="N210" s="277"/>
      <c r="O210" s="277"/>
      <c r="P210" s="277"/>
      <c r="Q210" s="277"/>
      <c r="R210" s="277"/>
      <c r="S210" s="277"/>
      <c r="T210" s="278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79" t="s">
        <v>177</v>
      </c>
      <c r="AU210" s="279" t="s">
        <v>87</v>
      </c>
      <c r="AV210" s="14" t="s">
        <v>87</v>
      </c>
      <c r="AW210" s="14" t="s">
        <v>32</v>
      </c>
      <c r="AX210" s="14" t="s">
        <v>77</v>
      </c>
      <c r="AY210" s="279" t="s">
        <v>167</v>
      </c>
    </row>
    <row r="211" spans="1:51" s="13" customFormat="1" ht="12">
      <c r="A211" s="13"/>
      <c r="B211" s="258"/>
      <c r="C211" s="259"/>
      <c r="D211" s="260" t="s">
        <v>177</v>
      </c>
      <c r="E211" s="261" t="s">
        <v>1</v>
      </c>
      <c r="F211" s="262" t="s">
        <v>1109</v>
      </c>
      <c r="G211" s="259"/>
      <c r="H211" s="261" t="s">
        <v>1</v>
      </c>
      <c r="I211" s="263"/>
      <c r="J211" s="259"/>
      <c r="K211" s="259"/>
      <c r="L211" s="264"/>
      <c r="M211" s="265"/>
      <c r="N211" s="266"/>
      <c r="O211" s="266"/>
      <c r="P211" s="266"/>
      <c r="Q211" s="266"/>
      <c r="R211" s="266"/>
      <c r="S211" s="266"/>
      <c r="T211" s="267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8" t="s">
        <v>177</v>
      </c>
      <c r="AU211" s="268" t="s">
        <v>87</v>
      </c>
      <c r="AV211" s="13" t="s">
        <v>85</v>
      </c>
      <c r="AW211" s="13" t="s">
        <v>32</v>
      </c>
      <c r="AX211" s="13" t="s">
        <v>77</v>
      </c>
      <c r="AY211" s="268" t="s">
        <v>167</v>
      </c>
    </row>
    <row r="212" spans="1:51" s="13" customFormat="1" ht="12">
      <c r="A212" s="13"/>
      <c r="B212" s="258"/>
      <c r="C212" s="259"/>
      <c r="D212" s="260" t="s">
        <v>177</v>
      </c>
      <c r="E212" s="261" t="s">
        <v>1</v>
      </c>
      <c r="F212" s="262" t="s">
        <v>1073</v>
      </c>
      <c r="G212" s="259"/>
      <c r="H212" s="261" t="s">
        <v>1</v>
      </c>
      <c r="I212" s="263"/>
      <c r="J212" s="259"/>
      <c r="K212" s="259"/>
      <c r="L212" s="264"/>
      <c r="M212" s="265"/>
      <c r="N212" s="266"/>
      <c r="O212" s="266"/>
      <c r="P212" s="266"/>
      <c r="Q212" s="266"/>
      <c r="R212" s="266"/>
      <c r="S212" s="266"/>
      <c r="T212" s="267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8" t="s">
        <v>177</v>
      </c>
      <c r="AU212" s="268" t="s">
        <v>87</v>
      </c>
      <c r="AV212" s="13" t="s">
        <v>85</v>
      </c>
      <c r="AW212" s="13" t="s">
        <v>32</v>
      </c>
      <c r="AX212" s="13" t="s">
        <v>77</v>
      </c>
      <c r="AY212" s="268" t="s">
        <v>167</v>
      </c>
    </row>
    <row r="213" spans="1:51" s="14" customFormat="1" ht="12">
      <c r="A213" s="14"/>
      <c r="B213" s="269"/>
      <c r="C213" s="270"/>
      <c r="D213" s="260" t="s">
        <v>177</v>
      </c>
      <c r="E213" s="271" t="s">
        <v>1</v>
      </c>
      <c r="F213" s="272" t="s">
        <v>1074</v>
      </c>
      <c r="G213" s="270"/>
      <c r="H213" s="273">
        <v>14.08</v>
      </c>
      <c r="I213" s="274"/>
      <c r="J213" s="270"/>
      <c r="K213" s="270"/>
      <c r="L213" s="275"/>
      <c r="M213" s="276"/>
      <c r="N213" s="277"/>
      <c r="O213" s="277"/>
      <c r="P213" s="277"/>
      <c r="Q213" s="277"/>
      <c r="R213" s="277"/>
      <c r="S213" s="277"/>
      <c r="T213" s="278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79" t="s">
        <v>177</v>
      </c>
      <c r="AU213" s="279" t="s">
        <v>87</v>
      </c>
      <c r="AV213" s="14" t="s">
        <v>87</v>
      </c>
      <c r="AW213" s="14" t="s">
        <v>32</v>
      </c>
      <c r="AX213" s="14" t="s">
        <v>77</v>
      </c>
      <c r="AY213" s="279" t="s">
        <v>167</v>
      </c>
    </row>
    <row r="214" spans="1:51" s="14" customFormat="1" ht="12">
      <c r="A214" s="14"/>
      <c r="B214" s="269"/>
      <c r="C214" s="270"/>
      <c r="D214" s="260" t="s">
        <v>177</v>
      </c>
      <c r="E214" s="271" t="s">
        <v>1</v>
      </c>
      <c r="F214" s="272" t="s">
        <v>1075</v>
      </c>
      <c r="G214" s="270"/>
      <c r="H214" s="273">
        <v>8.568</v>
      </c>
      <c r="I214" s="274"/>
      <c r="J214" s="270"/>
      <c r="K214" s="270"/>
      <c r="L214" s="275"/>
      <c r="M214" s="276"/>
      <c r="N214" s="277"/>
      <c r="O214" s="277"/>
      <c r="P214" s="277"/>
      <c r="Q214" s="277"/>
      <c r="R214" s="277"/>
      <c r="S214" s="277"/>
      <c r="T214" s="278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79" t="s">
        <v>177</v>
      </c>
      <c r="AU214" s="279" t="s">
        <v>87</v>
      </c>
      <c r="AV214" s="14" t="s">
        <v>87</v>
      </c>
      <c r="AW214" s="14" t="s">
        <v>32</v>
      </c>
      <c r="AX214" s="14" t="s">
        <v>77</v>
      </c>
      <c r="AY214" s="279" t="s">
        <v>167</v>
      </c>
    </row>
    <row r="215" spans="1:51" s="14" customFormat="1" ht="12">
      <c r="A215" s="14"/>
      <c r="B215" s="269"/>
      <c r="C215" s="270"/>
      <c r="D215" s="260" t="s">
        <v>177</v>
      </c>
      <c r="E215" s="271" t="s">
        <v>1</v>
      </c>
      <c r="F215" s="272" t="s">
        <v>1076</v>
      </c>
      <c r="G215" s="270"/>
      <c r="H215" s="273">
        <v>5.54</v>
      </c>
      <c r="I215" s="274"/>
      <c r="J215" s="270"/>
      <c r="K215" s="270"/>
      <c r="L215" s="275"/>
      <c r="M215" s="276"/>
      <c r="N215" s="277"/>
      <c r="O215" s="277"/>
      <c r="P215" s="277"/>
      <c r="Q215" s="277"/>
      <c r="R215" s="277"/>
      <c r="S215" s="277"/>
      <c r="T215" s="278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79" t="s">
        <v>177</v>
      </c>
      <c r="AU215" s="279" t="s">
        <v>87</v>
      </c>
      <c r="AV215" s="14" t="s">
        <v>87</v>
      </c>
      <c r="AW215" s="14" t="s">
        <v>32</v>
      </c>
      <c r="AX215" s="14" t="s">
        <v>77</v>
      </c>
      <c r="AY215" s="279" t="s">
        <v>167</v>
      </c>
    </row>
    <row r="216" spans="1:51" s="14" customFormat="1" ht="12">
      <c r="A216" s="14"/>
      <c r="B216" s="269"/>
      <c r="C216" s="270"/>
      <c r="D216" s="260" t="s">
        <v>177</v>
      </c>
      <c r="E216" s="271" t="s">
        <v>1</v>
      </c>
      <c r="F216" s="272" t="s">
        <v>1077</v>
      </c>
      <c r="G216" s="270"/>
      <c r="H216" s="273">
        <v>1.935</v>
      </c>
      <c r="I216" s="274"/>
      <c r="J216" s="270"/>
      <c r="K216" s="270"/>
      <c r="L216" s="275"/>
      <c r="M216" s="276"/>
      <c r="N216" s="277"/>
      <c r="O216" s="277"/>
      <c r="P216" s="277"/>
      <c r="Q216" s="277"/>
      <c r="R216" s="277"/>
      <c r="S216" s="277"/>
      <c r="T216" s="278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79" t="s">
        <v>177</v>
      </c>
      <c r="AU216" s="279" t="s">
        <v>87</v>
      </c>
      <c r="AV216" s="14" t="s">
        <v>87</v>
      </c>
      <c r="AW216" s="14" t="s">
        <v>32</v>
      </c>
      <c r="AX216" s="14" t="s">
        <v>77</v>
      </c>
      <c r="AY216" s="279" t="s">
        <v>167</v>
      </c>
    </row>
    <row r="217" spans="1:51" s="15" customFormat="1" ht="12">
      <c r="A217" s="15"/>
      <c r="B217" s="280"/>
      <c r="C217" s="281"/>
      <c r="D217" s="260" t="s">
        <v>177</v>
      </c>
      <c r="E217" s="282" t="s">
        <v>1</v>
      </c>
      <c r="F217" s="283" t="s">
        <v>196</v>
      </c>
      <c r="G217" s="281"/>
      <c r="H217" s="284">
        <v>133.677</v>
      </c>
      <c r="I217" s="285"/>
      <c r="J217" s="281"/>
      <c r="K217" s="281"/>
      <c r="L217" s="286"/>
      <c r="M217" s="287"/>
      <c r="N217" s="288"/>
      <c r="O217" s="288"/>
      <c r="P217" s="288"/>
      <c r="Q217" s="288"/>
      <c r="R217" s="288"/>
      <c r="S217" s="288"/>
      <c r="T217" s="289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90" t="s">
        <v>177</v>
      </c>
      <c r="AU217" s="290" t="s">
        <v>87</v>
      </c>
      <c r="AV217" s="15" t="s">
        <v>175</v>
      </c>
      <c r="AW217" s="15" t="s">
        <v>32</v>
      </c>
      <c r="AX217" s="15" t="s">
        <v>85</v>
      </c>
      <c r="AY217" s="290" t="s">
        <v>167</v>
      </c>
    </row>
    <row r="218" spans="1:65" s="2" customFormat="1" ht="21.75" customHeight="1">
      <c r="A218" s="40"/>
      <c r="B218" s="41"/>
      <c r="C218" s="245" t="s">
        <v>271</v>
      </c>
      <c r="D218" s="245" t="s">
        <v>170</v>
      </c>
      <c r="E218" s="246" t="s">
        <v>1110</v>
      </c>
      <c r="F218" s="247" t="s">
        <v>1111</v>
      </c>
      <c r="G218" s="248" t="s">
        <v>631</v>
      </c>
      <c r="H218" s="318"/>
      <c r="I218" s="250"/>
      <c r="J218" s="251">
        <f>ROUND(I218*H218,2)</f>
        <v>0</v>
      </c>
      <c r="K218" s="247" t="s">
        <v>174</v>
      </c>
      <c r="L218" s="46"/>
      <c r="M218" s="252" t="s">
        <v>1</v>
      </c>
      <c r="N218" s="253" t="s">
        <v>42</v>
      </c>
      <c r="O218" s="93"/>
      <c r="P218" s="254">
        <f>O218*H218</f>
        <v>0</v>
      </c>
      <c r="Q218" s="254">
        <v>0</v>
      </c>
      <c r="R218" s="254">
        <f>Q218*H218</f>
        <v>0</v>
      </c>
      <c r="S218" s="254">
        <v>0</v>
      </c>
      <c r="T218" s="255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56" t="s">
        <v>300</v>
      </c>
      <c r="AT218" s="256" t="s">
        <v>170</v>
      </c>
      <c r="AU218" s="256" t="s">
        <v>87</v>
      </c>
      <c r="AY218" s="19" t="s">
        <v>167</v>
      </c>
      <c r="BE218" s="257">
        <f>IF(N218="základní",J218,0)</f>
        <v>0</v>
      </c>
      <c r="BF218" s="257">
        <f>IF(N218="snížená",J218,0)</f>
        <v>0</v>
      </c>
      <c r="BG218" s="257">
        <f>IF(N218="zákl. přenesená",J218,0)</f>
        <v>0</v>
      </c>
      <c r="BH218" s="257">
        <f>IF(N218="sníž. přenesená",J218,0)</f>
        <v>0</v>
      </c>
      <c r="BI218" s="257">
        <f>IF(N218="nulová",J218,0)</f>
        <v>0</v>
      </c>
      <c r="BJ218" s="19" t="s">
        <v>85</v>
      </c>
      <c r="BK218" s="257">
        <f>ROUND(I218*H218,2)</f>
        <v>0</v>
      </c>
      <c r="BL218" s="19" t="s">
        <v>300</v>
      </c>
      <c r="BM218" s="256" t="s">
        <v>1112</v>
      </c>
    </row>
    <row r="219" spans="1:63" s="12" customFormat="1" ht="22.8" customHeight="1">
      <c r="A219" s="12"/>
      <c r="B219" s="229"/>
      <c r="C219" s="230"/>
      <c r="D219" s="231" t="s">
        <v>76</v>
      </c>
      <c r="E219" s="243" t="s">
        <v>915</v>
      </c>
      <c r="F219" s="243" t="s">
        <v>916</v>
      </c>
      <c r="G219" s="230"/>
      <c r="H219" s="230"/>
      <c r="I219" s="233"/>
      <c r="J219" s="244">
        <f>BK219</f>
        <v>0</v>
      </c>
      <c r="K219" s="230"/>
      <c r="L219" s="235"/>
      <c r="M219" s="236"/>
      <c r="N219" s="237"/>
      <c r="O219" s="237"/>
      <c r="P219" s="238">
        <f>SUM(P220:P235)</f>
        <v>0</v>
      </c>
      <c r="Q219" s="237"/>
      <c r="R219" s="238">
        <f>SUM(R220:R235)</f>
        <v>0.05480756999999999</v>
      </c>
      <c r="S219" s="237"/>
      <c r="T219" s="239">
        <f>SUM(T220:T235)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40" t="s">
        <v>87</v>
      </c>
      <c r="AT219" s="241" t="s">
        <v>76</v>
      </c>
      <c r="AU219" s="241" t="s">
        <v>85</v>
      </c>
      <c r="AY219" s="240" t="s">
        <v>167</v>
      </c>
      <c r="BK219" s="242">
        <f>SUM(BK220:BK235)</f>
        <v>0</v>
      </c>
    </row>
    <row r="220" spans="1:65" s="2" customFormat="1" ht="21.75" customHeight="1">
      <c r="A220" s="40"/>
      <c r="B220" s="41"/>
      <c r="C220" s="245" t="s">
        <v>277</v>
      </c>
      <c r="D220" s="245" t="s">
        <v>170</v>
      </c>
      <c r="E220" s="246" t="s">
        <v>1113</v>
      </c>
      <c r="F220" s="247" t="s">
        <v>1114</v>
      </c>
      <c r="G220" s="248" t="s">
        <v>173</v>
      </c>
      <c r="H220" s="249">
        <v>133.677</v>
      </c>
      <c r="I220" s="250"/>
      <c r="J220" s="251">
        <f>ROUND(I220*H220,2)</f>
        <v>0</v>
      </c>
      <c r="K220" s="247" t="s">
        <v>1</v>
      </c>
      <c r="L220" s="46"/>
      <c r="M220" s="252" t="s">
        <v>1</v>
      </c>
      <c r="N220" s="253" t="s">
        <v>42</v>
      </c>
      <c r="O220" s="93"/>
      <c r="P220" s="254">
        <f>O220*H220</f>
        <v>0</v>
      </c>
      <c r="Q220" s="254">
        <v>0.00041</v>
      </c>
      <c r="R220" s="254">
        <f>Q220*H220</f>
        <v>0.05480756999999999</v>
      </c>
      <c r="S220" s="254">
        <v>0</v>
      </c>
      <c r="T220" s="255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56" t="s">
        <v>300</v>
      </c>
      <c r="AT220" s="256" t="s">
        <v>170</v>
      </c>
      <c r="AU220" s="256" t="s">
        <v>87</v>
      </c>
      <c r="AY220" s="19" t="s">
        <v>167</v>
      </c>
      <c r="BE220" s="257">
        <f>IF(N220="základní",J220,0)</f>
        <v>0</v>
      </c>
      <c r="BF220" s="257">
        <f>IF(N220="snížená",J220,0)</f>
        <v>0</v>
      </c>
      <c r="BG220" s="257">
        <f>IF(N220="zákl. přenesená",J220,0)</f>
        <v>0</v>
      </c>
      <c r="BH220" s="257">
        <f>IF(N220="sníž. přenesená",J220,0)</f>
        <v>0</v>
      </c>
      <c r="BI220" s="257">
        <f>IF(N220="nulová",J220,0)</f>
        <v>0</v>
      </c>
      <c r="BJ220" s="19" t="s">
        <v>85</v>
      </c>
      <c r="BK220" s="257">
        <f>ROUND(I220*H220,2)</f>
        <v>0</v>
      </c>
      <c r="BL220" s="19" t="s">
        <v>300</v>
      </c>
      <c r="BM220" s="256" t="s">
        <v>1115</v>
      </c>
    </row>
    <row r="221" spans="1:51" s="13" customFormat="1" ht="12">
      <c r="A221" s="13"/>
      <c r="B221" s="258"/>
      <c r="C221" s="259"/>
      <c r="D221" s="260" t="s">
        <v>177</v>
      </c>
      <c r="E221" s="261" t="s">
        <v>1</v>
      </c>
      <c r="F221" s="262" t="s">
        <v>1116</v>
      </c>
      <c r="G221" s="259"/>
      <c r="H221" s="261" t="s">
        <v>1</v>
      </c>
      <c r="I221" s="263"/>
      <c r="J221" s="259"/>
      <c r="K221" s="259"/>
      <c r="L221" s="264"/>
      <c r="M221" s="265"/>
      <c r="N221" s="266"/>
      <c r="O221" s="266"/>
      <c r="P221" s="266"/>
      <c r="Q221" s="266"/>
      <c r="R221" s="266"/>
      <c r="S221" s="266"/>
      <c r="T221" s="267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8" t="s">
        <v>177</v>
      </c>
      <c r="AU221" s="268" t="s">
        <v>87</v>
      </c>
      <c r="AV221" s="13" t="s">
        <v>85</v>
      </c>
      <c r="AW221" s="13" t="s">
        <v>32</v>
      </c>
      <c r="AX221" s="13" t="s">
        <v>77</v>
      </c>
      <c r="AY221" s="268" t="s">
        <v>167</v>
      </c>
    </row>
    <row r="222" spans="1:51" s="13" customFormat="1" ht="12">
      <c r="A222" s="13"/>
      <c r="B222" s="258"/>
      <c r="C222" s="259"/>
      <c r="D222" s="260" t="s">
        <v>177</v>
      </c>
      <c r="E222" s="261" t="s">
        <v>1</v>
      </c>
      <c r="F222" s="262" t="s">
        <v>1067</v>
      </c>
      <c r="G222" s="259"/>
      <c r="H222" s="261" t="s">
        <v>1</v>
      </c>
      <c r="I222" s="263"/>
      <c r="J222" s="259"/>
      <c r="K222" s="259"/>
      <c r="L222" s="264"/>
      <c r="M222" s="265"/>
      <c r="N222" s="266"/>
      <c r="O222" s="266"/>
      <c r="P222" s="266"/>
      <c r="Q222" s="266"/>
      <c r="R222" s="266"/>
      <c r="S222" s="266"/>
      <c r="T222" s="267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8" t="s">
        <v>177</v>
      </c>
      <c r="AU222" s="268" t="s">
        <v>87</v>
      </c>
      <c r="AV222" s="13" t="s">
        <v>85</v>
      </c>
      <c r="AW222" s="13" t="s">
        <v>32</v>
      </c>
      <c r="AX222" s="13" t="s">
        <v>77</v>
      </c>
      <c r="AY222" s="268" t="s">
        <v>167</v>
      </c>
    </row>
    <row r="223" spans="1:51" s="14" customFormat="1" ht="12">
      <c r="A223" s="14"/>
      <c r="B223" s="269"/>
      <c r="C223" s="270"/>
      <c r="D223" s="260" t="s">
        <v>177</v>
      </c>
      <c r="E223" s="271" t="s">
        <v>1</v>
      </c>
      <c r="F223" s="272" t="s">
        <v>1068</v>
      </c>
      <c r="G223" s="270"/>
      <c r="H223" s="273">
        <v>22.23</v>
      </c>
      <c r="I223" s="274"/>
      <c r="J223" s="270"/>
      <c r="K223" s="270"/>
      <c r="L223" s="275"/>
      <c r="M223" s="276"/>
      <c r="N223" s="277"/>
      <c r="O223" s="277"/>
      <c r="P223" s="277"/>
      <c r="Q223" s="277"/>
      <c r="R223" s="277"/>
      <c r="S223" s="277"/>
      <c r="T223" s="278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79" t="s">
        <v>177</v>
      </c>
      <c r="AU223" s="279" t="s">
        <v>87</v>
      </c>
      <c r="AV223" s="14" t="s">
        <v>87</v>
      </c>
      <c r="AW223" s="14" t="s">
        <v>32</v>
      </c>
      <c r="AX223" s="14" t="s">
        <v>77</v>
      </c>
      <c r="AY223" s="279" t="s">
        <v>167</v>
      </c>
    </row>
    <row r="224" spans="1:51" s="13" customFormat="1" ht="12">
      <c r="A224" s="13"/>
      <c r="B224" s="258"/>
      <c r="C224" s="259"/>
      <c r="D224" s="260" t="s">
        <v>177</v>
      </c>
      <c r="E224" s="261" t="s">
        <v>1</v>
      </c>
      <c r="F224" s="262" t="s">
        <v>1067</v>
      </c>
      <c r="G224" s="259"/>
      <c r="H224" s="261" t="s">
        <v>1</v>
      </c>
      <c r="I224" s="263"/>
      <c r="J224" s="259"/>
      <c r="K224" s="259"/>
      <c r="L224" s="264"/>
      <c r="M224" s="265"/>
      <c r="N224" s="266"/>
      <c r="O224" s="266"/>
      <c r="P224" s="266"/>
      <c r="Q224" s="266"/>
      <c r="R224" s="266"/>
      <c r="S224" s="266"/>
      <c r="T224" s="267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8" t="s">
        <v>177</v>
      </c>
      <c r="AU224" s="268" t="s">
        <v>87</v>
      </c>
      <c r="AV224" s="13" t="s">
        <v>85</v>
      </c>
      <c r="AW224" s="13" t="s">
        <v>32</v>
      </c>
      <c r="AX224" s="13" t="s">
        <v>77</v>
      </c>
      <c r="AY224" s="268" t="s">
        <v>167</v>
      </c>
    </row>
    <row r="225" spans="1:51" s="14" customFormat="1" ht="12">
      <c r="A225" s="14"/>
      <c r="B225" s="269"/>
      <c r="C225" s="270"/>
      <c r="D225" s="260" t="s">
        <v>177</v>
      </c>
      <c r="E225" s="271" t="s">
        <v>1</v>
      </c>
      <c r="F225" s="272" t="s">
        <v>1069</v>
      </c>
      <c r="G225" s="270"/>
      <c r="H225" s="273">
        <v>54.261</v>
      </c>
      <c r="I225" s="274"/>
      <c r="J225" s="270"/>
      <c r="K225" s="270"/>
      <c r="L225" s="275"/>
      <c r="M225" s="276"/>
      <c r="N225" s="277"/>
      <c r="O225" s="277"/>
      <c r="P225" s="277"/>
      <c r="Q225" s="277"/>
      <c r="R225" s="277"/>
      <c r="S225" s="277"/>
      <c r="T225" s="278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79" t="s">
        <v>177</v>
      </c>
      <c r="AU225" s="279" t="s">
        <v>87</v>
      </c>
      <c r="AV225" s="14" t="s">
        <v>87</v>
      </c>
      <c r="AW225" s="14" t="s">
        <v>32</v>
      </c>
      <c r="AX225" s="14" t="s">
        <v>77</v>
      </c>
      <c r="AY225" s="279" t="s">
        <v>167</v>
      </c>
    </row>
    <row r="226" spans="1:51" s="13" customFormat="1" ht="12">
      <c r="A226" s="13"/>
      <c r="B226" s="258"/>
      <c r="C226" s="259"/>
      <c r="D226" s="260" t="s">
        <v>177</v>
      </c>
      <c r="E226" s="261" t="s">
        <v>1</v>
      </c>
      <c r="F226" s="262" t="s">
        <v>1070</v>
      </c>
      <c r="G226" s="259"/>
      <c r="H226" s="261" t="s">
        <v>1</v>
      </c>
      <c r="I226" s="263"/>
      <c r="J226" s="259"/>
      <c r="K226" s="259"/>
      <c r="L226" s="264"/>
      <c r="M226" s="265"/>
      <c r="N226" s="266"/>
      <c r="O226" s="266"/>
      <c r="P226" s="266"/>
      <c r="Q226" s="266"/>
      <c r="R226" s="266"/>
      <c r="S226" s="266"/>
      <c r="T226" s="267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8" t="s">
        <v>177</v>
      </c>
      <c r="AU226" s="268" t="s">
        <v>87</v>
      </c>
      <c r="AV226" s="13" t="s">
        <v>85</v>
      </c>
      <c r="AW226" s="13" t="s">
        <v>32</v>
      </c>
      <c r="AX226" s="13" t="s">
        <v>77</v>
      </c>
      <c r="AY226" s="268" t="s">
        <v>167</v>
      </c>
    </row>
    <row r="227" spans="1:51" s="14" customFormat="1" ht="12">
      <c r="A227" s="14"/>
      <c r="B227" s="269"/>
      <c r="C227" s="270"/>
      <c r="D227" s="260" t="s">
        <v>177</v>
      </c>
      <c r="E227" s="271" t="s">
        <v>1</v>
      </c>
      <c r="F227" s="272" t="s">
        <v>1071</v>
      </c>
      <c r="G227" s="270"/>
      <c r="H227" s="273">
        <v>27.063</v>
      </c>
      <c r="I227" s="274"/>
      <c r="J227" s="270"/>
      <c r="K227" s="270"/>
      <c r="L227" s="275"/>
      <c r="M227" s="276"/>
      <c r="N227" s="277"/>
      <c r="O227" s="277"/>
      <c r="P227" s="277"/>
      <c r="Q227" s="277"/>
      <c r="R227" s="277"/>
      <c r="S227" s="277"/>
      <c r="T227" s="278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79" t="s">
        <v>177</v>
      </c>
      <c r="AU227" s="279" t="s">
        <v>87</v>
      </c>
      <c r="AV227" s="14" t="s">
        <v>87</v>
      </c>
      <c r="AW227" s="14" t="s">
        <v>32</v>
      </c>
      <c r="AX227" s="14" t="s">
        <v>77</v>
      </c>
      <c r="AY227" s="279" t="s">
        <v>167</v>
      </c>
    </row>
    <row r="228" spans="1:51" s="13" customFormat="1" ht="12">
      <c r="A228" s="13"/>
      <c r="B228" s="258"/>
      <c r="C228" s="259"/>
      <c r="D228" s="260" t="s">
        <v>177</v>
      </c>
      <c r="E228" s="261" t="s">
        <v>1</v>
      </c>
      <c r="F228" s="262" t="s">
        <v>1117</v>
      </c>
      <c r="G228" s="259"/>
      <c r="H228" s="261" t="s">
        <v>1</v>
      </c>
      <c r="I228" s="263"/>
      <c r="J228" s="259"/>
      <c r="K228" s="259"/>
      <c r="L228" s="264"/>
      <c r="M228" s="265"/>
      <c r="N228" s="266"/>
      <c r="O228" s="266"/>
      <c r="P228" s="266"/>
      <c r="Q228" s="266"/>
      <c r="R228" s="266"/>
      <c r="S228" s="266"/>
      <c r="T228" s="267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8" t="s">
        <v>177</v>
      </c>
      <c r="AU228" s="268" t="s">
        <v>87</v>
      </c>
      <c r="AV228" s="13" t="s">
        <v>85</v>
      </c>
      <c r="AW228" s="13" t="s">
        <v>32</v>
      </c>
      <c r="AX228" s="13" t="s">
        <v>77</v>
      </c>
      <c r="AY228" s="268" t="s">
        <v>167</v>
      </c>
    </row>
    <row r="229" spans="1:51" s="13" customFormat="1" ht="12">
      <c r="A229" s="13"/>
      <c r="B229" s="258"/>
      <c r="C229" s="259"/>
      <c r="D229" s="260" t="s">
        <v>177</v>
      </c>
      <c r="E229" s="261" t="s">
        <v>1</v>
      </c>
      <c r="F229" s="262" t="s">
        <v>1073</v>
      </c>
      <c r="G229" s="259"/>
      <c r="H229" s="261" t="s">
        <v>1</v>
      </c>
      <c r="I229" s="263"/>
      <c r="J229" s="259"/>
      <c r="K229" s="259"/>
      <c r="L229" s="264"/>
      <c r="M229" s="265"/>
      <c r="N229" s="266"/>
      <c r="O229" s="266"/>
      <c r="P229" s="266"/>
      <c r="Q229" s="266"/>
      <c r="R229" s="266"/>
      <c r="S229" s="266"/>
      <c r="T229" s="267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8" t="s">
        <v>177</v>
      </c>
      <c r="AU229" s="268" t="s">
        <v>87</v>
      </c>
      <c r="AV229" s="13" t="s">
        <v>85</v>
      </c>
      <c r="AW229" s="13" t="s">
        <v>32</v>
      </c>
      <c r="AX229" s="13" t="s">
        <v>77</v>
      </c>
      <c r="AY229" s="268" t="s">
        <v>167</v>
      </c>
    </row>
    <row r="230" spans="1:51" s="13" customFormat="1" ht="12">
      <c r="A230" s="13"/>
      <c r="B230" s="258"/>
      <c r="C230" s="259"/>
      <c r="D230" s="260" t="s">
        <v>177</v>
      </c>
      <c r="E230" s="261" t="s">
        <v>1</v>
      </c>
      <c r="F230" s="262" t="s">
        <v>1073</v>
      </c>
      <c r="G230" s="259"/>
      <c r="H230" s="261" t="s">
        <v>1</v>
      </c>
      <c r="I230" s="263"/>
      <c r="J230" s="259"/>
      <c r="K230" s="259"/>
      <c r="L230" s="264"/>
      <c r="M230" s="265"/>
      <c r="N230" s="266"/>
      <c r="O230" s="266"/>
      <c r="P230" s="266"/>
      <c r="Q230" s="266"/>
      <c r="R230" s="266"/>
      <c r="S230" s="266"/>
      <c r="T230" s="267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8" t="s">
        <v>177</v>
      </c>
      <c r="AU230" s="268" t="s">
        <v>87</v>
      </c>
      <c r="AV230" s="13" t="s">
        <v>85</v>
      </c>
      <c r="AW230" s="13" t="s">
        <v>32</v>
      </c>
      <c r="AX230" s="13" t="s">
        <v>77</v>
      </c>
      <c r="AY230" s="268" t="s">
        <v>167</v>
      </c>
    </row>
    <row r="231" spans="1:51" s="14" customFormat="1" ht="12">
      <c r="A231" s="14"/>
      <c r="B231" s="269"/>
      <c r="C231" s="270"/>
      <c r="D231" s="260" t="s">
        <v>177</v>
      </c>
      <c r="E231" s="271" t="s">
        <v>1</v>
      </c>
      <c r="F231" s="272" t="s">
        <v>1074</v>
      </c>
      <c r="G231" s="270"/>
      <c r="H231" s="273">
        <v>14.08</v>
      </c>
      <c r="I231" s="274"/>
      <c r="J231" s="270"/>
      <c r="K231" s="270"/>
      <c r="L231" s="275"/>
      <c r="M231" s="276"/>
      <c r="N231" s="277"/>
      <c r="O231" s="277"/>
      <c r="P231" s="277"/>
      <c r="Q231" s="277"/>
      <c r="R231" s="277"/>
      <c r="S231" s="277"/>
      <c r="T231" s="278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79" t="s">
        <v>177</v>
      </c>
      <c r="AU231" s="279" t="s">
        <v>87</v>
      </c>
      <c r="AV231" s="14" t="s">
        <v>87</v>
      </c>
      <c r="AW231" s="14" t="s">
        <v>32</v>
      </c>
      <c r="AX231" s="14" t="s">
        <v>77</v>
      </c>
      <c r="AY231" s="279" t="s">
        <v>167</v>
      </c>
    </row>
    <row r="232" spans="1:51" s="14" customFormat="1" ht="12">
      <c r="A232" s="14"/>
      <c r="B232" s="269"/>
      <c r="C232" s="270"/>
      <c r="D232" s="260" t="s">
        <v>177</v>
      </c>
      <c r="E232" s="271" t="s">
        <v>1</v>
      </c>
      <c r="F232" s="272" t="s">
        <v>1075</v>
      </c>
      <c r="G232" s="270"/>
      <c r="H232" s="273">
        <v>8.568</v>
      </c>
      <c r="I232" s="274"/>
      <c r="J232" s="270"/>
      <c r="K232" s="270"/>
      <c r="L232" s="275"/>
      <c r="M232" s="276"/>
      <c r="N232" s="277"/>
      <c r="O232" s="277"/>
      <c r="P232" s="277"/>
      <c r="Q232" s="277"/>
      <c r="R232" s="277"/>
      <c r="S232" s="277"/>
      <c r="T232" s="278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79" t="s">
        <v>177</v>
      </c>
      <c r="AU232" s="279" t="s">
        <v>87</v>
      </c>
      <c r="AV232" s="14" t="s">
        <v>87</v>
      </c>
      <c r="AW232" s="14" t="s">
        <v>32</v>
      </c>
      <c r="AX232" s="14" t="s">
        <v>77</v>
      </c>
      <c r="AY232" s="279" t="s">
        <v>167</v>
      </c>
    </row>
    <row r="233" spans="1:51" s="14" customFormat="1" ht="12">
      <c r="A233" s="14"/>
      <c r="B233" s="269"/>
      <c r="C233" s="270"/>
      <c r="D233" s="260" t="s">
        <v>177</v>
      </c>
      <c r="E233" s="271" t="s">
        <v>1</v>
      </c>
      <c r="F233" s="272" t="s">
        <v>1076</v>
      </c>
      <c r="G233" s="270"/>
      <c r="H233" s="273">
        <v>5.54</v>
      </c>
      <c r="I233" s="274"/>
      <c r="J233" s="270"/>
      <c r="K233" s="270"/>
      <c r="L233" s="275"/>
      <c r="M233" s="276"/>
      <c r="N233" s="277"/>
      <c r="O233" s="277"/>
      <c r="P233" s="277"/>
      <c r="Q233" s="277"/>
      <c r="R233" s="277"/>
      <c r="S233" s="277"/>
      <c r="T233" s="278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79" t="s">
        <v>177</v>
      </c>
      <c r="AU233" s="279" t="s">
        <v>87</v>
      </c>
      <c r="AV233" s="14" t="s">
        <v>87</v>
      </c>
      <c r="AW233" s="14" t="s">
        <v>32</v>
      </c>
      <c r="AX233" s="14" t="s">
        <v>77</v>
      </c>
      <c r="AY233" s="279" t="s">
        <v>167</v>
      </c>
    </row>
    <row r="234" spans="1:51" s="14" customFormat="1" ht="12">
      <c r="A234" s="14"/>
      <c r="B234" s="269"/>
      <c r="C234" s="270"/>
      <c r="D234" s="260" t="s">
        <v>177</v>
      </c>
      <c r="E234" s="271" t="s">
        <v>1</v>
      </c>
      <c r="F234" s="272" t="s">
        <v>1077</v>
      </c>
      <c r="G234" s="270"/>
      <c r="H234" s="273">
        <v>1.935</v>
      </c>
      <c r="I234" s="274"/>
      <c r="J234" s="270"/>
      <c r="K234" s="270"/>
      <c r="L234" s="275"/>
      <c r="M234" s="276"/>
      <c r="N234" s="277"/>
      <c r="O234" s="277"/>
      <c r="P234" s="277"/>
      <c r="Q234" s="277"/>
      <c r="R234" s="277"/>
      <c r="S234" s="277"/>
      <c r="T234" s="278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79" t="s">
        <v>177</v>
      </c>
      <c r="AU234" s="279" t="s">
        <v>87</v>
      </c>
      <c r="AV234" s="14" t="s">
        <v>87</v>
      </c>
      <c r="AW234" s="14" t="s">
        <v>32</v>
      </c>
      <c r="AX234" s="14" t="s">
        <v>77</v>
      </c>
      <c r="AY234" s="279" t="s">
        <v>167</v>
      </c>
    </row>
    <row r="235" spans="1:51" s="15" customFormat="1" ht="12">
      <c r="A235" s="15"/>
      <c r="B235" s="280"/>
      <c r="C235" s="281"/>
      <c r="D235" s="260" t="s">
        <v>177</v>
      </c>
      <c r="E235" s="282" t="s">
        <v>1</v>
      </c>
      <c r="F235" s="283" t="s">
        <v>196</v>
      </c>
      <c r="G235" s="281"/>
      <c r="H235" s="284">
        <v>133.677</v>
      </c>
      <c r="I235" s="285"/>
      <c r="J235" s="281"/>
      <c r="K235" s="281"/>
      <c r="L235" s="286"/>
      <c r="M235" s="305"/>
      <c r="N235" s="306"/>
      <c r="O235" s="306"/>
      <c r="P235" s="306"/>
      <c r="Q235" s="306"/>
      <c r="R235" s="306"/>
      <c r="S235" s="306"/>
      <c r="T235" s="307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90" t="s">
        <v>177</v>
      </c>
      <c r="AU235" s="290" t="s">
        <v>87</v>
      </c>
      <c r="AV235" s="15" t="s">
        <v>175</v>
      </c>
      <c r="AW235" s="15" t="s">
        <v>32</v>
      </c>
      <c r="AX235" s="15" t="s">
        <v>85</v>
      </c>
      <c r="AY235" s="290" t="s">
        <v>167</v>
      </c>
    </row>
    <row r="236" spans="1:31" s="2" customFormat="1" ht="6.95" customHeight="1">
      <c r="A236" s="40"/>
      <c r="B236" s="68"/>
      <c r="C236" s="69"/>
      <c r="D236" s="69"/>
      <c r="E236" s="69"/>
      <c r="F236" s="69"/>
      <c r="G236" s="69"/>
      <c r="H236" s="69"/>
      <c r="I236" s="194"/>
      <c r="J236" s="69"/>
      <c r="K236" s="69"/>
      <c r="L236" s="46"/>
      <c r="M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</row>
  </sheetData>
  <sheetProtection password="BABA" sheet="1" objects="1" scenarios="1" formatColumns="0" formatRows="0" autoFilter="0"/>
  <autoFilter ref="C123:K235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103</v>
      </c>
    </row>
    <row r="3" spans="2:46" s="1" customFormat="1" ht="6.95" customHeight="1">
      <c r="B3" s="149"/>
      <c r="C3" s="150"/>
      <c r="D3" s="150"/>
      <c r="E3" s="150"/>
      <c r="F3" s="150"/>
      <c r="G3" s="150"/>
      <c r="H3" s="150"/>
      <c r="I3" s="151"/>
      <c r="J3" s="150"/>
      <c r="K3" s="150"/>
      <c r="L3" s="22"/>
      <c r="AT3" s="19" t="s">
        <v>87</v>
      </c>
    </row>
    <row r="4" spans="2:46" s="1" customFormat="1" ht="24.95" customHeight="1">
      <c r="B4" s="22"/>
      <c r="D4" s="152" t="s">
        <v>137</v>
      </c>
      <c r="I4" s="148"/>
      <c r="L4" s="22"/>
      <c r="M4" s="153" t="s">
        <v>10</v>
      </c>
      <c r="AT4" s="19" t="s">
        <v>4</v>
      </c>
    </row>
    <row r="5" spans="2:12" s="1" customFormat="1" ht="6.95" customHeight="1">
      <c r="B5" s="22"/>
      <c r="I5" s="148"/>
      <c r="L5" s="22"/>
    </row>
    <row r="6" spans="2:12" s="1" customFormat="1" ht="12" customHeight="1">
      <c r="B6" s="22"/>
      <c r="D6" s="154" t="s">
        <v>16</v>
      </c>
      <c r="I6" s="148"/>
      <c r="L6" s="22"/>
    </row>
    <row r="7" spans="2:12" s="1" customFormat="1" ht="23.25" customHeight="1">
      <c r="B7" s="22"/>
      <c r="E7" s="155" t="str">
        <f>'Rekapitulace stavby'!K6</f>
        <v>Snížení energetické náročnosti budovy Střední průmyslové školy v Mladé Boleslavi</v>
      </c>
      <c r="F7" s="154"/>
      <c r="G7" s="154"/>
      <c r="H7" s="154"/>
      <c r="I7" s="148"/>
      <c r="L7" s="22"/>
    </row>
    <row r="8" spans="1:31" s="2" customFormat="1" ht="12" customHeight="1">
      <c r="A8" s="40"/>
      <c r="B8" s="46"/>
      <c r="C8" s="40"/>
      <c r="D8" s="154" t="s">
        <v>138</v>
      </c>
      <c r="E8" s="40"/>
      <c r="F8" s="40"/>
      <c r="G8" s="40"/>
      <c r="H8" s="40"/>
      <c r="I8" s="156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57" t="s">
        <v>1118</v>
      </c>
      <c r="F9" s="40"/>
      <c r="G9" s="40"/>
      <c r="H9" s="40"/>
      <c r="I9" s="156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56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54" t="s">
        <v>18</v>
      </c>
      <c r="E11" s="40"/>
      <c r="F11" s="143" t="s">
        <v>1</v>
      </c>
      <c r="G11" s="40"/>
      <c r="H11" s="40"/>
      <c r="I11" s="158" t="s">
        <v>19</v>
      </c>
      <c r="J11" s="143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54" t="s">
        <v>20</v>
      </c>
      <c r="E12" s="40"/>
      <c r="F12" s="143" t="s">
        <v>21</v>
      </c>
      <c r="G12" s="40"/>
      <c r="H12" s="40"/>
      <c r="I12" s="158" t="s">
        <v>22</v>
      </c>
      <c r="J12" s="159" t="str">
        <f>'Rekapitulace stavby'!AN8</f>
        <v>18. 6. 2020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56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54" t="s">
        <v>24</v>
      </c>
      <c r="E14" s="40"/>
      <c r="F14" s="40"/>
      <c r="G14" s="40"/>
      <c r="H14" s="40"/>
      <c r="I14" s="158" t="s">
        <v>25</v>
      </c>
      <c r="J14" s="143" t="s">
        <v>1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3" t="s">
        <v>26</v>
      </c>
      <c r="F15" s="40"/>
      <c r="G15" s="40"/>
      <c r="H15" s="40"/>
      <c r="I15" s="158" t="s">
        <v>27</v>
      </c>
      <c r="J15" s="143" t="s">
        <v>1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56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54" t="s">
        <v>28</v>
      </c>
      <c r="E17" s="40"/>
      <c r="F17" s="40"/>
      <c r="G17" s="40"/>
      <c r="H17" s="40"/>
      <c r="I17" s="158" t="s">
        <v>25</v>
      </c>
      <c r="J17" s="35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3"/>
      <c r="G18" s="143"/>
      <c r="H18" s="143"/>
      <c r="I18" s="158" t="s">
        <v>27</v>
      </c>
      <c r="J18" s="35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56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54" t="s">
        <v>30</v>
      </c>
      <c r="E20" s="40"/>
      <c r="F20" s="40"/>
      <c r="G20" s="40"/>
      <c r="H20" s="40"/>
      <c r="I20" s="158" t="s">
        <v>25</v>
      </c>
      <c r="J20" s="143" t="str">
        <f>IF('Rekapitulace stavby'!AN16="","",'Rekapitulace stavby'!AN16)</f>
        <v/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3" t="str">
        <f>IF('Rekapitulace stavby'!E17="","",'Rekapitulace stavby'!E17)</f>
        <v xml:space="preserve"> </v>
      </c>
      <c r="F21" s="40"/>
      <c r="G21" s="40"/>
      <c r="H21" s="40"/>
      <c r="I21" s="158" t="s">
        <v>27</v>
      </c>
      <c r="J21" s="143" t="str">
        <f>IF('Rekapitulace stavby'!AN17="","",'Rekapitulace stavby'!AN17)</f>
        <v/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56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54" t="s">
        <v>33</v>
      </c>
      <c r="E23" s="40"/>
      <c r="F23" s="40"/>
      <c r="G23" s="40"/>
      <c r="H23" s="40"/>
      <c r="I23" s="158" t="s">
        <v>25</v>
      </c>
      <c r="J23" s="143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3" t="s">
        <v>34</v>
      </c>
      <c r="F24" s="40"/>
      <c r="G24" s="40"/>
      <c r="H24" s="40"/>
      <c r="I24" s="158" t="s">
        <v>27</v>
      </c>
      <c r="J24" s="143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56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54" t="s">
        <v>35</v>
      </c>
      <c r="E26" s="40"/>
      <c r="F26" s="40"/>
      <c r="G26" s="40"/>
      <c r="H26" s="40"/>
      <c r="I26" s="156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59.25" customHeight="1">
      <c r="A27" s="160"/>
      <c r="B27" s="161"/>
      <c r="C27" s="160"/>
      <c r="D27" s="160"/>
      <c r="E27" s="162" t="s">
        <v>1119</v>
      </c>
      <c r="F27" s="162"/>
      <c r="G27" s="162"/>
      <c r="H27" s="162"/>
      <c r="I27" s="163"/>
      <c r="J27" s="160"/>
      <c r="K27" s="160"/>
      <c r="L27" s="164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56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65"/>
      <c r="E29" s="165"/>
      <c r="F29" s="165"/>
      <c r="G29" s="165"/>
      <c r="H29" s="165"/>
      <c r="I29" s="166"/>
      <c r="J29" s="165"/>
      <c r="K29" s="165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67" t="s">
        <v>37</v>
      </c>
      <c r="E30" s="40"/>
      <c r="F30" s="40"/>
      <c r="G30" s="40"/>
      <c r="H30" s="40"/>
      <c r="I30" s="156"/>
      <c r="J30" s="168">
        <f>ROUND(J126,2)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65"/>
      <c r="E31" s="165"/>
      <c r="F31" s="165"/>
      <c r="G31" s="165"/>
      <c r="H31" s="165"/>
      <c r="I31" s="166"/>
      <c r="J31" s="165"/>
      <c r="K31" s="165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69" t="s">
        <v>39</v>
      </c>
      <c r="G32" s="40"/>
      <c r="H32" s="40"/>
      <c r="I32" s="170" t="s">
        <v>38</v>
      </c>
      <c r="J32" s="169" t="s">
        <v>40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71" t="s">
        <v>41</v>
      </c>
      <c r="E33" s="154" t="s">
        <v>42</v>
      </c>
      <c r="F33" s="172">
        <f>ROUND((SUM(BE126:BE1070)),2)</f>
        <v>0</v>
      </c>
      <c r="G33" s="40"/>
      <c r="H33" s="40"/>
      <c r="I33" s="173">
        <v>0.21</v>
      </c>
      <c r="J33" s="172">
        <f>ROUND(((SUM(BE126:BE1070))*I33),2)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54" t="s">
        <v>43</v>
      </c>
      <c r="F34" s="172">
        <f>ROUND((SUM(BF126:BF1070)),2)</f>
        <v>0</v>
      </c>
      <c r="G34" s="40"/>
      <c r="H34" s="40"/>
      <c r="I34" s="173">
        <v>0.15</v>
      </c>
      <c r="J34" s="172">
        <f>ROUND(((SUM(BF126:BF1070))*I34),2)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54" t="s">
        <v>44</v>
      </c>
      <c r="F35" s="172">
        <f>ROUND((SUM(BG126:BG1070)),2)</f>
        <v>0</v>
      </c>
      <c r="G35" s="40"/>
      <c r="H35" s="40"/>
      <c r="I35" s="173">
        <v>0.21</v>
      </c>
      <c r="J35" s="172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54" t="s">
        <v>45</v>
      </c>
      <c r="F36" s="172">
        <f>ROUND((SUM(BH126:BH1070)),2)</f>
        <v>0</v>
      </c>
      <c r="G36" s="40"/>
      <c r="H36" s="40"/>
      <c r="I36" s="173">
        <v>0.15</v>
      </c>
      <c r="J36" s="172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54" t="s">
        <v>46</v>
      </c>
      <c r="F37" s="172">
        <f>ROUND((SUM(BI126:BI1070)),2)</f>
        <v>0</v>
      </c>
      <c r="G37" s="40"/>
      <c r="H37" s="40"/>
      <c r="I37" s="173">
        <v>0</v>
      </c>
      <c r="J37" s="172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56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74"/>
      <c r="D39" s="175" t="s">
        <v>47</v>
      </c>
      <c r="E39" s="176"/>
      <c r="F39" s="176"/>
      <c r="G39" s="177" t="s">
        <v>48</v>
      </c>
      <c r="H39" s="178" t="s">
        <v>49</v>
      </c>
      <c r="I39" s="179"/>
      <c r="J39" s="180">
        <f>SUM(J30:J37)</f>
        <v>0</v>
      </c>
      <c r="K39" s="181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156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2"/>
      <c r="I41" s="148"/>
      <c r="L41" s="22"/>
    </row>
    <row r="42" spans="2:12" s="1" customFormat="1" ht="14.4" customHeight="1">
      <c r="B42" s="22"/>
      <c r="I42" s="148"/>
      <c r="L42" s="22"/>
    </row>
    <row r="43" spans="2:12" s="1" customFormat="1" ht="14.4" customHeight="1">
      <c r="B43" s="22"/>
      <c r="I43" s="148"/>
      <c r="L43" s="22"/>
    </row>
    <row r="44" spans="2:12" s="1" customFormat="1" ht="14.4" customHeight="1">
      <c r="B44" s="22"/>
      <c r="I44" s="148"/>
      <c r="L44" s="22"/>
    </row>
    <row r="45" spans="2:12" s="1" customFormat="1" ht="14.4" customHeight="1">
      <c r="B45" s="22"/>
      <c r="I45" s="148"/>
      <c r="L45" s="22"/>
    </row>
    <row r="46" spans="2:12" s="1" customFormat="1" ht="14.4" customHeight="1">
      <c r="B46" s="22"/>
      <c r="I46" s="148"/>
      <c r="L46" s="22"/>
    </row>
    <row r="47" spans="2:12" s="1" customFormat="1" ht="14.4" customHeight="1">
      <c r="B47" s="22"/>
      <c r="I47" s="148"/>
      <c r="L47" s="22"/>
    </row>
    <row r="48" spans="2:12" s="1" customFormat="1" ht="14.4" customHeight="1">
      <c r="B48" s="22"/>
      <c r="I48" s="148"/>
      <c r="L48" s="22"/>
    </row>
    <row r="49" spans="2:12" s="1" customFormat="1" ht="14.4" customHeight="1">
      <c r="B49" s="22"/>
      <c r="I49" s="148"/>
      <c r="L49" s="22"/>
    </row>
    <row r="50" spans="2:12" s="2" customFormat="1" ht="14.4" customHeight="1">
      <c r="B50" s="65"/>
      <c r="D50" s="182" t="s">
        <v>50</v>
      </c>
      <c r="E50" s="183"/>
      <c r="F50" s="183"/>
      <c r="G50" s="182" t="s">
        <v>51</v>
      </c>
      <c r="H50" s="183"/>
      <c r="I50" s="184"/>
      <c r="J50" s="183"/>
      <c r="K50" s="183"/>
      <c r="L50" s="6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40"/>
      <c r="B61" s="46"/>
      <c r="C61" s="40"/>
      <c r="D61" s="185" t="s">
        <v>52</v>
      </c>
      <c r="E61" s="186"/>
      <c r="F61" s="187" t="s">
        <v>53</v>
      </c>
      <c r="G61" s="185" t="s">
        <v>52</v>
      </c>
      <c r="H61" s="186"/>
      <c r="I61" s="188"/>
      <c r="J61" s="189" t="s">
        <v>53</v>
      </c>
      <c r="K61" s="186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40"/>
      <c r="B65" s="46"/>
      <c r="C65" s="40"/>
      <c r="D65" s="182" t="s">
        <v>54</v>
      </c>
      <c r="E65" s="190"/>
      <c r="F65" s="190"/>
      <c r="G65" s="182" t="s">
        <v>55</v>
      </c>
      <c r="H65" s="190"/>
      <c r="I65" s="191"/>
      <c r="J65" s="190"/>
      <c r="K65" s="190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40"/>
      <c r="B76" s="46"/>
      <c r="C76" s="40"/>
      <c r="D76" s="185" t="s">
        <v>52</v>
      </c>
      <c r="E76" s="186"/>
      <c r="F76" s="187" t="s">
        <v>53</v>
      </c>
      <c r="G76" s="185" t="s">
        <v>52</v>
      </c>
      <c r="H76" s="186"/>
      <c r="I76" s="188"/>
      <c r="J76" s="189" t="s">
        <v>53</v>
      </c>
      <c r="K76" s="186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92"/>
      <c r="C77" s="193"/>
      <c r="D77" s="193"/>
      <c r="E77" s="193"/>
      <c r="F77" s="193"/>
      <c r="G77" s="193"/>
      <c r="H77" s="193"/>
      <c r="I77" s="194"/>
      <c r="J77" s="193"/>
      <c r="K77" s="19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95"/>
      <c r="C81" s="196"/>
      <c r="D81" s="196"/>
      <c r="E81" s="196"/>
      <c r="F81" s="196"/>
      <c r="G81" s="196"/>
      <c r="H81" s="196"/>
      <c r="I81" s="197"/>
      <c r="J81" s="196"/>
      <c r="K81" s="196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5" t="s">
        <v>140</v>
      </c>
      <c r="D82" s="42"/>
      <c r="E82" s="42"/>
      <c r="F82" s="42"/>
      <c r="G82" s="42"/>
      <c r="H82" s="42"/>
      <c r="I82" s="156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156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16</v>
      </c>
      <c r="D84" s="42"/>
      <c r="E84" s="42"/>
      <c r="F84" s="42"/>
      <c r="G84" s="42"/>
      <c r="H84" s="42"/>
      <c r="I84" s="156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3.25" customHeight="1">
      <c r="A85" s="40"/>
      <c r="B85" s="41"/>
      <c r="C85" s="42"/>
      <c r="D85" s="42"/>
      <c r="E85" s="198" t="str">
        <f>E7</f>
        <v>Snížení energetické náročnosti budovy Střední průmyslové školy v Mladé Boleslavi</v>
      </c>
      <c r="F85" s="34"/>
      <c r="G85" s="34"/>
      <c r="H85" s="34"/>
      <c r="I85" s="156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138</v>
      </c>
      <c r="D86" s="42"/>
      <c r="E86" s="42"/>
      <c r="F86" s="42"/>
      <c r="G86" s="42"/>
      <c r="H86" s="42"/>
      <c r="I86" s="156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2020-160601.4 - Výplně otvorů</v>
      </c>
      <c r="F87" s="42"/>
      <c r="G87" s="42"/>
      <c r="H87" s="42"/>
      <c r="I87" s="156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156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20</v>
      </c>
      <c r="D89" s="42"/>
      <c r="E89" s="42"/>
      <c r="F89" s="29" t="str">
        <f>F12</f>
        <v>Mladá Boleslav</v>
      </c>
      <c r="G89" s="42"/>
      <c r="H89" s="42"/>
      <c r="I89" s="158" t="s">
        <v>22</v>
      </c>
      <c r="J89" s="81" t="str">
        <f>IF(J12="","",J12)</f>
        <v>18. 6. 2020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156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24</v>
      </c>
      <c r="D91" s="42"/>
      <c r="E91" s="42"/>
      <c r="F91" s="29" t="str">
        <f>E15</f>
        <v>Energy Benefit</v>
      </c>
      <c r="G91" s="42"/>
      <c r="H91" s="42"/>
      <c r="I91" s="158" t="s">
        <v>30</v>
      </c>
      <c r="J91" s="38" t="str">
        <f>E21</f>
        <v xml:space="preserve"> 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4" t="s">
        <v>28</v>
      </c>
      <c r="D92" s="42"/>
      <c r="E92" s="42"/>
      <c r="F92" s="29" t="str">
        <f>IF(E18="","",E18)</f>
        <v>Vyplň údaj</v>
      </c>
      <c r="G92" s="42"/>
      <c r="H92" s="42"/>
      <c r="I92" s="158" t="s">
        <v>33</v>
      </c>
      <c r="J92" s="38" t="str">
        <f>E24</f>
        <v>KAVRO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156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99" t="s">
        <v>141</v>
      </c>
      <c r="D94" s="200"/>
      <c r="E94" s="200"/>
      <c r="F94" s="200"/>
      <c r="G94" s="200"/>
      <c r="H94" s="200"/>
      <c r="I94" s="201"/>
      <c r="J94" s="202" t="s">
        <v>142</v>
      </c>
      <c r="K94" s="200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156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203" t="s">
        <v>143</v>
      </c>
      <c r="D96" s="42"/>
      <c r="E96" s="42"/>
      <c r="F96" s="42"/>
      <c r="G96" s="42"/>
      <c r="H96" s="42"/>
      <c r="I96" s="156"/>
      <c r="J96" s="112">
        <f>J126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9" t="s">
        <v>144</v>
      </c>
    </row>
    <row r="97" spans="1:31" s="9" customFormat="1" ht="24.95" customHeight="1">
      <c r="A97" s="9"/>
      <c r="B97" s="204"/>
      <c r="C97" s="205"/>
      <c r="D97" s="206" t="s">
        <v>1120</v>
      </c>
      <c r="E97" s="207"/>
      <c r="F97" s="207"/>
      <c r="G97" s="207"/>
      <c r="H97" s="207"/>
      <c r="I97" s="208"/>
      <c r="J97" s="209">
        <f>J127</f>
        <v>0</v>
      </c>
      <c r="K97" s="205"/>
      <c r="L97" s="21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204"/>
      <c r="C98" s="205"/>
      <c r="D98" s="206" t="s">
        <v>1121</v>
      </c>
      <c r="E98" s="207"/>
      <c r="F98" s="207"/>
      <c r="G98" s="207"/>
      <c r="H98" s="207"/>
      <c r="I98" s="208"/>
      <c r="J98" s="209">
        <f>J816</f>
        <v>0</v>
      </c>
      <c r="K98" s="205"/>
      <c r="L98" s="210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204"/>
      <c r="C99" s="205"/>
      <c r="D99" s="206" t="s">
        <v>1122</v>
      </c>
      <c r="E99" s="207"/>
      <c r="F99" s="207"/>
      <c r="G99" s="207"/>
      <c r="H99" s="207"/>
      <c r="I99" s="208"/>
      <c r="J99" s="209">
        <f>J919</f>
        <v>0</v>
      </c>
      <c r="K99" s="205"/>
      <c r="L99" s="21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1"/>
      <c r="C100" s="135"/>
      <c r="D100" s="212" t="s">
        <v>1123</v>
      </c>
      <c r="E100" s="213"/>
      <c r="F100" s="213"/>
      <c r="G100" s="213"/>
      <c r="H100" s="213"/>
      <c r="I100" s="214"/>
      <c r="J100" s="215">
        <f>J920</f>
        <v>0</v>
      </c>
      <c r="K100" s="135"/>
      <c r="L100" s="21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>
      <c r="A101" s="10"/>
      <c r="B101" s="211"/>
      <c r="C101" s="135"/>
      <c r="D101" s="212" t="s">
        <v>1124</v>
      </c>
      <c r="E101" s="213"/>
      <c r="F101" s="213"/>
      <c r="G101" s="213"/>
      <c r="H101" s="213"/>
      <c r="I101" s="214"/>
      <c r="J101" s="215">
        <f>J921</f>
        <v>0</v>
      </c>
      <c r="K101" s="135"/>
      <c r="L101" s="21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1"/>
      <c r="C102" s="135"/>
      <c r="D102" s="212" t="s">
        <v>1125</v>
      </c>
      <c r="E102" s="213"/>
      <c r="F102" s="213"/>
      <c r="G102" s="213"/>
      <c r="H102" s="213"/>
      <c r="I102" s="214"/>
      <c r="J102" s="215">
        <f>J931</f>
        <v>0</v>
      </c>
      <c r="K102" s="135"/>
      <c r="L102" s="21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1"/>
      <c r="C103" s="135"/>
      <c r="D103" s="212" t="s">
        <v>1126</v>
      </c>
      <c r="E103" s="213"/>
      <c r="F103" s="213"/>
      <c r="G103" s="213"/>
      <c r="H103" s="213"/>
      <c r="I103" s="214"/>
      <c r="J103" s="215">
        <f>J940</f>
        <v>0</v>
      </c>
      <c r="K103" s="135"/>
      <c r="L103" s="21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1"/>
      <c r="C104" s="135"/>
      <c r="D104" s="212" t="s">
        <v>1127</v>
      </c>
      <c r="E104" s="213"/>
      <c r="F104" s="213"/>
      <c r="G104" s="213"/>
      <c r="H104" s="213"/>
      <c r="I104" s="214"/>
      <c r="J104" s="215">
        <f>J949</f>
        <v>0</v>
      </c>
      <c r="K104" s="135"/>
      <c r="L104" s="21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204"/>
      <c r="C105" s="205"/>
      <c r="D105" s="206" t="s">
        <v>148</v>
      </c>
      <c r="E105" s="207"/>
      <c r="F105" s="207"/>
      <c r="G105" s="207"/>
      <c r="H105" s="207"/>
      <c r="I105" s="208"/>
      <c r="J105" s="209">
        <f>J957</f>
        <v>0</v>
      </c>
      <c r="K105" s="205"/>
      <c r="L105" s="210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211"/>
      <c r="C106" s="135"/>
      <c r="D106" s="212" t="s">
        <v>426</v>
      </c>
      <c r="E106" s="213"/>
      <c r="F106" s="213"/>
      <c r="G106" s="213"/>
      <c r="H106" s="213"/>
      <c r="I106" s="214"/>
      <c r="J106" s="215">
        <f>J958</f>
        <v>0</v>
      </c>
      <c r="K106" s="135"/>
      <c r="L106" s="21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40"/>
      <c r="B107" s="41"/>
      <c r="C107" s="42"/>
      <c r="D107" s="42"/>
      <c r="E107" s="42"/>
      <c r="F107" s="42"/>
      <c r="G107" s="42"/>
      <c r="H107" s="42"/>
      <c r="I107" s="156"/>
      <c r="J107" s="42"/>
      <c r="K107" s="42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6.95" customHeight="1">
      <c r="A108" s="40"/>
      <c r="B108" s="68"/>
      <c r="C108" s="69"/>
      <c r="D108" s="69"/>
      <c r="E108" s="69"/>
      <c r="F108" s="69"/>
      <c r="G108" s="69"/>
      <c r="H108" s="69"/>
      <c r="I108" s="194"/>
      <c r="J108" s="69"/>
      <c r="K108" s="69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12" spans="1:31" s="2" customFormat="1" ht="6.95" customHeight="1">
      <c r="A112" s="40"/>
      <c r="B112" s="70"/>
      <c r="C112" s="71"/>
      <c r="D112" s="71"/>
      <c r="E112" s="71"/>
      <c r="F112" s="71"/>
      <c r="G112" s="71"/>
      <c r="H112" s="71"/>
      <c r="I112" s="197"/>
      <c r="J112" s="71"/>
      <c r="K112" s="71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24.95" customHeight="1">
      <c r="A113" s="40"/>
      <c r="B113" s="41"/>
      <c r="C113" s="25" t="s">
        <v>152</v>
      </c>
      <c r="D113" s="42"/>
      <c r="E113" s="42"/>
      <c r="F113" s="42"/>
      <c r="G113" s="42"/>
      <c r="H113" s="42"/>
      <c r="I113" s="156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6.95" customHeight="1">
      <c r="A114" s="40"/>
      <c r="B114" s="41"/>
      <c r="C114" s="42"/>
      <c r="D114" s="42"/>
      <c r="E114" s="42"/>
      <c r="F114" s="42"/>
      <c r="G114" s="42"/>
      <c r="H114" s="42"/>
      <c r="I114" s="156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12" customHeight="1">
      <c r="A115" s="40"/>
      <c r="B115" s="41"/>
      <c r="C115" s="34" t="s">
        <v>16</v>
      </c>
      <c r="D115" s="42"/>
      <c r="E115" s="42"/>
      <c r="F115" s="42"/>
      <c r="G115" s="42"/>
      <c r="H115" s="42"/>
      <c r="I115" s="156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23.25" customHeight="1">
      <c r="A116" s="40"/>
      <c r="B116" s="41"/>
      <c r="C116" s="42"/>
      <c r="D116" s="42"/>
      <c r="E116" s="198" t="str">
        <f>E7</f>
        <v>Snížení energetické náročnosti budovy Střední průmyslové školy v Mladé Boleslavi</v>
      </c>
      <c r="F116" s="34"/>
      <c r="G116" s="34"/>
      <c r="H116" s="34"/>
      <c r="I116" s="156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12" customHeight="1">
      <c r="A117" s="40"/>
      <c r="B117" s="41"/>
      <c r="C117" s="34" t="s">
        <v>138</v>
      </c>
      <c r="D117" s="42"/>
      <c r="E117" s="42"/>
      <c r="F117" s="42"/>
      <c r="G117" s="42"/>
      <c r="H117" s="42"/>
      <c r="I117" s="156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16.5" customHeight="1">
      <c r="A118" s="40"/>
      <c r="B118" s="41"/>
      <c r="C118" s="42"/>
      <c r="D118" s="42"/>
      <c r="E118" s="78" t="str">
        <f>E9</f>
        <v>2020-160601.4 - Výplně otvorů</v>
      </c>
      <c r="F118" s="42"/>
      <c r="G118" s="42"/>
      <c r="H118" s="42"/>
      <c r="I118" s="156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6.95" customHeight="1">
      <c r="A119" s="40"/>
      <c r="B119" s="41"/>
      <c r="C119" s="42"/>
      <c r="D119" s="42"/>
      <c r="E119" s="42"/>
      <c r="F119" s="42"/>
      <c r="G119" s="42"/>
      <c r="H119" s="42"/>
      <c r="I119" s="156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12" customHeight="1">
      <c r="A120" s="40"/>
      <c r="B120" s="41"/>
      <c r="C120" s="34" t="s">
        <v>20</v>
      </c>
      <c r="D120" s="42"/>
      <c r="E120" s="42"/>
      <c r="F120" s="29" t="str">
        <f>F12</f>
        <v>Mladá Boleslav</v>
      </c>
      <c r="G120" s="42"/>
      <c r="H120" s="42"/>
      <c r="I120" s="158" t="s">
        <v>22</v>
      </c>
      <c r="J120" s="81" t="str">
        <f>IF(J12="","",J12)</f>
        <v>18. 6. 2020</v>
      </c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6.95" customHeight="1">
      <c r="A121" s="40"/>
      <c r="B121" s="41"/>
      <c r="C121" s="42"/>
      <c r="D121" s="42"/>
      <c r="E121" s="42"/>
      <c r="F121" s="42"/>
      <c r="G121" s="42"/>
      <c r="H121" s="42"/>
      <c r="I121" s="156"/>
      <c r="J121" s="42"/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15.15" customHeight="1">
      <c r="A122" s="40"/>
      <c r="B122" s="41"/>
      <c r="C122" s="34" t="s">
        <v>24</v>
      </c>
      <c r="D122" s="42"/>
      <c r="E122" s="42"/>
      <c r="F122" s="29" t="str">
        <f>E15</f>
        <v>Energy Benefit</v>
      </c>
      <c r="G122" s="42"/>
      <c r="H122" s="42"/>
      <c r="I122" s="158" t="s">
        <v>30</v>
      </c>
      <c r="J122" s="38" t="str">
        <f>E21</f>
        <v xml:space="preserve"> </v>
      </c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2" customFormat="1" ht="15.15" customHeight="1">
      <c r="A123" s="40"/>
      <c r="B123" s="41"/>
      <c r="C123" s="34" t="s">
        <v>28</v>
      </c>
      <c r="D123" s="42"/>
      <c r="E123" s="42"/>
      <c r="F123" s="29" t="str">
        <f>IF(E18="","",E18)</f>
        <v>Vyplň údaj</v>
      </c>
      <c r="G123" s="42"/>
      <c r="H123" s="42"/>
      <c r="I123" s="158" t="s">
        <v>33</v>
      </c>
      <c r="J123" s="38" t="str">
        <f>E24</f>
        <v>KAVRO</v>
      </c>
      <c r="K123" s="42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s="2" customFormat="1" ht="10.3" customHeight="1">
      <c r="A124" s="40"/>
      <c r="B124" s="41"/>
      <c r="C124" s="42"/>
      <c r="D124" s="42"/>
      <c r="E124" s="42"/>
      <c r="F124" s="42"/>
      <c r="G124" s="42"/>
      <c r="H124" s="42"/>
      <c r="I124" s="156"/>
      <c r="J124" s="42"/>
      <c r="K124" s="42"/>
      <c r="L124" s="65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s="11" customFormat="1" ht="29.25" customHeight="1">
      <c r="A125" s="217"/>
      <c r="B125" s="218"/>
      <c r="C125" s="219" t="s">
        <v>153</v>
      </c>
      <c r="D125" s="220" t="s">
        <v>62</v>
      </c>
      <c r="E125" s="220" t="s">
        <v>58</v>
      </c>
      <c r="F125" s="220" t="s">
        <v>59</v>
      </c>
      <c r="G125" s="220" t="s">
        <v>154</v>
      </c>
      <c r="H125" s="220" t="s">
        <v>155</v>
      </c>
      <c r="I125" s="221" t="s">
        <v>156</v>
      </c>
      <c r="J125" s="220" t="s">
        <v>142</v>
      </c>
      <c r="K125" s="222" t="s">
        <v>157</v>
      </c>
      <c r="L125" s="223"/>
      <c r="M125" s="102" t="s">
        <v>1</v>
      </c>
      <c r="N125" s="103" t="s">
        <v>41</v>
      </c>
      <c r="O125" s="103" t="s">
        <v>158</v>
      </c>
      <c r="P125" s="103" t="s">
        <v>159</v>
      </c>
      <c r="Q125" s="103" t="s">
        <v>160</v>
      </c>
      <c r="R125" s="103" t="s">
        <v>161</v>
      </c>
      <c r="S125" s="103" t="s">
        <v>162</v>
      </c>
      <c r="T125" s="104" t="s">
        <v>163</v>
      </c>
      <c r="U125" s="217"/>
      <c r="V125" s="217"/>
      <c r="W125" s="217"/>
      <c r="X125" s="217"/>
      <c r="Y125" s="217"/>
      <c r="Z125" s="217"/>
      <c r="AA125" s="217"/>
      <c r="AB125" s="217"/>
      <c r="AC125" s="217"/>
      <c r="AD125" s="217"/>
      <c r="AE125" s="217"/>
    </row>
    <row r="126" spans="1:63" s="2" customFormat="1" ht="22.8" customHeight="1">
      <c r="A126" s="40"/>
      <c r="B126" s="41"/>
      <c r="C126" s="109" t="s">
        <v>164</v>
      </c>
      <c r="D126" s="42"/>
      <c r="E126" s="42"/>
      <c r="F126" s="42"/>
      <c r="G126" s="42"/>
      <c r="H126" s="42"/>
      <c r="I126" s="156"/>
      <c r="J126" s="224">
        <f>BK126</f>
        <v>0</v>
      </c>
      <c r="K126" s="42"/>
      <c r="L126" s="46"/>
      <c r="M126" s="105"/>
      <c r="N126" s="225"/>
      <c r="O126" s="106"/>
      <c r="P126" s="226">
        <f>P127+P816+P919+P957</f>
        <v>0</v>
      </c>
      <c r="Q126" s="106"/>
      <c r="R126" s="226">
        <f>R127+R816+R919+R957</f>
        <v>22.56745</v>
      </c>
      <c r="S126" s="106"/>
      <c r="T126" s="227">
        <f>T127+T816+T919+T957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76</v>
      </c>
      <c r="AU126" s="19" t="s">
        <v>144</v>
      </c>
      <c r="BK126" s="228">
        <f>BK127+BK816+BK919+BK957</f>
        <v>0</v>
      </c>
    </row>
    <row r="127" spans="1:63" s="12" customFormat="1" ht="25.9" customHeight="1">
      <c r="A127" s="12"/>
      <c r="B127" s="229"/>
      <c r="C127" s="230"/>
      <c r="D127" s="231" t="s">
        <v>76</v>
      </c>
      <c r="E127" s="232" t="s">
        <v>1128</v>
      </c>
      <c r="F127" s="232" t="s">
        <v>1129</v>
      </c>
      <c r="G127" s="230"/>
      <c r="H127" s="230"/>
      <c r="I127" s="233"/>
      <c r="J127" s="234">
        <f>BK127</f>
        <v>0</v>
      </c>
      <c r="K127" s="230"/>
      <c r="L127" s="235"/>
      <c r="M127" s="236"/>
      <c r="N127" s="237"/>
      <c r="O127" s="237"/>
      <c r="P127" s="238">
        <f>SUM(P128:P815)</f>
        <v>0</v>
      </c>
      <c r="Q127" s="237"/>
      <c r="R127" s="238">
        <f>SUM(R128:R815)</f>
        <v>0</v>
      </c>
      <c r="S127" s="237"/>
      <c r="T127" s="239">
        <f>SUM(T128:T815)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40" t="s">
        <v>85</v>
      </c>
      <c r="AT127" s="241" t="s">
        <v>76</v>
      </c>
      <c r="AU127" s="241" t="s">
        <v>77</v>
      </c>
      <c r="AY127" s="240" t="s">
        <v>167</v>
      </c>
      <c r="BK127" s="242">
        <f>SUM(BK128:BK815)</f>
        <v>0</v>
      </c>
    </row>
    <row r="128" spans="1:65" s="2" customFormat="1" ht="16.5" customHeight="1">
      <c r="A128" s="40"/>
      <c r="B128" s="41"/>
      <c r="C128" s="245" t="s">
        <v>85</v>
      </c>
      <c r="D128" s="245" t="s">
        <v>170</v>
      </c>
      <c r="E128" s="246" t="s">
        <v>1130</v>
      </c>
      <c r="F128" s="247" t="s">
        <v>1131</v>
      </c>
      <c r="G128" s="248" t="s">
        <v>173</v>
      </c>
      <c r="H128" s="249">
        <v>21.322</v>
      </c>
      <c r="I128" s="250"/>
      <c r="J128" s="251">
        <f>ROUND(I128*H128,2)</f>
        <v>0</v>
      </c>
      <c r="K128" s="247" t="s">
        <v>317</v>
      </c>
      <c r="L128" s="46"/>
      <c r="M128" s="252" t="s">
        <v>1</v>
      </c>
      <c r="N128" s="253" t="s">
        <v>42</v>
      </c>
      <c r="O128" s="93"/>
      <c r="P128" s="254">
        <f>O128*H128</f>
        <v>0</v>
      </c>
      <c r="Q128" s="254">
        <v>0</v>
      </c>
      <c r="R128" s="254">
        <f>Q128*H128</f>
        <v>0</v>
      </c>
      <c r="S128" s="254">
        <v>0</v>
      </c>
      <c r="T128" s="255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56" t="s">
        <v>175</v>
      </c>
      <c r="AT128" s="256" t="s">
        <v>170</v>
      </c>
      <c r="AU128" s="256" t="s">
        <v>85</v>
      </c>
      <c r="AY128" s="19" t="s">
        <v>167</v>
      </c>
      <c r="BE128" s="257">
        <f>IF(N128="základní",J128,0)</f>
        <v>0</v>
      </c>
      <c r="BF128" s="257">
        <f>IF(N128="snížená",J128,0)</f>
        <v>0</v>
      </c>
      <c r="BG128" s="257">
        <f>IF(N128="zákl. přenesená",J128,0)</f>
        <v>0</v>
      </c>
      <c r="BH128" s="257">
        <f>IF(N128="sníž. přenesená",J128,0)</f>
        <v>0</v>
      </c>
      <c r="BI128" s="257">
        <f>IF(N128="nulová",J128,0)</f>
        <v>0</v>
      </c>
      <c r="BJ128" s="19" t="s">
        <v>85</v>
      </c>
      <c r="BK128" s="257">
        <f>ROUND(I128*H128,2)</f>
        <v>0</v>
      </c>
      <c r="BL128" s="19" t="s">
        <v>175</v>
      </c>
      <c r="BM128" s="256" t="s">
        <v>87</v>
      </c>
    </row>
    <row r="129" spans="1:47" s="2" customFormat="1" ht="12">
      <c r="A129" s="40"/>
      <c r="B129" s="41"/>
      <c r="C129" s="42"/>
      <c r="D129" s="260" t="s">
        <v>369</v>
      </c>
      <c r="E129" s="42"/>
      <c r="F129" s="302" t="s">
        <v>1132</v>
      </c>
      <c r="G129" s="42"/>
      <c r="H129" s="42"/>
      <c r="I129" s="156"/>
      <c r="J129" s="42"/>
      <c r="K129" s="42"/>
      <c r="L129" s="46"/>
      <c r="M129" s="303"/>
      <c r="N129" s="304"/>
      <c r="O129" s="93"/>
      <c r="P129" s="93"/>
      <c r="Q129" s="93"/>
      <c r="R129" s="93"/>
      <c r="S129" s="93"/>
      <c r="T129" s="94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369</v>
      </c>
      <c r="AU129" s="19" t="s">
        <v>85</v>
      </c>
    </row>
    <row r="130" spans="1:65" s="2" customFormat="1" ht="16.5" customHeight="1">
      <c r="A130" s="40"/>
      <c r="B130" s="41"/>
      <c r="C130" s="245" t="s">
        <v>87</v>
      </c>
      <c r="D130" s="245" t="s">
        <v>170</v>
      </c>
      <c r="E130" s="246" t="s">
        <v>1133</v>
      </c>
      <c r="F130" s="247" t="s">
        <v>1134</v>
      </c>
      <c r="G130" s="248" t="s">
        <v>173</v>
      </c>
      <c r="H130" s="249">
        <v>7.07</v>
      </c>
      <c r="I130" s="250"/>
      <c r="J130" s="251">
        <f>ROUND(I130*H130,2)</f>
        <v>0</v>
      </c>
      <c r="K130" s="247" t="s">
        <v>317</v>
      </c>
      <c r="L130" s="46"/>
      <c r="M130" s="252" t="s">
        <v>1</v>
      </c>
      <c r="N130" s="253" t="s">
        <v>42</v>
      </c>
      <c r="O130" s="93"/>
      <c r="P130" s="254">
        <f>O130*H130</f>
        <v>0</v>
      </c>
      <c r="Q130" s="254">
        <v>0</v>
      </c>
      <c r="R130" s="254">
        <f>Q130*H130</f>
        <v>0</v>
      </c>
      <c r="S130" s="254">
        <v>0</v>
      </c>
      <c r="T130" s="255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56" t="s">
        <v>175</v>
      </c>
      <c r="AT130" s="256" t="s">
        <v>170</v>
      </c>
      <c r="AU130" s="256" t="s">
        <v>85</v>
      </c>
      <c r="AY130" s="19" t="s">
        <v>167</v>
      </c>
      <c r="BE130" s="257">
        <f>IF(N130="základní",J130,0)</f>
        <v>0</v>
      </c>
      <c r="BF130" s="257">
        <f>IF(N130="snížená",J130,0)</f>
        <v>0</v>
      </c>
      <c r="BG130" s="257">
        <f>IF(N130="zákl. přenesená",J130,0)</f>
        <v>0</v>
      </c>
      <c r="BH130" s="257">
        <f>IF(N130="sníž. přenesená",J130,0)</f>
        <v>0</v>
      </c>
      <c r="BI130" s="257">
        <f>IF(N130="nulová",J130,0)</f>
        <v>0</v>
      </c>
      <c r="BJ130" s="19" t="s">
        <v>85</v>
      </c>
      <c r="BK130" s="257">
        <f>ROUND(I130*H130,2)</f>
        <v>0</v>
      </c>
      <c r="BL130" s="19" t="s">
        <v>175</v>
      </c>
      <c r="BM130" s="256" t="s">
        <v>175</v>
      </c>
    </row>
    <row r="131" spans="1:47" s="2" customFormat="1" ht="12">
      <c r="A131" s="40"/>
      <c r="B131" s="41"/>
      <c r="C131" s="42"/>
      <c r="D131" s="260" t="s">
        <v>369</v>
      </c>
      <c r="E131" s="42"/>
      <c r="F131" s="302" t="s">
        <v>1135</v>
      </c>
      <c r="G131" s="42"/>
      <c r="H131" s="42"/>
      <c r="I131" s="156"/>
      <c r="J131" s="42"/>
      <c r="K131" s="42"/>
      <c r="L131" s="46"/>
      <c r="M131" s="303"/>
      <c r="N131" s="304"/>
      <c r="O131" s="93"/>
      <c r="P131" s="93"/>
      <c r="Q131" s="93"/>
      <c r="R131" s="93"/>
      <c r="S131" s="93"/>
      <c r="T131" s="94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369</v>
      </c>
      <c r="AU131" s="19" t="s">
        <v>85</v>
      </c>
    </row>
    <row r="132" spans="1:65" s="2" customFormat="1" ht="16.5" customHeight="1">
      <c r="A132" s="40"/>
      <c r="B132" s="41"/>
      <c r="C132" s="245" t="s">
        <v>209</v>
      </c>
      <c r="D132" s="245" t="s">
        <v>170</v>
      </c>
      <c r="E132" s="246" t="s">
        <v>1136</v>
      </c>
      <c r="F132" s="247" t="s">
        <v>1137</v>
      </c>
      <c r="G132" s="248" t="s">
        <v>173</v>
      </c>
      <c r="H132" s="249">
        <v>2.773</v>
      </c>
      <c r="I132" s="250"/>
      <c r="J132" s="251">
        <f>ROUND(I132*H132,2)</f>
        <v>0</v>
      </c>
      <c r="K132" s="247" t="s">
        <v>317</v>
      </c>
      <c r="L132" s="46"/>
      <c r="M132" s="252" t="s">
        <v>1</v>
      </c>
      <c r="N132" s="253" t="s">
        <v>42</v>
      </c>
      <c r="O132" s="93"/>
      <c r="P132" s="254">
        <f>O132*H132</f>
        <v>0</v>
      </c>
      <c r="Q132" s="254">
        <v>0</v>
      </c>
      <c r="R132" s="254">
        <f>Q132*H132</f>
        <v>0</v>
      </c>
      <c r="S132" s="254">
        <v>0</v>
      </c>
      <c r="T132" s="255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56" t="s">
        <v>175</v>
      </c>
      <c r="AT132" s="256" t="s">
        <v>170</v>
      </c>
      <c r="AU132" s="256" t="s">
        <v>85</v>
      </c>
      <c r="AY132" s="19" t="s">
        <v>167</v>
      </c>
      <c r="BE132" s="257">
        <f>IF(N132="základní",J132,0)</f>
        <v>0</v>
      </c>
      <c r="BF132" s="257">
        <f>IF(N132="snížená",J132,0)</f>
        <v>0</v>
      </c>
      <c r="BG132" s="257">
        <f>IF(N132="zákl. přenesená",J132,0)</f>
        <v>0</v>
      </c>
      <c r="BH132" s="257">
        <f>IF(N132="sníž. přenesená",J132,0)</f>
        <v>0</v>
      </c>
      <c r="BI132" s="257">
        <f>IF(N132="nulová",J132,0)</f>
        <v>0</v>
      </c>
      <c r="BJ132" s="19" t="s">
        <v>85</v>
      </c>
      <c r="BK132" s="257">
        <f>ROUND(I132*H132,2)</f>
        <v>0</v>
      </c>
      <c r="BL132" s="19" t="s">
        <v>175</v>
      </c>
      <c r="BM132" s="256" t="s">
        <v>227</v>
      </c>
    </row>
    <row r="133" spans="1:47" s="2" customFormat="1" ht="12">
      <c r="A133" s="40"/>
      <c r="B133" s="41"/>
      <c r="C133" s="42"/>
      <c r="D133" s="260" t="s">
        <v>369</v>
      </c>
      <c r="E133" s="42"/>
      <c r="F133" s="302" t="s">
        <v>1138</v>
      </c>
      <c r="G133" s="42"/>
      <c r="H133" s="42"/>
      <c r="I133" s="156"/>
      <c r="J133" s="42"/>
      <c r="K133" s="42"/>
      <c r="L133" s="46"/>
      <c r="M133" s="303"/>
      <c r="N133" s="304"/>
      <c r="O133" s="93"/>
      <c r="P133" s="93"/>
      <c r="Q133" s="93"/>
      <c r="R133" s="93"/>
      <c r="S133" s="93"/>
      <c r="T133" s="94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369</v>
      </c>
      <c r="AU133" s="19" t="s">
        <v>85</v>
      </c>
    </row>
    <row r="134" spans="1:65" s="2" customFormat="1" ht="16.5" customHeight="1">
      <c r="A134" s="40"/>
      <c r="B134" s="41"/>
      <c r="C134" s="245" t="s">
        <v>175</v>
      </c>
      <c r="D134" s="245" t="s">
        <v>170</v>
      </c>
      <c r="E134" s="246" t="s">
        <v>1139</v>
      </c>
      <c r="F134" s="247" t="s">
        <v>1140</v>
      </c>
      <c r="G134" s="248" t="s">
        <v>173</v>
      </c>
      <c r="H134" s="249">
        <v>3.727</v>
      </c>
      <c r="I134" s="250"/>
      <c r="J134" s="251">
        <f>ROUND(I134*H134,2)</f>
        <v>0</v>
      </c>
      <c r="K134" s="247" t="s">
        <v>317</v>
      </c>
      <c r="L134" s="46"/>
      <c r="M134" s="252" t="s">
        <v>1</v>
      </c>
      <c r="N134" s="253" t="s">
        <v>42</v>
      </c>
      <c r="O134" s="93"/>
      <c r="P134" s="254">
        <f>O134*H134</f>
        <v>0</v>
      </c>
      <c r="Q134" s="254">
        <v>0</v>
      </c>
      <c r="R134" s="254">
        <f>Q134*H134</f>
        <v>0</v>
      </c>
      <c r="S134" s="254">
        <v>0</v>
      </c>
      <c r="T134" s="255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56" t="s">
        <v>175</v>
      </c>
      <c r="AT134" s="256" t="s">
        <v>170</v>
      </c>
      <c r="AU134" s="256" t="s">
        <v>85</v>
      </c>
      <c r="AY134" s="19" t="s">
        <v>167</v>
      </c>
      <c r="BE134" s="257">
        <f>IF(N134="základní",J134,0)</f>
        <v>0</v>
      </c>
      <c r="BF134" s="257">
        <f>IF(N134="snížená",J134,0)</f>
        <v>0</v>
      </c>
      <c r="BG134" s="257">
        <f>IF(N134="zákl. přenesená",J134,0)</f>
        <v>0</v>
      </c>
      <c r="BH134" s="257">
        <f>IF(N134="sníž. přenesená",J134,0)</f>
        <v>0</v>
      </c>
      <c r="BI134" s="257">
        <f>IF(N134="nulová",J134,0)</f>
        <v>0</v>
      </c>
      <c r="BJ134" s="19" t="s">
        <v>85</v>
      </c>
      <c r="BK134" s="257">
        <f>ROUND(I134*H134,2)</f>
        <v>0</v>
      </c>
      <c r="BL134" s="19" t="s">
        <v>175</v>
      </c>
      <c r="BM134" s="256" t="s">
        <v>238</v>
      </c>
    </row>
    <row r="135" spans="1:47" s="2" customFormat="1" ht="12">
      <c r="A135" s="40"/>
      <c r="B135" s="41"/>
      <c r="C135" s="42"/>
      <c r="D135" s="260" t="s">
        <v>369</v>
      </c>
      <c r="E135" s="42"/>
      <c r="F135" s="302" t="s">
        <v>1141</v>
      </c>
      <c r="G135" s="42"/>
      <c r="H135" s="42"/>
      <c r="I135" s="156"/>
      <c r="J135" s="42"/>
      <c r="K135" s="42"/>
      <c r="L135" s="46"/>
      <c r="M135" s="303"/>
      <c r="N135" s="304"/>
      <c r="O135" s="93"/>
      <c r="P135" s="93"/>
      <c r="Q135" s="93"/>
      <c r="R135" s="93"/>
      <c r="S135" s="93"/>
      <c r="T135" s="94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369</v>
      </c>
      <c r="AU135" s="19" t="s">
        <v>85</v>
      </c>
    </row>
    <row r="136" spans="1:65" s="2" customFormat="1" ht="16.5" customHeight="1">
      <c r="A136" s="40"/>
      <c r="B136" s="41"/>
      <c r="C136" s="245" t="s">
        <v>219</v>
      </c>
      <c r="D136" s="245" t="s">
        <v>170</v>
      </c>
      <c r="E136" s="246" t="s">
        <v>1142</v>
      </c>
      <c r="F136" s="247" t="s">
        <v>1143</v>
      </c>
      <c r="G136" s="248" t="s">
        <v>173</v>
      </c>
      <c r="H136" s="249">
        <v>7.363</v>
      </c>
      <c r="I136" s="250"/>
      <c r="J136" s="251">
        <f>ROUND(I136*H136,2)</f>
        <v>0</v>
      </c>
      <c r="K136" s="247" t="s">
        <v>317</v>
      </c>
      <c r="L136" s="46"/>
      <c r="M136" s="252" t="s">
        <v>1</v>
      </c>
      <c r="N136" s="253" t="s">
        <v>42</v>
      </c>
      <c r="O136" s="93"/>
      <c r="P136" s="254">
        <f>O136*H136</f>
        <v>0</v>
      </c>
      <c r="Q136" s="254">
        <v>0</v>
      </c>
      <c r="R136" s="254">
        <f>Q136*H136</f>
        <v>0</v>
      </c>
      <c r="S136" s="254">
        <v>0</v>
      </c>
      <c r="T136" s="255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56" t="s">
        <v>175</v>
      </c>
      <c r="AT136" s="256" t="s">
        <v>170</v>
      </c>
      <c r="AU136" s="256" t="s">
        <v>85</v>
      </c>
      <c r="AY136" s="19" t="s">
        <v>167</v>
      </c>
      <c r="BE136" s="257">
        <f>IF(N136="základní",J136,0)</f>
        <v>0</v>
      </c>
      <c r="BF136" s="257">
        <f>IF(N136="snížená",J136,0)</f>
        <v>0</v>
      </c>
      <c r="BG136" s="257">
        <f>IF(N136="zákl. přenesená",J136,0)</f>
        <v>0</v>
      </c>
      <c r="BH136" s="257">
        <f>IF(N136="sníž. přenesená",J136,0)</f>
        <v>0</v>
      </c>
      <c r="BI136" s="257">
        <f>IF(N136="nulová",J136,0)</f>
        <v>0</v>
      </c>
      <c r="BJ136" s="19" t="s">
        <v>85</v>
      </c>
      <c r="BK136" s="257">
        <f>ROUND(I136*H136,2)</f>
        <v>0</v>
      </c>
      <c r="BL136" s="19" t="s">
        <v>175</v>
      </c>
      <c r="BM136" s="256" t="s">
        <v>264</v>
      </c>
    </row>
    <row r="137" spans="1:47" s="2" customFormat="1" ht="12">
      <c r="A137" s="40"/>
      <c r="B137" s="41"/>
      <c r="C137" s="42"/>
      <c r="D137" s="260" t="s">
        <v>369</v>
      </c>
      <c r="E137" s="42"/>
      <c r="F137" s="302" t="s">
        <v>1138</v>
      </c>
      <c r="G137" s="42"/>
      <c r="H137" s="42"/>
      <c r="I137" s="156"/>
      <c r="J137" s="42"/>
      <c r="K137" s="42"/>
      <c r="L137" s="46"/>
      <c r="M137" s="303"/>
      <c r="N137" s="304"/>
      <c r="O137" s="93"/>
      <c r="P137" s="93"/>
      <c r="Q137" s="93"/>
      <c r="R137" s="93"/>
      <c r="S137" s="93"/>
      <c r="T137" s="94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369</v>
      </c>
      <c r="AU137" s="19" t="s">
        <v>85</v>
      </c>
    </row>
    <row r="138" spans="1:65" s="2" customFormat="1" ht="16.5" customHeight="1">
      <c r="A138" s="40"/>
      <c r="B138" s="41"/>
      <c r="C138" s="245" t="s">
        <v>227</v>
      </c>
      <c r="D138" s="245" t="s">
        <v>170</v>
      </c>
      <c r="E138" s="246" t="s">
        <v>1144</v>
      </c>
      <c r="F138" s="247" t="s">
        <v>1145</v>
      </c>
      <c r="G138" s="248" t="s">
        <v>173</v>
      </c>
      <c r="H138" s="249">
        <v>3.681</v>
      </c>
      <c r="I138" s="250"/>
      <c r="J138" s="251">
        <f>ROUND(I138*H138,2)</f>
        <v>0</v>
      </c>
      <c r="K138" s="247" t="s">
        <v>317</v>
      </c>
      <c r="L138" s="46"/>
      <c r="M138" s="252" t="s">
        <v>1</v>
      </c>
      <c r="N138" s="253" t="s">
        <v>42</v>
      </c>
      <c r="O138" s="93"/>
      <c r="P138" s="254">
        <f>O138*H138</f>
        <v>0</v>
      </c>
      <c r="Q138" s="254">
        <v>0</v>
      </c>
      <c r="R138" s="254">
        <f>Q138*H138</f>
        <v>0</v>
      </c>
      <c r="S138" s="254">
        <v>0</v>
      </c>
      <c r="T138" s="255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56" t="s">
        <v>175</v>
      </c>
      <c r="AT138" s="256" t="s">
        <v>170</v>
      </c>
      <c r="AU138" s="256" t="s">
        <v>85</v>
      </c>
      <c r="AY138" s="19" t="s">
        <v>167</v>
      </c>
      <c r="BE138" s="257">
        <f>IF(N138="základní",J138,0)</f>
        <v>0</v>
      </c>
      <c r="BF138" s="257">
        <f>IF(N138="snížená",J138,0)</f>
        <v>0</v>
      </c>
      <c r="BG138" s="257">
        <f>IF(N138="zákl. přenesená",J138,0)</f>
        <v>0</v>
      </c>
      <c r="BH138" s="257">
        <f>IF(N138="sníž. přenesená",J138,0)</f>
        <v>0</v>
      </c>
      <c r="BI138" s="257">
        <f>IF(N138="nulová",J138,0)</f>
        <v>0</v>
      </c>
      <c r="BJ138" s="19" t="s">
        <v>85</v>
      </c>
      <c r="BK138" s="257">
        <f>ROUND(I138*H138,2)</f>
        <v>0</v>
      </c>
      <c r="BL138" s="19" t="s">
        <v>175</v>
      </c>
      <c r="BM138" s="256" t="s">
        <v>277</v>
      </c>
    </row>
    <row r="139" spans="1:47" s="2" customFormat="1" ht="12">
      <c r="A139" s="40"/>
      <c r="B139" s="41"/>
      <c r="C139" s="42"/>
      <c r="D139" s="260" t="s">
        <v>369</v>
      </c>
      <c r="E139" s="42"/>
      <c r="F139" s="302" t="s">
        <v>1141</v>
      </c>
      <c r="G139" s="42"/>
      <c r="H139" s="42"/>
      <c r="I139" s="156"/>
      <c r="J139" s="42"/>
      <c r="K139" s="42"/>
      <c r="L139" s="46"/>
      <c r="M139" s="303"/>
      <c r="N139" s="304"/>
      <c r="O139" s="93"/>
      <c r="P139" s="93"/>
      <c r="Q139" s="93"/>
      <c r="R139" s="93"/>
      <c r="S139" s="93"/>
      <c r="T139" s="94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369</v>
      </c>
      <c r="AU139" s="19" t="s">
        <v>85</v>
      </c>
    </row>
    <row r="140" spans="1:65" s="2" customFormat="1" ht="16.5" customHeight="1">
      <c r="A140" s="40"/>
      <c r="B140" s="41"/>
      <c r="C140" s="245" t="s">
        <v>226</v>
      </c>
      <c r="D140" s="245" t="s">
        <v>170</v>
      </c>
      <c r="E140" s="246" t="s">
        <v>1146</v>
      </c>
      <c r="F140" s="247" t="s">
        <v>1147</v>
      </c>
      <c r="G140" s="248" t="s">
        <v>173</v>
      </c>
      <c r="H140" s="249">
        <v>4.429</v>
      </c>
      <c r="I140" s="250"/>
      <c r="J140" s="251">
        <f>ROUND(I140*H140,2)</f>
        <v>0</v>
      </c>
      <c r="K140" s="247" t="s">
        <v>317</v>
      </c>
      <c r="L140" s="46"/>
      <c r="M140" s="252" t="s">
        <v>1</v>
      </c>
      <c r="N140" s="253" t="s">
        <v>42</v>
      </c>
      <c r="O140" s="93"/>
      <c r="P140" s="254">
        <f>O140*H140</f>
        <v>0</v>
      </c>
      <c r="Q140" s="254">
        <v>0</v>
      </c>
      <c r="R140" s="254">
        <f>Q140*H140</f>
        <v>0</v>
      </c>
      <c r="S140" s="254">
        <v>0</v>
      </c>
      <c r="T140" s="255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56" t="s">
        <v>175</v>
      </c>
      <c r="AT140" s="256" t="s">
        <v>170</v>
      </c>
      <c r="AU140" s="256" t="s">
        <v>85</v>
      </c>
      <c r="AY140" s="19" t="s">
        <v>167</v>
      </c>
      <c r="BE140" s="257">
        <f>IF(N140="základní",J140,0)</f>
        <v>0</v>
      </c>
      <c r="BF140" s="257">
        <f>IF(N140="snížená",J140,0)</f>
        <v>0</v>
      </c>
      <c r="BG140" s="257">
        <f>IF(N140="zákl. přenesená",J140,0)</f>
        <v>0</v>
      </c>
      <c r="BH140" s="257">
        <f>IF(N140="sníž. přenesená",J140,0)</f>
        <v>0</v>
      </c>
      <c r="BI140" s="257">
        <f>IF(N140="nulová",J140,0)</f>
        <v>0</v>
      </c>
      <c r="BJ140" s="19" t="s">
        <v>85</v>
      </c>
      <c r="BK140" s="257">
        <f>ROUND(I140*H140,2)</f>
        <v>0</v>
      </c>
      <c r="BL140" s="19" t="s">
        <v>175</v>
      </c>
      <c r="BM140" s="256" t="s">
        <v>288</v>
      </c>
    </row>
    <row r="141" spans="1:47" s="2" customFormat="1" ht="12">
      <c r="A141" s="40"/>
      <c r="B141" s="41"/>
      <c r="C141" s="42"/>
      <c r="D141" s="260" t="s">
        <v>369</v>
      </c>
      <c r="E141" s="42"/>
      <c r="F141" s="302" t="s">
        <v>1141</v>
      </c>
      <c r="G141" s="42"/>
      <c r="H141" s="42"/>
      <c r="I141" s="156"/>
      <c r="J141" s="42"/>
      <c r="K141" s="42"/>
      <c r="L141" s="46"/>
      <c r="M141" s="303"/>
      <c r="N141" s="304"/>
      <c r="O141" s="93"/>
      <c r="P141" s="93"/>
      <c r="Q141" s="93"/>
      <c r="R141" s="93"/>
      <c r="S141" s="93"/>
      <c r="T141" s="94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369</v>
      </c>
      <c r="AU141" s="19" t="s">
        <v>85</v>
      </c>
    </row>
    <row r="142" spans="1:65" s="2" customFormat="1" ht="16.5" customHeight="1">
      <c r="A142" s="40"/>
      <c r="B142" s="41"/>
      <c r="C142" s="245" t="s">
        <v>238</v>
      </c>
      <c r="D142" s="245" t="s">
        <v>170</v>
      </c>
      <c r="E142" s="246" t="s">
        <v>1148</v>
      </c>
      <c r="F142" s="247" t="s">
        <v>1149</v>
      </c>
      <c r="G142" s="248" t="s">
        <v>173</v>
      </c>
      <c r="H142" s="249">
        <v>23.424</v>
      </c>
      <c r="I142" s="250"/>
      <c r="J142" s="251">
        <f>ROUND(I142*H142,2)</f>
        <v>0</v>
      </c>
      <c r="K142" s="247" t="s">
        <v>317</v>
      </c>
      <c r="L142" s="46"/>
      <c r="M142" s="252" t="s">
        <v>1</v>
      </c>
      <c r="N142" s="253" t="s">
        <v>42</v>
      </c>
      <c r="O142" s="93"/>
      <c r="P142" s="254">
        <f>O142*H142</f>
        <v>0</v>
      </c>
      <c r="Q142" s="254">
        <v>0</v>
      </c>
      <c r="R142" s="254">
        <f>Q142*H142</f>
        <v>0</v>
      </c>
      <c r="S142" s="254">
        <v>0</v>
      </c>
      <c r="T142" s="255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56" t="s">
        <v>175</v>
      </c>
      <c r="AT142" s="256" t="s">
        <v>170</v>
      </c>
      <c r="AU142" s="256" t="s">
        <v>85</v>
      </c>
      <c r="AY142" s="19" t="s">
        <v>167</v>
      </c>
      <c r="BE142" s="257">
        <f>IF(N142="základní",J142,0)</f>
        <v>0</v>
      </c>
      <c r="BF142" s="257">
        <f>IF(N142="snížená",J142,0)</f>
        <v>0</v>
      </c>
      <c r="BG142" s="257">
        <f>IF(N142="zákl. přenesená",J142,0)</f>
        <v>0</v>
      </c>
      <c r="BH142" s="257">
        <f>IF(N142="sníž. přenesená",J142,0)</f>
        <v>0</v>
      </c>
      <c r="BI142" s="257">
        <f>IF(N142="nulová",J142,0)</f>
        <v>0</v>
      </c>
      <c r="BJ142" s="19" t="s">
        <v>85</v>
      </c>
      <c r="BK142" s="257">
        <f>ROUND(I142*H142,2)</f>
        <v>0</v>
      </c>
      <c r="BL142" s="19" t="s">
        <v>175</v>
      </c>
      <c r="BM142" s="256" t="s">
        <v>300</v>
      </c>
    </row>
    <row r="143" spans="1:47" s="2" customFormat="1" ht="12">
      <c r="A143" s="40"/>
      <c r="B143" s="41"/>
      <c r="C143" s="42"/>
      <c r="D143" s="260" t="s">
        <v>369</v>
      </c>
      <c r="E143" s="42"/>
      <c r="F143" s="302" t="s">
        <v>1150</v>
      </c>
      <c r="G143" s="42"/>
      <c r="H143" s="42"/>
      <c r="I143" s="156"/>
      <c r="J143" s="42"/>
      <c r="K143" s="42"/>
      <c r="L143" s="46"/>
      <c r="M143" s="303"/>
      <c r="N143" s="304"/>
      <c r="O143" s="93"/>
      <c r="P143" s="93"/>
      <c r="Q143" s="93"/>
      <c r="R143" s="93"/>
      <c r="S143" s="93"/>
      <c r="T143" s="94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369</v>
      </c>
      <c r="AU143" s="19" t="s">
        <v>85</v>
      </c>
    </row>
    <row r="144" spans="1:65" s="2" customFormat="1" ht="16.5" customHeight="1">
      <c r="A144" s="40"/>
      <c r="B144" s="41"/>
      <c r="C144" s="245" t="s">
        <v>168</v>
      </c>
      <c r="D144" s="245" t="s">
        <v>170</v>
      </c>
      <c r="E144" s="246" t="s">
        <v>1151</v>
      </c>
      <c r="F144" s="247" t="s">
        <v>1152</v>
      </c>
      <c r="G144" s="248" t="s">
        <v>173</v>
      </c>
      <c r="H144" s="249">
        <v>2.373</v>
      </c>
      <c r="I144" s="250"/>
      <c r="J144" s="251">
        <f>ROUND(I144*H144,2)</f>
        <v>0</v>
      </c>
      <c r="K144" s="247" t="s">
        <v>317</v>
      </c>
      <c r="L144" s="46"/>
      <c r="M144" s="252" t="s">
        <v>1</v>
      </c>
      <c r="N144" s="253" t="s">
        <v>42</v>
      </c>
      <c r="O144" s="93"/>
      <c r="P144" s="254">
        <f>O144*H144</f>
        <v>0</v>
      </c>
      <c r="Q144" s="254">
        <v>0</v>
      </c>
      <c r="R144" s="254">
        <f>Q144*H144</f>
        <v>0</v>
      </c>
      <c r="S144" s="254">
        <v>0</v>
      </c>
      <c r="T144" s="255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56" t="s">
        <v>175</v>
      </c>
      <c r="AT144" s="256" t="s">
        <v>170</v>
      </c>
      <c r="AU144" s="256" t="s">
        <v>85</v>
      </c>
      <c r="AY144" s="19" t="s">
        <v>167</v>
      </c>
      <c r="BE144" s="257">
        <f>IF(N144="základní",J144,0)</f>
        <v>0</v>
      </c>
      <c r="BF144" s="257">
        <f>IF(N144="snížená",J144,0)</f>
        <v>0</v>
      </c>
      <c r="BG144" s="257">
        <f>IF(N144="zákl. přenesená",J144,0)</f>
        <v>0</v>
      </c>
      <c r="BH144" s="257">
        <f>IF(N144="sníž. přenesená",J144,0)</f>
        <v>0</v>
      </c>
      <c r="BI144" s="257">
        <f>IF(N144="nulová",J144,0)</f>
        <v>0</v>
      </c>
      <c r="BJ144" s="19" t="s">
        <v>85</v>
      </c>
      <c r="BK144" s="257">
        <f>ROUND(I144*H144,2)</f>
        <v>0</v>
      </c>
      <c r="BL144" s="19" t="s">
        <v>175</v>
      </c>
      <c r="BM144" s="256" t="s">
        <v>314</v>
      </c>
    </row>
    <row r="145" spans="1:47" s="2" customFormat="1" ht="12">
      <c r="A145" s="40"/>
      <c r="B145" s="41"/>
      <c r="C145" s="42"/>
      <c r="D145" s="260" t="s">
        <v>369</v>
      </c>
      <c r="E145" s="42"/>
      <c r="F145" s="302" t="s">
        <v>1141</v>
      </c>
      <c r="G145" s="42"/>
      <c r="H145" s="42"/>
      <c r="I145" s="156"/>
      <c r="J145" s="42"/>
      <c r="K145" s="42"/>
      <c r="L145" s="46"/>
      <c r="M145" s="303"/>
      <c r="N145" s="304"/>
      <c r="O145" s="93"/>
      <c r="P145" s="93"/>
      <c r="Q145" s="93"/>
      <c r="R145" s="93"/>
      <c r="S145" s="93"/>
      <c r="T145" s="94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369</v>
      </c>
      <c r="AU145" s="19" t="s">
        <v>85</v>
      </c>
    </row>
    <row r="146" spans="1:65" s="2" customFormat="1" ht="16.5" customHeight="1">
      <c r="A146" s="40"/>
      <c r="B146" s="41"/>
      <c r="C146" s="245" t="s">
        <v>264</v>
      </c>
      <c r="D146" s="245" t="s">
        <v>170</v>
      </c>
      <c r="E146" s="246" t="s">
        <v>1153</v>
      </c>
      <c r="F146" s="247" t="s">
        <v>1154</v>
      </c>
      <c r="G146" s="248" t="s">
        <v>173</v>
      </c>
      <c r="H146" s="249">
        <v>2.716</v>
      </c>
      <c r="I146" s="250"/>
      <c r="J146" s="251">
        <f>ROUND(I146*H146,2)</f>
        <v>0</v>
      </c>
      <c r="K146" s="247" t="s">
        <v>317</v>
      </c>
      <c r="L146" s="46"/>
      <c r="M146" s="252" t="s">
        <v>1</v>
      </c>
      <c r="N146" s="253" t="s">
        <v>42</v>
      </c>
      <c r="O146" s="93"/>
      <c r="P146" s="254">
        <f>O146*H146</f>
        <v>0</v>
      </c>
      <c r="Q146" s="254">
        <v>0</v>
      </c>
      <c r="R146" s="254">
        <f>Q146*H146</f>
        <v>0</v>
      </c>
      <c r="S146" s="254">
        <v>0</v>
      </c>
      <c r="T146" s="255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56" t="s">
        <v>175</v>
      </c>
      <c r="AT146" s="256" t="s">
        <v>170</v>
      </c>
      <c r="AU146" s="256" t="s">
        <v>85</v>
      </c>
      <c r="AY146" s="19" t="s">
        <v>167</v>
      </c>
      <c r="BE146" s="257">
        <f>IF(N146="základní",J146,0)</f>
        <v>0</v>
      </c>
      <c r="BF146" s="257">
        <f>IF(N146="snížená",J146,0)</f>
        <v>0</v>
      </c>
      <c r="BG146" s="257">
        <f>IF(N146="zákl. přenesená",J146,0)</f>
        <v>0</v>
      </c>
      <c r="BH146" s="257">
        <f>IF(N146="sníž. přenesená",J146,0)</f>
        <v>0</v>
      </c>
      <c r="BI146" s="257">
        <f>IF(N146="nulová",J146,0)</f>
        <v>0</v>
      </c>
      <c r="BJ146" s="19" t="s">
        <v>85</v>
      </c>
      <c r="BK146" s="257">
        <f>ROUND(I146*H146,2)</f>
        <v>0</v>
      </c>
      <c r="BL146" s="19" t="s">
        <v>175</v>
      </c>
      <c r="BM146" s="256" t="s">
        <v>327</v>
      </c>
    </row>
    <row r="147" spans="1:47" s="2" customFormat="1" ht="12">
      <c r="A147" s="40"/>
      <c r="B147" s="41"/>
      <c r="C147" s="42"/>
      <c r="D147" s="260" t="s">
        <v>369</v>
      </c>
      <c r="E147" s="42"/>
      <c r="F147" s="302" t="s">
        <v>1135</v>
      </c>
      <c r="G147" s="42"/>
      <c r="H147" s="42"/>
      <c r="I147" s="156"/>
      <c r="J147" s="42"/>
      <c r="K147" s="42"/>
      <c r="L147" s="46"/>
      <c r="M147" s="303"/>
      <c r="N147" s="304"/>
      <c r="O147" s="93"/>
      <c r="P147" s="93"/>
      <c r="Q147" s="93"/>
      <c r="R147" s="93"/>
      <c r="S147" s="93"/>
      <c r="T147" s="94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369</v>
      </c>
      <c r="AU147" s="19" t="s">
        <v>85</v>
      </c>
    </row>
    <row r="148" spans="1:65" s="2" customFormat="1" ht="16.5" customHeight="1">
      <c r="A148" s="40"/>
      <c r="B148" s="41"/>
      <c r="C148" s="245" t="s">
        <v>271</v>
      </c>
      <c r="D148" s="245" t="s">
        <v>170</v>
      </c>
      <c r="E148" s="246" t="s">
        <v>1155</v>
      </c>
      <c r="F148" s="247" t="s">
        <v>1156</v>
      </c>
      <c r="G148" s="248" t="s">
        <v>173</v>
      </c>
      <c r="H148" s="249">
        <v>1.22</v>
      </c>
      <c r="I148" s="250"/>
      <c r="J148" s="251">
        <f>ROUND(I148*H148,2)</f>
        <v>0</v>
      </c>
      <c r="K148" s="247" t="s">
        <v>317</v>
      </c>
      <c r="L148" s="46"/>
      <c r="M148" s="252" t="s">
        <v>1</v>
      </c>
      <c r="N148" s="253" t="s">
        <v>42</v>
      </c>
      <c r="O148" s="93"/>
      <c r="P148" s="254">
        <f>O148*H148</f>
        <v>0</v>
      </c>
      <c r="Q148" s="254">
        <v>0</v>
      </c>
      <c r="R148" s="254">
        <f>Q148*H148</f>
        <v>0</v>
      </c>
      <c r="S148" s="254">
        <v>0</v>
      </c>
      <c r="T148" s="255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56" t="s">
        <v>175</v>
      </c>
      <c r="AT148" s="256" t="s">
        <v>170</v>
      </c>
      <c r="AU148" s="256" t="s">
        <v>85</v>
      </c>
      <c r="AY148" s="19" t="s">
        <v>167</v>
      </c>
      <c r="BE148" s="257">
        <f>IF(N148="základní",J148,0)</f>
        <v>0</v>
      </c>
      <c r="BF148" s="257">
        <f>IF(N148="snížená",J148,0)</f>
        <v>0</v>
      </c>
      <c r="BG148" s="257">
        <f>IF(N148="zákl. přenesená",J148,0)</f>
        <v>0</v>
      </c>
      <c r="BH148" s="257">
        <f>IF(N148="sníž. přenesená",J148,0)</f>
        <v>0</v>
      </c>
      <c r="BI148" s="257">
        <f>IF(N148="nulová",J148,0)</f>
        <v>0</v>
      </c>
      <c r="BJ148" s="19" t="s">
        <v>85</v>
      </c>
      <c r="BK148" s="257">
        <f>ROUND(I148*H148,2)</f>
        <v>0</v>
      </c>
      <c r="BL148" s="19" t="s">
        <v>175</v>
      </c>
      <c r="BM148" s="256" t="s">
        <v>345</v>
      </c>
    </row>
    <row r="149" spans="1:47" s="2" customFormat="1" ht="12">
      <c r="A149" s="40"/>
      <c r="B149" s="41"/>
      <c r="C149" s="42"/>
      <c r="D149" s="260" t="s">
        <v>369</v>
      </c>
      <c r="E149" s="42"/>
      <c r="F149" s="302" t="s">
        <v>1138</v>
      </c>
      <c r="G149" s="42"/>
      <c r="H149" s="42"/>
      <c r="I149" s="156"/>
      <c r="J149" s="42"/>
      <c r="K149" s="42"/>
      <c r="L149" s="46"/>
      <c r="M149" s="303"/>
      <c r="N149" s="304"/>
      <c r="O149" s="93"/>
      <c r="P149" s="93"/>
      <c r="Q149" s="93"/>
      <c r="R149" s="93"/>
      <c r="S149" s="93"/>
      <c r="T149" s="94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369</v>
      </c>
      <c r="AU149" s="19" t="s">
        <v>85</v>
      </c>
    </row>
    <row r="150" spans="1:65" s="2" customFormat="1" ht="16.5" customHeight="1">
      <c r="A150" s="40"/>
      <c r="B150" s="41"/>
      <c r="C150" s="245" t="s">
        <v>277</v>
      </c>
      <c r="D150" s="245" t="s">
        <v>170</v>
      </c>
      <c r="E150" s="246" t="s">
        <v>1157</v>
      </c>
      <c r="F150" s="247" t="s">
        <v>1158</v>
      </c>
      <c r="G150" s="248" t="s">
        <v>173</v>
      </c>
      <c r="H150" s="249">
        <v>1.241</v>
      </c>
      <c r="I150" s="250"/>
      <c r="J150" s="251">
        <f>ROUND(I150*H150,2)</f>
        <v>0</v>
      </c>
      <c r="K150" s="247" t="s">
        <v>317</v>
      </c>
      <c r="L150" s="46"/>
      <c r="M150" s="252" t="s">
        <v>1</v>
      </c>
      <c r="N150" s="253" t="s">
        <v>42</v>
      </c>
      <c r="O150" s="93"/>
      <c r="P150" s="254">
        <f>O150*H150</f>
        <v>0</v>
      </c>
      <c r="Q150" s="254">
        <v>0</v>
      </c>
      <c r="R150" s="254">
        <f>Q150*H150</f>
        <v>0</v>
      </c>
      <c r="S150" s="254">
        <v>0</v>
      </c>
      <c r="T150" s="255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56" t="s">
        <v>175</v>
      </c>
      <c r="AT150" s="256" t="s">
        <v>170</v>
      </c>
      <c r="AU150" s="256" t="s">
        <v>85</v>
      </c>
      <c r="AY150" s="19" t="s">
        <v>167</v>
      </c>
      <c r="BE150" s="257">
        <f>IF(N150="základní",J150,0)</f>
        <v>0</v>
      </c>
      <c r="BF150" s="257">
        <f>IF(N150="snížená",J150,0)</f>
        <v>0</v>
      </c>
      <c r="BG150" s="257">
        <f>IF(N150="zákl. přenesená",J150,0)</f>
        <v>0</v>
      </c>
      <c r="BH150" s="257">
        <f>IF(N150="sníž. přenesená",J150,0)</f>
        <v>0</v>
      </c>
      <c r="BI150" s="257">
        <f>IF(N150="nulová",J150,0)</f>
        <v>0</v>
      </c>
      <c r="BJ150" s="19" t="s">
        <v>85</v>
      </c>
      <c r="BK150" s="257">
        <f>ROUND(I150*H150,2)</f>
        <v>0</v>
      </c>
      <c r="BL150" s="19" t="s">
        <v>175</v>
      </c>
      <c r="BM150" s="256" t="s">
        <v>356</v>
      </c>
    </row>
    <row r="151" spans="1:47" s="2" customFormat="1" ht="12">
      <c r="A151" s="40"/>
      <c r="B151" s="41"/>
      <c r="C151" s="42"/>
      <c r="D151" s="260" t="s">
        <v>369</v>
      </c>
      <c r="E151" s="42"/>
      <c r="F151" s="302" t="s">
        <v>1141</v>
      </c>
      <c r="G151" s="42"/>
      <c r="H151" s="42"/>
      <c r="I151" s="156"/>
      <c r="J151" s="42"/>
      <c r="K151" s="42"/>
      <c r="L151" s="46"/>
      <c r="M151" s="303"/>
      <c r="N151" s="304"/>
      <c r="O151" s="93"/>
      <c r="P151" s="93"/>
      <c r="Q151" s="93"/>
      <c r="R151" s="93"/>
      <c r="S151" s="93"/>
      <c r="T151" s="94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369</v>
      </c>
      <c r="AU151" s="19" t="s">
        <v>85</v>
      </c>
    </row>
    <row r="152" spans="1:65" s="2" customFormat="1" ht="16.5" customHeight="1">
      <c r="A152" s="40"/>
      <c r="B152" s="41"/>
      <c r="C152" s="245" t="s">
        <v>283</v>
      </c>
      <c r="D152" s="245" t="s">
        <v>170</v>
      </c>
      <c r="E152" s="246" t="s">
        <v>1159</v>
      </c>
      <c r="F152" s="247" t="s">
        <v>1160</v>
      </c>
      <c r="G152" s="248" t="s">
        <v>173</v>
      </c>
      <c r="H152" s="249">
        <v>1.241</v>
      </c>
      <c r="I152" s="250"/>
      <c r="J152" s="251">
        <f>ROUND(I152*H152,2)</f>
        <v>0</v>
      </c>
      <c r="K152" s="247" t="s">
        <v>317</v>
      </c>
      <c r="L152" s="46"/>
      <c r="M152" s="252" t="s">
        <v>1</v>
      </c>
      <c r="N152" s="253" t="s">
        <v>42</v>
      </c>
      <c r="O152" s="93"/>
      <c r="P152" s="254">
        <f>O152*H152</f>
        <v>0</v>
      </c>
      <c r="Q152" s="254">
        <v>0</v>
      </c>
      <c r="R152" s="254">
        <f>Q152*H152</f>
        <v>0</v>
      </c>
      <c r="S152" s="254">
        <v>0</v>
      </c>
      <c r="T152" s="255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56" t="s">
        <v>175</v>
      </c>
      <c r="AT152" s="256" t="s">
        <v>170</v>
      </c>
      <c r="AU152" s="256" t="s">
        <v>85</v>
      </c>
      <c r="AY152" s="19" t="s">
        <v>167</v>
      </c>
      <c r="BE152" s="257">
        <f>IF(N152="základní",J152,0)</f>
        <v>0</v>
      </c>
      <c r="BF152" s="257">
        <f>IF(N152="snížená",J152,0)</f>
        <v>0</v>
      </c>
      <c r="BG152" s="257">
        <f>IF(N152="zákl. přenesená",J152,0)</f>
        <v>0</v>
      </c>
      <c r="BH152" s="257">
        <f>IF(N152="sníž. přenesená",J152,0)</f>
        <v>0</v>
      </c>
      <c r="BI152" s="257">
        <f>IF(N152="nulová",J152,0)</f>
        <v>0</v>
      </c>
      <c r="BJ152" s="19" t="s">
        <v>85</v>
      </c>
      <c r="BK152" s="257">
        <f>ROUND(I152*H152,2)</f>
        <v>0</v>
      </c>
      <c r="BL152" s="19" t="s">
        <v>175</v>
      </c>
      <c r="BM152" s="256" t="s">
        <v>365</v>
      </c>
    </row>
    <row r="153" spans="1:47" s="2" customFormat="1" ht="12">
      <c r="A153" s="40"/>
      <c r="B153" s="41"/>
      <c r="C153" s="42"/>
      <c r="D153" s="260" t="s">
        <v>369</v>
      </c>
      <c r="E153" s="42"/>
      <c r="F153" s="302" t="s">
        <v>1141</v>
      </c>
      <c r="G153" s="42"/>
      <c r="H153" s="42"/>
      <c r="I153" s="156"/>
      <c r="J153" s="42"/>
      <c r="K153" s="42"/>
      <c r="L153" s="46"/>
      <c r="M153" s="303"/>
      <c r="N153" s="304"/>
      <c r="O153" s="93"/>
      <c r="P153" s="93"/>
      <c r="Q153" s="93"/>
      <c r="R153" s="93"/>
      <c r="S153" s="93"/>
      <c r="T153" s="94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369</v>
      </c>
      <c r="AU153" s="19" t="s">
        <v>85</v>
      </c>
    </row>
    <row r="154" spans="1:65" s="2" customFormat="1" ht="16.5" customHeight="1">
      <c r="A154" s="40"/>
      <c r="B154" s="41"/>
      <c r="C154" s="245" t="s">
        <v>288</v>
      </c>
      <c r="D154" s="245" t="s">
        <v>170</v>
      </c>
      <c r="E154" s="246" t="s">
        <v>1161</v>
      </c>
      <c r="F154" s="247" t="s">
        <v>1162</v>
      </c>
      <c r="G154" s="248" t="s">
        <v>173</v>
      </c>
      <c r="H154" s="249">
        <v>1.241</v>
      </c>
      <c r="I154" s="250"/>
      <c r="J154" s="251">
        <f>ROUND(I154*H154,2)</f>
        <v>0</v>
      </c>
      <c r="K154" s="247" t="s">
        <v>317</v>
      </c>
      <c r="L154" s="46"/>
      <c r="M154" s="252" t="s">
        <v>1</v>
      </c>
      <c r="N154" s="253" t="s">
        <v>42</v>
      </c>
      <c r="O154" s="93"/>
      <c r="P154" s="254">
        <f>O154*H154</f>
        <v>0</v>
      </c>
      <c r="Q154" s="254">
        <v>0</v>
      </c>
      <c r="R154" s="254">
        <f>Q154*H154</f>
        <v>0</v>
      </c>
      <c r="S154" s="254">
        <v>0</v>
      </c>
      <c r="T154" s="255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56" t="s">
        <v>175</v>
      </c>
      <c r="AT154" s="256" t="s">
        <v>170</v>
      </c>
      <c r="AU154" s="256" t="s">
        <v>85</v>
      </c>
      <c r="AY154" s="19" t="s">
        <v>167</v>
      </c>
      <c r="BE154" s="257">
        <f>IF(N154="základní",J154,0)</f>
        <v>0</v>
      </c>
      <c r="BF154" s="257">
        <f>IF(N154="snížená",J154,0)</f>
        <v>0</v>
      </c>
      <c r="BG154" s="257">
        <f>IF(N154="zákl. přenesená",J154,0)</f>
        <v>0</v>
      </c>
      <c r="BH154" s="257">
        <f>IF(N154="sníž. přenesená",J154,0)</f>
        <v>0</v>
      </c>
      <c r="BI154" s="257">
        <f>IF(N154="nulová",J154,0)</f>
        <v>0</v>
      </c>
      <c r="BJ154" s="19" t="s">
        <v>85</v>
      </c>
      <c r="BK154" s="257">
        <f>ROUND(I154*H154,2)</f>
        <v>0</v>
      </c>
      <c r="BL154" s="19" t="s">
        <v>175</v>
      </c>
      <c r="BM154" s="256" t="s">
        <v>380</v>
      </c>
    </row>
    <row r="155" spans="1:47" s="2" customFormat="1" ht="12">
      <c r="A155" s="40"/>
      <c r="B155" s="41"/>
      <c r="C155" s="42"/>
      <c r="D155" s="260" t="s">
        <v>369</v>
      </c>
      <c r="E155" s="42"/>
      <c r="F155" s="302" t="s">
        <v>1141</v>
      </c>
      <c r="G155" s="42"/>
      <c r="H155" s="42"/>
      <c r="I155" s="156"/>
      <c r="J155" s="42"/>
      <c r="K155" s="42"/>
      <c r="L155" s="46"/>
      <c r="M155" s="303"/>
      <c r="N155" s="304"/>
      <c r="O155" s="93"/>
      <c r="P155" s="93"/>
      <c r="Q155" s="93"/>
      <c r="R155" s="93"/>
      <c r="S155" s="93"/>
      <c r="T155" s="94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369</v>
      </c>
      <c r="AU155" s="19" t="s">
        <v>85</v>
      </c>
    </row>
    <row r="156" spans="1:65" s="2" customFormat="1" ht="16.5" customHeight="1">
      <c r="A156" s="40"/>
      <c r="B156" s="41"/>
      <c r="C156" s="245" t="s">
        <v>8</v>
      </c>
      <c r="D156" s="245" t="s">
        <v>170</v>
      </c>
      <c r="E156" s="246" t="s">
        <v>1163</v>
      </c>
      <c r="F156" s="247" t="s">
        <v>1164</v>
      </c>
      <c r="G156" s="248" t="s">
        <v>173</v>
      </c>
      <c r="H156" s="249">
        <v>1.241</v>
      </c>
      <c r="I156" s="250"/>
      <c r="J156" s="251">
        <f>ROUND(I156*H156,2)</f>
        <v>0</v>
      </c>
      <c r="K156" s="247" t="s">
        <v>317</v>
      </c>
      <c r="L156" s="46"/>
      <c r="M156" s="252" t="s">
        <v>1</v>
      </c>
      <c r="N156" s="253" t="s">
        <v>42</v>
      </c>
      <c r="O156" s="93"/>
      <c r="P156" s="254">
        <f>O156*H156</f>
        <v>0</v>
      </c>
      <c r="Q156" s="254">
        <v>0</v>
      </c>
      <c r="R156" s="254">
        <f>Q156*H156</f>
        <v>0</v>
      </c>
      <c r="S156" s="254">
        <v>0</v>
      </c>
      <c r="T156" s="255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56" t="s">
        <v>175</v>
      </c>
      <c r="AT156" s="256" t="s">
        <v>170</v>
      </c>
      <c r="AU156" s="256" t="s">
        <v>85</v>
      </c>
      <c r="AY156" s="19" t="s">
        <v>167</v>
      </c>
      <c r="BE156" s="257">
        <f>IF(N156="základní",J156,0)</f>
        <v>0</v>
      </c>
      <c r="BF156" s="257">
        <f>IF(N156="snížená",J156,0)</f>
        <v>0</v>
      </c>
      <c r="BG156" s="257">
        <f>IF(N156="zákl. přenesená",J156,0)</f>
        <v>0</v>
      </c>
      <c r="BH156" s="257">
        <f>IF(N156="sníž. přenesená",J156,0)</f>
        <v>0</v>
      </c>
      <c r="BI156" s="257">
        <f>IF(N156="nulová",J156,0)</f>
        <v>0</v>
      </c>
      <c r="BJ156" s="19" t="s">
        <v>85</v>
      </c>
      <c r="BK156" s="257">
        <f>ROUND(I156*H156,2)</f>
        <v>0</v>
      </c>
      <c r="BL156" s="19" t="s">
        <v>175</v>
      </c>
      <c r="BM156" s="256" t="s">
        <v>333</v>
      </c>
    </row>
    <row r="157" spans="1:47" s="2" customFormat="1" ht="12">
      <c r="A157" s="40"/>
      <c r="B157" s="41"/>
      <c r="C157" s="42"/>
      <c r="D157" s="260" t="s">
        <v>369</v>
      </c>
      <c r="E157" s="42"/>
      <c r="F157" s="302" t="s">
        <v>1141</v>
      </c>
      <c r="G157" s="42"/>
      <c r="H157" s="42"/>
      <c r="I157" s="156"/>
      <c r="J157" s="42"/>
      <c r="K157" s="42"/>
      <c r="L157" s="46"/>
      <c r="M157" s="303"/>
      <c r="N157" s="304"/>
      <c r="O157" s="93"/>
      <c r="P157" s="93"/>
      <c r="Q157" s="93"/>
      <c r="R157" s="93"/>
      <c r="S157" s="93"/>
      <c r="T157" s="94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369</v>
      </c>
      <c r="AU157" s="19" t="s">
        <v>85</v>
      </c>
    </row>
    <row r="158" spans="1:65" s="2" customFormat="1" ht="16.5" customHeight="1">
      <c r="A158" s="40"/>
      <c r="B158" s="41"/>
      <c r="C158" s="245" t="s">
        <v>300</v>
      </c>
      <c r="D158" s="245" t="s">
        <v>170</v>
      </c>
      <c r="E158" s="246" t="s">
        <v>1165</v>
      </c>
      <c r="F158" s="247" t="s">
        <v>1166</v>
      </c>
      <c r="G158" s="248" t="s">
        <v>173</v>
      </c>
      <c r="H158" s="249">
        <v>9.675</v>
      </c>
      <c r="I158" s="250"/>
      <c r="J158" s="251">
        <f>ROUND(I158*H158,2)</f>
        <v>0</v>
      </c>
      <c r="K158" s="247" t="s">
        <v>317</v>
      </c>
      <c r="L158" s="46"/>
      <c r="M158" s="252" t="s">
        <v>1</v>
      </c>
      <c r="N158" s="253" t="s">
        <v>42</v>
      </c>
      <c r="O158" s="93"/>
      <c r="P158" s="254">
        <f>O158*H158</f>
        <v>0</v>
      </c>
      <c r="Q158" s="254">
        <v>0</v>
      </c>
      <c r="R158" s="254">
        <f>Q158*H158</f>
        <v>0</v>
      </c>
      <c r="S158" s="254">
        <v>0</v>
      </c>
      <c r="T158" s="255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56" t="s">
        <v>175</v>
      </c>
      <c r="AT158" s="256" t="s">
        <v>170</v>
      </c>
      <c r="AU158" s="256" t="s">
        <v>85</v>
      </c>
      <c r="AY158" s="19" t="s">
        <v>167</v>
      </c>
      <c r="BE158" s="257">
        <f>IF(N158="základní",J158,0)</f>
        <v>0</v>
      </c>
      <c r="BF158" s="257">
        <f>IF(N158="snížená",J158,0)</f>
        <v>0</v>
      </c>
      <c r="BG158" s="257">
        <f>IF(N158="zákl. přenesená",J158,0)</f>
        <v>0</v>
      </c>
      <c r="BH158" s="257">
        <f>IF(N158="sníž. přenesená",J158,0)</f>
        <v>0</v>
      </c>
      <c r="BI158" s="257">
        <f>IF(N158="nulová",J158,0)</f>
        <v>0</v>
      </c>
      <c r="BJ158" s="19" t="s">
        <v>85</v>
      </c>
      <c r="BK158" s="257">
        <f>ROUND(I158*H158,2)</f>
        <v>0</v>
      </c>
      <c r="BL158" s="19" t="s">
        <v>175</v>
      </c>
      <c r="BM158" s="256" t="s">
        <v>407</v>
      </c>
    </row>
    <row r="159" spans="1:47" s="2" customFormat="1" ht="12">
      <c r="A159" s="40"/>
      <c r="B159" s="41"/>
      <c r="C159" s="42"/>
      <c r="D159" s="260" t="s">
        <v>369</v>
      </c>
      <c r="E159" s="42"/>
      <c r="F159" s="302" t="s">
        <v>1141</v>
      </c>
      <c r="G159" s="42"/>
      <c r="H159" s="42"/>
      <c r="I159" s="156"/>
      <c r="J159" s="42"/>
      <c r="K159" s="42"/>
      <c r="L159" s="46"/>
      <c r="M159" s="303"/>
      <c r="N159" s="304"/>
      <c r="O159" s="93"/>
      <c r="P159" s="93"/>
      <c r="Q159" s="93"/>
      <c r="R159" s="93"/>
      <c r="S159" s="93"/>
      <c r="T159" s="94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369</v>
      </c>
      <c r="AU159" s="19" t="s">
        <v>85</v>
      </c>
    </row>
    <row r="160" spans="1:65" s="2" customFormat="1" ht="16.5" customHeight="1">
      <c r="A160" s="40"/>
      <c r="B160" s="41"/>
      <c r="C160" s="245" t="s">
        <v>306</v>
      </c>
      <c r="D160" s="245" t="s">
        <v>170</v>
      </c>
      <c r="E160" s="246" t="s">
        <v>1167</v>
      </c>
      <c r="F160" s="247" t="s">
        <v>1168</v>
      </c>
      <c r="G160" s="248" t="s">
        <v>348</v>
      </c>
      <c r="H160" s="249">
        <v>1</v>
      </c>
      <c r="I160" s="250"/>
      <c r="J160" s="251">
        <f>ROUND(I160*H160,2)</f>
        <v>0</v>
      </c>
      <c r="K160" s="247" t="s">
        <v>317</v>
      </c>
      <c r="L160" s="46"/>
      <c r="M160" s="252" t="s">
        <v>1</v>
      </c>
      <c r="N160" s="253" t="s">
        <v>42</v>
      </c>
      <c r="O160" s="93"/>
      <c r="P160" s="254">
        <f>O160*H160</f>
        <v>0</v>
      </c>
      <c r="Q160" s="254">
        <v>0</v>
      </c>
      <c r="R160" s="254">
        <f>Q160*H160</f>
        <v>0</v>
      </c>
      <c r="S160" s="254">
        <v>0</v>
      </c>
      <c r="T160" s="255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56" t="s">
        <v>175</v>
      </c>
      <c r="AT160" s="256" t="s">
        <v>170</v>
      </c>
      <c r="AU160" s="256" t="s">
        <v>85</v>
      </c>
      <c r="AY160" s="19" t="s">
        <v>167</v>
      </c>
      <c r="BE160" s="257">
        <f>IF(N160="základní",J160,0)</f>
        <v>0</v>
      </c>
      <c r="BF160" s="257">
        <f>IF(N160="snížená",J160,0)</f>
        <v>0</v>
      </c>
      <c r="BG160" s="257">
        <f>IF(N160="zákl. přenesená",J160,0)</f>
        <v>0</v>
      </c>
      <c r="BH160" s="257">
        <f>IF(N160="sníž. přenesená",J160,0)</f>
        <v>0</v>
      </c>
      <c r="BI160" s="257">
        <f>IF(N160="nulová",J160,0)</f>
        <v>0</v>
      </c>
      <c r="BJ160" s="19" t="s">
        <v>85</v>
      </c>
      <c r="BK160" s="257">
        <f>ROUND(I160*H160,2)</f>
        <v>0</v>
      </c>
      <c r="BL160" s="19" t="s">
        <v>175</v>
      </c>
      <c r="BM160" s="256" t="s">
        <v>399</v>
      </c>
    </row>
    <row r="161" spans="1:47" s="2" customFormat="1" ht="12">
      <c r="A161" s="40"/>
      <c r="B161" s="41"/>
      <c r="C161" s="42"/>
      <c r="D161" s="260" t="s">
        <v>369</v>
      </c>
      <c r="E161" s="42"/>
      <c r="F161" s="302" t="s">
        <v>1169</v>
      </c>
      <c r="G161" s="42"/>
      <c r="H161" s="42"/>
      <c r="I161" s="156"/>
      <c r="J161" s="42"/>
      <c r="K161" s="42"/>
      <c r="L161" s="46"/>
      <c r="M161" s="303"/>
      <c r="N161" s="304"/>
      <c r="O161" s="93"/>
      <c r="P161" s="93"/>
      <c r="Q161" s="93"/>
      <c r="R161" s="93"/>
      <c r="S161" s="93"/>
      <c r="T161" s="94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369</v>
      </c>
      <c r="AU161" s="19" t="s">
        <v>85</v>
      </c>
    </row>
    <row r="162" spans="1:65" s="2" customFormat="1" ht="16.5" customHeight="1">
      <c r="A162" s="40"/>
      <c r="B162" s="41"/>
      <c r="C162" s="245" t="s">
        <v>314</v>
      </c>
      <c r="D162" s="245" t="s">
        <v>170</v>
      </c>
      <c r="E162" s="246" t="s">
        <v>1170</v>
      </c>
      <c r="F162" s="247" t="s">
        <v>1171</v>
      </c>
      <c r="G162" s="248" t="s">
        <v>173</v>
      </c>
      <c r="H162" s="249">
        <v>4.346</v>
      </c>
      <c r="I162" s="250"/>
      <c r="J162" s="251">
        <f>ROUND(I162*H162,2)</f>
        <v>0</v>
      </c>
      <c r="K162" s="247" t="s">
        <v>317</v>
      </c>
      <c r="L162" s="46"/>
      <c r="M162" s="252" t="s">
        <v>1</v>
      </c>
      <c r="N162" s="253" t="s">
        <v>42</v>
      </c>
      <c r="O162" s="93"/>
      <c r="P162" s="254">
        <f>O162*H162</f>
        <v>0</v>
      </c>
      <c r="Q162" s="254">
        <v>0</v>
      </c>
      <c r="R162" s="254">
        <f>Q162*H162</f>
        <v>0</v>
      </c>
      <c r="S162" s="254">
        <v>0</v>
      </c>
      <c r="T162" s="255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56" t="s">
        <v>175</v>
      </c>
      <c r="AT162" s="256" t="s">
        <v>170</v>
      </c>
      <c r="AU162" s="256" t="s">
        <v>85</v>
      </c>
      <c r="AY162" s="19" t="s">
        <v>167</v>
      </c>
      <c r="BE162" s="257">
        <f>IF(N162="základní",J162,0)</f>
        <v>0</v>
      </c>
      <c r="BF162" s="257">
        <f>IF(N162="snížená",J162,0)</f>
        <v>0</v>
      </c>
      <c r="BG162" s="257">
        <f>IF(N162="zákl. přenesená",J162,0)</f>
        <v>0</v>
      </c>
      <c r="BH162" s="257">
        <f>IF(N162="sníž. přenesená",J162,0)</f>
        <v>0</v>
      </c>
      <c r="BI162" s="257">
        <f>IF(N162="nulová",J162,0)</f>
        <v>0</v>
      </c>
      <c r="BJ162" s="19" t="s">
        <v>85</v>
      </c>
      <c r="BK162" s="257">
        <f>ROUND(I162*H162,2)</f>
        <v>0</v>
      </c>
      <c r="BL162" s="19" t="s">
        <v>175</v>
      </c>
      <c r="BM162" s="256" t="s">
        <v>604</v>
      </c>
    </row>
    <row r="163" spans="1:47" s="2" customFormat="1" ht="12">
      <c r="A163" s="40"/>
      <c r="B163" s="41"/>
      <c r="C163" s="42"/>
      <c r="D163" s="260" t="s">
        <v>369</v>
      </c>
      <c r="E163" s="42"/>
      <c r="F163" s="302" t="s">
        <v>1141</v>
      </c>
      <c r="G163" s="42"/>
      <c r="H163" s="42"/>
      <c r="I163" s="156"/>
      <c r="J163" s="42"/>
      <c r="K163" s="42"/>
      <c r="L163" s="46"/>
      <c r="M163" s="303"/>
      <c r="N163" s="304"/>
      <c r="O163" s="93"/>
      <c r="P163" s="93"/>
      <c r="Q163" s="93"/>
      <c r="R163" s="93"/>
      <c r="S163" s="93"/>
      <c r="T163" s="94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369</v>
      </c>
      <c r="AU163" s="19" t="s">
        <v>85</v>
      </c>
    </row>
    <row r="164" spans="1:65" s="2" customFormat="1" ht="16.5" customHeight="1">
      <c r="A164" s="40"/>
      <c r="B164" s="41"/>
      <c r="C164" s="245" t="s">
        <v>321</v>
      </c>
      <c r="D164" s="245" t="s">
        <v>170</v>
      </c>
      <c r="E164" s="246" t="s">
        <v>1172</v>
      </c>
      <c r="F164" s="247" t="s">
        <v>1173</v>
      </c>
      <c r="G164" s="248" t="s">
        <v>173</v>
      </c>
      <c r="H164" s="249">
        <v>1.659</v>
      </c>
      <c r="I164" s="250"/>
      <c r="J164" s="251">
        <f>ROUND(I164*H164,2)</f>
        <v>0</v>
      </c>
      <c r="K164" s="247" t="s">
        <v>317</v>
      </c>
      <c r="L164" s="46"/>
      <c r="M164" s="252" t="s">
        <v>1</v>
      </c>
      <c r="N164" s="253" t="s">
        <v>42</v>
      </c>
      <c r="O164" s="93"/>
      <c r="P164" s="254">
        <f>O164*H164</f>
        <v>0</v>
      </c>
      <c r="Q164" s="254">
        <v>0</v>
      </c>
      <c r="R164" s="254">
        <f>Q164*H164</f>
        <v>0</v>
      </c>
      <c r="S164" s="254">
        <v>0</v>
      </c>
      <c r="T164" s="255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56" t="s">
        <v>175</v>
      </c>
      <c r="AT164" s="256" t="s">
        <v>170</v>
      </c>
      <c r="AU164" s="256" t="s">
        <v>85</v>
      </c>
      <c r="AY164" s="19" t="s">
        <v>167</v>
      </c>
      <c r="BE164" s="257">
        <f>IF(N164="základní",J164,0)</f>
        <v>0</v>
      </c>
      <c r="BF164" s="257">
        <f>IF(N164="snížená",J164,0)</f>
        <v>0</v>
      </c>
      <c r="BG164" s="257">
        <f>IF(N164="zákl. přenesená",J164,0)</f>
        <v>0</v>
      </c>
      <c r="BH164" s="257">
        <f>IF(N164="sníž. přenesená",J164,0)</f>
        <v>0</v>
      </c>
      <c r="BI164" s="257">
        <f>IF(N164="nulová",J164,0)</f>
        <v>0</v>
      </c>
      <c r="BJ164" s="19" t="s">
        <v>85</v>
      </c>
      <c r="BK164" s="257">
        <f>ROUND(I164*H164,2)</f>
        <v>0</v>
      </c>
      <c r="BL164" s="19" t="s">
        <v>175</v>
      </c>
      <c r="BM164" s="256" t="s">
        <v>616</v>
      </c>
    </row>
    <row r="165" spans="1:47" s="2" customFormat="1" ht="12">
      <c r="A165" s="40"/>
      <c r="B165" s="41"/>
      <c r="C165" s="42"/>
      <c r="D165" s="260" t="s">
        <v>369</v>
      </c>
      <c r="E165" s="42"/>
      <c r="F165" s="302" t="s">
        <v>1141</v>
      </c>
      <c r="G165" s="42"/>
      <c r="H165" s="42"/>
      <c r="I165" s="156"/>
      <c r="J165" s="42"/>
      <c r="K165" s="42"/>
      <c r="L165" s="46"/>
      <c r="M165" s="303"/>
      <c r="N165" s="304"/>
      <c r="O165" s="93"/>
      <c r="P165" s="93"/>
      <c r="Q165" s="93"/>
      <c r="R165" s="93"/>
      <c r="S165" s="93"/>
      <c r="T165" s="94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369</v>
      </c>
      <c r="AU165" s="19" t="s">
        <v>85</v>
      </c>
    </row>
    <row r="166" spans="1:65" s="2" customFormat="1" ht="16.5" customHeight="1">
      <c r="A166" s="40"/>
      <c r="B166" s="41"/>
      <c r="C166" s="245" t="s">
        <v>327</v>
      </c>
      <c r="D166" s="245" t="s">
        <v>170</v>
      </c>
      <c r="E166" s="246" t="s">
        <v>1174</v>
      </c>
      <c r="F166" s="247" t="s">
        <v>1175</v>
      </c>
      <c r="G166" s="248" t="s">
        <v>173</v>
      </c>
      <c r="H166" s="249">
        <v>1.814</v>
      </c>
      <c r="I166" s="250"/>
      <c r="J166" s="251">
        <f>ROUND(I166*H166,2)</f>
        <v>0</v>
      </c>
      <c r="K166" s="247" t="s">
        <v>317</v>
      </c>
      <c r="L166" s="46"/>
      <c r="M166" s="252" t="s">
        <v>1</v>
      </c>
      <c r="N166" s="253" t="s">
        <v>42</v>
      </c>
      <c r="O166" s="93"/>
      <c r="P166" s="254">
        <f>O166*H166</f>
        <v>0</v>
      </c>
      <c r="Q166" s="254">
        <v>0</v>
      </c>
      <c r="R166" s="254">
        <f>Q166*H166</f>
        <v>0</v>
      </c>
      <c r="S166" s="254">
        <v>0</v>
      </c>
      <c r="T166" s="255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56" t="s">
        <v>175</v>
      </c>
      <c r="AT166" s="256" t="s">
        <v>170</v>
      </c>
      <c r="AU166" s="256" t="s">
        <v>85</v>
      </c>
      <c r="AY166" s="19" t="s">
        <v>167</v>
      </c>
      <c r="BE166" s="257">
        <f>IF(N166="základní",J166,0)</f>
        <v>0</v>
      </c>
      <c r="BF166" s="257">
        <f>IF(N166="snížená",J166,0)</f>
        <v>0</v>
      </c>
      <c r="BG166" s="257">
        <f>IF(N166="zákl. přenesená",J166,0)</f>
        <v>0</v>
      </c>
      <c r="BH166" s="257">
        <f>IF(N166="sníž. přenesená",J166,0)</f>
        <v>0</v>
      </c>
      <c r="BI166" s="257">
        <f>IF(N166="nulová",J166,0)</f>
        <v>0</v>
      </c>
      <c r="BJ166" s="19" t="s">
        <v>85</v>
      </c>
      <c r="BK166" s="257">
        <f>ROUND(I166*H166,2)</f>
        <v>0</v>
      </c>
      <c r="BL166" s="19" t="s">
        <v>175</v>
      </c>
      <c r="BM166" s="256" t="s">
        <v>628</v>
      </c>
    </row>
    <row r="167" spans="1:47" s="2" customFormat="1" ht="12">
      <c r="A167" s="40"/>
      <c r="B167" s="41"/>
      <c r="C167" s="42"/>
      <c r="D167" s="260" t="s">
        <v>369</v>
      </c>
      <c r="E167" s="42"/>
      <c r="F167" s="302" t="s">
        <v>1141</v>
      </c>
      <c r="G167" s="42"/>
      <c r="H167" s="42"/>
      <c r="I167" s="156"/>
      <c r="J167" s="42"/>
      <c r="K167" s="42"/>
      <c r="L167" s="46"/>
      <c r="M167" s="303"/>
      <c r="N167" s="304"/>
      <c r="O167" s="93"/>
      <c r="P167" s="93"/>
      <c r="Q167" s="93"/>
      <c r="R167" s="93"/>
      <c r="S167" s="93"/>
      <c r="T167" s="94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369</v>
      </c>
      <c r="AU167" s="19" t="s">
        <v>85</v>
      </c>
    </row>
    <row r="168" spans="1:65" s="2" customFormat="1" ht="16.5" customHeight="1">
      <c r="A168" s="40"/>
      <c r="B168" s="41"/>
      <c r="C168" s="245" t="s">
        <v>7</v>
      </c>
      <c r="D168" s="245" t="s">
        <v>170</v>
      </c>
      <c r="E168" s="246" t="s">
        <v>1176</v>
      </c>
      <c r="F168" s="247" t="s">
        <v>1177</v>
      </c>
      <c r="G168" s="248" t="s">
        <v>173</v>
      </c>
      <c r="H168" s="249">
        <v>6.037</v>
      </c>
      <c r="I168" s="250"/>
      <c r="J168" s="251">
        <f>ROUND(I168*H168,2)</f>
        <v>0</v>
      </c>
      <c r="K168" s="247" t="s">
        <v>317</v>
      </c>
      <c r="L168" s="46"/>
      <c r="M168" s="252" t="s">
        <v>1</v>
      </c>
      <c r="N168" s="253" t="s">
        <v>42</v>
      </c>
      <c r="O168" s="93"/>
      <c r="P168" s="254">
        <f>O168*H168</f>
        <v>0</v>
      </c>
      <c r="Q168" s="254">
        <v>0</v>
      </c>
      <c r="R168" s="254">
        <f>Q168*H168</f>
        <v>0</v>
      </c>
      <c r="S168" s="254">
        <v>0</v>
      </c>
      <c r="T168" s="255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56" t="s">
        <v>175</v>
      </c>
      <c r="AT168" s="256" t="s">
        <v>170</v>
      </c>
      <c r="AU168" s="256" t="s">
        <v>85</v>
      </c>
      <c r="AY168" s="19" t="s">
        <v>167</v>
      </c>
      <c r="BE168" s="257">
        <f>IF(N168="základní",J168,0)</f>
        <v>0</v>
      </c>
      <c r="BF168" s="257">
        <f>IF(N168="snížená",J168,0)</f>
        <v>0</v>
      </c>
      <c r="BG168" s="257">
        <f>IF(N168="zákl. přenesená",J168,0)</f>
        <v>0</v>
      </c>
      <c r="BH168" s="257">
        <f>IF(N168="sníž. přenesená",J168,0)</f>
        <v>0</v>
      </c>
      <c r="BI168" s="257">
        <f>IF(N168="nulová",J168,0)</f>
        <v>0</v>
      </c>
      <c r="BJ168" s="19" t="s">
        <v>85</v>
      </c>
      <c r="BK168" s="257">
        <f>ROUND(I168*H168,2)</f>
        <v>0</v>
      </c>
      <c r="BL168" s="19" t="s">
        <v>175</v>
      </c>
      <c r="BM168" s="256" t="s">
        <v>641</v>
      </c>
    </row>
    <row r="169" spans="1:47" s="2" customFormat="1" ht="12">
      <c r="A169" s="40"/>
      <c r="B169" s="41"/>
      <c r="C169" s="42"/>
      <c r="D169" s="260" t="s">
        <v>369</v>
      </c>
      <c r="E169" s="42"/>
      <c r="F169" s="302" t="s">
        <v>1141</v>
      </c>
      <c r="G169" s="42"/>
      <c r="H169" s="42"/>
      <c r="I169" s="156"/>
      <c r="J169" s="42"/>
      <c r="K169" s="42"/>
      <c r="L169" s="46"/>
      <c r="M169" s="303"/>
      <c r="N169" s="304"/>
      <c r="O169" s="93"/>
      <c r="P169" s="93"/>
      <c r="Q169" s="93"/>
      <c r="R169" s="93"/>
      <c r="S169" s="93"/>
      <c r="T169" s="94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369</v>
      </c>
      <c r="AU169" s="19" t="s">
        <v>85</v>
      </c>
    </row>
    <row r="170" spans="1:65" s="2" customFormat="1" ht="16.5" customHeight="1">
      <c r="A170" s="40"/>
      <c r="B170" s="41"/>
      <c r="C170" s="245" t="s">
        <v>345</v>
      </c>
      <c r="D170" s="245" t="s">
        <v>170</v>
      </c>
      <c r="E170" s="246" t="s">
        <v>1178</v>
      </c>
      <c r="F170" s="247" t="s">
        <v>1179</v>
      </c>
      <c r="G170" s="248" t="s">
        <v>173</v>
      </c>
      <c r="H170" s="249">
        <v>3.484</v>
      </c>
      <c r="I170" s="250"/>
      <c r="J170" s="251">
        <f>ROUND(I170*H170,2)</f>
        <v>0</v>
      </c>
      <c r="K170" s="247" t="s">
        <v>317</v>
      </c>
      <c r="L170" s="46"/>
      <c r="M170" s="252" t="s">
        <v>1</v>
      </c>
      <c r="N170" s="253" t="s">
        <v>42</v>
      </c>
      <c r="O170" s="93"/>
      <c r="P170" s="254">
        <f>O170*H170</f>
        <v>0</v>
      </c>
      <c r="Q170" s="254">
        <v>0</v>
      </c>
      <c r="R170" s="254">
        <f>Q170*H170</f>
        <v>0</v>
      </c>
      <c r="S170" s="254">
        <v>0</v>
      </c>
      <c r="T170" s="255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56" t="s">
        <v>175</v>
      </c>
      <c r="AT170" s="256" t="s">
        <v>170</v>
      </c>
      <c r="AU170" s="256" t="s">
        <v>85</v>
      </c>
      <c r="AY170" s="19" t="s">
        <v>167</v>
      </c>
      <c r="BE170" s="257">
        <f>IF(N170="základní",J170,0)</f>
        <v>0</v>
      </c>
      <c r="BF170" s="257">
        <f>IF(N170="snížená",J170,0)</f>
        <v>0</v>
      </c>
      <c r="BG170" s="257">
        <f>IF(N170="zákl. přenesená",J170,0)</f>
        <v>0</v>
      </c>
      <c r="BH170" s="257">
        <f>IF(N170="sníž. přenesená",J170,0)</f>
        <v>0</v>
      </c>
      <c r="BI170" s="257">
        <f>IF(N170="nulová",J170,0)</f>
        <v>0</v>
      </c>
      <c r="BJ170" s="19" t="s">
        <v>85</v>
      </c>
      <c r="BK170" s="257">
        <f>ROUND(I170*H170,2)</f>
        <v>0</v>
      </c>
      <c r="BL170" s="19" t="s">
        <v>175</v>
      </c>
      <c r="BM170" s="256" t="s">
        <v>651</v>
      </c>
    </row>
    <row r="171" spans="1:47" s="2" customFormat="1" ht="12">
      <c r="A171" s="40"/>
      <c r="B171" s="41"/>
      <c r="C171" s="42"/>
      <c r="D171" s="260" t="s">
        <v>369</v>
      </c>
      <c r="E171" s="42"/>
      <c r="F171" s="302" t="s">
        <v>1141</v>
      </c>
      <c r="G171" s="42"/>
      <c r="H171" s="42"/>
      <c r="I171" s="156"/>
      <c r="J171" s="42"/>
      <c r="K171" s="42"/>
      <c r="L171" s="46"/>
      <c r="M171" s="303"/>
      <c r="N171" s="304"/>
      <c r="O171" s="93"/>
      <c r="P171" s="93"/>
      <c r="Q171" s="93"/>
      <c r="R171" s="93"/>
      <c r="S171" s="93"/>
      <c r="T171" s="94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369</v>
      </c>
      <c r="AU171" s="19" t="s">
        <v>85</v>
      </c>
    </row>
    <row r="172" spans="1:65" s="2" customFormat="1" ht="16.5" customHeight="1">
      <c r="A172" s="40"/>
      <c r="B172" s="41"/>
      <c r="C172" s="245" t="s">
        <v>350</v>
      </c>
      <c r="D172" s="245" t="s">
        <v>170</v>
      </c>
      <c r="E172" s="246" t="s">
        <v>1180</v>
      </c>
      <c r="F172" s="247" t="s">
        <v>1181</v>
      </c>
      <c r="G172" s="248" t="s">
        <v>173</v>
      </c>
      <c r="H172" s="249">
        <v>8.798</v>
      </c>
      <c r="I172" s="250"/>
      <c r="J172" s="251">
        <f>ROUND(I172*H172,2)</f>
        <v>0</v>
      </c>
      <c r="K172" s="247" t="s">
        <v>317</v>
      </c>
      <c r="L172" s="46"/>
      <c r="M172" s="252" t="s">
        <v>1</v>
      </c>
      <c r="N172" s="253" t="s">
        <v>42</v>
      </c>
      <c r="O172" s="93"/>
      <c r="P172" s="254">
        <f>O172*H172</f>
        <v>0</v>
      </c>
      <c r="Q172" s="254">
        <v>0</v>
      </c>
      <c r="R172" s="254">
        <f>Q172*H172</f>
        <v>0</v>
      </c>
      <c r="S172" s="254">
        <v>0</v>
      </c>
      <c r="T172" s="255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56" t="s">
        <v>175</v>
      </c>
      <c r="AT172" s="256" t="s">
        <v>170</v>
      </c>
      <c r="AU172" s="256" t="s">
        <v>85</v>
      </c>
      <c r="AY172" s="19" t="s">
        <v>167</v>
      </c>
      <c r="BE172" s="257">
        <f>IF(N172="základní",J172,0)</f>
        <v>0</v>
      </c>
      <c r="BF172" s="257">
        <f>IF(N172="snížená",J172,0)</f>
        <v>0</v>
      </c>
      <c r="BG172" s="257">
        <f>IF(N172="zákl. přenesená",J172,0)</f>
        <v>0</v>
      </c>
      <c r="BH172" s="257">
        <f>IF(N172="sníž. přenesená",J172,0)</f>
        <v>0</v>
      </c>
      <c r="BI172" s="257">
        <f>IF(N172="nulová",J172,0)</f>
        <v>0</v>
      </c>
      <c r="BJ172" s="19" t="s">
        <v>85</v>
      </c>
      <c r="BK172" s="257">
        <f>ROUND(I172*H172,2)</f>
        <v>0</v>
      </c>
      <c r="BL172" s="19" t="s">
        <v>175</v>
      </c>
      <c r="BM172" s="256" t="s">
        <v>665</v>
      </c>
    </row>
    <row r="173" spans="1:47" s="2" customFormat="1" ht="12">
      <c r="A173" s="40"/>
      <c r="B173" s="41"/>
      <c r="C173" s="42"/>
      <c r="D173" s="260" t="s">
        <v>369</v>
      </c>
      <c r="E173" s="42"/>
      <c r="F173" s="302" t="s">
        <v>1138</v>
      </c>
      <c r="G173" s="42"/>
      <c r="H173" s="42"/>
      <c r="I173" s="156"/>
      <c r="J173" s="42"/>
      <c r="K173" s="42"/>
      <c r="L173" s="46"/>
      <c r="M173" s="303"/>
      <c r="N173" s="304"/>
      <c r="O173" s="93"/>
      <c r="P173" s="93"/>
      <c r="Q173" s="93"/>
      <c r="R173" s="93"/>
      <c r="S173" s="93"/>
      <c r="T173" s="94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369</v>
      </c>
      <c r="AU173" s="19" t="s">
        <v>85</v>
      </c>
    </row>
    <row r="174" spans="1:65" s="2" customFormat="1" ht="16.5" customHeight="1">
      <c r="A174" s="40"/>
      <c r="B174" s="41"/>
      <c r="C174" s="245" t="s">
        <v>356</v>
      </c>
      <c r="D174" s="245" t="s">
        <v>170</v>
      </c>
      <c r="E174" s="246" t="s">
        <v>1182</v>
      </c>
      <c r="F174" s="247" t="s">
        <v>1183</v>
      </c>
      <c r="G174" s="248" t="s">
        <v>173</v>
      </c>
      <c r="H174" s="249">
        <v>4.041</v>
      </c>
      <c r="I174" s="250"/>
      <c r="J174" s="251">
        <f>ROUND(I174*H174,2)</f>
        <v>0</v>
      </c>
      <c r="K174" s="247" t="s">
        <v>317</v>
      </c>
      <c r="L174" s="46"/>
      <c r="M174" s="252" t="s">
        <v>1</v>
      </c>
      <c r="N174" s="253" t="s">
        <v>42</v>
      </c>
      <c r="O174" s="93"/>
      <c r="P174" s="254">
        <f>O174*H174</f>
        <v>0</v>
      </c>
      <c r="Q174" s="254">
        <v>0</v>
      </c>
      <c r="R174" s="254">
        <f>Q174*H174</f>
        <v>0</v>
      </c>
      <c r="S174" s="254">
        <v>0</v>
      </c>
      <c r="T174" s="255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56" t="s">
        <v>175</v>
      </c>
      <c r="AT174" s="256" t="s">
        <v>170</v>
      </c>
      <c r="AU174" s="256" t="s">
        <v>85</v>
      </c>
      <c r="AY174" s="19" t="s">
        <v>167</v>
      </c>
      <c r="BE174" s="257">
        <f>IF(N174="základní",J174,0)</f>
        <v>0</v>
      </c>
      <c r="BF174" s="257">
        <f>IF(N174="snížená",J174,0)</f>
        <v>0</v>
      </c>
      <c r="BG174" s="257">
        <f>IF(N174="zákl. přenesená",J174,0)</f>
        <v>0</v>
      </c>
      <c r="BH174" s="257">
        <f>IF(N174="sníž. přenesená",J174,0)</f>
        <v>0</v>
      </c>
      <c r="BI174" s="257">
        <f>IF(N174="nulová",J174,0)</f>
        <v>0</v>
      </c>
      <c r="BJ174" s="19" t="s">
        <v>85</v>
      </c>
      <c r="BK174" s="257">
        <f>ROUND(I174*H174,2)</f>
        <v>0</v>
      </c>
      <c r="BL174" s="19" t="s">
        <v>175</v>
      </c>
      <c r="BM174" s="256" t="s">
        <v>675</v>
      </c>
    </row>
    <row r="175" spans="1:47" s="2" customFormat="1" ht="12">
      <c r="A175" s="40"/>
      <c r="B175" s="41"/>
      <c r="C175" s="42"/>
      <c r="D175" s="260" t="s">
        <v>369</v>
      </c>
      <c r="E175" s="42"/>
      <c r="F175" s="302" t="s">
        <v>1138</v>
      </c>
      <c r="G175" s="42"/>
      <c r="H175" s="42"/>
      <c r="I175" s="156"/>
      <c r="J175" s="42"/>
      <c r="K175" s="42"/>
      <c r="L175" s="46"/>
      <c r="M175" s="303"/>
      <c r="N175" s="304"/>
      <c r="O175" s="93"/>
      <c r="P175" s="93"/>
      <c r="Q175" s="93"/>
      <c r="R175" s="93"/>
      <c r="S175" s="93"/>
      <c r="T175" s="94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369</v>
      </c>
      <c r="AU175" s="19" t="s">
        <v>85</v>
      </c>
    </row>
    <row r="176" spans="1:65" s="2" customFormat="1" ht="16.5" customHeight="1">
      <c r="A176" s="40"/>
      <c r="B176" s="41"/>
      <c r="C176" s="245" t="s">
        <v>361</v>
      </c>
      <c r="D176" s="245" t="s">
        <v>170</v>
      </c>
      <c r="E176" s="246" t="s">
        <v>1184</v>
      </c>
      <c r="F176" s="247" t="s">
        <v>1185</v>
      </c>
      <c r="G176" s="248" t="s">
        <v>173</v>
      </c>
      <c r="H176" s="249">
        <v>7.751</v>
      </c>
      <c r="I176" s="250"/>
      <c r="J176" s="251">
        <f>ROUND(I176*H176,2)</f>
        <v>0</v>
      </c>
      <c r="K176" s="247" t="s">
        <v>317</v>
      </c>
      <c r="L176" s="46"/>
      <c r="M176" s="252" t="s">
        <v>1</v>
      </c>
      <c r="N176" s="253" t="s">
        <v>42</v>
      </c>
      <c r="O176" s="93"/>
      <c r="P176" s="254">
        <f>O176*H176</f>
        <v>0</v>
      </c>
      <c r="Q176" s="254">
        <v>0</v>
      </c>
      <c r="R176" s="254">
        <f>Q176*H176</f>
        <v>0</v>
      </c>
      <c r="S176" s="254">
        <v>0</v>
      </c>
      <c r="T176" s="255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56" t="s">
        <v>175</v>
      </c>
      <c r="AT176" s="256" t="s">
        <v>170</v>
      </c>
      <c r="AU176" s="256" t="s">
        <v>85</v>
      </c>
      <c r="AY176" s="19" t="s">
        <v>167</v>
      </c>
      <c r="BE176" s="257">
        <f>IF(N176="základní",J176,0)</f>
        <v>0</v>
      </c>
      <c r="BF176" s="257">
        <f>IF(N176="snížená",J176,0)</f>
        <v>0</v>
      </c>
      <c r="BG176" s="257">
        <f>IF(N176="zákl. přenesená",J176,0)</f>
        <v>0</v>
      </c>
      <c r="BH176" s="257">
        <f>IF(N176="sníž. přenesená",J176,0)</f>
        <v>0</v>
      </c>
      <c r="BI176" s="257">
        <f>IF(N176="nulová",J176,0)</f>
        <v>0</v>
      </c>
      <c r="BJ176" s="19" t="s">
        <v>85</v>
      </c>
      <c r="BK176" s="257">
        <f>ROUND(I176*H176,2)</f>
        <v>0</v>
      </c>
      <c r="BL176" s="19" t="s">
        <v>175</v>
      </c>
      <c r="BM176" s="256" t="s">
        <v>690</v>
      </c>
    </row>
    <row r="177" spans="1:47" s="2" customFormat="1" ht="12">
      <c r="A177" s="40"/>
      <c r="B177" s="41"/>
      <c r="C177" s="42"/>
      <c r="D177" s="260" t="s">
        <v>369</v>
      </c>
      <c r="E177" s="42"/>
      <c r="F177" s="302" t="s">
        <v>1138</v>
      </c>
      <c r="G177" s="42"/>
      <c r="H177" s="42"/>
      <c r="I177" s="156"/>
      <c r="J177" s="42"/>
      <c r="K177" s="42"/>
      <c r="L177" s="46"/>
      <c r="M177" s="303"/>
      <c r="N177" s="304"/>
      <c r="O177" s="93"/>
      <c r="P177" s="93"/>
      <c r="Q177" s="93"/>
      <c r="R177" s="93"/>
      <c r="S177" s="93"/>
      <c r="T177" s="94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369</v>
      </c>
      <c r="AU177" s="19" t="s">
        <v>85</v>
      </c>
    </row>
    <row r="178" spans="1:65" s="2" customFormat="1" ht="16.5" customHeight="1">
      <c r="A178" s="40"/>
      <c r="B178" s="41"/>
      <c r="C178" s="245" t="s">
        <v>365</v>
      </c>
      <c r="D178" s="245" t="s">
        <v>170</v>
      </c>
      <c r="E178" s="246" t="s">
        <v>1186</v>
      </c>
      <c r="F178" s="247" t="s">
        <v>1187</v>
      </c>
      <c r="G178" s="248" t="s">
        <v>173</v>
      </c>
      <c r="H178" s="249">
        <v>7.021</v>
      </c>
      <c r="I178" s="250"/>
      <c r="J178" s="251">
        <f>ROUND(I178*H178,2)</f>
        <v>0</v>
      </c>
      <c r="K178" s="247" t="s">
        <v>317</v>
      </c>
      <c r="L178" s="46"/>
      <c r="M178" s="252" t="s">
        <v>1</v>
      </c>
      <c r="N178" s="253" t="s">
        <v>42</v>
      </c>
      <c r="O178" s="93"/>
      <c r="P178" s="254">
        <f>O178*H178</f>
        <v>0</v>
      </c>
      <c r="Q178" s="254">
        <v>0</v>
      </c>
      <c r="R178" s="254">
        <f>Q178*H178</f>
        <v>0</v>
      </c>
      <c r="S178" s="254">
        <v>0</v>
      </c>
      <c r="T178" s="255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56" t="s">
        <v>175</v>
      </c>
      <c r="AT178" s="256" t="s">
        <v>170</v>
      </c>
      <c r="AU178" s="256" t="s">
        <v>85</v>
      </c>
      <c r="AY178" s="19" t="s">
        <v>167</v>
      </c>
      <c r="BE178" s="257">
        <f>IF(N178="základní",J178,0)</f>
        <v>0</v>
      </c>
      <c r="BF178" s="257">
        <f>IF(N178="snížená",J178,0)</f>
        <v>0</v>
      </c>
      <c r="BG178" s="257">
        <f>IF(N178="zákl. přenesená",J178,0)</f>
        <v>0</v>
      </c>
      <c r="BH178" s="257">
        <f>IF(N178="sníž. přenesená",J178,0)</f>
        <v>0</v>
      </c>
      <c r="BI178" s="257">
        <f>IF(N178="nulová",J178,0)</f>
        <v>0</v>
      </c>
      <c r="BJ178" s="19" t="s">
        <v>85</v>
      </c>
      <c r="BK178" s="257">
        <f>ROUND(I178*H178,2)</f>
        <v>0</v>
      </c>
      <c r="BL178" s="19" t="s">
        <v>175</v>
      </c>
      <c r="BM178" s="256" t="s">
        <v>701</v>
      </c>
    </row>
    <row r="179" spans="1:47" s="2" customFormat="1" ht="12">
      <c r="A179" s="40"/>
      <c r="B179" s="41"/>
      <c r="C179" s="42"/>
      <c r="D179" s="260" t="s">
        <v>369</v>
      </c>
      <c r="E179" s="42"/>
      <c r="F179" s="302" t="s">
        <v>1138</v>
      </c>
      <c r="G179" s="42"/>
      <c r="H179" s="42"/>
      <c r="I179" s="156"/>
      <c r="J179" s="42"/>
      <c r="K179" s="42"/>
      <c r="L179" s="46"/>
      <c r="M179" s="303"/>
      <c r="N179" s="304"/>
      <c r="O179" s="93"/>
      <c r="P179" s="93"/>
      <c r="Q179" s="93"/>
      <c r="R179" s="93"/>
      <c r="S179" s="93"/>
      <c r="T179" s="94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369</v>
      </c>
      <c r="AU179" s="19" t="s">
        <v>85</v>
      </c>
    </row>
    <row r="180" spans="1:65" s="2" customFormat="1" ht="16.5" customHeight="1">
      <c r="A180" s="40"/>
      <c r="B180" s="41"/>
      <c r="C180" s="245" t="s">
        <v>372</v>
      </c>
      <c r="D180" s="245" t="s">
        <v>170</v>
      </c>
      <c r="E180" s="246" t="s">
        <v>1188</v>
      </c>
      <c r="F180" s="247" t="s">
        <v>1189</v>
      </c>
      <c r="G180" s="248" t="s">
        <v>173</v>
      </c>
      <c r="H180" s="249">
        <v>2.505</v>
      </c>
      <c r="I180" s="250"/>
      <c r="J180" s="251">
        <f>ROUND(I180*H180,2)</f>
        <v>0</v>
      </c>
      <c r="K180" s="247" t="s">
        <v>317</v>
      </c>
      <c r="L180" s="46"/>
      <c r="M180" s="252" t="s">
        <v>1</v>
      </c>
      <c r="N180" s="253" t="s">
        <v>42</v>
      </c>
      <c r="O180" s="93"/>
      <c r="P180" s="254">
        <f>O180*H180</f>
        <v>0</v>
      </c>
      <c r="Q180" s="254">
        <v>0</v>
      </c>
      <c r="R180" s="254">
        <f>Q180*H180</f>
        <v>0</v>
      </c>
      <c r="S180" s="254">
        <v>0</v>
      </c>
      <c r="T180" s="255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56" t="s">
        <v>175</v>
      </c>
      <c r="AT180" s="256" t="s">
        <v>170</v>
      </c>
      <c r="AU180" s="256" t="s">
        <v>85</v>
      </c>
      <c r="AY180" s="19" t="s">
        <v>167</v>
      </c>
      <c r="BE180" s="257">
        <f>IF(N180="základní",J180,0)</f>
        <v>0</v>
      </c>
      <c r="BF180" s="257">
        <f>IF(N180="snížená",J180,0)</f>
        <v>0</v>
      </c>
      <c r="BG180" s="257">
        <f>IF(N180="zákl. přenesená",J180,0)</f>
        <v>0</v>
      </c>
      <c r="BH180" s="257">
        <f>IF(N180="sníž. přenesená",J180,0)</f>
        <v>0</v>
      </c>
      <c r="BI180" s="257">
        <f>IF(N180="nulová",J180,0)</f>
        <v>0</v>
      </c>
      <c r="BJ180" s="19" t="s">
        <v>85</v>
      </c>
      <c r="BK180" s="257">
        <f>ROUND(I180*H180,2)</f>
        <v>0</v>
      </c>
      <c r="BL180" s="19" t="s">
        <v>175</v>
      </c>
      <c r="BM180" s="256" t="s">
        <v>711</v>
      </c>
    </row>
    <row r="181" spans="1:47" s="2" customFormat="1" ht="12">
      <c r="A181" s="40"/>
      <c r="B181" s="41"/>
      <c r="C181" s="42"/>
      <c r="D181" s="260" t="s">
        <v>369</v>
      </c>
      <c r="E181" s="42"/>
      <c r="F181" s="302" t="s">
        <v>1141</v>
      </c>
      <c r="G181" s="42"/>
      <c r="H181" s="42"/>
      <c r="I181" s="156"/>
      <c r="J181" s="42"/>
      <c r="K181" s="42"/>
      <c r="L181" s="46"/>
      <c r="M181" s="303"/>
      <c r="N181" s="304"/>
      <c r="O181" s="93"/>
      <c r="P181" s="93"/>
      <c r="Q181" s="93"/>
      <c r="R181" s="93"/>
      <c r="S181" s="93"/>
      <c r="T181" s="94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369</v>
      </c>
      <c r="AU181" s="19" t="s">
        <v>85</v>
      </c>
    </row>
    <row r="182" spans="1:65" s="2" customFormat="1" ht="16.5" customHeight="1">
      <c r="A182" s="40"/>
      <c r="B182" s="41"/>
      <c r="C182" s="245" t="s">
        <v>380</v>
      </c>
      <c r="D182" s="245" t="s">
        <v>170</v>
      </c>
      <c r="E182" s="246" t="s">
        <v>1190</v>
      </c>
      <c r="F182" s="247" t="s">
        <v>1191</v>
      </c>
      <c r="G182" s="248" t="s">
        <v>173</v>
      </c>
      <c r="H182" s="249">
        <v>5.016</v>
      </c>
      <c r="I182" s="250"/>
      <c r="J182" s="251">
        <f>ROUND(I182*H182,2)</f>
        <v>0</v>
      </c>
      <c r="K182" s="247" t="s">
        <v>317</v>
      </c>
      <c r="L182" s="46"/>
      <c r="M182" s="252" t="s">
        <v>1</v>
      </c>
      <c r="N182" s="253" t="s">
        <v>42</v>
      </c>
      <c r="O182" s="93"/>
      <c r="P182" s="254">
        <f>O182*H182</f>
        <v>0</v>
      </c>
      <c r="Q182" s="254">
        <v>0</v>
      </c>
      <c r="R182" s="254">
        <f>Q182*H182</f>
        <v>0</v>
      </c>
      <c r="S182" s="254">
        <v>0</v>
      </c>
      <c r="T182" s="255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56" t="s">
        <v>175</v>
      </c>
      <c r="AT182" s="256" t="s">
        <v>170</v>
      </c>
      <c r="AU182" s="256" t="s">
        <v>85</v>
      </c>
      <c r="AY182" s="19" t="s">
        <v>167</v>
      </c>
      <c r="BE182" s="257">
        <f>IF(N182="základní",J182,0)</f>
        <v>0</v>
      </c>
      <c r="BF182" s="257">
        <f>IF(N182="snížená",J182,0)</f>
        <v>0</v>
      </c>
      <c r="BG182" s="257">
        <f>IF(N182="zákl. přenesená",J182,0)</f>
        <v>0</v>
      </c>
      <c r="BH182" s="257">
        <f>IF(N182="sníž. přenesená",J182,0)</f>
        <v>0</v>
      </c>
      <c r="BI182" s="257">
        <f>IF(N182="nulová",J182,0)</f>
        <v>0</v>
      </c>
      <c r="BJ182" s="19" t="s">
        <v>85</v>
      </c>
      <c r="BK182" s="257">
        <f>ROUND(I182*H182,2)</f>
        <v>0</v>
      </c>
      <c r="BL182" s="19" t="s">
        <v>175</v>
      </c>
      <c r="BM182" s="256" t="s">
        <v>719</v>
      </c>
    </row>
    <row r="183" spans="1:47" s="2" customFormat="1" ht="12">
      <c r="A183" s="40"/>
      <c r="B183" s="41"/>
      <c r="C183" s="42"/>
      <c r="D183" s="260" t="s">
        <v>369</v>
      </c>
      <c r="E183" s="42"/>
      <c r="F183" s="302" t="s">
        <v>1192</v>
      </c>
      <c r="G183" s="42"/>
      <c r="H183" s="42"/>
      <c r="I183" s="156"/>
      <c r="J183" s="42"/>
      <c r="K183" s="42"/>
      <c r="L183" s="46"/>
      <c r="M183" s="303"/>
      <c r="N183" s="304"/>
      <c r="O183" s="93"/>
      <c r="P183" s="93"/>
      <c r="Q183" s="93"/>
      <c r="R183" s="93"/>
      <c r="S183" s="93"/>
      <c r="T183" s="94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369</v>
      </c>
      <c r="AU183" s="19" t="s">
        <v>85</v>
      </c>
    </row>
    <row r="184" spans="1:65" s="2" customFormat="1" ht="16.5" customHeight="1">
      <c r="A184" s="40"/>
      <c r="B184" s="41"/>
      <c r="C184" s="245" t="s">
        <v>388</v>
      </c>
      <c r="D184" s="245" t="s">
        <v>170</v>
      </c>
      <c r="E184" s="246" t="s">
        <v>1193</v>
      </c>
      <c r="F184" s="247" t="s">
        <v>1194</v>
      </c>
      <c r="G184" s="248" t="s">
        <v>173</v>
      </c>
      <c r="H184" s="249">
        <v>0.562</v>
      </c>
      <c r="I184" s="250"/>
      <c r="J184" s="251">
        <f>ROUND(I184*H184,2)</f>
        <v>0</v>
      </c>
      <c r="K184" s="247" t="s">
        <v>317</v>
      </c>
      <c r="L184" s="46"/>
      <c r="M184" s="252" t="s">
        <v>1</v>
      </c>
      <c r="N184" s="253" t="s">
        <v>42</v>
      </c>
      <c r="O184" s="93"/>
      <c r="P184" s="254">
        <f>O184*H184</f>
        <v>0</v>
      </c>
      <c r="Q184" s="254">
        <v>0</v>
      </c>
      <c r="R184" s="254">
        <f>Q184*H184</f>
        <v>0</v>
      </c>
      <c r="S184" s="254">
        <v>0</v>
      </c>
      <c r="T184" s="255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56" t="s">
        <v>175</v>
      </c>
      <c r="AT184" s="256" t="s">
        <v>170</v>
      </c>
      <c r="AU184" s="256" t="s">
        <v>85</v>
      </c>
      <c r="AY184" s="19" t="s">
        <v>167</v>
      </c>
      <c r="BE184" s="257">
        <f>IF(N184="základní",J184,0)</f>
        <v>0</v>
      </c>
      <c r="BF184" s="257">
        <f>IF(N184="snížená",J184,0)</f>
        <v>0</v>
      </c>
      <c r="BG184" s="257">
        <f>IF(N184="zákl. přenesená",J184,0)</f>
        <v>0</v>
      </c>
      <c r="BH184" s="257">
        <f>IF(N184="sníž. přenesená",J184,0)</f>
        <v>0</v>
      </c>
      <c r="BI184" s="257">
        <f>IF(N184="nulová",J184,0)</f>
        <v>0</v>
      </c>
      <c r="BJ184" s="19" t="s">
        <v>85</v>
      </c>
      <c r="BK184" s="257">
        <f>ROUND(I184*H184,2)</f>
        <v>0</v>
      </c>
      <c r="BL184" s="19" t="s">
        <v>175</v>
      </c>
      <c r="BM184" s="256" t="s">
        <v>729</v>
      </c>
    </row>
    <row r="185" spans="1:47" s="2" customFormat="1" ht="12">
      <c r="A185" s="40"/>
      <c r="B185" s="41"/>
      <c r="C185" s="42"/>
      <c r="D185" s="260" t="s">
        <v>369</v>
      </c>
      <c r="E185" s="42"/>
      <c r="F185" s="302" t="s">
        <v>1141</v>
      </c>
      <c r="G185" s="42"/>
      <c r="H185" s="42"/>
      <c r="I185" s="156"/>
      <c r="J185" s="42"/>
      <c r="K185" s="42"/>
      <c r="L185" s="46"/>
      <c r="M185" s="303"/>
      <c r="N185" s="304"/>
      <c r="O185" s="93"/>
      <c r="P185" s="93"/>
      <c r="Q185" s="93"/>
      <c r="R185" s="93"/>
      <c r="S185" s="93"/>
      <c r="T185" s="94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369</v>
      </c>
      <c r="AU185" s="19" t="s">
        <v>85</v>
      </c>
    </row>
    <row r="186" spans="1:65" s="2" customFormat="1" ht="16.5" customHeight="1">
      <c r="A186" s="40"/>
      <c r="B186" s="41"/>
      <c r="C186" s="245" t="s">
        <v>333</v>
      </c>
      <c r="D186" s="245" t="s">
        <v>170</v>
      </c>
      <c r="E186" s="246" t="s">
        <v>1195</v>
      </c>
      <c r="F186" s="247" t="s">
        <v>1196</v>
      </c>
      <c r="G186" s="248" t="s">
        <v>173</v>
      </c>
      <c r="H186" s="249">
        <v>5.238</v>
      </c>
      <c r="I186" s="250"/>
      <c r="J186" s="251">
        <f>ROUND(I186*H186,2)</f>
        <v>0</v>
      </c>
      <c r="K186" s="247" t="s">
        <v>317</v>
      </c>
      <c r="L186" s="46"/>
      <c r="M186" s="252" t="s">
        <v>1</v>
      </c>
      <c r="N186" s="253" t="s">
        <v>42</v>
      </c>
      <c r="O186" s="93"/>
      <c r="P186" s="254">
        <f>O186*H186</f>
        <v>0</v>
      </c>
      <c r="Q186" s="254">
        <v>0</v>
      </c>
      <c r="R186" s="254">
        <f>Q186*H186</f>
        <v>0</v>
      </c>
      <c r="S186" s="254">
        <v>0</v>
      </c>
      <c r="T186" s="255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56" t="s">
        <v>175</v>
      </c>
      <c r="AT186" s="256" t="s">
        <v>170</v>
      </c>
      <c r="AU186" s="256" t="s">
        <v>85</v>
      </c>
      <c r="AY186" s="19" t="s">
        <v>167</v>
      </c>
      <c r="BE186" s="257">
        <f>IF(N186="základní",J186,0)</f>
        <v>0</v>
      </c>
      <c r="BF186" s="257">
        <f>IF(N186="snížená",J186,0)</f>
        <v>0</v>
      </c>
      <c r="BG186" s="257">
        <f>IF(N186="zákl. přenesená",J186,0)</f>
        <v>0</v>
      </c>
      <c r="BH186" s="257">
        <f>IF(N186="sníž. přenesená",J186,0)</f>
        <v>0</v>
      </c>
      <c r="BI186" s="257">
        <f>IF(N186="nulová",J186,0)</f>
        <v>0</v>
      </c>
      <c r="BJ186" s="19" t="s">
        <v>85</v>
      </c>
      <c r="BK186" s="257">
        <f>ROUND(I186*H186,2)</f>
        <v>0</v>
      </c>
      <c r="BL186" s="19" t="s">
        <v>175</v>
      </c>
      <c r="BM186" s="256" t="s">
        <v>741</v>
      </c>
    </row>
    <row r="187" spans="1:47" s="2" customFormat="1" ht="12">
      <c r="A187" s="40"/>
      <c r="B187" s="41"/>
      <c r="C187" s="42"/>
      <c r="D187" s="260" t="s">
        <v>369</v>
      </c>
      <c r="E187" s="42"/>
      <c r="F187" s="302" t="s">
        <v>1197</v>
      </c>
      <c r="G187" s="42"/>
      <c r="H187" s="42"/>
      <c r="I187" s="156"/>
      <c r="J187" s="42"/>
      <c r="K187" s="42"/>
      <c r="L187" s="46"/>
      <c r="M187" s="303"/>
      <c r="N187" s="304"/>
      <c r="O187" s="93"/>
      <c r="P187" s="93"/>
      <c r="Q187" s="93"/>
      <c r="R187" s="93"/>
      <c r="S187" s="93"/>
      <c r="T187" s="94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369</v>
      </c>
      <c r="AU187" s="19" t="s">
        <v>85</v>
      </c>
    </row>
    <row r="188" spans="1:65" s="2" customFormat="1" ht="16.5" customHeight="1">
      <c r="A188" s="40"/>
      <c r="B188" s="41"/>
      <c r="C188" s="245" t="s">
        <v>413</v>
      </c>
      <c r="D188" s="245" t="s">
        <v>170</v>
      </c>
      <c r="E188" s="246" t="s">
        <v>1198</v>
      </c>
      <c r="F188" s="247" t="s">
        <v>1199</v>
      </c>
      <c r="G188" s="248" t="s">
        <v>173</v>
      </c>
      <c r="H188" s="249">
        <v>17.648</v>
      </c>
      <c r="I188" s="250"/>
      <c r="J188" s="251">
        <f>ROUND(I188*H188,2)</f>
        <v>0</v>
      </c>
      <c r="K188" s="247" t="s">
        <v>317</v>
      </c>
      <c r="L188" s="46"/>
      <c r="M188" s="252" t="s">
        <v>1</v>
      </c>
      <c r="N188" s="253" t="s">
        <v>42</v>
      </c>
      <c r="O188" s="93"/>
      <c r="P188" s="254">
        <f>O188*H188</f>
        <v>0</v>
      </c>
      <c r="Q188" s="254">
        <v>0</v>
      </c>
      <c r="R188" s="254">
        <f>Q188*H188</f>
        <v>0</v>
      </c>
      <c r="S188" s="254">
        <v>0</v>
      </c>
      <c r="T188" s="255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56" t="s">
        <v>175</v>
      </c>
      <c r="AT188" s="256" t="s">
        <v>170</v>
      </c>
      <c r="AU188" s="256" t="s">
        <v>85</v>
      </c>
      <c r="AY188" s="19" t="s">
        <v>167</v>
      </c>
      <c r="BE188" s="257">
        <f>IF(N188="základní",J188,0)</f>
        <v>0</v>
      </c>
      <c r="BF188" s="257">
        <f>IF(N188="snížená",J188,0)</f>
        <v>0</v>
      </c>
      <c r="BG188" s="257">
        <f>IF(N188="zákl. přenesená",J188,0)</f>
        <v>0</v>
      </c>
      <c r="BH188" s="257">
        <f>IF(N188="sníž. přenesená",J188,0)</f>
        <v>0</v>
      </c>
      <c r="BI188" s="257">
        <f>IF(N188="nulová",J188,0)</f>
        <v>0</v>
      </c>
      <c r="BJ188" s="19" t="s">
        <v>85</v>
      </c>
      <c r="BK188" s="257">
        <f>ROUND(I188*H188,2)</f>
        <v>0</v>
      </c>
      <c r="BL188" s="19" t="s">
        <v>175</v>
      </c>
      <c r="BM188" s="256" t="s">
        <v>751</v>
      </c>
    </row>
    <row r="189" spans="1:47" s="2" customFormat="1" ht="12">
      <c r="A189" s="40"/>
      <c r="B189" s="41"/>
      <c r="C189" s="42"/>
      <c r="D189" s="260" t="s">
        <v>369</v>
      </c>
      <c r="E189" s="42"/>
      <c r="F189" s="302" t="s">
        <v>1135</v>
      </c>
      <c r="G189" s="42"/>
      <c r="H189" s="42"/>
      <c r="I189" s="156"/>
      <c r="J189" s="42"/>
      <c r="K189" s="42"/>
      <c r="L189" s="46"/>
      <c r="M189" s="303"/>
      <c r="N189" s="304"/>
      <c r="O189" s="93"/>
      <c r="P189" s="93"/>
      <c r="Q189" s="93"/>
      <c r="R189" s="93"/>
      <c r="S189" s="93"/>
      <c r="T189" s="94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369</v>
      </c>
      <c r="AU189" s="19" t="s">
        <v>85</v>
      </c>
    </row>
    <row r="190" spans="1:65" s="2" customFormat="1" ht="16.5" customHeight="1">
      <c r="A190" s="40"/>
      <c r="B190" s="41"/>
      <c r="C190" s="245" t="s">
        <v>407</v>
      </c>
      <c r="D190" s="245" t="s">
        <v>170</v>
      </c>
      <c r="E190" s="246" t="s">
        <v>1200</v>
      </c>
      <c r="F190" s="247" t="s">
        <v>1201</v>
      </c>
      <c r="G190" s="248" t="s">
        <v>173</v>
      </c>
      <c r="H190" s="249">
        <v>5.883</v>
      </c>
      <c r="I190" s="250"/>
      <c r="J190" s="251">
        <f>ROUND(I190*H190,2)</f>
        <v>0</v>
      </c>
      <c r="K190" s="247" t="s">
        <v>317</v>
      </c>
      <c r="L190" s="46"/>
      <c r="M190" s="252" t="s">
        <v>1</v>
      </c>
      <c r="N190" s="253" t="s">
        <v>42</v>
      </c>
      <c r="O190" s="93"/>
      <c r="P190" s="254">
        <f>O190*H190</f>
        <v>0</v>
      </c>
      <c r="Q190" s="254">
        <v>0</v>
      </c>
      <c r="R190" s="254">
        <f>Q190*H190</f>
        <v>0</v>
      </c>
      <c r="S190" s="254">
        <v>0</v>
      </c>
      <c r="T190" s="255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56" t="s">
        <v>175</v>
      </c>
      <c r="AT190" s="256" t="s">
        <v>170</v>
      </c>
      <c r="AU190" s="256" t="s">
        <v>85</v>
      </c>
      <c r="AY190" s="19" t="s">
        <v>167</v>
      </c>
      <c r="BE190" s="257">
        <f>IF(N190="základní",J190,0)</f>
        <v>0</v>
      </c>
      <c r="BF190" s="257">
        <f>IF(N190="snížená",J190,0)</f>
        <v>0</v>
      </c>
      <c r="BG190" s="257">
        <f>IF(N190="zákl. přenesená",J190,0)</f>
        <v>0</v>
      </c>
      <c r="BH190" s="257">
        <f>IF(N190="sníž. přenesená",J190,0)</f>
        <v>0</v>
      </c>
      <c r="BI190" s="257">
        <f>IF(N190="nulová",J190,0)</f>
        <v>0</v>
      </c>
      <c r="BJ190" s="19" t="s">
        <v>85</v>
      </c>
      <c r="BK190" s="257">
        <f>ROUND(I190*H190,2)</f>
        <v>0</v>
      </c>
      <c r="BL190" s="19" t="s">
        <v>175</v>
      </c>
      <c r="BM190" s="256" t="s">
        <v>761</v>
      </c>
    </row>
    <row r="191" spans="1:47" s="2" customFormat="1" ht="12">
      <c r="A191" s="40"/>
      <c r="B191" s="41"/>
      <c r="C191" s="42"/>
      <c r="D191" s="260" t="s">
        <v>369</v>
      </c>
      <c r="E191" s="42"/>
      <c r="F191" s="302" t="s">
        <v>1141</v>
      </c>
      <c r="G191" s="42"/>
      <c r="H191" s="42"/>
      <c r="I191" s="156"/>
      <c r="J191" s="42"/>
      <c r="K191" s="42"/>
      <c r="L191" s="46"/>
      <c r="M191" s="303"/>
      <c r="N191" s="304"/>
      <c r="O191" s="93"/>
      <c r="P191" s="93"/>
      <c r="Q191" s="93"/>
      <c r="R191" s="93"/>
      <c r="S191" s="93"/>
      <c r="T191" s="94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369</v>
      </c>
      <c r="AU191" s="19" t="s">
        <v>85</v>
      </c>
    </row>
    <row r="192" spans="1:65" s="2" customFormat="1" ht="16.5" customHeight="1">
      <c r="A192" s="40"/>
      <c r="B192" s="41"/>
      <c r="C192" s="245" t="s">
        <v>393</v>
      </c>
      <c r="D192" s="245" t="s">
        <v>170</v>
      </c>
      <c r="E192" s="246" t="s">
        <v>1202</v>
      </c>
      <c r="F192" s="247" t="s">
        <v>1203</v>
      </c>
      <c r="G192" s="248" t="s">
        <v>173</v>
      </c>
      <c r="H192" s="249">
        <v>5.772</v>
      </c>
      <c r="I192" s="250"/>
      <c r="J192" s="251">
        <f>ROUND(I192*H192,2)</f>
        <v>0</v>
      </c>
      <c r="K192" s="247" t="s">
        <v>317</v>
      </c>
      <c r="L192" s="46"/>
      <c r="M192" s="252" t="s">
        <v>1</v>
      </c>
      <c r="N192" s="253" t="s">
        <v>42</v>
      </c>
      <c r="O192" s="93"/>
      <c r="P192" s="254">
        <f>O192*H192</f>
        <v>0</v>
      </c>
      <c r="Q192" s="254">
        <v>0</v>
      </c>
      <c r="R192" s="254">
        <f>Q192*H192</f>
        <v>0</v>
      </c>
      <c r="S192" s="254">
        <v>0</v>
      </c>
      <c r="T192" s="255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56" t="s">
        <v>175</v>
      </c>
      <c r="AT192" s="256" t="s">
        <v>170</v>
      </c>
      <c r="AU192" s="256" t="s">
        <v>85</v>
      </c>
      <c r="AY192" s="19" t="s">
        <v>167</v>
      </c>
      <c r="BE192" s="257">
        <f>IF(N192="základní",J192,0)</f>
        <v>0</v>
      </c>
      <c r="BF192" s="257">
        <f>IF(N192="snížená",J192,0)</f>
        <v>0</v>
      </c>
      <c r="BG192" s="257">
        <f>IF(N192="zákl. přenesená",J192,0)</f>
        <v>0</v>
      </c>
      <c r="BH192" s="257">
        <f>IF(N192="sníž. přenesená",J192,0)</f>
        <v>0</v>
      </c>
      <c r="BI192" s="257">
        <f>IF(N192="nulová",J192,0)</f>
        <v>0</v>
      </c>
      <c r="BJ192" s="19" t="s">
        <v>85</v>
      </c>
      <c r="BK192" s="257">
        <f>ROUND(I192*H192,2)</f>
        <v>0</v>
      </c>
      <c r="BL192" s="19" t="s">
        <v>175</v>
      </c>
      <c r="BM192" s="256" t="s">
        <v>773</v>
      </c>
    </row>
    <row r="193" spans="1:47" s="2" customFormat="1" ht="12">
      <c r="A193" s="40"/>
      <c r="B193" s="41"/>
      <c r="C193" s="42"/>
      <c r="D193" s="260" t="s">
        <v>369</v>
      </c>
      <c r="E193" s="42"/>
      <c r="F193" s="302" t="s">
        <v>1141</v>
      </c>
      <c r="G193" s="42"/>
      <c r="H193" s="42"/>
      <c r="I193" s="156"/>
      <c r="J193" s="42"/>
      <c r="K193" s="42"/>
      <c r="L193" s="46"/>
      <c r="M193" s="303"/>
      <c r="N193" s="304"/>
      <c r="O193" s="93"/>
      <c r="P193" s="93"/>
      <c r="Q193" s="93"/>
      <c r="R193" s="93"/>
      <c r="S193" s="93"/>
      <c r="T193" s="94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369</v>
      </c>
      <c r="AU193" s="19" t="s">
        <v>85</v>
      </c>
    </row>
    <row r="194" spans="1:65" s="2" customFormat="1" ht="16.5" customHeight="1">
      <c r="A194" s="40"/>
      <c r="B194" s="41"/>
      <c r="C194" s="245" t="s">
        <v>399</v>
      </c>
      <c r="D194" s="245" t="s">
        <v>170</v>
      </c>
      <c r="E194" s="246" t="s">
        <v>1204</v>
      </c>
      <c r="F194" s="247" t="s">
        <v>1205</v>
      </c>
      <c r="G194" s="248" t="s">
        <v>173</v>
      </c>
      <c r="H194" s="249">
        <v>5.167</v>
      </c>
      <c r="I194" s="250"/>
      <c r="J194" s="251">
        <f>ROUND(I194*H194,2)</f>
        <v>0</v>
      </c>
      <c r="K194" s="247" t="s">
        <v>317</v>
      </c>
      <c r="L194" s="46"/>
      <c r="M194" s="252" t="s">
        <v>1</v>
      </c>
      <c r="N194" s="253" t="s">
        <v>42</v>
      </c>
      <c r="O194" s="93"/>
      <c r="P194" s="254">
        <f>O194*H194</f>
        <v>0</v>
      </c>
      <c r="Q194" s="254">
        <v>0</v>
      </c>
      <c r="R194" s="254">
        <f>Q194*H194</f>
        <v>0</v>
      </c>
      <c r="S194" s="254">
        <v>0</v>
      </c>
      <c r="T194" s="255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56" t="s">
        <v>175</v>
      </c>
      <c r="AT194" s="256" t="s">
        <v>170</v>
      </c>
      <c r="AU194" s="256" t="s">
        <v>85</v>
      </c>
      <c r="AY194" s="19" t="s">
        <v>167</v>
      </c>
      <c r="BE194" s="257">
        <f>IF(N194="základní",J194,0)</f>
        <v>0</v>
      </c>
      <c r="BF194" s="257">
        <f>IF(N194="snížená",J194,0)</f>
        <v>0</v>
      </c>
      <c r="BG194" s="257">
        <f>IF(N194="zákl. přenesená",J194,0)</f>
        <v>0</v>
      </c>
      <c r="BH194" s="257">
        <f>IF(N194="sníž. přenesená",J194,0)</f>
        <v>0</v>
      </c>
      <c r="BI194" s="257">
        <f>IF(N194="nulová",J194,0)</f>
        <v>0</v>
      </c>
      <c r="BJ194" s="19" t="s">
        <v>85</v>
      </c>
      <c r="BK194" s="257">
        <f>ROUND(I194*H194,2)</f>
        <v>0</v>
      </c>
      <c r="BL194" s="19" t="s">
        <v>175</v>
      </c>
      <c r="BM194" s="256" t="s">
        <v>782</v>
      </c>
    </row>
    <row r="195" spans="1:47" s="2" customFormat="1" ht="12">
      <c r="A195" s="40"/>
      <c r="B195" s="41"/>
      <c r="C195" s="42"/>
      <c r="D195" s="260" t="s">
        <v>369</v>
      </c>
      <c r="E195" s="42"/>
      <c r="F195" s="302" t="s">
        <v>1141</v>
      </c>
      <c r="G195" s="42"/>
      <c r="H195" s="42"/>
      <c r="I195" s="156"/>
      <c r="J195" s="42"/>
      <c r="K195" s="42"/>
      <c r="L195" s="46"/>
      <c r="M195" s="303"/>
      <c r="N195" s="304"/>
      <c r="O195" s="93"/>
      <c r="P195" s="93"/>
      <c r="Q195" s="93"/>
      <c r="R195" s="93"/>
      <c r="S195" s="93"/>
      <c r="T195" s="94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369</v>
      </c>
      <c r="AU195" s="19" t="s">
        <v>85</v>
      </c>
    </row>
    <row r="196" spans="1:65" s="2" customFormat="1" ht="16.5" customHeight="1">
      <c r="A196" s="40"/>
      <c r="B196" s="41"/>
      <c r="C196" s="245" t="s">
        <v>598</v>
      </c>
      <c r="D196" s="245" t="s">
        <v>170</v>
      </c>
      <c r="E196" s="246" t="s">
        <v>1206</v>
      </c>
      <c r="F196" s="247" t="s">
        <v>1207</v>
      </c>
      <c r="G196" s="248" t="s">
        <v>173</v>
      </c>
      <c r="H196" s="249">
        <v>5.513</v>
      </c>
      <c r="I196" s="250"/>
      <c r="J196" s="251">
        <f>ROUND(I196*H196,2)</f>
        <v>0</v>
      </c>
      <c r="K196" s="247" t="s">
        <v>317</v>
      </c>
      <c r="L196" s="46"/>
      <c r="M196" s="252" t="s">
        <v>1</v>
      </c>
      <c r="N196" s="253" t="s">
        <v>42</v>
      </c>
      <c r="O196" s="93"/>
      <c r="P196" s="254">
        <f>O196*H196</f>
        <v>0</v>
      </c>
      <c r="Q196" s="254">
        <v>0</v>
      </c>
      <c r="R196" s="254">
        <f>Q196*H196</f>
        <v>0</v>
      </c>
      <c r="S196" s="254">
        <v>0</v>
      </c>
      <c r="T196" s="255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56" t="s">
        <v>175</v>
      </c>
      <c r="AT196" s="256" t="s">
        <v>170</v>
      </c>
      <c r="AU196" s="256" t="s">
        <v>85</v>
      </c>
      <c r="AY196" s="19" t="s">
        <v>167</v>
      </c>
      <c r="BE196" s="257">
        <f>IF(N196="základní",J196,0)</f>
        <v>0</v>
      </c>
      <c r="BF196" s="257">
        <f>IF(N196="snížená",J196,0)</f>
        <v>0</v>
      </c>
      <c r="BG196" s="257">
        <f>IF(N196="zákl. přenesená",J196,0)</f>
        <v>0</v>
      </c>
      <c r="BH196" s="257">
        <f>IF(N196="sníž. přenesená",J196,0)</f>
        <v>0</v>
      </c>
      <c r="BI196" s="257">
        <f>IF(N196="nulová",J196,0)</f>
        <v>0</v>
      </c>
      <c r="BJ196" s="19" t="s">
        <v>85</v>
      </c>
      <c r="BK196" s="257">
        <f>ROUND(I196*H196,2)</f>
        <v>0</v>
      </c>
      <c r="BL196" s="19" t="s">
        <v>175</v>
      </c>
      <c r="BM196" s="256" t="s">
        <v>793</v>
      </c>
    </row>
    <row r="197" spans="1:47" s="2" customFormat="1" ht="12">
      <c r="A197" s="40"/>
      <c r="B197" s="41"/>
      <c r="C197" s="42"/>
      <c r="D197" s="260" t="s">
        <v>369</v>
      </c>
      <c r="E197" s="42"/>
      <c r="F197" s="302" t="s">
        <v>1141</v>
      </c>
      <c r="G197" s="42"/>
      <c r="H197" s="42"/>
      <c r="I197" s="156"/>
      <c r="J197" s="42"/>
      <c r="K197" s="42"/>
      <c r="L197" s="46"/>
      <c r="M197" s="303"/>
      <c r="N197" s="304"/>
      <c r="O197" s="93"/>
      <c r="P197" s="93"/>
      <c r="Q197" s="93"/>
      <c r="R197" s="93"/>
      <c r="S197" s="93"/>
      <c r="T197" s="94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369</v>
      </c>
      <c r="AU197" s="19" t="s">
        <v>85</v>
      </c>
    </row>
    <row r="198" spans="1:65" s="2" customFormat="1" ht="16.5" customHeight="1">
      <c r="A198" s="40"/>
      <c r="B198" s="41"/>
      <c r="C198" s="245" t="s">
        <v>604</v>
      </c>
      <c r="D198" s="245" t="s">
        <v>170</v>
      </c>
      <c r="E198" s="246" t="s">
        <v>1208</v>
      </c>
      <c r="F198" s="247" t="s">
        <v>1209</v>
      </c>
      <c r="G198" s="248" t="s">
        <v>173</v>
      </c>
      <c r="H198" s="249">
        <v>4.658</v>
      </c>
      <c r="I198" s="250"/>
      <c r="J198" s="251">
        <f>ROUND(I198*H198,2)</f>
        <v>0</v>
      </c>
      <c r="K198" s="247" t="s">
        <v>317</v>
      </c>
      <c r="L198" s="46"/>
      <c r="M198" s="252" t="s">
        <v>1</v>
      </c>
      <c r="N198" s="253" t="s">
        <v>42</v>
      </c>
      <c r="O198" s="93"/>
      <c r="P198" s="254">
        <f>O198*H198</f>
        <v>0</v>
      </c>
      <c r="Q198" s="254">
        <v>0</v>
      </c>
      <c r="R198" s="254">
        <f>Q198*H198</f>
        <v>0</v>
      </c>
      <c r="S198" s="254">
        <v>0</v>
      </c>
      <c r="T198" s="255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56" t="s">
        <v>175</v>
      </c>
      <c r="AT198" s="256" t="s">
        <v>170</v>
      </c>
      <c r="AU198" s="256" t="s">
        <v>85</v>
      </c>
      <c r="AY198" s="19" t="s">
        <v>167</v>
      </c>
      <c r="BE198" s="257">
        <f>IF(N198="základní",J198,0)</f>
        <v>0</v>
      </c>
      <c r="BF198" s="257">
        <f>IF(N198="snížená",J198,0)</f>
        <v>0</v>
      </c>
      <c r="BG198" s="257">
        <f>IF(N198="zákl. přenesená",J198,0)</f>
        <v>0</v>
      </c>
      <c r="BH198" s="257">
        <f>IF(N198="sníž. přenesená",J198,0)</f>
        <v>0</v>
      </c>
      <c r="BI198" s="257">
        <f>IF(N198="nulová",J198,0)</f>
        <v>0</v>
      </c>
      <c r="BJ198" s="19" t="s">
        <v>85</v>
      </c>
      <c r="BK198" s="257">
        <f>ROUND(I198*H198,2)</f>
        <v>0</v>
      </c>
      <c r="BL198" s="19" t="s">
        <v>175</v>
      </c>
      <c r="BM198" s="256" t="s">
        <v>804</v>
      </c>
    </row>
    <row r="199" spans="1:47" s="2" customFormat="1" ht="12">
      <c r="A199" s="40"/>
      <c r="B199" s="41"/>
      <c r="C199" s="42"/>
      <c r="D199" s="260" t="s">
        <v>369</v>
      </c>
      <c r="E199" s="42"/>
      <c r="F199" s="302" t="s">
        <v>1141</v>
      </c>
      <c r="G199" s="42"/>
      <c r="H199" s="42"/>
      <c r="I199" s="156"/>
      <c r="J199" s="42"/>
      <c r="K199" s="42"/>
      <c r="L199" s="46"/>
      <c r="M199" s="303"/>
      <c r="N199" s="304"/>
      <c r="O199" s="93"/>
      <c r="P199" s="93"/>
      <c r="Q199" s="93"/>
      <c r="R199" s="93"/>
      <c r="S199" s="93"/>
      <c r="T199" s="94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369</v>
      </c>
      <c r="AU199" s="19" t="s">
        <v>85</v>
      </c>
    </row>
    <row r="200" spans="1:65" s="2" customFormat="1" ht="16.5" customHeight="1">
      <c r="A200" s="40"/>
      <c r="B200" s="41"/>
      <c r="C200" s="245" t="s">
        <v>609</v>
      </c>
      <c r="D200" s="245" t="s">
        <v>170</v>
      </c>
      <c r="E200" s="246" t="s">
        <v>1210</v>
      </c>
      <c r="F200" s="247" t="s">
        <v>1211</v>
      </c>
      <c r="G200" s="248" t="s">
        <v>173</v>
      </c>
      <c r="H200" s="249">
        <v>5.823</v>
      </c>
      <c r="I200" s="250"/>
      <c r="J200" s="251">
        <f>ROUND(I200*H200,2)</f>
        <v>0</v>
      </c>
      <c r="K200" s="247" t="s">
        <v>317</v>
      </c>
      <c r="L200" s="46"/>
      <c r="M200" s="252" t="s">
        <v>1</v>
      </c>
      <c r="N200" s="253" t="s">
        <v>42</v>
      </c>
      <c r="O200" s="93"/>
      <c r="P200" s="254">
        <f>O200*H200</f>
        <v>0</v>
      </c>
      <c r="Q200" s="254">
        <v>0</v>
      </c>
      <c r="R200" s="254">
        <f>Q200*H200</f>
        <v>0</v>
      </c>
      <c r="S200" s="254">
        <v>0</v>
      </c>
      <c r="T200" s="255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56" t="s">
        <v>175</v>
      </c>
      <c r="AT200" s="256" t="s">
        <v>170</v>
      </c>
      <c r="AU200" s="256" t="s">
        <v>85</v>
      </c>
      <c r="AY200" s="19" t="s">
        <v>167</v>
      </c>
      <c r="BE200" s="257">
        <f>IF(N200="základní",J200,0)</f>
        <v>0</v>
      </c>
      <c r="BF200" s="257">
        <f>IF(N200="snížená",J200,0)</f>
        <v>0</v>
      </c>
      <c r="BG200" s="257">
        <f>IF(N200="zákl. přenesená",J200,0)</f>
        <v>0</v>
      </c>
      <c r="BH200" s="257">
        <f>IF(N200="sníž. přenesená",J200,0)</f>
        <v>0</v>
      </c>
      <c r="BI200" s="257">
        <f>IF(N200="nulová",J200,0)</f>
        <v>0</v>
      </c>
      <c r="BJ200" s="19" t="s">
        <v>85</v>
      </c>
      <c r="BK200" s="257">
        <f>ROUND(I200*H200,2)</f>
        <v>0</v>
      </c>
      <c r="BL200" s="19" t="s">
        <v>175</v>
      </c>
      <c r="BM200" s="256" t="s">
        <v>814</v>
      </c>
    </row>
    <row r="201" spans="1:47" s="2" customFormat="1" ht="12">
      <c r="A201" s="40"/>
      <c r="B201" s="41"/>
      <c r="C201" s="42"/>
      <c r="D201" s="260" t="s">
        <v>369</v>
      </c>
      <c r="E201" s="42"/>
      <c r="F201" s="302" t="s">
        <v>1141</v>
      </c>
      <c r="G201" s="42"/>
      <c r="H201" s="42"/>
      <c r="I201" s="156"/>
      <c r="J201" s="42"/>
      <c r="K201" s="42"/>
      <c r="L201" s="46"/>
      <c r="M201" s="303"/>
      <c r="N201" s="304"/>
      <c r="O201" s="93"/>
      <c r="P201" s="93"/>
      <c r="Q201" s="93"/>
      <c r="R201" s="93"/>
      <c r="S201" s="93"/>
      <c r="T201" s="94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369</v>
      </c>
      <c r="AU201" s="19" t="s">
        <v>85</v>
      </c>
    </row>
    <row r="202" spans="1:65" s="2" customFormat="1" ht="16.5" customHeight="1">
      <c r="A202" s="40"/>
      <c r="B202" s="41"/>
      <c r="C202" s="245" t="s">
        <v>616</v>
      </c>
      <c r="D202" s="245" t="s">
        <v>170</v>
      </c>
      <c r="E202" s="246" t="s">
        <v>1212</v>
      </c>
      <c r="F202" s="247" t="s">
        <v>1213</v>
      </c>
      <c r="G202" s="248" t="s">
        <v>173</v>
      </c>
      <c r="H202" s="249">
        <v>20.549</v>
      </c>
      <c r="I202" s="250"/>
      <c r="J202" s="251">
        <f>ROUND(I202*H202,2)</f>
        <v>0</v>
      </c>
      <c r="K202" s="247" t="s">
        <v>317</v>
      </c>
      <c r="L202" s="46"/>
      <c r="M202" s="252" t="s">
        <v>1</v>
      </c>
      <c r="N202" s="253" t="s">
        <v>42</v>
      </c>
      <c r="O202" s="93"/>
      <c r="P202" s="254">
        <f>O202*H202</f>
        <v>0</v>
      </c>
      <c r="Q202" s="254">
        <v>0</v>
      </c>
      <c r="R202" s="254">
        <f>Q202*H202</f>
        <v>0</v>
      </c>
      <c r="S202" s="254">
        <v>0</v>
      </c>
      <c r="T202" s="255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56" t="s">
        <v>175</v>
      </c>
      <c r="AT202" s="256" t="s">
        <v>170</v>
      </c>
      <c r="AU202" s="256" t="s">
        <v>85</v>
      </c>
      <c r="AY202" s="19" t="s">
        <v>167</v>
      </c>
      <c r="BE202" s="257">
        <f>IF(N202="základní",J202,0)</f>
        <v>0</v>
      </c>
      <c r="BF202" s="257">
        <f>IF(N202="snížená",J202,0)</f>
        <v>0</v>
      </c>
      <c r="BG202" s="257">
        <f>IF(N202="zákl. přenesená",J202,0)</f>
        <v>0</v>
      </c>
      <c r="BH202" s="257">
        <f>IF(N202="sníž. přenesená",J202,0)</f>
        <v>0</v>
      </c>
      <c r="BI202" s="257">
        <f>IF(N202="nulová",J202,0)</f>
        <v>0</v>
      </c>
      <c r="BJ202" s="19" t="s">
        <v>85</v>
      </c>
      <c r="BK202" s="257">
        <f>ROUND(I202*H202,2)</f>
        <v>0</v>
      </c>
      <c r="BL202" s="19" t="s">
        <v>175</v>
      </c>
      <c r="BM202" s="256" t="s">
        <v>824</v>
      </c>
    </row>
    <row r="203" spans="1:47" s="2" customFormat="1" ht="12">
      <c r="A203" s="40"/>
      <c r="B203" s="41"/>
      <c r="C203" s="42"/>
      <c r="D203" s="260" t="s">
        <v>369</v>
      </c>
      <c r="E203" s="42"/>
      <c r="F203" s="302" t="s">
        <v>1135</v>
      </c>
      <c r="G203" s="42"/>
      <c r="H203" s="42"/>
      <c r="I203" s="156"/>
      <c r="J203" s="42"/>
      <c r="K203" s="42"/>
      <c r="L203" s="46"/>
      <c r="M203" s="303"/>
      <c r="N203" s="304"/>
      <c r="O203" s="93"/>
      <c r="P203" s="93"/>
      <c r="Q203" s="93"/>
      <c r="R203" s="93"/>
      <c r="S203" s="93"/>
      <c r="T203" s="94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369</v>
      </c>
      <c r="AU203" s="19" t="s">
        <v>85</v>
      </c>
    </row>
    <row r="204" spans="1:65" s="2" customFormat="1" ht="16.5" customHeight="1">
      <c r="A204" s="40"/>
      <c r="B204" s="41"/>
      <c r="C204" s="245" t="s">
        <v>621</v>
      </c>
      <c r="D204" s="245" t="s">
        <v>170</v>
      </c>
      <c r="E204" s="246" t="s">
        <v>1214</v>
      </c>
      <c r="F204" s="247" t="s">
        <v>1215</v>
      </c>
      <c r="G204" s="248" t="s">
        <v>173</v>
      </c>
      <c r="H204" s="249">
        <v>8.763</v>
      </c>
      <c r="I204" s="250"/>
      <c r="J204" s="251">
        <f>ROUND(I204*H204,2)</f>
        <v>0</v>
      </c>
      <c r="K204" s="247" t="s">
        <v>317</v>
      </c>
      <c r="L204" s="46"/>
      <c r="M204" s="252" t="s">
        <v>1</v>
      </c>
      <c r="N204" s="253" t="s">
        <v>42</v>
      </c>
      <c r="O204" s="93"/>
      <c r="P204" s="254">
        <f>O204*H204</f>
        <v>0</v>
      </c>
      <c r="Q204" s="254">
        <v>0</v>
      </c>
      <c r="R204" s="254">
        <f>Q204*H204</f>
        <v>0</v>
      </c>
      <c r="S204" s="254">
        <v>0</v>
      </c>
      <c r="T204" s="255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56" t="s">
        <v>175</v>
      </c>
      <c r="AT204" s="256" t="s">
        <v>170</v>
      </c>
      <c r="AU204" s="256" t="s">
        <v>85</v>
      </c>
      <c r="AY204" s="19" t="s">
        <v>167</v>
      </c>
      <c r="BE204" s="257">
        <f>IF(N204="základní",J204,0)</f>
        <v>0</v>
      </c>
      <c r="BF204" s="257">
        <f>IF(N204="snížená",J204,0)</f>
        <v>0</v>
      </c>
      <c r="BG204" s="257">
        <f>IF(N204="zákl. přenesená",J204,0)</f>
        <v>0</v>
      </c>
      <c r="BH204" s="257">
        <f>IF(N204="sníž. přenesená",J204,0)</f>
        <v>0</v>
      </c>
      <c r="BI204" s="257">
        <f>IF(N204="nulová",J204,0)</f>
        <v>0</v>
      </c>
      <c r="BJ204" s="19" t="s">
        <v>85</v>
      </c>
      <c r="BK204" s="257">
        <f>ROUND(I204*H204,2)</f>
        <v>0</v>
      </c>
      <c r="BL204" s="19" t="s">
        <v>175</v>
      </c>
      <c r="BM204" s="256" t="s">
        <v>835</v>
      </c>
    </row>
    <row r="205" spans="1:47" s="2" customFormat="1" ht="12">
      <c r="A205" s="40"/>
      <c r="B205" s="41"/>
      <c r="C205" s="42"/>
      <c r="D205" s="260" t="s">
        <v>369</v>
      </c>
      <c r="E205" s="42"/>
      <c r="F205" s="302" t="s">
        <v>1138</v>
      </c>
      <c r="G205" s="42"/>
      <c r="H205" s="42"/>
      <c r="I205" s="156"/>
      <c r="J205" s="42"/>
      <c r="K205" s="42"/>
      <c r="L205" s="46"/>
      <c r="M205" s="303"/>
      <c r="N205" s="304"/>
      <c r="O205" s="93"/>
      <c r="P205" s="93"/>
      <c r="Q205" s="93"/>
      <c r="R205" s="93"/>
      <c r="S205" s="93"/>
      <c r="T205" s="94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369</v>
      </c>
      <c r="AU205" s="19" t="s">
        <v>85</v>
      </c>
    </row>
    <row r="206" spans="1:65" s="2" customFormat="1" ht="16.5" customHeight="1">
      <c r="A206" s="40"/>
      <c r="B206" s="41"/>
      <c r="C206" s="245" t="s">
        <v>628</v>
      </c>
      <c r="D206" s="245" t="s">
        <v>170</v>
      </c>
      <c r="E206" s="246" t="s">
        <v>1216</v>
      </c>
      <c r="F206" s="247" t="s">
        <v>1217</v>
      </c>
      <c r="G206" s="248" t="s">
        <v>173</v>
      </c>
      <c r="H206" s="249">
        <v>5.676</v>
      </c>
      <c r="I206" s="250"/>
      <c r="J206" s="251">
        <f>ROUND(I206*H206,2)</f>
        <v>0</v>
      </c>
      <c r="K206" s="247" t="s">
        <v>317</v>
      </c>
      <c r="L206" s="46"/>
      <c r="M206" s="252" t="s">
        <v>1</v>
      </c>
      <c r="N206" s="253" t="s">
        <v>42</v>
      </c>
      <c r="O206" s="93"/>
      <c r="P206" s="254">
        <f>O206*H206</f>
        <v>0</v>
      </c>
      <c r="Q206" s="254">
        <v>0</v>
      </c>
      <c r="R206" s="254">
        <f>Q206*H206</f>
        <v>0</v>
      </c>
      <c r="S206" s="254">
        <v>0</v>
      </c>
      <c r="T206" s="255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56" t="s">
        <v>175</v>
      </c>
      <c r="AT206" s="256" t="s">
        <v>170</v>
      </c>
      <c r="AU206" s="256" t="s">
        <v>85</v>
      </c>
      <c r="AY206" s="19" t="s">
        <v>167</v>
      </c>
      <c r="BE206" s="257">
        <f>IF(N206="základní",J206,0)</f>
        <v>0</v>
      </c>
      <c r="BF206" s="257">
        <f>IF(N206="snížená",J206,0)</f>
        <v>0</v>
      </c>
      <c r="BG206" s="257">
        <f>IF(N206="zákl. přenesená",J206,0)</f>
        <v>0</v>
      </c>
      <c r="BH206" s="257">
        <f>IF(N206="sníž. přenesená",J206,0)</f>
        <v>0</v>
      </c>
      <c r="BI206" s="257">
        <f>IF(N206="nulová",J206,0)</f>
        <v>0</v>
      </c>
      <c r="BJ206" s="19" t="s">
        <v>85</v>
      </c>
      <c r="BK206" s="257">
        <f>ROUND(I206*H206,2)</f>
        <v>0</v>
      </c>
      <c r="BL206" s="19" t="s">
        <v>175</v>
      </c>
      <c r="BM206" s="256" t="s">
        <v>845</v>
      </c>
    </row>
    <row r="207" spans="1:47" s="2" customFormat="1" ht="12">
      <c r="A207" s="40"/>
      <c r="B207" s="41"/>
      <c r="C207" s="42"/>
      <c r="D207" s="260" t="s">
        <v>369</v>
      </c>
      <c r="E207" s="42"/>
      <c r="F207" s="302" t="s">
        <v>1138</v>
      </c>
      <c r="G207" s="42"/>
      <c r="H207" s="42"/>
      <c r="I207" s="156"/>
      <c r="J207" s="42"/>
      <c r="K207" s="42"/>
      <c r="L207" s="46"/>
      <c r="M207" s="303"/>
      <c r="N207" s="304"/>
      <c r="O207" s="93"/>
      <c r="P207" s="93"/>
      <c r="Q207" s="93"/>
      <c r="R207" s="93"/>
      <c r="S207" s="93"/>
      <c r="T207" s="94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369</v>
      </c>
      <c r="AU207" s="19" t="s">
        <v>85</v>
      </c>
    </row>
    <row r="208" spans="1:65" s="2" customFormat="1" ht="16.5" customHeight="1">
      <c r="A208" s="40"/>
      <c r="B208" s="41"/>
      <c r="C208" s="245" t="s">
        <v>635</v>
      </c>
      <c r="D208" s="245" t="s">
        <v>170</v>
      </c>
      <c r="E208" s="246" t="s">
        <v>1218</v>
      </c>
      <c r="F208" s="247" t="s">
        <v>1219</v>
      </c>
      <c r="G208" s="248" t="s">
        <v>173</v>
      </c>
      <c r="H208" s="249">
        <v>11.694</v>
      </c>
      <c r="I208" s="250"/>
      <c r="J208" s="251">
        <f>ROUND(I208*H208,2)</f>
        <v>0</v>
      </c>
      <c r="K208" s="247" t="s">
        <v>317</v>
      </c>
      <c r="L208" s="46"/>
      <c r="M208" s="252" t="s">
        <v>1</v>
      </c>
      <c r="N208" s="253" t="s">
        <v>42</v>
      </c>
      <c r="O208" s="93"/>
      <c r="P208" s="254">
        <f>O208*H208</f>
        <v>0</v>
      </c>
      <c r="Q208" s="254">
        <v>0</v>
      </c>
      <c r="R208" s="254">
        <f>Q208*H208</f>
        <v>0</v>
      </c>
      <c r="S208" s="254">
        <v>0</v>
      </c>
      <c r="T208" s="255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56" t="s">
        <v>175</v>
      </c>
      <c r="AT208" s="256" t="s">
        <v>170</v>
      </c>
      <c r="AU208" s="256" t="s">
        <v>85</v>
      </c>
      <c r="AY208" s="19" t="s">
        <v>167</v>
      </c>
      <c r="BE208" s="257">
        <f>IF(N208="základní",J208,0)</f>
        <v>0</v>
      </c>
      <c r="BF208" s="257">
        <f>IF(N208="snížená",J208,0)</f>
        <v>0</v>
      </c>
      <c r="BG208" s="257">
        <f>IF(N208="zákl. přenesená",J208,0)</f>
        <v>0</v>
      </c>
      <c r="BH208" s="257">
        <f>IF(N208="sníž. přenesená",J208,0)</f>
        <v>0</v>
      </c>
      <c r="BI208" s="257">
        <f>IF(N208="nulová",J208,0)</f>
        <v>0</v>
      </c>
      <c r="BJ208" s="19" t="s">
        <v>85</v>
      </c>
      <c r="BK208" s="257">
        <f>ROUND(I208*H208,2)</f>
        <v>0</v>
      </c>
      <c r="BL208" s="19" t="s">
        <v>175</v>
      </c>
      <c r="BM208" s="256" t="s">
        <v>855</v>
      </c>
    </row>
    <row r="209" spans="1:47" s="2" customFormat="1" ht="12">
      <c r="A209" s="40"/>
      <c r="B209" s="41"/>
      <c r="C209" s="42"/>
      <c r="D209" s="260" t="s">
        <v>369</v>
      </c>
      <c r="E209" s="42"/>
      <c r="F209" s="302" t="s">
        <v>1138</v>
      </c>
      <c r="G209" s="42"/>
      <c r="H209" s="42"/>
      <c r="I209" s="156"/>
      <c r="J209" s="42"/>
      <c r="K209" s="42"/>
      <c r="L209" s="46"/>
      <c r="M209" s="303"/>
      <c r="N209" s="304"/>
      <c r="O209" s="93"/>
      <c r="P209" s="93"/>
      <c r="Q209" s="93"/>
      <c r="R209" s="93"/>
      <c r="S209" s="93"/>
      <c r="T209" s="94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369</v>
      </c>
      <c r="AU209" s="19" t="s">
        <v>85</v>
      </c>
    </row>
    <row r="210" spans="1:65" s="2" customFormat="1" ht="16.5" customHeight="1">
      <c r="A210" s="40"/>
      <c r="B210" s="41"/>
      <c r="C210" s="245" t="s">
        <v>641</v>
      </c>
      <c r="D210" s="245" t="s">
        <v>170</v>
      </c>
      <c r="E210" s="246" t="s">
        <v>1220</v>
      </c>
      <c r="F210" s="247" t="s">
        <v>1221</v>
      </c>
      <c r="G210" s="248" t="s">
        <v>173</v>
      </c>
      <c r="H210" s="249">
        <v>1.236</v>
      </c>
      <c r="I210" s="250"/>
      <c r="J210" s="251">
        <f>ROUND(I210*H210,2)</f>
        <v>0</v>
      </c>
      <c r="K210" s="247" t="s">
        <v>317</v>
      </c>
      <c r="L210" s="46"/>
      <c r="M210" s="252" t="s">
        <v>1</v>
      </c>
      <c r="N210" s="253" t="s">
        <v>42</v>
      </c>
      <c r="O210" s="93"/>
      <c r="P210" s="254">
        <f>O210*H210</f>
        <v>0</v>
      </c>
      <c r="Q210" s="254">
        <v>0</v>
      </c>
      <c r="R210" s="254">
        <f>Q210*H210</f>
        <v>0</v>
      </c>
      <c r="S210" s="254">
        <v>0</v>
      </c>
      <c r="T210" s="255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56" t="s">
        <v>175</v>
      </c>
      <c r="AT210" s="256" t="s">
        <v>170</v>
      </c>
      <c r="AU210" s="256" t="s">
        <v>85</v>
      </c>
      <c r="AY210" s="19" t="s">
        <v>167</v>
      </c>
      <c r="BE210" s="257">
        <f>IF(N210="základní",J210,0)</f>
        <v>0</v>
      </c>
      <c r="BF210" s="257">
        <f>IF(N210="snížená",J210,0)</f>
        <v>0</v>
      </c>
      <c r="BG210" s="257">
        <f>IF(N210="zákl. přenesená",J210,0)</f>
        <v>0</v>
      </c>
      <c r="BH210" s="257">
        <f>IF(N210="sníž. přenesená",J210,0)</f>
        <v>0</v>
      </c>
      <c r="BI210" s="257">
        <f>IF(N210="nulová",J210,0)</f>
        <v>0</v>
      </c>
      <c r="BJ210" s="19" t="s">
        <v>85</v>
      </c>
      <c r="BK210" s="257">
        <f>ROUND(I210*H210,2)</f>
        <v>0</v>
      </c>
      <c r="BL210" s="19" t="s">
        <v>175</v>
      </c>
      <c r="BM210" s="256" t="s">
        <v>867</v>
      </c>
    </row>
    <row r="211" spans="1:47" s="2" customFormat="1" ht="12">
      <c r="A211" s="40"/>
      <c r="B211" s="41"/>
      <c r="C211" s="42"/>
      <c r="D211" s="260" t="s">
        <v>369</v>
      </c>
      <c r="E211" s="42"/>
      <c r="F211" s="302" t="s">
        <v>1141</v>
      </c>
      <c r="G211" s="42"/>
      <c r="H211" s="42"/>
      <c r="I211" s="156"/>
      <c r="J211" s="42"/>
      <c r="K211" s="42"/>
      <c r="L211" s="46"/>
      <c r="M211" s="303"/>
      <c r="N211" s="304"/>
      <c r="O211" s="93"/>
      <c r="P211" s="93"/>
      <c r="Q211" s="93"/>
      <c r="R211" s="93"/>
      <c r="S211" s="93"/>
      <c r="T211" s="94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369</v>
      </c>
      <c r="AU211" s="19" t="s">
        <v>85</v>
      </c>
    </row>
    <row r="212" spans="1:65" s="2" customFormat="1" ht="16.5" customHeight="1">
      <c r="A212" s="40"/>
      <c r="B212" s="41"/>
      <c r="C212" s="245" t="s">
        <v>646</v>
      </c>
      <c r="D212" s="245" t="s">
        <v>170</v>
      </c>
      <c r="E212" s="246" t="s">
        <v>1222</v>
      </c>
      <c r="F212" s="247" t="s">
        <v>1223</v>
      </c>
      <c r="G212" s="248" t="s">
        <v>173</v>
      </c>
      <c r="H212" s="249">
        <v>2.423</v>
      </c>
      <c r="I212" s="250"/>
      <c r="J212" s="251">
        <f>ROUND(I212*H212,2)</f>
        <v>0</v>
      </c>
      <c r="K212" s="247" t="s">
        <v>317</v>
      </c>
      <c r="L212" s="46"/>
      <c r="M212" s="252" t="s">
        <v>1</v>
      </c>
      <c r="N212" s="253" t="s">
        <v>42</v>
      </c>
      <c r="O212" s="93"/>
      <c r="P212" s="254">
        <f>O212*H212</f>
        <v>0</v>
      </c>
      <c r="Q212" s="254">
        <v>0</v>
      </c>
      <c r="R212" s="254">
        <f>Q212*H212</f>
        <v>0</v>
      </c>
      <c r="S212" s="254">
        <v>0</v>
      </c>
      <c r="T212" s="255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56" t="s">
        <v>175</v>
      </c>
      <c r="AT212" s="256" t="s">
        <v>170</v>
      </c>
      <c r="AU212" s="256" t="s">
        <v>85</v>
      </c>
      <c r="AY212" s="19" t="s">
        <v>167</v>
      </c>
      <c r="BE212" s="257">
        <f>IF(N212="základní",J212,0)</f>
        <v>0</v>
      </c>
      <c r="BF212" s="257">
        <f>IF(N212="snížená",J212,0)</f>
        <v>0</v>
      </c>
      <c r="BG212" s="257">
        <f>IF(N212="zákl. přenesená",J212,0)</f>
        <v>0</v>
      </c>
      <c r="BH212" s="257">
        <f>IF(N212="sníž. přenesená",J212,0)</f>
        <v>0</v>
      </c>
      <c r="BI212" s="257">
        <f>IF(N212="nulová",J212,0)</f>
        <v>0</v>
      </c>
      <c r="BJ212" s="19" t="s">
        <v>85</v>
      </c>
      <c r="BK212" s="257">
        <f>ROUND(I212*H212,2)</f>
        <v>0</v>
      </c>
      <c r="BL212" s="19" t="s">
        <v>175</v>
      </c>
      <c r="BM212" s="256" t="s">
        <v>876</v>
      </c>
    </row>
    <row r="213" spans="1:47" s="2" customFormat="1" ht="12">
      <c r="A213" s="40"/>
      <c r="B213" s="41"/>
      <c r="C213" s="42"/>
      <c r="D213" s="260" t="s">
        <v>369</v>
      </c>
      <c r="E213" s="42"/>
      <c r="F213" s="302" t="s">
        <v>1138</v>
      </c>
      <c r="G213" s="42"/>
      <c r="H213" s="42"/>
      <c r="I213" s="156"/>
      <c r="J213" s="42"/>
      <c r="K213" s="42"/>
      <c r="L213" s="46"/>
      <c r="M213" s="303"/>
      <c r="N213" s="304"/>
      <c r="O213" s="93"/>
      <c r="P213" s="93"/>
      <c r="Q213" s="93"/>
      <c r="R213" s="93"/>
      <c r="S213" s="93"/>
      <c r="T213" s="94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369</v>
      </c>
      <c r="AU213" s="19" t="s">
        <v>85</v>
      </c>
    </row>
    <row r="214" spans="1:65" s="2" customFormat="1" ht="16.5" customHeight="1">
      <c r="A214" s="40"/>
      <c r="B214" s="41"/>
      <c r="C214" s="245" t="s">
        <v>651</v>
      </c>
      <c r="D214" s="245" t="s">
        <v>170</v>
      </c>
      <c r="E214" s="246" t="s">
        <v>1224</v>
      </c>
      <c r="F214" s="247" t="s">
        <v>1225</v>
      </c>
      <c r="G214" s="248" t="s">
        <v>173</v>
      </c>
      <c r="H214" s="249">
        <v>1.212</v>
      </c>
      <c r="I214" s="250"/>
      <c r="J214" s="251">
        <f>ROUND(I214*H214,2)</f>
        <v>0</v>
      </c>
      <c r="K214" s="247" t="s">
        <v>317</v>
      </c>
      <c r="L214" s="46"/>
      <c r="M214" s="252" t="s">
        <v>1</v>
      </c>
      <c r="N214" s="253" t="s">
        <v>42</v>
      </c>
      <c r="O214" s="93"/>
      <c r="P214" s="254">
        <f>O214*H214</f>
        <v>0</v>
      </c>
      <c r="Q214" s="254">
        <v>0</v>
      </c>
      <c r="R214" s="254">
        <f>Q214*H214</f>
        <v>0</v>
      </c>
      <c r="S214" s="254">
        <v>0</v>
      </c>
      <c r="T214" s="255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56" t="s">
        <v>175</v>
      </c>
      <c r="AT214" s="256" t="s">
        <v>170</v>
      </c>
      <c r="AU214" s="256" t="s">
        <v>85</v>
      </c>
      <c r="AY214" s="19" t="s">
        <v>167</v>
      </c>
      <c r="BE214" s="257">
        <f>IF(N214="základní",J214,0)</f>
        <v>0</v>
      </c>
      <c r="BF214" s="257">
        <f>IF(N214="snížená",J214,0)</f>
        <v>0</v>
      </c>
      <c r="BG214" s="257">
        <f>IF(N214="zákl. přenesená",J214,0)</f>
        <v>0</v>
      </c>
      <c r="BH214" s="257">
        <f>IF(N214="sníž. přenesená",J214,0)</f>
        <v>0</v>
      </c>
      <c r="BI214" s="257">
        <f>IF(N214="nulová",J214,0)</f>
        <v>0</v>
      </c>
      <c r="BJ214" s="19" t="s">
        <v>85</v>
      </c>
      <c r="BK214" s="257">
        <f>ROUND(I214*H214,2)</f>
        <v>0</v>
      </c>
      <c r="BL214" s="19" t="s">
        <v>175</v>
      </c>
      <c r="BM214" s="256" t="s">
        <v>885</v>
      </c>
    </row>
    <row r="215" spans="1:47" s="2" customFormat="1" ht="12">
      <c r="A215" s="40"/>
      <c r="B215" s="41"/>
      <c r="C215" s="42"/>
      <c r="D215" s="260" t="s">
        <v>369</v>
      </c>
      <c r="E215" s="42"/>
      <c r="F215" s="302" t="s">
        <v>1141</v>
      </c>
      <c r="G215" s="42"/>
      <c r="H215" s="42"/>
      <c r="I215" s="156"/>
      <c r="J215" s="42"/>
      <c r="K215" s="42"/>
      <c r="L215" s="46"/>
      <c r="M215" s="303"/>
      <c r="N215" s="304"/>
      <c r="O215" s="93"/>
      <c r="P215" s="93"/>
      <c r="Q215" s="93"/>
      <c r="R215" s="93"/>
      <c r="S215" s="93"/>
      <c r="T215" s="94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369</v>
      </c>
      <c r="AU215" s="19" t="s">
        <v>85</v>
      </c>
    </row>
    <row r="216" spans="1:65" s="2" customFormat="1" ht="16.5" customHeight="1">
      <c r="A216" s="40"/>
      <c r="B216" s="41"/>
      <c r="C216" s="245" t="s">
        <v>656</v>
      </c>
      <c r="D216" s="245" t="s">
        <v>170</v>
      </c>
      <c r="E216" s="246" t="s">
        <v>1226</v>
      </c>
      <c r="F216" s="247" t="s">
        <v>1227</v>
      </c>
      <c r="G216" s="248" t="s">
        <v>173</v>
      </c>
      <c r="H216" s="249">
        <v>4.103</v>
      </c>
      <c r="I216" s="250"/>
      <c r="J216" s="251">
        <f>ROUND(I216*H216,2)</f>
        <v>0</v>
      </c>
      <c r="K216" s="247" t="s">
        <v>317</v>
      </c>
      <c r="L216" s="46"/>
      <c r="M216" s="252" t="s">
        <v>1</v>
      </c>
      <c r="N216" s="253" t="s">
        <v>42</v>
      </c>
      <c r="O216" s="93"/>
      <c r="P216" s="254">
        <f>O216*H216</f>
        <v>0</v>
      </c>
      <c r="Q216" s="254">
        <v>0</v>
      </c>
      <c r="R216" s="254">
        <f>Q216*H216</f>
        <v>0</v>
      </c>
      <c r="S216" s="254">
        <v>0</v>
      </c>
      <c r="T216" s="255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56" t="s">
        <v>175</v>
      </c>
      <c r="AT216" s="256" t="s">
        <v>170</v>
      </c>
      <c r="AU216" s="256" t="s">
        <v>85</v>
      </c>
      <c r="AY216" s="19" t="s">
        <v>167</v>
      </c>
      <c r="BE216" s="257">
        <f>IF(N216="základní",J216,0)</f>
        <v>0</v>
      </c>
      <c r="BF216" s="257">
        <f>IF(N216="snížená",J216,0)</f>
        <v>0</v>
      </c>
      <c r="BG216" s="257">
        <f>IF(N216="zákl. přenesená",J216,0)</f>
        <v>0</v>
      </c>
      <c r="BH216" s="257">
        <f>IF(N216="sníž. přenesená",J216,0)</f>
        <v>0</v>
      </c>
      <c r="BI216" s="257">
        <f>IF(N216="nulová",J216,0)</f>
        <v>0</v>
      </c>
      <c r="BJ216" s="19" t="s">
        <v>85</v>
      </c>
      <c r="BK216" s="257">
        <f>ROUND(I216*H216,2)</f>
        <v>0</v>
      </c>
      <c r="BL216" s="19" t="s">
        <v>175</v>
      </c>
      <c r="BM216" s="256" t="s">
        <v>900</v>
      </c>
    </row>
    <row r="217" spans="1:47" s="2" customFormat="1" ht="12">
      <c r="A217" s="40"/>
      <c r="B217" s="41"/>
      <c r="C217" s="42"/>
      <c r="D217" s="260" t="s">
        <v>369</v>
      </c>
      <c r="E217" s="42"/>
      <c r="F217" s="302" t="s">
        <v>1141</v>
      </c>
      <c r="G217" s="42"/>
      <c r="H217" s="42"/>
      <c r="I217" s="156"/>
      <c r="J217" s="42"/>
      <c r="K217" s="42"/>
      <c r="L217" s="46"/>
      <c r="M217" s="303"/>
      <c r="N217" s="304"/>
      <c r="O217" s="93"/>
      <c r="P217" s="93"/>
      <c r="Q217" s="93"/>
      <c r="R217" s="93"/>
      <c r="S217" s="93"/>
      <c r="T217" s="94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369</v>
      </c>
      <c r="AU217" s="19" t="s">
        <v>85</v>
      </c>
    </row>
    <row r="218" spans="1:65" s="2" customFormat="1" ht="16.5" customHeight="1">
      <c r="A218" s="40"/>
      <c r="B218" s="41"/>
      <c r="C218" s="245" t="s">
        <v>665</v>
      </c>
      <c r="D218" s="245" t="s">
        <v>170</v>
      </c>
      <c r="E218" s="246" t="s">
        <v>1228</v>
      </c>
      <c r="F218" s="247" t="s">
        <v>1229</v>
      </c>
      <c r="G218" s="248" t="s">
        <v>173</v>
      </c>
      <c r="H218" s="249">
        <v>12.732</v>
      </c>
      <c r="I218" s="250"/>
      <c r="J218" s="251">
        <f>ROUND(I218*H218,2)</f>
        <v>0</v>
      </c>
      <c r="K218" s="247" t="s">
        <v>317</v>
      </c>
      <c r="L218" s="46"/>
      <c r="M218" s="252" t="s">
        <v>1</v>
      </c>
      <c r="N218" s="253" t="s">
        <v>42</v>
      </c>
      <c r="O218" s="93"/>
      <c r="P218" s="254">
        <f>O218*H218</f>
        <v>0</v>
      </c>
      <c r="Q218" s="254">
        <v>0</v>
      </c>
      <c r="R218" s="254">
        <f>Q218*H218</f>
        <v>0</v>
      </c>
      <c r="S218" s="254">
        <v>0</v>
      </c>
      <c r="T218" s="255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56" t="s">
        <v>175</v>
      </c>
      <c r="AT218" s="256" t="s">
        <v>170</v>
      </c>
      <c r="AU218" s="256" t="s">
        <v>85</v>
      </c>
      <c r="AY218" s="19" t="s">
        <v>167</v>
      </c>
      <c r="BE218" s="257">
        <f>IF(N218="základní",J218,0)</f>
        <v>0</v>
      </c>
      <c r="BF218" s="257">
        <f>IF(N218="snížená",J218,0)</f>
        <v>0</v>
      </c>
      <c r="BG218" s="257">
        <f>IF(N218="zákl. přenesená",J218,0)</f>
        <v>0</v>
      </c>
      <c r="BH218" s="257">
        <f>IF(N218="sníž. přenesená",J218,0)</f>
        <v>0</v>
      </c>
      <c r="BI218" s="257">
        <f>IF(N218="nulová",J218,0)</f>
        <v>0</v>
      </c>
      <c r="BJ218" s="19" t="s">
        <v>85</v>
      </c>
      <c r="BK218" s="257">
        <f>ROUND(I218*H218,2)</f>
        <v>0</v>
      </c>
      <c r="BL218" s="19" t="s">
        <v>175</v>
      </c>
      <c r="BM218" s="256" t="s">
        <v>917</v>
      </c>
    </row>
    <row r="219" spans="1:47" s="2" customFormat="1" ht="12">
      <c r="A219" s="40"/>
      <c r="B219" s="41"/>
      <c r="C219" s="42"/>
      <c r="D219" s="260" t="s">
        <v>369</v>
      </c>
      <c r="E219" s="42"/>
      <c r="F219" s="302" t="s">
        <v>1138</v>
      </c>
      <c r="G219" s="42"/>
      <c r="H219" s="42"/>
      <c r="I219" s="156"/>
      <c r="J219" s="42"/>
      <c r="K219" s="42"/>
      <c r="L219" s="46"/>
      <c r="M219" s="303"/>
      <c r="N219" s="304"/>
      <c r="O219" s="93"/>
      <c r="P219" s="93"/>
      <c r="Q219" s="93"/>
      <c r="R219" s="93"/>
      <c r="S219" s="93"/>
      <c r="T219" s="94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369</v>
      </c>
      <c r="AU219" s="19" t="s">
        <v>85</v>
      </c>
    </row>
    <row r="220" spans="1:65" s="2" customFormat="1" ht="16.5" customHeight="1">
      <c r="A220" s="40"/>
      <c r="B220" s="41"/>
      <c r="C220" s="245" t="s">
        <v>669</v>
      </c>
      <c r="D220" s="245" t="s">
        <v>170</v>
      </c>
      <c r="E220" s="246" t="s">
        <v>1230</v>
      </c>
      <c r="F220" s="247" t="s">
        <v>1231</v>
      </c>
      <c r="G220" s="248" t="s">
        <v>173</v>
      </c>
      <c r="H220" s="249">
        <v>17.499</v>
      </c>
      <c r="I220" s="250"/>
      <c r="J220" s="251">
        <f>ROUND(I220*H220,2)</f>
        <v>0</v>
      </c>
      <c r="K220" s="247" t="s">
        <v>317</v>
      </c>
      <c r="L220" s="46"/>
      <c r="M220" s="252" t="s">
        <v>1</v>
      </c>
      <c r="N220" s="253" t="s">
        <v>42</v>
      </c>
      <c r="O220" s="93"/>
      <c r="P220" s="254">
        <f>O220*H220</f>
        <v>0</v>
      </c>
      <c r="Q220" s="254">
        <v>0</v>
      </c>
      <c r="R220" s="254">
        <f>Q220*H220</f>
        <v>0</v>
      </c>
      <c r="S220" s="254">
        <v>0</v>
      </c>
      <c r="T220" s="255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56" t="s">
        <v>175</v>
      </c>
      <c r="AT220" s="256" t="s">
        <v>170</v>
      </c>
      <c r="AU220" s="256" t="s">
        <v>85</v>
      </c>
      <c r="AY220" s="19" t="s">
        <v>167</v>
      </c>
      <c r="BE220" s="257">
        <f>IF(N220="základní",J220,0)</f>
        <v>0</v>
      </c>
      <c r="BF220" s="257">
        <f>IF(N220="snížená",J220,0)</f>
        <v>0</v>
      </c>
      <c r="BG220" s="257">
        <f>IF(N220="zákl. přenesená",J220,0)</f>
        <v>0</v>
      </c>
      <c r="BH220" s="257">
        <f>IF(N220="sníž. přenesená",J220,0)</f>
        <v>0</v>
      </c>
      <c r="BI220" s="257">
        <f>IF(N220="nulová",J220,0)</f>
        <v>0</v>
      </c>
      <c r="BJ220" s="19" t="s">
        <v>85</v>
      </c>
      <c r="BK220" s="257">
        <f>ROUND(I220*H220,2)</f>
        <v>0</v>
      </c>
      <c r="BL220" s="19" t="s">
        <v>175</v>
      </c>
      <c r="BM220" s="256" t="s">
        <v>926</v>
      </c>
    </row>
    <row r="221" spans="1:47" s="2" customFormat="1" ht="12">
      <c r="A221" s="40"/>
      <c r="B221" s="41"/>
      <c r="C221" s="42"/>
      <c r="D221" s="260" t="s">
        <v>369</v>
      </c>
      <c r="E221" s="42"/>
      <c r="F221" s="302" t="s">
        <v>1141</v>
      </c>
      <c r="G221" s="42"/>
      <c r="H221" s="42"/>
      <c r="I221" s="156"/>
      <c r="J221" s="42"/>
      <c r="K221" s="42"/>
      <c r="L221" s="46"/>
      <c r="M221" s="303"/>
      <c r="N221" s="304"/>
      <c r="O221" s="93"/>
      <c r="P221" s="93"/>
      <c r="Q221" s="93"/>
      <c r="R221" s="93"/>
      <c r="S221" s="93"/>
      <c r="T221" s="94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369</v>
      </c>
      <c r="AU221" s="19" t="s">
        <v>85</v>
      </c>
    </row>
    <row r="222" spans="1:65" s="2" customFormat="1" ht="16.5" customHeight="1">
      <c r="A222" s="40"/>
      <c r="B222" s="41"/>
      <c r="C222" s="245" t="s">
        <v>675</v>
      </c>
      <c r="D222" s="245" t="s">
        <v>170</v>
      </c>
      <c r="E222" s="246" t="s">
        <v>1232</v>
      </c>
      <c r="F222" s="247" t="s">
        <v>1233</v>
      </c>
      <c r="G222" s="248" t="s">
        <v>173</v>
      </c>
      <c r="H222" s="249">
        <v>6.72</v>
      </c>
      <c r="I222" s="250"/>
      <c r="J222" s="251">
        <f>ROUND(I222*H222,2)</f>
        <v>0</v>
      </c>
      <c r="K222" s="247" t="s">
        <v>317</v>
      </c>
      <c r="L222" s="46"/>
      <c r="M222" s="252" t="s">
        <v>1</v>
      </c>
      <c r="N222" s="253" t="s">
        <v>42</v>
      </c>
      <c r="O222" s="93"/>
      <c r="P222" s="254">
        <f>O222*H222</f>
        <v>0</v>
      </c>
      <c r="Q222" s="254">
        <v>0</v>
      </c>
      <c r="R222" s="254">
        <f>Q222*H222</f>
        <v>0</v>
      </c>
      <c r="S222" s="254">
        <v>0</v>
      </c>
      <c r="T222" s="255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56" t="s">
        <v>175</v>
      </c>
      <c r="AT222" s="256" t="s">
        <v>170</v>
      </c>
      <c r="AU222" s="256" t="s">
        <v>85</v>
      </c>
      <c r="AY222" s="19" t="s">
        <v>167</v>
      </c>
      <c r="BE222" s="257">
        <f>IF(N222="základní",J222,0)</f>
        <v>0</v>
      </c>
      <c r="BF222" s="257">
        <f>IF(N222="snížená",J222,0)</f>
        <v>0</v>
      </c>
      <c r="BG222" s="257">
        <f>IF(N222="zákl. přenesená",J222,0)</f>
        <v>0</v>
      </c>
      <c r="BH222" s="257">
        <f>IF(N222="sníž. přenesená",J222,0)</f>
        <v>0</v>
      </c>
      <c r="BI222" s="257">
        <f>IF(N222="nulová",J222,0)</f>
        <v>0</v>
      </c>
      <c r="BJ222" s="19" t="s">
        <v>85</v>
      </c>
      <c r="BK222" s="257">
        <f>ROUND(I222*H222,2)</f>
        <v>0</v>
      </c>
      <c r="BL222" s="19" t="s">
        <v>175</v>
      </c>
      <c r="BM222" s="256" t="s">
        <v>938</v>
      </c>
    </row>
    <row r="223" spans="1:47" s="2" customFormat="1" ht="12">
      <c r="A223" s="40"/>
      <c r="B223" s="41"/>
      <c r="C223" s="42"/>
      <c r="D223" s="260" t="s">
        <v>369</v>
      </c>
      <c r="E223" s="42"/>
      <c r="F223" s="302" t="s">
        <v>1141</v>
      </c>
      <c r="G223" s="42"/>
      <c r="H223" s="42"/>
      <c r="I223" s="156"/>
      <c r="J223" s="42"/>
      <c r="K223" s="42"/>
      <c r="L223" s="46"/>
      <c r="M223" s="303"/>
      <c r="N223" s="304"/>
      <c r="O223" s="93"/>
      <c r="P223" s="93"/>
      <c r="Q223" s="93"/>
      <c r="R223" s="93"/>
      <c r="S223" s="93"/>
      <c r="T223" s="94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369</v>
      </c>
      <c r="AU223" s="19" t="s">
        <v>85</v>
      </c>
    </row>
    <row r="224" spans="1:65" s="2" customFormat="1" ht="16.5" customHeight="1">
      <c r="A224" s="40"/>
      <c r="B224" s="41"/>
      <c r="C224" s="245" t="s">
        <v>685</v>
      </c>
      <c r="D224" s="245" t="s">
        <v>170</v>
      </c>
      <c r="E224" s="246" t="s">
        <v>1234</v>
      </c>
      <c r="F224" s="247" t="s">
        <v>1235</v>
      </c>
      <c r="G224" s="248" t="s">
        <v>173</v>
      </c>
      <c r="H224" s="249">
        <v>6.926</v>
      </c>
      <c r="I224" s="250"/>
      <c r="J224" s="251">
        <f>ROUND(I224*H224,2)</f>
        <v>0</v>
      </c>
      <c r="K224" s="247" t="s">
        <v>317</v>
      </c>
      <c r="L224" s="46"/>
      <c r="M224" s="252" t="s">
        <v>1</v>
      </c>
      <c r="N224" s="253" t="s">
        <v>42</v>
      </c>
      <c r="O224" s="93"/>
      <c r="P224" s="254">
        <f>O224*H224</f>
        <v>0</v>
      </c>
      <c r="Q224" s="254">
        <v>0</v>
      </c>
      <c r="R224" s="254">
        <f>Q224*H224</f>
        <v>0</v>
      </c>
      <c r="S224" s="254">
        <v>0</v>
      </c>
      <c r="T224" s="255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56" t="s">
        <v>175</v>
      </c>
      <c r="AT224" s="256" t="s">
        <v>170</v>
      </c>
      <c r="AU224" s="256" t="s">
        <v>85</v>
      </c>
      <c r="AY224" s="19" t="s">
        <v>167</v>
      </c>
      <c r="BE224" s="257">
        <f>IF(N224="základní",J224,0)</f>
        <v>0</v>
      </c>
      <c r="BF224" s="257">
        <f>IF(N224="snížená",J224,0)</f>
        <v>0</v>
      </c>
      <c r="BG224" s="257">
        <f>IF(N224="zákl. přenesená",J224,0)</f>
        <v>0</v>
      </c>
      <c r="BH224" s="257">
        <f>IF(N224="sníž. přenesená",J224,0)</f>
        <v>0</v>
      </c>
      <c r="BI224" s="257">
        <f>IF(N224="nulová",J224,0)</f>
        <v>0</v>
      </c>
      <c r="BJ224" s="19" t="s">
        <v>85</v>
      </c>
      <c r="BK224" s="257">
        <f>ROUND(I224*H224,2)</f>
        <v>0</v>
      </c>
      <c r="BL224" s="19" t="s">
        <v>175</v>
      </c>
      <c r="BM224" s="256" t="s">
        <v>907</v>
      </c>
    </row>
    <row r="225" spans="1:47" s="2" customFormat="1" ht="12">
      <c r="A225" s="40"/>
      <c r="B225" s="41"/>
      <c r="C225" s="42"/>
      <c r="D225" s="260" t="s">
        <v>369</v>
      </c>
      <c r="E225" s="42"/>
      <c r="F225" s="302" t="s">
        <v>1141</v>
      </c>
      <c r="G225" s="42"/>
      <c r="H225" s="42"/>
      <c r="I225" s="156"/>
      <c r="J225" s="42"/>
      <c r="K225" s="42"/>
      <c r="L225" s="46"/>
      <c r="M225" s="303"/>
      <c r="N225" s="304"/>
      <c r="O225" s="93"/>
      <c r="P225" s="93"/>
      <c r="Q225" s="93"/>
      <c r="R225" s="93"/>
      <c r="S225" s="93"/>
      <c r="T225" s="94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369</v>
      </c>
      <c r="AU225" s="19" t="s">
        <v>85</v>
      </c>
    </row>
    <row r="226" spans="1:65" s="2" customFormat="1" ht="16.5" customHeight="1">
      <c r="A226" s="40"/>
      <c r="B226" s="41"/>
      <c r="C226" s="245" t="s">
        <v>690</v>
      </c>
      <c r="D226" s="245" t="s">
        <v>170</v>
      </c>
      <c r="E226" s="246" t="s">
        <v>1236</v>
      </c>
      <c r="F226" s="247" t="s">
        <v>1237</v>
      </c>
      <c r="G226" s="248" t="s">
        <v>173</v>
      </c>
      <c r="H226" s="249">
        <v>3.23</v>
      </c>
      <c r="I226" s="250"/>
      <c r="J226" s="251">
        <f>ROUND(I226*H226,2)</f>
        <v>0</v>
      </c>
      <c r="K226" s="247" t="s">
        <v>317</v>
      </c>
      <c r="L226" s="46"/>
      <c r="M226" s="252" t="s">
        <v>1</v>
      </c>
      <c r="N226" s="253" t="s">
        <v>42</v>
      </c>
      <c r="O226" s="93"/>
      <c r="P226" s="254">
        <f>O226*H226</f>
        <v>0</v>
      </c>
      <c r="Q226" s="254">
        <v>0</v>
      </c>
      <c r="R226" s="254">
        <f>Q226*H226</f>
        <v>0</v>
      </c>
      <c r="S226" s="254">
        <v>0</v>
      </c>
      <c r="T226" s="255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56" t="s">
        <v>175</v>
      </c>
      <c r="AT226" s="256" t="s">
        <v>170</v>
      </c>
      <c r="AU226" s="256" t="s">
        <v>85</v>
      </c>
      <c r="AY226" s="19" t="s">
        <v>167</v>
      </c>
      <c r="BE226" s="257">
        <f>IF(N226="základní",J226,0)</f>
        <v>0</v>
      </c>
      <c r="BF226" s="257">
        <f>IF(N226="snížená",J226,0)</f>
        <v>0</v>
      </c>
      <c r="BG226" s="257">
        <f>IF(N226="zákl. přenesená",J226,0)</f>
        <v>0</v>
      </c>
      <c r="BH226" s="257">
        <f>IF(N226="sníž. přenesená",J226,0)</f>
        <v>0</v>
      </c>
      <c r="BI226" s="257">
        <f>IF(N226="nulová",J226,0)</f>
        <v>0</v>
      </c>
      <c r="BJ226" s="19" t="s">
        <v>85</v>
      </c>
      <c r="BK226" s="257">
        <f>ROUND(I226*H226,2)</f>
        <v>0</v>
      </c>
      <c r="BL226" s="19" t="s">
        <v>175</v>
      </c>
      <c r="BM226" s="256" t="s">
        <v>1238</v>
      </c>
    </row>
    <row r="227" spans="1:47" s="2" customFormat="1" ht="12">
      <c r="A227" s="40"/>
      <c r="B227" s="41"/>
      <c r="C227" s="42"/>
      <c r="D227" s="260" t="s">
        <v>369</v>
      </c>
      <c r="E227" s="42"/>
      <c r="F227" s="302" t="s">
        <v>1239</v>
      </c>
      <c r="G227" s="42"/>
      <c r="H227" s="42"/>
      <c r="I227" s="156"/>
      <c r="J227" s="42"/>
      <c r="K227" s="42"/>
      <c r="L227" s="46"/>
      <c r="M227" s="303"/>
      <c r="N227" s="304"/>
      <c r="O227" s="93"/>
      <c r="P227" s="93"/>
      <c r="Q227" s="93"/>
      <c r="R227" s="93"/>
      <c r="S227" s="93"/>
      <c r="T227" s="94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369</v>
      </c>
      <c r="AU227" s="19" t="s">
        <v>85</v>
      </c>
    </row>
    <row r="228" spans="1:65" s="2" customFormat="1" ht="16.5" customHeight="1">
      <c r="A228" s="40"/>
      <c r="B228" s="41"/>
      <c r="C228" s="245" t="s">
        <v>695</v>
      </c>
      <c r="D228" s="245" t="s">
        <v>170</v>
      </c>
      <c r="E228" s="246" t="s">
        <v>1240</v>
      </c>
      <c r="F228" s="247" t="s">
        <v>1241</v>
      </c>
      <c r="G228" s="248" t="s">
        <v>173</v>
      </c>
      <c r="H228" s="249">
        <v>15.718</v>
      </c>
      <c r="I228" s="250"/>
      <c r="J228" s="251">
        <f>ROUND(I228*H228,2)</f>
        <v>0</v>
      </c>
      <c r="K228" s="247" t="s">
        <v>317</v>
      </c>
      <c r="L228" s="46"/>
      <c r="M228" s="252" t="s">
        <v>1</v>
      </c>
      <c r="N228" s="253" t="s">
        <v>42</v>
      </c>
      <c r="O228" s="93"/>
      <c r="P228" s="254">
        <f>O228*H228</f>
        <v>0</v>
      </c>
      <c r="Q228" s="254">
        <v>0</v>
      </c>
      <c r="R228" s="254">
        <f>Q228*H228</f>
        <v>0</v>
      </c>
      <c r="S228" s="254">
        <v>0</v>
      </c>
      <c r="T228" s="255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56" t="s">
        <v>175</v>
      </c>
      <c r="AT228" s="256" t="s">
        <v>170</v>
      </c>
      <c r="AU228" s="256" t="s">
        <v>85</v>
      </c>
      <c r="AY228" s="19" t="s">
        <v>167</v>
      </c>
      <c r="BE228" s="257">
        <f>IF(N228="základní",J228,0)</f>
        <v>0</v>
      </c>
      <c r="BF228" s="257">
        <f>IF(N228="snížená",J228,0)</f>
        <v>0</v>
      </c>
      <c r="BG228" s="257">
        <f>IF(N228="zákl. přenesená",J228,0)</f>
        <v>0</v>
      </c>
      <c r="BH228" s="257">
        <f>IF(N228="sníž. přenesená",J228,0)</f>
        <v>0</v>
      </c>
      <c r="BI228" s="257">
        <f>IF(N228="nulová",J228,0)</f>
        <v>0</v>
      </c>
      <c r="BJ228" s="19" t="s">
        <v>85</v>
      </c>
      <c r="BK228" s="257">
        <f>ROUND(I228*H228,2)</f>
        <v>0</v>
      </c>
      <c r="BL228" s="19" t="s">
        <v>175</v>
      </c>
      <c r="BM228" s="256" t="s">
        <v>1242</v>
      </c>
    </row>
    <row r="229" spans="1:47" s="2" customFormat="1" ht="12">
      <c r="A229" s="40"/>
      <c r="B229" s="41"/>
      <c r="C229" s="42"/>
      <c r="D229" s="260" t="s">
        <v>369</v>
      </c>
      <c r="E229" s="42"/>
      <c r="F229" s="302" t="s">
        <v>1239</v>
      </c>
      <c r="G229" s="42"/>
      <c r="H229" s="42"/>
      <c r="I229" s="156"/>
      <c r="J229" s="42"/>
      <c r="K229" s="42"/>
      <c r="L229" s="46"/>
      <c r="M229" s="303"/>
      <c r="N229" s="304"/>
      <c r="O229" s="93"/>
      <c r="P229" s="93"/>
      <c r="Q229" s="93"/>
      <c r="R229" s="93"/>
      <c r="S229" s="93"/>
      <c r="T229" s="94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369</v>
      </c>
      <c r="AU229" s="19" t="s">
        <v>85</v>
      </c>
    </row>
    <row r="230" spans="1:65" s="2" customFormat="1" ht="16.5" customHeight="1">
      <c r="A230" s="40"/>
      <c r="B230" s="41"/>
      <c r="C230" s="245" t="s">
        <v>701</v>
      </c>
      <c r="D230" s="245" t="s">
        <v>170</v>
      </c>
      <c r="E230" s="246" t="s">
        <v>1243</v>
      </c>
      <c r="F230" s="247" t="s">
        <v>1244</v>
      </c>
      <c r="G230" s="248" t="s">
        <v>173</v>
      </c>
      <c r="H230" s="249">
        <v>3.619</v>
      </c>
      <c r="I230" s="250"/>
      <c r="J230" s="251">
        <f>ROUND(I230*H230,2)</f>
        <v>0</v>
      </c>
      <c r="K230" s="247" t="s">
        <v>317</v>
      </c>
      <c r="L230" s="46"/>
      <c r="M230" s="252" t="s">
        <v>1</v>
      </c>
      <c r="N230" s="253" t="s">
        <v>42</v>
      </c>
      <c r="O230" s="93"/>
      <c r="P230" s="254">
        <f>O230*H230</f>
        <v>0</v>
      </c>
      <c r="Q230" s="254">
        <v>0</v>
      </c>
      <c r="R230" s="254">
        <f>Q230*H230</f>
        <v>0</v>
      </c>
      <c r="S230" s="254">
        <v>0</v>
      </c>
      <c r="T230" s="255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56" t="s">
        <v>175</v>
      </c>
      <c r="AT230" s="256" t="s">
        <v>170</v>
      </c>
      <c r="AU230" s="256" t="s">
        <v>85</v>
      </c>
      <c r="AY230" s="19" t="s">
        <v>167</v>
      </c>
      <c r="BE230" s="257">
        <f>IF(N230="základní",J230,0)</f>
        <v>0</v>
      </c>
      <c r="BF230" s="257">
        <f>IF(N230="snížená",J230,0)</f>
        <v>0</v>
      </c>
      <c r="BG230" s="257">
        <f>IF(N230="zákl. přenesená",J230,0)</f>
        <v>0</v>
      </c>
      <c r="BH230" s="257">
        <f>IF(N230="sníž. přenesená",J230,0)</f>
        <v>0</v>
      </c>
      <c r="BI230" s="257">
        <f>IF(N230="nulová",J230,0)</f>
        <v>0</v>
      </c>
      <c r="BJ230" s="19" t="s">
        <v>85</v>
      </c>
      <c r="BK230" s="257">
        <f>ROUND(I230*H230,2)</f>
        <v>0</v>
      </c>
      <c r="BL230" s="19" t="s">
        <v>175</v>
      </c>
      <c r="BM230" s="256" t="s">
        <v>1245</v>
      </c>
    </row>
    <row r="231" spans="1:47" s="2" customFormat="1" ht="12">
      <c r="A231" s="40"/>
      <c r="B231" s="41"/>
      <c r="C231" s="42"/>
      <c r="D231" s="260" t="s">
        <v>369</v>
      </c>
      <c r="E231" s="42"/>
      <c r="F231" s="302" t="s">
        <v>1141</v>
      </c>
      <c r="G231" s="42"/>
      <c r="H231" s="42"/>
      <c r="I231" s="156"/>
      <c r="J231" s="42"/>
      <c r="K231" s="42"/>
      <c r="L231" s="46"/>
      <c r="M231" s="303"/>
      <c r="N231" s="304"/>
      <c r="O231" s="93"/>
      <c r="P231" s="93"/>
      <c r="Q231" s="93"/>
      <c r="R231" s="93"/>
      <c r="S231" s="93"/>
      <c r="T231" s="94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369</v>
      </c>
      <c r="AU231" s="19" t="s">
        <v>85</v>
      </c>
    </row>
    <row r="232" spans="1:65" s="2" customFormat="1" ht="16.5" customHeight="1">
      <c r="A232" s="40"/>
      <c r="B232" s="41"/>
      <c r="C232" s="245" t="s">
        <v>706</v>
      </c>
      <c r="D232" s="245" t="s">
        <v>170</v>
      </c>
      <c r="E232" s="246" t="s">
        <v>1246</v>
      </c>
      <c r="F232" s="247" t="s">
        <v>1247</v>
      </c>
      <c r="G232" s="248" t="s">
        <v>173</v>
      </c>
      <c r="H232" s="249">
        <v>9.2</v>
      </c>
      <c r="I232" s="250"/>
      <c r="J232" s="251">
        <f>ROUND(I232*H232,2)</f>
        <v>0</v>
      </c>
      <c r="K232" s="247" t="s">
        <v>317</v>
      </c>
      <c r="L232" s="46"/>
      <c r="M232" s="252" t="s">
        <v>1</v>
      </c>
      <c r="N232" s="253" t="s">
        <v>42</v>
      </c>
      <c r="O232" s="93"/>
      <c r="P232" s="254">
        <f>O232*H232</f>
        <v>0</v>
      </c>
      <c r="Q232" s="254">
        <v>0</v>
      </c>
      <c r="R232" s="254">
        <f>Q232*H232</f>
        <v>0</v>
      </c>
      <c r="S232" s="254">
        <v>0</v>
      </c>
      <c r="T232" s="255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56" t="s">
        <v>175</v>
      </c>
      <c r="AT232" s="256" t="s">
        <v>170</v>
      </c>
      <c r="AU232" s="256" t="s">
        <v>85</v>
      </c>
      <c r="AY232" s="19" t="s">
        <v>167</v>
      </c>
      <c r="BE232" s="257">
        <f>IF(N232="základní",J232,0)</f>
        <v>0</v>
      </c>
      <c r="BF232" s="257">
        <f>IF(N232="snížená",J232,0)</f>
        <v>0</v>
      </c>
      <c r="BG232" s="257">
        <f>IF(N232="zákl. přenesená",J232,0)</f>
        <v>0</v>
      </c>
      <c r="BH232" s="257">
        <f>IF(N232="sníž. přenesená",J232,0)</f>
        <v>0</v>
      </c>
      <c r="BI232" s="257">
        <f>IF(N232="nulová",J232,0)</f>
        <v>0</v>
      </c>
      <c r="BJ232" s="19" t="s">
        <v>85</v>
      </c>
      <c r="BK232" s="257">
        <f>ROUND(I232*H232,2)</f>
        <v>0</v>
      </c>
      <c r="BL232" s="19" t="s">
        <v>175</v>
      </c>
      <c r="BM232" s="256" t="s">
        <v>1248</v>
      </c>
    </row>
    <row r="233" spans="1:47" s="2" customFormat="1" ht="12">
      <c r="A233" s="40"/>
      <c r="B233" s="41"/>
      <c r="C233" s="42"/>
      <c r="D233" s="260" t="s">
        <v>369</v>
      </c>
      <c r="E233" s="42"/>
      <c r="F233" s="302" t="s">
        <v>1135</v>
      </c>
      <c r="G233" s="42"/>
      <c r="H233" s="42"/>
      <c r="I233" s="156"/>
      <c r="J233" s="42"/>
      <c r="K233" s="42"/>
      <c r="L233" s="46"/>
      <c r="M233" s="303"/>
      <c r="N233" s="304"/>
      <c r="O233" s="93"/>
      <c r="P233" s="93"/>
      <c r="Q233" s="93"/>
      <c r="R233" s="93"/>
      <c r="S233" s="93"/>
      <c r="T233" s="94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369</v>
      </c>
      <c r="AU233" s="19" t="s">
        <v>85</v>
      </c>
    </row>
    <row r="234" spans="1:65" s="2" customFormat="1" ht="16.5" customHeight="1">
      <c r="A234" s="40"/>
      <c r="B234" s="41"/>
      <c r="C234" s="245" t="s">
        <v>711</v>
      </c>
      <c r="D234" s="245" t="s">
        <v>170</v>
      </c>
      <c r="E234" s="246" t="s">
        <v>1249</v>
      </c>
      <c r="F234" s="247" t="s">
        <v>1250</v>
      </c>
      <c r="G234" s="248" t="s">
        <v>173</v>
      </c>
      <c r="H234" s="249">
        <v>18.6</v>
      </c>
      <c r="I234" s="250"/>
      <c r="J234" s="251">
        <f>ROUND(I234*H234,2)</f>
        <v>0</v>
      </c>
      <c r="K234" s="247" t="s">
        <v>317</v>
      </c>
      <c r="L234" s="46"/>
      <c r="M234" s="252" t="s">
        <v>1</v>
      </c>
      <c r="N234" s="253" t="s">
        <v>42</v>
      </c>
      <c r="O234" s="93"/>
      <c r="P234" s="254">
        <f>O234*H234</f>
        <v>0</v>
      </c>
      <c r="Q234" s="254">
        <v>0</v>
      </c>
      <c r="R234" s="254">
        <f>Q234*H234</f>
        <v>0</v>
      </c>
      <c r="S234" s="254">
        <v>0</v>
      </c>
      <c r="T234" s="255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56" t="s">
        <v>175</v>
      </c>
      <c r="AT234" s="256" t="s">
        <v>170</v>
      </c>
      <c r="AU234" s="256" t="s">
        <v>85</v>
      </c>
      <c r="AY234" s="19" t="s">
        <v>167</v>
      </c>
      <c r="BE234" s="257">
        <f>IF(N234="základní",J234,0)</f>
        <v>0</v>
      </c>
      <c r="BF234" s="257">
        <f>IF(N234="snížená",J234,0)</f>
        <v>0</v>
      </c>
      <c r="BG234" s="257">
        <f>IF(N234="zákl. přenesená",J234,0)</f>
        <v>0</v>
      </c>
      <c r="BH234" s="257">
        <f>IF(N234="sníž. přenesená",J234,0)</f>
        <v>0</v>
      </c>
      <c r="BI234" s="257">
        <f>IF(N234="nulová",J234,0)</f>
        <v>0</v>
      </c>
      <c r="BJ234" s="19" t="s">
        <v>85</v>
      </c>
      <c r="BK234" s="257">
        <f>ROUND(I234*H234,2)</f>
        <v>0</v>
      </c>
      <c r="BL234" s="19" t="s">
        <v>175</v>
      </c>
      <c r="BM234" s="256" t="s">
        <v>1251</v>
      </c>
    </row>
    <row r="235" spans="1:47" s="2" customFormat="1" ht="12">
      <c r="A235" s="40"/>
      <c r="B235" s="41"/>
      <c r="C235" s="42"/>
      <c r="D235" s="260" t="s">
        <v>369</v>
      </c>
      <c r="E235" s="42"/>
      <c r="F235" s="302" t="s">
        <v>1150</v>
      </c>
      <c r="G235" s="42"/>
      <c r="H235" s="42"/>
      <c r="I235" s="156"/>
      <c r="J235" s="42"/>
      <c r="K235" s="42"/>
      <c r="L235" s="46"/>
      <c r="M235" s="303"/>
      <c r="N235" s="304"/>
      <c r="O235" s="93"/>
      <c r="P235" s="93"/>
      <c r="Q235" s="93"/>
      <c r="R235" s="93"/>
      <c r="S235" s="93"/>
      <c r="T235" s="94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369</v>
      </c>
      <c r="AU235" s="19" t="s">
        <v>85</v>
      </c>
    </row>
    <row r="236" spans="1:65" s="2" customFormat="1" ht="16.5" customHeight="1">
      <c r="A236" s="40"/>
      <c r="B236" s="41"/>
      <c r="C236" s="245" t="s">
        <v>714</v>
      </c>
      <c r="D236" s="245" t="s">
        <v>170</v>
      </c>
      <c r="E236" s="246" t="s">
        <v>1252</v>
      </c>
      <c r="F236" s="247" t="s">
        <v>1253</v>
      </c>
      <c r="G236" s="248" t="s">
        <v>173</v>
      </c>
      <c r="H236" s="249">
        <v>2.155</v>
      </c>
      <c r="I236" s="250"/>
      <c r="J236" s="251">
        <f>ROUND(I236*H236,2)</f>
        <v>0</v>
      </c>
      <c r="K236" s="247" t="s">
        <v>317</v>
      </c>
      <c r="L236" s="46"/>
      <c r="M236" s="252" t="s">
        <v>1</v>
      </c>
      <c r="N236" s="253" t="s">
        <v>42</v>
      </c>
      <c r="O236" s="93"/>
      <c r="P236" s="254">
        <f>O236*H236</f>
        <v>0</v>
      </c>
      <c r="Q236" s="254">
        <v>0</v>
      </c>
      <c r="R236" s="254">
        <f>Q236*H236</f>
        <v>0</v>
      </c>
      <c r="S236" s="254">
        <v>0</v>
      </c>
      <c r="T236" s="255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56" t="s">
        <v>175</v>
      </c>
      <c r="AT236" s="256" t="s">
        <v>170</v>
      </c>
      <c r="AU236" s="256" t="s">
        <v>85</v>
      </c>
      <c r="AY236" s="19" t="s">
        <v>167</v>
      </c>
      <c r="BE236" s="257">
        <f>IF(N236="základní",J236,0)</f>
        <v>0</v>
      </c>
      <c r="BF236" s="257">
        <f>IF(N236="snížená",J236,0)</f>
        <v>0</v>
      </c>
      <c r="BG236" s="257">
        <f>IF(N236="zákl. přenesená",J236,0)</f>
        <v>0</v>
      </c>
      <c r="BH236" s="257">
        <f>IF(N236="sníž. přenesená",J236,0)</f>
        <v>0</v>
      </c>
      <c r="BI236" s="257">
        <f>IF(N236="nulová",J236,0)</f>
        <v>0</v>
      </c>
      <c r="BJ236" s="19" t="s">
        <v>85</v>
      </c>
      <c r="BK236" s="257">
        <f>ROUND(I236*H236,2)</f>
        <v>0</v>
      </c>
      <c r="BL236" s="19" t="s">
        <v>175</v>
      </c>
      <c r="BM236" s="256" t="s">
        <v>1254</v>
      </c>
    </row>
    <row r="237" spans="1:47" s="2" customFormat="1" ht="12">
      <c r="A237" s="40"/>
      <c r="B237" s="41"/>
      <c r="C237" s="42"/>
      <c r="D237" s="260" t="s">
        <v>369</v>
      </c>
      <c r="E237" s="42"/>
      <c r="F237" s="302" t="s">
        <v>1141</v>
      </c>
      <c r="G237" s="42"/>
      <c r="H237" s="42"/>
      <c r="I237" s="156"/>
      <c r="J237" s="42"/>
      <c r="K237" s="42"/>
      <c r="L237" s="46"/>
      <c r="M237" s="303"/>
      <c r="N237" s="304"/>
      <c r="O237" s="93"/>
      <c r="P237" s="93"/>
      <c r="Q237" s="93"/>
      <c r="R237" s="93"/>
      <c r="S237" s="93"/>
      <c r="T237" s="94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369</v>
      </c>
      <c r="AU237" s="19" t="s">
        <v>85</v>
      </c>
    </row>
    <row r="238" spans="1:65" s="2" customFormat="1" ht="16.5" customHeight="1">
      <c r="A238" s="40"/>
      <c r="B238" s="41"/>
      <c r="C238" s="245" t="s">
        <v>719</v>
      </c>
      <c r="D238" s="245" t="s">
        <v>170</v>
      </c>
      <c r="E238" s="246" t="s">
        <v>1255</v>
      </c>
      <c r="F238" s="247" t="s">
        <v>1256</v>
      </c>
      <c r="G238" s="248" t="s">
        <v>173</v>
      </c>
      <c r="H238" s="249">
        <v>1.564</v>
      </c>
      <c r="I238" s="250"/>
      <c r="J238" s="251">
        <f>ROUND(I238*H238,2)</f>
        <v>0</v>
      </c>
      <c r="K238" s="247" t="s">
        <v>317</v>
      </c>
      <c r="L238" s="46"/>
      <c r="M238" s="252" t="s">
        <v>1</v>
      </c>
      <c r="N238" s="253" t="s">
        <v>42</v>
      </c>
      <c r="O238" s="93"/>
      <c r="P238" s="254">
        <f>O238*H238</f>
        <v>0</v>
      </c>
      <c r="Q238" s="254">
        <v>0</v>
      </c>
      <c r="R238" s="254">
        <f>Q238*H238</f>
        <v>0</v>
      </c>
      <c r="S238" s="254">
        <v>0</v>
      </c>
      <c r="T238" s="255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56" t="s">
        <v>175</v>
      </c>
      <c r="AT238" s="256" t="s">
        <v>170</v>
      </c>
      <c r="AU238" s="256" t="s">
        <v>85</v>
      </c>
      <c r="AY238" s="19" t="s">
        <v>167</v>
      </c>
      <c r="BE238" s="257">
        <f>IF(N238="základní",J238,0)</f>
        <v>0</v>
      </c>
      <c r="BF238" s="257">
        <f>IF(N238="snížená",J238,0)</f>
        <v>0</v>
      </c>
      <c r="BG238" s="257">
        <f>IF(N238="zákl. přenesená",J238,0)</f>
        <v>0</v>
      </c>
      <c r="BH238" s="257">
        <f>IF(N238="sníž. přenesená",J238,0)</f>
        <v>0</v>
      </c>
      <c r="BI238" s="257">
        <f>IF(N238="nulová",J238,0)</f>
        <v>0</v>
      </c>
      <c r="BJ238" s="19" t="s">
        <v>85</v>
      </c>
      <c r="BK238" s="257">
        <f>ROUND(I238*H238,2)</f>
        <v>0</v>
      </c>
      <c r="BL238" s="19" t="s">
        <v>175</v>
      </c>
      <c r="BM238" s="256" t="s">
        <v>1257</v>
      </c>
    </row>
    <row r="239" spans="1:47" s="2" customFormat="1" ht="12">
      <c r="A239" s="40"/>
      <c r="B239" s="41"/>
      <c r="C239" s="42"/>
      <c r="D239" s="260" t="s">
        <v>369</v>
      </c>
      <c r="E239" s="42"/>
      <c r="F239" s="302" t="s">
        <v>1141</v>
      </c>
      <c r="G239" s="42"/>
      <c r="H239" s="42"/>
      <c r="I239" s="156"/>
      <c r="J239" s="42"/>
      <c r="K239" s="42"/>
      <c r="L239" s="46"/>
      <c r="M239" s="303"/>
      <c r="N239" s="304"/>
      <c r="O239" s="93"/>
      <c r="P239" s="93"/>
      <c r="Q239" s="93"/>
      <c r="R239" s="93"/>
      <c r="S239" s="93"/>
      <c r="T239" s="94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369</v>
      </c>
      <c r="AU239" s="19" t="s">
        <v>85</v>
      </c>
    </row>
    <row r="240" spans="1:65" s="2" customFormat="1" ht="16.5" customHeight="1">
      <c r="A240" s="40"/>
      <c r="B240" s="41"/>
      <c r="C240" s="245" t="s">
        <v>725</v>
      </c>
      <c r="D240" s="245" t="s">
        <v>170</v>
      </c>
      <c r="E240" s="246" t="s">
        <v>1258</v>
      </c>
      <c r="F240" s="247" t="s">
        <v>1259</v>
      </c>
      <c r="G240" s="248" t="s">
        <v>173</v>
      </c>
      <c r="H240" s="249">
        <v>1.303</v>
      </c>
      <c r="I240" s="250"/>
      <c r="J240" s="251">
        <f>ROUND(I240*H240,2)</f>
        <v>0</v>
      </c>
      <c r="K240" s="247" t="s">
        <v>317</v>
      </c>
      <c r="L240" s="46"/>
      <c r="M240" s="252" t="s">
        <v>1</v>
      </c>
      <c r="N240" s="253" t="s">
        <v>42</v>
      </c>
      <c r="O240" s="93"/>
      <c r="P240" s="254">
        <f>O240*H240</f>
        <v>0</v>
      </c>
      <c r="Q240" s="254">
        <v>0</v>
      </c>
      <c r="R240" s="254">
        <f>Q240*H240</f>
        <v>0</v>
      </c>
      <c r="S240" s="254">
        <v>0</v>
      </c>
      <c r="T240" s="255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56" t="s">
        <v>175</v>
      </c>
      <c r="AT240" s="256" t="s">
        <v>170</v>
      </c>
      <c r="AU240" s="256" t="s">
        <v>85</v>
      </c>
      <c r="AY240" s="19" t="s">
        <v>167</v>
      </c>
      <c r="BE240" s="257">
        <f>IF(N240="základní",J240,0)</f>
        <v>0</v>
      </c>
      <c r="BF240" s="257">
        <f>IF(N240="snížená",J240,0)</f>
        <v>0</v>
      </c>
      <c r="BG240" s="257">
        <f>IF(N240="zákl. přenesená",J240,0)</f>
        <v>0</v>
      </c>
      <c r="BH240" s="257">
        <f>IF(N240="sníž. přenesená",J240,0)</f>
        <v>0</v>
      </c>
      <c r="BI240" s="257">
        <f>IF(N240="nulová",J240,0)</f>
        <v>0</v>
      </c>
      <c r="BJ240" s="19" t="s">
        <v>85</v>
      </c>
      <c r="BK240" s="257">
        <f>ROUND(I240*H240,2)</f>
        <v>0</v>
      </c>
      <c r="BL240" s="19" t="s">
        <v>175</v>
      </c>
      <c r="BM240" s="256" t="s">
        <v>1260</v>
      </c>
    </row>
    <row r="241" spans="1:47" s="2" customFormat="1" ht="12">
      <c r="A241" s="40"/>
      <c r="B241" s="41"/>
      <c r="C241" s="42"/>
      <c r="D241" s="260" t="s">
        <v>369</v>
      </c>
      <c r="E241" s="42"/>
      <c r="F241" s="302" t="s">
        <v>1141</v>
      </c>
      <c r="G241" s="42"/>
      <c r="H241" s="42"/>
      <c r="I241" s="156"/>
      <c r="J241" s="42"/>
      <c r="K241" s="42"/>
      <c r="L241" s="46"/>
      <c r="M241" s="303"/>
      <c r="N241" s="304"/>
      <c r="O241" s="93"/>
      <c r="P241" s="93"/>
      <c r="Q241" s="93"/>
      <c r="R241" s="93"/>
      <c r="S241" s="93"/>
      <c r="T241" s="94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369</v>
      </c>
      <c r="AU241" s="19" t="s">
        <v>85</v>
      </c>
    </row>
    <row r="242" spans="1:65" s="2" customFormat="1" ht="16.5" customHeight="1">
      <c r="A242" s="40"/>
      <c r="B242" s="41"/>
      <c r="C242" s="245" t="s">
        <v>729</v>
      </c>
      <c r="D242" s="245" t="s">
        <v>170</v>
      </c>
      <c r="E242" s="246" t="s">
        <v>1261</v>
      </c>
      <c r="F242" s="247" t="s">
        <v>1262</v>
      </c>
      <c r="G242" s="248" t="s">
        <v>173</v>
      </c>
      <c r="H242" s="249">
        <v>8.303</v>
      </c>
      <c r="I242" s="250"/>
      <c r="J242" s="251">
        <f>ROUND(I242*H242,2)</f>
        <v>0</v>
      </c>
      <c r="K242" s="247" t="s">
        <v>317</v>
      </c>
      <c r="L242" s="46"/>
      <c r="M242" s="252" t="s">
        <v>1</v>
      </c>
      <c r="N242" s="253" t="s">
        <v>42</v>
      </c>
      <c r="O242" s="93"/>
      <c r="P242" s="254">
        <f>O242*H242</f>
        <v>0</v>
      </c>
      <c r="Q242" s="254">
        <v>0</v>
      </c>
      <c r="R242" s="254">
        <f>Q242*H242</f>
        <v>0</v>
      </c>
      <c r="S242" s="254">
        <v>0</v>
      </c>
      <c r="T242" s="255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56" t="s">
        <v>175</v>
      </c>
      <c r="AT242" s="256" t="s">
        <v>170</v>
      </c>
      <c r="AU242" s="256" t="s">
        <v>85</v>
      </c>
      <c r="AY242" s="19" t="s">
        <v>167</v>
      </c>
      <c r="BE242" s="257">
        <f>IF(N242="základní",J242,0)</f>
        <v>0</v>
      </c>
      <c r="BF242" s="257">
        <f>IF(N242="snížená",J242,0)</f>
        <v>0</v>
      </c>
      <c r="BG242" s="257">
        <f>IF(N242="zákl. přenesená",J242,0)</f>
        <v>0</v>
      </c>
      <c r="BH242" s="257">
        <f>IF(N242="sníž. přenesená",J242,0)</f>
        <v>0</v>
      </c>
      <c r="BI242" s="257">
        <f>IF(N242="nulová",J242,0)</f>
        <v>0</v>
      </c>
      <c r="BJ242" s="19" t="s">
        <v>85</v>
      </c>
      <c r="BK242" s="257">
        <f>ROUND(I242*H242,2)</f>
        <v>0</v>
      </c>
      <c r="BL242" s="19" t="s">
        <v>175</v>
      </c>
      <c r="BM242" s="256" t="s">
        <v>1263</v>
      </c>
    </row>
    <row r="243" spans="1:47" s="2" customFormat="1" ht="12">
      <c r="A243" s="40"/>
      <c r="B243" s="41"/>
      <c r="C243" s="42"/>
      <c r="D243" s="260" t="s">
        <v>369</v>
      </c>
      <c r="E243" s="42"/>
      <c r="F243" s="302" t="s">
        <v>1141</v>
      </c>
      <c r="G243" s="42"/>
      <c r="H243" s="42"/>
      <c r="I243" s="156"/>
      <c r="J243" s="42"/>
      <c r="K243" s="42"/>
      <c r="L243" s="46"/>
      <c r="M243" s="303"/>
      <c r="N243" s="304"/>
      <c r="O243" s="93"/>
      <c r="P243" s="93"/>
      <c r="Q243" s="93"/>
      <c r="R243" s="93"/>
      <c r="S243" s="93"/>
      <c r="T243" s="94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369</v>
      </c>
      <c r="AU243" s="19" t="s">
        <v>85</v>
      </c>
    </row>
    <row r="244" spans="1:65" s="2" customFormat="1" ht="16.5" customHeight="1">
      <c r="A244" s="40"/>
      <c r="B244" s="41"/>
      <c r="C244" s="245" t="s">
        <v>735</v>
      </c>
      <c r="D244" s="245" t="s">
        <v>170</v>
      </c>
      <c r="E244" s="246" t="s">
        <v>1264</v>
      </c>
      <c r="F244" s="247" t="s">
        <v>1265</v>
      </c>
      <c r="G244" s="248" t="s">
        <v>173</v>
      </c>
      <c r="H244" s="249">
        <v>15.804</v>
      </c>
      <c r="I244" s="250"/>
      <c r="J244" s="251">
        <f>ROUND(I244*H244,2)</f>
        <v>0</v>
      </c>
      <c r="K244" s="247" t="s">
        <v>317</v>
      </c>
      <c r="L244" s="46"/>
      <c r="M244" s="252" t="s">
        <v>1</v>
      </c>
      <c r="N244" s="253" t="s">
        <v>42</v>
      </c>
      <c r="O244" s="93"/>
      <c r="P244" s="254">
        <f>O244*H244</f>
        <v>0</v>
      </c>
      <c r="Q244" s="254">
        <v>0</v>
      </c>
      <c r="R244" s="254">
        <f>Q244*H244</f>
        <v>0</v>
      </c>
      <c r="S244" s="254">
        <v>0</v>
      </c>
      <c r="T244" s="255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56" t="s">
        <v>175</v>
      </c>
      <c r="AT244" s="256" t="s">
        <v>170</v>
      </c>
      <c r="AU244" s="256" t="s">
        <v>85</v>
      </c>
      <c r="AY244" s="19" t="s">
        <v>167</v>
      </c>
      <c r="BE244" s="257">
        <f>IF(N244="základní",J244,0)</f>
        <v>0</v>
      </c>
      <c r="BF244" s="257">
        <f>IF(N244="snížená",J244,0)</f>
        <v>0</v>
      </c>
      <c r="BG244" s="257">
        <f>IF(N244="zákl. přenesená",J244,0)</f>
        <v>0</v>
      </c>
      <c r="BH244" s="257">
        <f>IF(N244="sníž. přenesená",J244,0)</f>
        <v>0</v>
      </c>
      <c r="BI244" s="257">
        <f>IF(N244="nulová",J244,0)</f>
        <v>0</v>
      </c>
      <c r="BJ244" s="19" t="s">
        <v>85</v>
      </c>
      <c r="BK244" s="257">
        <f>ROUND(I244*H244,2)</f>
        <v>0</v>
      </c>
      <c r="BL244" s="19" t="s">
        <v>175</v>
      </c>
      <c r="BM244" s="256" t="s">
        <v>1266</v>
      </c>
    </row>
    <row r="245" spans="1:47" s="2" customFormat="1" ht="12">
      <c r="A245" s="40"/>
      <c r="B245" s="41"/>
      <c r="C245" s="42"/>
      <c r="D245" s="260" t="s">
        <v>369</v>
      </c>
      <c r="E245" s="42"/>
      <c r="F245" s="302" t="s">
        <v>1141</v>
      </c>
      <c r="G245" s="42"/>
      <c r="H245" s="42"/>
      <c r="I245" s="156"/>
      <c r="J245" s="42"/>
      <c r="K245" s="42"/>
      <c r="L245" s="46"/>
      <c r="M245" s="303"/>
      <c r="N245" s="304"/>
      <c r="O245" s="93"/>
      <c r="P245" s="93"/>
      <c r="Q245" s="93"/>
      <c r="R245" s="93"/>
      <c r="S245" s="93"/>
      <c r="T245" s="94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369</v>
      </c>
      <c r="AU245" s="19" t="s">
        <v>85</v>
      </c>
    </row>
    <row r="246" spans="1:65" s="2" customFormat="1" ht="16.5" customHeight="1">
      <c r="A246" s="40"/>
      <c r="B246" s="41"/>
      <c r="C246" s="245" t="s">
        <v>741</v>
      </c>
      <c r="D246" s="245" t="s">
        <v>170</v>
      </c>
      <c r="E246" s="246" t="s">
        <v>1267</v>
      </c>
      <c r="F246" s="247" t="s">
        <v>1268</v>
      </c>
      <c r="G246" s="248" t="s">
        <v>173</v>
      </c>
      <c r="H246" s="249">
        <v>0.423</v>
      </c>
      <c r="I246" s="250"/>
      <c r="J246" s="251">
        <f>ROUND(I246*H246,2)</f>
        <v>0</v>
      </c>
      <c r="K246" s="247" t="s">
        <v>317</v>
      </c>
      <c r="L246" s="46"/>
      <c r="M246" s="252" t="s">
        <v>1</v>
      </c>
      <c r="N246" s="253" t="s">
        <v>42</v>
      </c>
      <c r="O246" s="93"/>
      <c r="P246" s="254">
        <f>O246*H246</f>
        <v>0</v>
      </c>
      <c r="Q246" s="254">
        <v>0</v>
      </c>
      <c r="R246" s="254">
        <f>Q246*H246</f>
        <v>0</v>
      </c>
      <c r="S246" s="254">
        <v>0</v>
      </c>
      <c r="T246" s="255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56" t="s">
        <v>175</v>
      </c>
      <c r="AT246" s="256" t="s">
        <v>170</v>
      </c>
      <c r="AU246" s="256" t="s">
        <v>85</v>
      </c>
      <c r="AY246" s="19" t="s">
        <v>167</v>
      </c>
      <c r="BE246" s="257">
        <f>IF(N246="základní",J246,0)</f>
        <v>0</v>
      </c>
      <c r="BF246" s="257">
        <f>IF(N246="snížená",J246,0)</f>
        <v>0</v>
      </c>
      <c r="BG246" s="257">
        <f>IF(N246="zákl. přenesená",J246,0)</f>
        <v>0</v>
      </c>
      <c r="BH246" s="257">
        <f>IF(N246="sníž. přenesená",J246,0)</f>
        <v>0</v>
      </c>
      <c r="BI246" s="257">
        <f>IF(N246="nulová",J246,0)</f>
        <v>0</v>
      </c>
      <c r="BJ246" s="19" t="s">
        <v>85</v>
      </c>
      <c r="BK246" s="257">
        <f>ROUND(I246*H246,2)</f>
        <v>0</v>
      </c>
      <c r="BL246" s="19" t="s">
        <v>175</v>
      </c>
      <c r="BM246" s="256" t="s">
        <v>1269</v>
      </c>
    </row>
    <row r="247" spans="1:47" s="2" customFormat="1" ht="12">
      <c r="A247" s="40"/>
      <c r="B247" s="41"/>
      <c r="C247" s="42"/>
      <c r="D247" s="260" t="s">
        <v>369</v>
      </c>
      <c r="E247" s="42"/>
      <c r="F247" s="302" t="s">
        <v>1270</v>
      </c>
      <c r="G247" s="42"/>
      <c r="H247" s="42"/>
      <c r="I247" s="156"/>
      <c r="J247" s="42"/>
      <c r="K247" s="42"/>
      <c r="L247" s="46"/>
      <c r="M247" s="303"/>
      <c r="N247" s="304"/>
      <c r="O247" s="93"/>
      <c r="P247" s="93"/>
      <c r="Q247" s="93"/>
      <c r="R247" s="93"/>
      <c r="S247" s="93"/>
      <c r="T247" s="94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369</v>
      </c>
      <c r="AU247" s="19" t="s">
        <v>85</v>
      </c>
    </row>
    <row r="248" spans="1:65" s="2" customFormat="1" ht="16.5" customHeight="1">
      <c r="A248" s="40"/>
      <c r="B248" s="41"/>
      <c r="C248" s="245" t="s">
        <v>746</v>
      </c>
      <c r="D248" s="245" t="s">
        <v>170</v>
      </c>
      <c r="E248" s="246" t="s">
        <v>1271</v>
      </c>
      <c r="F248" s="247" t="s">
        <v>1272</v>
      </c>
      <c r="G248" s="248" t="s">
        <v>173</v>
      </c>
      <c r="H248" s="249">
        <v>5.408</v>
      </c>
      <c r="I248" s="250"/>
      <c r="J248" s="251">
        <f>ROUND(I248*H248,2)</f>
        <v>0</v>
      </c>
      <c r="K248" s="247" t="s">
        <v>317</v>
      </c>
      <c r="L248" s="46"/>
      <c r="M248" s="252" t="s">
        <v>1</v>
      </c>
      <c r="N248" s="253" t="s">
        <v>42</v>
      </c>
      <c r="O248" s="93"/>
      <c r="P248" s="254">
        <f>O248*H248</f>
        <v>0</v>
      </c>
      <c r="Q248" s="254">
        <v>0</v>
      </c>
      <c r="R248" s="254">
        <f>Q248*H248</f>
        <v>0</v>
      </c>
      <c r="S248" s="254">
        <v>0</v>
      </c>
      <c r="T248" s="255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56" t="s">
        <v>175</v>
      </c>
      <c r="AT248" s="256" t="s">
        <v>170</v>
      </c>
      <c r="AU248" s="256" t="s">
        <v>85</v>
      </c>
      <c r="AY248" s="19" t="s">
        <v>167</v>
      </c>
      <c r="BE248" s="257">
        <f>IF(N248="základní",J248,0)</f>
        <v>0</v>
      </c>
      <c r="BF248" s="257">
        <f>IF(N248="snížená",J248,0)</f>
        <v>0</v>
      </c>
      <c r="BG248" s="257">
        <f>IF(N248="zákl. přenesená",J248,0)</f>
        <v>0</v>
      </c>
      <c r="BH248" s="257">
        <f>IF(N248="sníž. přenesená",J248,0)</f>
        <v>0</v>
      </c>
      <c r="BI248" s="257">
        <f>IF(N248="nulová",J248,0)</f>
        <v>0</v>
      </c>
      <c r="BJ248" s="19" t="s">
        <v>85</v>
      </c>
      <c r="BK248" s="257">
        <f>ROUND(I248*H248,2)</f>
        <v>0</v>
      </c>
      <c r="BL248" s="19" t="s">
        <v>175</v>
      </c>
      <c r="BM248" s="256" t="s">
        <v>1273</v>
      </c>
    </row>
    <row r="249" spans="1:47" s="2" customFormat="1" ht="12">
      <c r="A249" s="40"/>
      <c r="B249" s="41"/>
      <c r="C249" s="42"/>
      <c r="D249" s="260" t="s">
        <v>369</v>
      </c>
      <c r="E249" s="42"/>
      <c r="F249" s="302" t="s">
        <v>1141</v>
      </c>
      <c r="G249" s="42"/>
      <c r="H249" s="42"/>
      <c r="I249" s="156"/>
      <c r="J249" s="42"/>
      <c r="K249" s="42"/>
      <c r="L249" s="46"/>
      <c r="M249" s="303"/>
      <c r="N249" s="304"/>
      <c r="O249" s="93"/>
      <c r="P249" s="93"/>
      <c r="Q249" s="93"/>
      <c r="R249" s="93"/>
      <c r="S249" s="93"/>
      <c r="T249" s="94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9" t="s">
        <v>369</v>
      </c>
      <c r="AU249" s="19" t="s">
        <v>85</v>
      </c>
    </row>
    <row r="250" spans="1:65" s="2" customFormat="1" ht="16.5" customHeight="1">
      <c r="A250" s="40"/>
      <c r="B250" s="41"/>
      <c r="C250" s="245" t="s">
        <v>751</v>
      </c>
      <c r="D250" s="245" t="s">
        <v>170</v>
      </c>
      <c r="E250" s="246" t="s">
        <v>1274</v>
      </c>
      <c r="F250" s="247" t="s">
        <v>1275</v>
      </c>
      <c r="G250" s="248" t="s">
        <v>173</v>
      </c>
      <c r="H250" s="249">
        <v>2.974</v>
      </c>
      <c r="I250" s="250"/>
      <c r="J250" s="251">
        <f>ROUND(I250*H250,2)</f>
        <v>0</v>
      </c>
      <c r="K250" s="247" t="s">
        <v>317</v>
      </c>
      <c r="L250" s="46"/>
      <c r="M250" s="252" t="s">
        <v>1</v>
      </c>
      <c r="N250" s="253" t="s">
        <v>42</v>
      </c>
      <c r="O250" s="93"/>
      <c r="P250" s="254">
        <f>O250*H250</f>
        <v>0</v>
      </c>
      <c r="Q250" s="254">
        <v>0</v>
      </c>
      <c r="R250" s="254">
        <f>Q250*H250</f>
        <v>0</v>
      </c>
      <c r="S250" s="254">
        <v>0</v>
      </c>
      <c r="T250" s="255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56" t="s">
        <v>175</v>
      </c>
      <c r="AT250" s="256" t="s">
        <v>170</v>
      </c>
      <c r="AU250" s="256" t="s">
        <v>85</v>
      </c>
      <c r="AY250" s="19" t="s">
        <v>167</v>
      </c>
      <c r="BE250" s="257">
        <f>IF(N250="základní",J250,0)</f>
        <v>0</v>
      </c>
      <c r="BF250" s="257">
        <f>IF(N250="snížená",J250,0)</f>
        <v>0</v>
      </c>
      <c r="BG250" s="257">
        <f>IF(N250="zákl. přenesená",J250,0)</f>
        <v>0</v>
      </c>
      <c r="BH250" s="257">
        <f>IF(N250="sníž. přenesená",J250,0)</f>
        <v>0</v>
      </c>
      <c r="BI250" s="257">
        <f>IF(N250="nulová",J250,0)</f>
        <v>0</v>
      </c>
      <c r="BJ250" s="19" t="s">
        <v>85</v>
      </c>
      <c r="BK250" s="257">
        <f>ROUND(I250*H250,2)</f>
        <v>0</v>
      </c>
      <c r="BL250" s="19" t="s">
        <v>175</v>
      </c>
      <c r="BM250" s="256" t="s">
        <v>1276</v>
      </c>
    </row>
    <row r="251" spans="1:47" s="2" customFormat="1" ht="12">
      <c r="A251" s="40"/>
      <c r="B251" s="41"/>
      <c r="C251" s="42"/>
      <c r="D251" s="260" t="s">
        <v>369</v>
      </c>
      <c r="E251" s="42"/>
      <c r="F251" s="302" t="s">
        <v>1141</v>
      </c>
      <c r="G251" s="42"/>
      <c r="H251" s="42"/>
      <c r="I251" s="156"/>
      <c r="J251" s="42"/>
      <c r="K251" s="42"/>
      <c r="L251" s="46"/>
      <c r="M251" s="303"/>
      <c r="N251" s="304"/>
      <c r="O251" s="93"/>
      <c r="P251" s="93"/>
      <c r="Q251" s="93"/>
      <c r="R251" s="93"/>
      <c r="S251" s="93"/>
      <c r="T251" s="94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369</v>
      </c>
      <c r="AU251" s="19" t="s">
        <v>85</v>
      </c>
    </row>
    <row r="252" spans="1:65" s="2" customFormat="1" ht="16.5" customHeight="1">
      <c r="A252" s="40"/>
      <c r="B252" s="41"/>
      <c r="C252" s="245" t="s">
        <v>756</v>
      </c>
      <c r="D252" s="245" t="s">
        <v>170</v>
      </c>
      <c r="E252" s="246" t="s">
        <v>1277</v>
      </c>
      <c r="F252" s="247" t="s">
        <v>1278</v>
      </c>
      <c r="G252" s="248" t="s">
        <v>173</v>
      </c>
      <c r="H252" s="249">
        <v>2.609</v>
      </c>
      <c r="I252" s="250"/>
      <c r="J252" s="251">
        <f>ROUND(I252*H252,2)</f>
        <v>0</v>
      </c>
      <c r="K252" s="247" t="s">
        <v>317</v>
      </c>
      <c r="L252" s="46"/>
      <c r="M252" s="252" t="s">
        <v>1</v>
      </c>
      <c r="N252" s="253" t="s">
        <v>42</v>
      </c>
      <c r="O252" s="93"/>
      <c r="P252" s="254">
        <f>O252*H252</f>
        <v>0</v>
      </c>
      <c r="Q252" s="254">
        <v>0</v>
      </c>
      <c r="R252" s="254">
        <f>Q252*H252</f>
        <v>0</v>
      </c>
      <c r="S252" s="254">
        <v>0</v>
      </c>
      <c r="T252" s="255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56" t="s">
        <v>175</v>
      </c>
      <c r="AT252" s="256" t="s">
        <v>170</v>
      </c>
      <c r="AU252" s="256" t="s">
        <v>85</v>
      </c>
      <c r="AY252" s="19" t="s">
        <v>167</v>
      </c>
      <c r="BE252" s="257">
        <f>IF(N252="základní",J252,0)</f>
        <v>0</v>
      </c>
      <c r="BF252" s="257">
        <f>IF(N252="snížená",J252,0)</f>
        <v>0</v>
      </c>
      <c r="BG252" s="257">
        <f>IF(N252="zákl. přenesená",J252,0)</f>
        <v>0</v>
      </c>
      <c r="BH252" s="257">
        <f>IF(N252="sníž. přenesená",J252,0)</f>
        <v>0</v>
      </c>
      <c r="BI252" s="257">
        <f>IF(N252="nulová",J252,0)</f>
        <v>0</v>
      </c>
      <c r="BJ252" s="19" t="s">
        <v>85</v>
      </c>
      <c r="BK252" s="257">
        <f>ROUND(I252*H252,2)</f>
        <v>0</v>
      </c>
      <c r="BL252" s="19" t="s">
        <v>175</v>
      </c>
      <c r="BM252" s="256" t="s">
        <v>1279</v>
      </c>
    </row>
    <row r="253" spans="1:47" s="2" customFormat="1" ht="12">
      <c r="A253" s="40"/>
      <c r="B253" s="41"/>
      <c r="C253" s="42"/>
      <c r="D253" s="260" t="s">
        <v>369</v>
      </c>
      <c r="E253" s="42"/>
      <c r="F253" s="302" t="s">
        <v>1141</v>
      </c>
      <c r="G253" s="42"/>
      <c r="H253" s="42"/>
      <c r="I253" s="156"/>
      <c r="J253" s="42"/>
      <c r="K253" s="42"/>
      <c r="L253" s="46"/>
      <c r="M253" s="303"/>
      <c r="N253" s="304"/>
      <c r="O253" s="93"/>
      <c r="P253" s="93"/>
      <c r="Q253" s="93"/>
      <c r="R253" s="93"/>
      <c r="S253" s="93"/>
      <c r="T253" s="94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369</v>
      </c>
      <c r="AU253" s="19" t="s">
        <v>85</v>
      </c>
    </row>
    <row r="254" spans="1:65" s="2" customFormat="1" ht="16.5" customHeight="1">
      <c r="A254" s="40"/>
      <c r="B254" s="41"/>
      <c r="C254" s="245" t="s">
        <v>761</v>
      </c>
      <c r="D254" s="245" t="s">
        <v>170</v>
      </c>
      <c r="E254" s="246" t="s">
        <v>1280</v>
      </c>
      <c r="F254" s="247" t="s">
        <v>1281</v>
      </c>
      <c r="G254" s="248" t="s">
        <v>173</v>
      </c>
      <c r="H254" s="249">
        <v>11.383</v>
      </c>
      <c r="I254" s="250"/>
      <c r="J254" s="251">
        <f>ROUND(I254*H254,2)</f>
        <v>0</v>
      </c>
      <c r="K254" s="247" t="s">
        <v>317</v>
      </c>
      <c r="L254" s="46"/>
      <c r="M254" s="252" t="s">
        <v>1</v>
      </c>
      <c r="N254" s="253" t="s">
        <v>42</v>
      </c>
      <c r="O254" s="93"/>
      <c r="P254" s="254">
        <f>O254*H254</f>
        <v>0</v>
      </c>
      <c r="Q254" s="254">
        <v>0</v>
      </c>
      <c r="R254" s="254">
        <f>Q254*H254</f>
        <v>0</v>
      </c>
      <c r="S254" s="254">
        <v>0</v>
      </c>
      <c r="T254" s="255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56" t="s">
        <v>175</v>
      </c>
      <c r="AT254" s="256" t="s">
        <v>170</v>
      </c>
      <c r="AU254" s="256" t="s">
        <v>85</v>
      </c>
      <c r="AY254" s="19" t="s">
        <v>167</v>
      </c>
      <c r="BE254" s="257">
        <f>IF(N254="základní",J254,0)</f>
        <v>0</v>
      </c>
      <c r="BF254" s="257">
        <f>IF(N254="snížená",J254,0)</f>
        <v>0</v>
      </c>
      <c r="BG254" s="257">
        <f>IF(N254="zákl. přenesená",J254,0)</f>
        <v>0</v>
      </c>
      <c r="BH254" s="257">
        <f>IF(N254="sníž. přenesená",J254,0)</f>
        <v>0</v>
      </c>
      <c r="BI254" s="257">
        <f>IF(N254="nulová",J254,0)</f>
        <v>0</v>
      </c>
      <c r="BJ254" s="19" t="s">
        <v>85</v>
      </c>
      <c r="BK254" s="257">
        <f>ROUND(I254*H254,2)</f>
        <v>0</v>
      </c>
      <c r="BL254" s="19" t="s">
        <v>175</v>
      </c>
      <c r="BM254" s="256" t="s">
        <v>1282</v>
      </c>
    </row>
    <row r="255" spans="1:47" s="2" customFormat="1" ht="12">
      <c r="A255" s="40"/>
      <c r="B255" s="41"/>
      <c r="C255" s="42"/>
      <c r="D255" s="260" t="s">
        <v>369</v>
      </c>
      <c r="E255" s="42"/>
      <c r="F255" s="302" t="s">
        <v>1141</v>
      </c>
      <c r="G255" s="42"/>
      <c r="H255" s="42"/>
      <c r="I255" s="156"/>
      <c r="J255" s="42"/>
      <c r="K255" s="42"/>
      <c r="L255" s="46"/>
      <c r="M255" s="303"/>
      <c r="N255" s="304"/>
      <c r="O255" s="93"/>
      <c r="P255" s="93"/>
      <c r="Q255" s="93"/>
      <c r="R255" s="93"/>
      <c r="S255" s="93"/>
      <c r="T255" s="94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369</v>
      </c>
      <c r="AU255" s="19" t="s">
        <v>85</v>
      </c>
    </row>
    <row r="256" spans="1:65" s="2" customFormat="1" ht="16.5" customHeight="1">
      <c r="A256" s="40"/>
      <c r="B256" s="41"/>
      <c r="C256" s="245" t="s">
        <v>767</v>
      </c>
      <c r="D256" s="245" t="s">
        <v>170</v>
      </c>
      <c r="E256" s="246" t="s">
        <v>1283</v>
      </c>
      <c r="F256" s="247" t="s">
        <v>1284</v>
      </c>
      <c r="G256" s="248" t="s">
        <v>173</v>
      </c>
      <c r="H256" s="249">
        <v>3.64</v>
      </c>
      <c r="I256" s="250"/>
      <c r="J256" s="251">
        <f>ROUND(I256*H256,2)</f>
        <v>0</v>
      </c>
      <c r="K256" s="247" t="s">
        <v>317</v>
      </c>
      <c r="L256" s="46"/>
      <c r="M256" s="252" t="s">
        <v>1</v>
      </c>
      <c r="N256" s="253" t="s">
        <v>42</v>
      </c>
      <c r="O256" s="93"/>
      <c r="P256" s="254">
        <f>O256*H256</f>
        <v>0</v>
      </c>
      <c r="Q256" s="254">
        <v>0</v>
      </c>
      <c r="R256" s="254">
        <f>Q256*H256</f>
        <v>0</v>
      </c>
      <c r="S256" s="254">
        <v>0</v>
      </c>
      <c r="T256" s="255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56" t="s">
        <v>175</v>
      </c>
      <c r="AT256" s="256" t="s">
        <v>170</v>
      </c>
      <c r="AU256" s="256" t="s">
        <v>85</v>
      </c>
      <c r="AY256" s="19" t="s">
        <v>167</v>
      </c>
      <c r="BE256" s="257">
        <f>IF(N256="základní",J256,0)</f>
        <v>0</v>
      </c>
      <c r="BF256" s="257">
        <f>IF(N256="snížená",J256,0)</f>
        <v>0</v>
      </c>
      <c r="BG256" s="257">
        <f>IF(N256="zákl. přenesená",J256,0)</f>
        <v>0</v>
      </c>
      <c r="BH256" s="257">
        <f>IF(N256="sníž. přenesená",J256,0)</f>
        <v>0</v>
      </c>
      <c r="BI256" s="257">
        <f>IF(N256="nulová",J256,0)</f>
        <v>0</v>
      </c>
      <c r="BJ256" s="19" t="s">
        <v>85</v>
      </c>
      <c r="BK256" s="257">
        <f>ROUND(I256*H256,2)</f>
        <v>0</v>
      </c>
      <c r="BL256" s="19" t="s">
        <v>175</v>
      </c>
      <c r="BM256" s="256" t="s">
        <v>1285</v>
      </c>
    </row>
    <row r="257" spans="1:47" s="2" customFormat="1" ht="12">
      <c r="A257" s="40"/>
      <c r="B257" s="41"/>
      <c r="C257" s="42"/>
      <c r="D257" s="260" t="s">
        <v>369</v>
      </c>
      <c r="E257" s="42"/>
      <c r="F257" s="302" t="s">
        <v>1141</v>
      </c>
      <c r="G257" s="42"/>
      <c r="H257" s="42"/>
      <c r="I257" s="156"/>
      <c r="J257" s="42"/>
      <c r="K257" s="42"/>
      <c r="L257" s="46"/>
      <c r="M257" s="303"/>
      <c r="N257" s="304"/>
      <c r="O257" s="93"/>
      <c r="P257" s="93"/>
      <c r="Q257" s="93"/>
      <c r="R257" s="93"/>
      <c r="S257" s="93"/>
      <c r="T257" s="94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369</v>
      </c>
      <c r="AU257" s="19" t="s">
        <v>85</v>
      </c>
    </row>
    <row r="258" spans="1:65" s="2" customFormat="1" ht="16.5" customHeight="1">
      <c r="A258" s="40"/>
      <c r="B258" s="41"/>
      <c r="C258" s="245" t="s">
        <v>773</v>
      </c>
      <c r="D258" s="245" t="s">
        <v>170</v>
      </c>
      <c r="E258" s="246" t="s">
        <v>1286</v>
      </c>
      <c r="F258" s="247" t="s">
        <v>1287</v>
      </c>
      <c r="G258" s="248" t="s">
        <v>173</v>
      </c>
      <c r="H258" s="249">
        <v>5.664</v>
      </c>
      <c r="I258" s="250"/>
      <c r="J258" s="251">
        <f>ROUND(I258*H258,2)</f>
        <v>0</v>
      </c>
      <c r="K258" s="247" t="s">
        <v>317</v>
      </c>
      <c r="L258" s="46"/>
      <c r="M258" s="252" t="s">
        <v>1</v>
      </c>
      <c r="N258" s="253" t="s">
        <v>42</v>
      </c>
      <c r="O258" s="93"/>
      <c r="P258" s="254">
        <f>O258*H258</f>
        <v>0</v>
      </c>
      <c r="Q258" s="254">
        <v>0</v>
      </c>
      <c r="R258" s="254">
        <f>Q258*H258</f>
        <v>0</v>
      </c>
      <c r="S258" s="254">
        <v>0</v>
      </c>
      <c r="T258" s="255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56" t="s">
        <v>175</v>
      </c>
      <c r="AT258" s="256" t="s">
        <v>170</v>
      </c>
      <c r="AU258" s="256" t="s">
        <v>85</v>
      </c>
      <c r="AY258" s="19" t="s">
        <v>167</v>
      </c>
      <c r="BE258" s="257">
        <f>IF(N258="základní",J258,0)</f>
        <v>0</v>
      </c>
      <c r="BF258" s="257">
        <f>IF(N258="snížená",J258,0)</f>
        <v>0</v>
      </c>
      <c r="BG258" s="257">
        <f>IF(N258="zákl. přenesená",J258,0)</f>
        <v>0</v>
      </c>
      <c r="BH258" s="257">
        <f>IF(N258="sníž. přenesená",J258,0)</f>
        <v>0</v>
      </c>
      <c r="BI258" s="257">
        <f>IF(N258="nulová",J258,0)</f>
        <v>0</v>
      </c>
      <c r="BJ258" s="19" t="s">
        <v>85</v>
      </c>
      <c r="BK258" s="257">
        <f>ROUND(I258*H258,2)</f>
        <v>0</v>
      </c>
      <c r="BL258" s="19" t="s">
        <v>175</v>
      </c>
      <c r="BM258" s="256" t="s">
        <v>1288</v>
      </c>
    </row>
    <row r="259" spans="1:47" s="2" customFormat="1" ht="12">
      <c r="A259" s="40"/>
      <c r="B259" s="41"/>
      <c r="C259" s="42"/>
      <c r="D259" s="260" t="s">
        <v>369</v>
      </c>
      <c r="E259" s="42"/>
      <c r="F259" s="302" t="s">
        <v>1141</v>
      </c>
      <c r="G259" s="42"/>
      <c r="H259" s="42"/>
      <c r="I259" s="156"/>
      <c r="J259" s="42"/>
      <c r="K259" s="42"/>
      <c r="L259" s="46"/>
      <c r="M259" s="303"/>
      <c r="N259" s="304"/>
      <c r="O259" s="93"/>
      <c r="P259" s="93"/>
      <c r="Q259" s="93"/>
      <c r="R259" s="93"/>
      <c r="S259" s="93"/>
      <c r="T259" s="94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369</v>
      </c>
      <c r="AU259" s="19" t="s">
        <v>85</v>
      </c>
    </row>
    <row r="260" spans="1:65" s="2" customFormat="1" ht="16.5" customHeight="1">
      <c r="A260" s="40"/>
      <c r="B260" s="41"/>
      <c r="C260" s="245" t="s">
        <v>778</v>
      </c>
      <c r="D260" s="245" t="s">
        <v>170</v>
      </c>
      <c r="E260" s="246" t="s">
        <v>1289</v>
      </c>
      <c r="F260" s="247" t="s">
        <v>1290</v>
      </c>
      <c r="G260" s="248" t="s">
        <v>173</v>
      </c>
      <c r="H260" s="249">
        <v>6.224</v>
      </c>
      <c r="I260" s="250"/>
      <c r="J260" s="251">
        <f>ROUND(I260*H260,2)</f>
        <v>0</v>
      </c>
      <c r="K260" s="247" t="s">
        <v>317</v>
      </c>
      <c r="L260" s="46"/>
      <c r="M260" s="252" t="s">
        <v>1</v>
      </c>
      <c r="N260" s="253" t="s">
        <v>42</v>
      </c>
      <c r="O260" s="93"/>
      <c r="P260" s="254">
        <f>O260*H260</f>
        <v>0</v>
      </c>
      <c r="Q260" s="254">
        <v>0</v>
      </c>
      <c r="R260" s="254">
        <f>Q260*H260</f>
        <v>0</v>
      </c>
      <c r="S260" s="254">
        <v>0</v>
      </c>
      <c r="T260" s="255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56" t="s">
        <v>175</v>
      </c>
      <c r="AT260" s="256" t="s">
        <v>170</v>
      </c>
      <c r="AU260" s="256" t="s">
        <v>85</v>
      </c>
      <c r="AY260" s="19" t="s">
        <v>167</v>
      </c>
      <c r="BE260" s="257">
        <f>IF(N260="základní",J260,0)</f>
        <v>0</v>
      </c>
      <c r="BF260" s="257">
        <f>IF(N260="snížená",J260,0)</f>
        <v>0</v>
      </c>
      <c r="BG260" s="257">
        <f>IF(N260="zákl. přenesená",J260,0)</f>
        <v>0</v>
      </c>
      <c r="BH260" s="257">
        <f>IF(N260="sníž. přenesená",J260,0)</f>
        <v>0</v>
      </c>
      <c r="BI260" s="257">
        <f>IF(N260="nulová",J260,0)</f>
        <v>0</v>
      </c>
      <c r="BJ260" s="19" t="s">
        <v>85</v>
      </c>
      <c r="BK260" s="257">
        <f>ROUND(I260*H260,2)</f>
        <v>0</v>
      </c>
      <c r="BL260" s="19" t="s">
        <v>175</v>
      </c>
      <c r="BM260" s="256" t="s">
        <v>1291</v>
      </c>
    </row>
    <row r="261" spans="1:47" s="2" customFormat="1" ht="12">
      <c r="A261" s="40"/>
      <c r="B261" s="41"/>
      <c r="C261" s="42"/>
      <c r="D261" s="260" t="s">
        <v>369</v>
      </c>
      <c r="E261" s="42"/>
      <c r="F261" s="302" t="s">
        <v>1141</v>
      </c>
      <c r="G261" s="42"/>
      <c r="H261" s="42"/>
      <c r="I261" s="156"/>
      <c r="J261" s="42"/>
      <c r="K261" s="42"/>
      <c r="L261" s="46"/>
      <c r="M261" s="303"/>
      <c r="N261" s="304"/>
      <c r="O261" s="93"/>
      <c r="P261" s="93"/>
      <c r="Q261" s="93"/>
      <c r="R261" s="93"/>
      <c r="S261" s="93"/>
      <c r="T261" s="94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369</v>
      </c>
      <c r="AU261" s="19" t="s">
        <v>85</v>
      </c>
    </row>
    <row r="262" spans="1:65" s="2" customFormat="1" ht="16.5" customHeight="1">
      <c r="A262" s="40"/>
      <c r="B262" s="41"/>
      <c r="C262" s="245" t="s">
        <v>782</v>
      </c>
      <c r="D262" s="245" t="s">
        <v>170</v>
      </c>
      <c r="E262" s="246" t="s">
        <v>1292</v>
      </c>
      <c r="F262" s="247" t="s">
        <v>1293</v>
      </c>
      <c r="G262" s="248" t="s">
        <v>173</v>
      </c>
      <c r="H262" s="249">
        <v>3.904</v>
      </c>
      <c r="I262" s="250"/>
      <c r="J262" s="251">
        <f>ROUND(I262*H262,2)</f>
        <v>0</v>
      </c>
      <c r="K262" s="247" t="s">
        <v>317</v>
      </c>
      <c r="L262" s="46"/>
      <c r="M262" s="252" t="s">
        <v>1</v>
      </c>
      <c r="N262" s="253" t="s">
        <v>42</v>
      </c>
      <c r="O262" s="93"/>
      <c r="P262" s="254">
        <f>O262*H262</f>
        <v>0</v>
      </c>
      <c r="Q262" s="254">
        <v>0</v>
      </c>
      <c r="R262" s="254">
        <f>Q262*H262</f>
        <v>0</v>
      </c>
      <c r="S262" s="254">
        <v>0</v>
      </c>
      <c r="T262" s="255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56" t="s">
        <v>175</v>
      </c>
      <c r="AT262" s="256" t="s">
        <v>170</v>
      </c>
      <c r="AU262" s="256" t="s">
        <v>85</v>
      </c>
      <c r="AY262" s="19" t="s">
        <v>167</v>
      </c>
      <c r="BE262" s="257">
        <f>IF(N262="základní",J262,0)</f>
        <v>0</v>
      </c>
      <c r="BF262" s="257">
        <f>IF(N262="snížená",J262,0)</f>
        <v>0</v>
      </c>
      <c r="BG262" s="257">
        <f>IF(N262="zákl. přenesená",J262,0)</f>
        <v>0</v>
      </c>
      <c r="BH262" s="257">
        <f>IF(N262="sníž. přenesená",J262,0)</f>
        <v>0</v>
      </c>
      <c r="BI262" s="257">
        <f>IF(N262="nulová",J262,0)</f>
        <v>0</v>
      </c>
      <c r="BJ262" s="19" t="s">
        <v>85</v>
      </c>
      <c r="BK262" s="257">
        <f>ROUND(I262*H262,2)</f>
        <v>0</v>
      </c>
      <c r="BL262" s="19" t="s">
        <v>175</v>
      </c>
      <c r="BM262" s="256" t="s">
        <v>1294</v>
      </c>
    </row>
    <row r="263" spans="1:47" s="2" customFormat="1" ht="12">
      <c r="A263" s="40"/>
      <c r="B263" s="41"/>
      <c r="C263" s="42"/>
      <c r="D263" s="260" t="s">
        <v>369</v>
      </c>
      <c r="E263" s="42"/>
      <c r="F263" s="302" t="s">
        <v>1295</v>
      </c>
      <c r="G263" s="42"/>
      <c r="H263" s="42"/>
      <c r="I263" s="156"/>
      <c r="J263" s="42"/>
      <c r="K263" s="42"/>
      <c r="L263" s="46"/>
      <c r="M263" s="303"/>
      <c r="N263" s="304"/>
      <c r="O263" s="93"/>
      <c r="P263" s="93"/>
      <c r="Q263" s="93"/>
      <c r="R263" s="93"/>
      <c r="S263" s="93"/>
      <c r="T263" s="94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369</v>
      </c>
      <c r="AU263" s="19" t="s">
        <v>85</v>
      </c>
    </row>
    <row r="264" spans="1:65" s="2" customFormat="1" ht="16.5" customHeight="1">
      <c r="A264" s="40"/>
      <c r="B264" s="41"/>
      <c r="C264" s="245" t="s">
        <v>787</v>
      </c>
      <c r="D264" s="245" t="s">
        <v>170</v>
      </c>
      <c r="E264" s="246" t="s">
        <v>1296</v>
      </c>
      <c r="F264" s="247" t="s">
        <v>1297</v>
      </c>
      <c r="G264" s="248" t="s">
        <v>173</v>
      </c>
      <c r="H264" s="249">
        <v>5.022</v>
      </c>
      <c r="I264" s="250"/>
      <c r="J264" s="251">
        <f>ROUND(I264*H264,2)</f>
        <v>0</v>
      </c>
      <c r="K264" s="247" t="s">
        <v>317</v>
      </c>
      <c r="L264" s="46"/>
      <c r="M264" s="252" t="s">
        <v>1</v>
      </c>
      <c r="N264" s="253" t="s">
        <v>42</v>
      </c>
      <c r="O264" s="93"/>
      <c r="P264" s="254">
        <f>O264*H264</f>
        <v>0</v>
      </c>
      <c r="Q264" s="254">
        <v>0</v>
      </c>
      <c r="R264" s="254">
        <f>Q264*H264</f>
        <v>0</v>
      </c>
      <c r="S264" s="254">
        <v>0</v>
      </c>
      <c r="T264" s="255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56" t="s">
        <v>175</v>
      </c>
      <c r="AT264" s="256" t="s">
        <v>170</v>
      </c>
      <c r="AU264" s="256" t="s">
        <v>85</v>
      </c>
      <c r="AY264" s="19" t="s">
        <v>167</v>
      </c>
      <c r="BE264" s="257">
        <f>IF(N264="základní",J264,0)</f>
        <v>0</v>
      </c>
      <c r="BF264" s="257">
        <f>IF(N264="snížená",J264,0)</f>
        <v>0</v>
      </c>
      <c r="BG264" s="257">
        <f>IF(N264="zákl. přenesená",J264,0)</f>
        <v>0</v>
      </c>
      <c r="BH264" s="257">
        <f>IF(N264="sníž. přenesená",J264,0)</f>
        <v>0</v>
      </c>
      <c r="BI264" s="257">
        <f>IF(N264="nulová",J264,0)</f>
        <v>0</v>
      </c>
      <c r="BJ264" s="19" t="s">
        <v>85</v>
      </c>
      <c r="BK264" s="257">
        <f>ROUND(I264*H264,2)</f>
        <v>0</v>
      </c>
      <c r="BL264" s="19" t="s">
        <v>175</v>
      </c>
      <c r="BM264" s="256" t="s">
        <v>1298</v>
      </c>
    </row>
    <row r="265" spans="1:47" s="2" customFormat="1" ht="12">
      <c r="A265" s="40"/>
      <c r="B265" s="41"/>
      <c r="C265" s="42"/>
      <c r="D265" s="260" t="s">
        <v>369</v>
      </c>
      <c r="E265" s="42"/>
      <c r="F265" s="302" t="s">
        <v>1295</v>
      </c>
      <c r="G265" s="42"/>
      <c r="H265" s="42"/>
      <c r="I265" s="156"/>
      <c r="J265" s="42"/>
      <c r="K265" s="42"/>
      <c r="L265" s="46"/>
      <c r="M265" s="303"/>
      <c r="N265" s="304"/>
      <c r="O265" s="93"/>
      <c r="P265" s="93"/>
      <c r="Q265" s="93"/>
      <c r="R265" s="93"/>
      <c r="S265" s="93"/>
      <c r="T265" s="94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369</v>
      </c>
      <c r="AU265" s="19" t="s">
        <v>85</v>
      </c>
    </row>
    <row r="266" spans="1:65" s="2" customFormat="1" ht="16.5" customHeight="1">
      <c r="A266" s="40"/>
      <c r="B266" s="41"/>
      <c r="C266" s="245" t="s">
        <v>798</v>
      </c>
      <c r="D266" s="245" t="s">
        <v>170</v>
      </c>
      <c r="E266" s="246" t="s">
        <v>1299</v>
      </c>
      <c r="F266" s="247" t="s">
        <v>1300</v>
      </c>
      <c r="G266" s="248" t="s">
        <v>173</v>
      </c>
      <c r="H266" s="249">
        <v>3.658</v>
      </c>
      <c r="I266" s="250"/>
      <c r="J266" s="251">
        <f>ROUND(I266*H266,2)</f>
        <v>0</v>
      </c>
      <c r="K266" s="247" t="s">
        <v>317</v>
      </c>
      <c r="L266" s="46"/>
      <c r="M266" s="252" t="s">
        <v>1</v>
      </c>
      <c r="N266" s="253" t="s">
        <v>42</v>
      </c>
      <c r="O266" s="93"/>
      <c r="P266" s="254">
        <f>O266*H266</f>
        <v>0</v>
      </c>
      <c r="Q266" s="254">
        <v>0</v>
      </c>
      <c r="R266" s="254">
        <f>Q266*H266</f>
        <v>0</v>
      </c>
      <c r="S266" s="254">
        <v>0</v>
      </c>
      <c r="T266" s="255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56" t="s">
        <v>175</v>
      </c>
      <c r="AT266" s="256" t="s">
        <v>170</v>
      </c>
      <c r="AU266" s="256" t="s">
        <v>85</v>
      </c>
      <c r="AY266" s="19" t="s">
        <v>167</v>
      </c>
      <c r="BE266" s="257">
        <f>IF(N266="základní",J266,0)</f>
        <v>0</v>
      </c>
      <c r="BF266" s="257">
        <f>IF(N266="snížená",J266,0)</f>
        <v>0</v>
      </c>
      <c r="BG266" s="257">
        <f>IF(N266="zákl. přenesená",J266,0)</f>
        <v>0</v>
      </c>
      <c r="BH266" s="257">
        <f>IF(N266="sníž. přenesená",J266,0)</f>
        <v>0</v>
      </c>
      <c r="BI266" s="257">
        <f>IF(N266="nulová",J266,0)</f>
        <v>0</v>
      </c>
      <c r="BJ266" s="19" t="s">
        <v>85</v>
      </c>
      <c r="BK266" s="257">
        <f>ROUND(I266*H266,2)</f>
        <v>0</v>
      </c>
      <c r="BL266" s="19" t="s">
        <v>175</v>
      </c>
      <c r="BM266" s="256" t="s">
        <v>1301</v>
      </c>
    </row>
    <row r="267" spans="1:47" s="2" customFormat="1" ht="12">
      <c r="A267" s="40"/>
      <c r="B267" s="41"/>
      <c r="C267" s="42"/>
      <c r="D267" s="260" t="s">
        <v>369</v>
      </c>
      <c r="E267" s="42"/>
      <c r="F267" s="302" t="s">
        <v>1197</v>
      </c>
      <c r="G267" s="42"/>
      <c r="H267" s="42"/>
      <c r="I267" s="156"/>
      <c r="J267" s="42"/>
      <c r="K267" s="42"/>
      <c r="L267" s="46"/>
      <c r="M267" s="303"/>
      <c r="N267" s="304"/>
      <c r="O267" s="93"/>
      <c r="P267" s="93"/>
      <c r="Q267" s="93"/>
      <c r="R267" s="93"/>
      <c r="S267" s="93"/>
      <c r="T267" s="94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369</v>
      </c>
      <c r="AU267" s="19" t="s">
        <v>85</v>
      </c>
    </row>
    <row r="268" spans="1:65" s="2" customFormat="1" ht="16.5" customHeight="1">
      <c r="A268" s="40"/>
      <c r="B268" s="41"/>
      <c r="C268" s="245" t="s">
        <v>804</v>
      </c>
      <c r="D268" s="245" t="s">
        <v>170</v>
      </c>
      <c r="E268" s="246" t="s">
        <v>1302</v>
      </c>
      <c r="F268" s="247" t="s">
        <v>1303</v>
      </c>
      <c r="G268" s="248" t="s">
        <v>173</v>
      </c>
      <c r="H268" s="249">
        <v>13.264</v>
      </c>
      <c r="I268" s="250"/>
      <c r="J268" s="251">
        <f>ROUND(I268*H268,2)</f>
        <v>0</v>
      </c>
      <c r="K268" s="247" t="s">
        <v>317</v>
      </c>
      <c r="L268" s="46"/>
      <c r="M268" s="252" t="s">
        <v>1</v>
      </c>
      <c r="N268" s="253" t="s">
        <v>42</v>
      </c>
      <c r="O268" s="93"/>
      <c r="P268" s="254">
        <f>O268*H268</f>
        <v>0</v>
      </c>
      <c r="Q268" s="254">
        <v>0</v>
      </c>
      <c r="R268" s="254">
        <f>Q268*H268</f>
        <v>0</v>
      </c>
      <c r="S268" s="254">
        <v>0</v>
      </c>
      <c r="T268" s="255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56" t="s">
        <v>175</v>
      </c>
      <c r="AT268" s="256" t="s">
        <v>170</v>
      </c>
      <c r="AU268" s="256" t="s">
        <v>85</v>
      </c>
      <c r="AY268" s="19" t="s">
        <v>167</v>
      </c>
      <c r="BE268" s="257">
        <f>IF(N268="základní",J268,0)</f>
        <v>0</v>
      </c>
      <c r="BF268" s="257">
        <f>IF(N268="snížená",J268,0)</f>
        <v>0</v>
      </c>
      <c r="BG268" s="257">
        <f>IF(N268="zákl. přenesená",J268,0)</f>
        <v>0</v>
      </c>
      <c r="BH268" s="257">
        <f>IF(N268="sníž. přenesená",J268,0)</f>
        <v>0</v>
      </c>
      <c r="BI268" s="257">
        <f>IF(N268="nulová",J268,0)</f>
        <v>0</v>
      </c>
      <c r="BJ268" s="19" t="s">
        <v>85</v>
      </c>
      <c r="BK268" s="257">
        <f>ROUND(I268*H268,2)</f>
        <v>0</v>
      </c>
      <c r="BL268" s="19" t="s">
        <v>175</v>
      </c>
      <c r="BM268" s="256" t="s">
        <v>1304</v>
      </c>
    </row>
    <row r="269" spans="1:47" s="2" customFormat="1" ht="12">
      <c r="A269" s="40"/>
      <c r="B269" s="41"/>
      <c r="C269" s="42"/>
      <c r="D269" s="260" t="s">
        <v>369</v>
      </c>
      <c r="E269" s="42"/>
      <c r="F269" s="302" t="s">
        <v>1135</v>
      </c>
      <c r="G269" s="42"/>
      <c r="H269" s="42"/>
      <c r="I269" s="156"/>
      <c r="J269" s="42"/>
      <c r="K269" s="42"/>
      <c r="L269" s="46"/>
      <c r="M269" s="303"/>
      <c r="N269" s="304"/>
      <c r="O269" s="93"/>
      <c r="P269" s="93"/>
      <c r="Q269" s="93"/>
      <c r="R269" s="93"/>
      <c r="S269" s="93"/>
      <c r="T269" s="94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369</v>
      </c>
      <c r="AU269" s="19" t="s">
        <v>85</v>
      </c>
    </row>
    <row r="270" spans="1:65" s="2" customFormat="1" ht="16.5" customHeight="1">
      <c r="A270" s="40"/>
      <c r="B270" s="41"/>
      <c r="C270" s="245" t="s">
        <v>809</v>
      </c>
      <c r="D270" s="245" t="s">
        <v>170</v>
      </c>
      <c r="E270" s="246" t="s">
        <v>1305</v>
      </c>
      <c r="F270" s="247" t="s">
        <v>1306</v>
      </c>
      <c r="G270" s="248" t="s">
        <v>173</v>
      </c>
      <c r="H270" s="249">
        <v>3.904</v>
      </c>
      <c r="I270" s="250"/>
      <c r="J270" s="251">
        <f>ROUND(I270*H270,2)</f>
        <v>0</v>
      </c>
      <c r="K270" s="247" t="s">
        <v>317</v>
      </c>
      <c r="L270" s="46"/>
      <c r="M270" s="252" t="s">
        <v>1</v>
      </c>
      <c r="N270" s="253" t="s">
        <v>42</v>
      </c>
      <c r="O270" s="93"/>
      <c r="P270" s="254">
        <f>O270*H270</f>
        <v>0</v>
      </c>
      <c r="Q270" s="254">
        <v>0</v>
      </c>
      <c r="R270" s="254">
        <f>Q270*H270</f>
        <v>0</v>
      </c>
      <c r="S270" s="254">
        <v>0</v>
      </c>
      <c r="T270" s="255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56" t="s">
        <v>175</v>
      </c>
      <c r="AT270" s="256" t="s">
        <v>170</v>
      </c>
      <c r="AU270" s="256" t="s">
        <v>85</v>
      </c>
      <c r="AY270" s="19" t="s">
        <v>167</v>
      </c>
      <c r="BE270" s="257">
        <f>IF(N270="základní",J270,0)</f>
        <v>0</v>
      </c>
      <c r="BF270" s="257">
        <f>IF(N270="snížená",J270,0)</f>
        <v>0</v>
      </c>
      <c r="BG270" s="257">
        <f>IF(N270="zákl. přenesená",J270,0)</f>
        <v>0</v>
      </c>
      <c r="BH270" s="257">
        <f>IF(N270="sníž. přenesená",J270,0)</f>
        <v>0</v>
      </c>
      <c r="BI270" s="257">
        <f>IF(N270="nulová",J270,0)</f>
        <v>0</v>
      </c>
      <c r="BJ270" s="19" t="s">
        <v>85</v>
      </c>
      <c r="BK270" s="257">
        <f>ROUND(I270*H270,2)</f>
        <v>0</v>
      </c>
      <c r="BL270" s="19" t="s">
        <v>175</v>
      </c>
      <c r="BM270" s="256" t="s">
        <v>1307</v>
      </c>
    </row>
    <row r="271" spans="1:47" s="2" customFormat="1" ht="12">
      <c r="A271" s="40"/>
      <c r="B271" s="41"/>
      <c r="C271" s="42"/>
      <c r="D271" s="260" t="s">
        <v>369</v>
      </c>
      <c r="E271" s="42"/>
      <c r="F271" s="302" t="s">
        <v>1141</v>
      </c>
      <c r="G271" s="42"/>
      <c r="H271" s="42"/>
      <c r="I271" s="156"/>
      <c r="J271" s="42"/>
      <c r="K271" s="42"/>
      <c r="L271" s="46"/>
      <c r="M271" s="303"/>
      <c r="N271" s="304"/>
      <c r="O271" s="93"/>
      <c r="P271" s="93"/>
      <c r="Q271" s="93"/>
      <c r="R271" s="93"/>
      <c r="S271" s="93"/>
      <c r="T271" s="94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369</v>
      </c>
      <c r="AU271" s="19" t="s">
        <v>85</v>
      </c>
    </row>
    <row r="272" spans="1:65" s="2" customFormat="1" ht="16.5" customHeight="1">
      <c r="A272" s="40"/>
      <c r="B272" s="41"/>
      <c r="C272" s="245" t="s">
        <v>814</v>
      </c>
      <c r="D272" s="245" t="s">
        <v>170</v>
      </c>
      <c r="E272" s="246" t="s">
        <v>1308</v>
      </c>
      <c r="F272" s="247" t="s">
        <v>1309</v>
      </c>
      <c r="G272" s="248" t="s">
        <v>173</v>
      </c>
      <c r="H272" s="249">
        <v>58.527</v>
      </c>
      <c r="I272" s="250"/>
      <c r="J272" s="251">
        <f>ROUND(I272*H272,2)</f>
        <v>0</v>
      </c>
      <c r="K272" s="247" t="s">
        <v>317</v>
      </c>
      <c r="L272" s="46"/>
      <c r="M272" s="252" t="s">
        <v>1</v>
      </c>
      <c r="N272" s="253" t="s">
        <v>42</v>
      </c>
      <c r="O272" s="93"/>
      <c r="P272" s="254">
        <f>O272*H272</f>
        <v>0</v>
      </c>
      <c r="Q272" s="254">
        <v>0</v>
      </c>
      <c r="R272" s="254">
        <f>Q272*H272</f>
        <v>0</v>
      </c>
      <c r="S272" s="254">
        <v>0</v>
      </c>
      <c r="T272" s="255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56" t="s">
        <v>175</v>
      </c>
      <c r="AT272" s="256" t="s">
        <v>170</v>
      </c>
      <c r="AU272" s="256" t="s">
        <v>85</v>
      </c>
      <c r="AY272" s="19" t="s">
        <v>167</v>
      </c>
      <c r="BE272" s="257">
        <f>IF(N272="základní",J272,0)</f>
        <v>0</v>
      </c>
      <c r="BF272" s="257">
        <f>IF(N272="snížená",J272,0)</f>
        <v>0</v>
      </c>
      <c r="BG272" s="257">
        <f>IF(N272="zákl. přenesená",J272,0)</f>
        <v>0</v>
      </c>
      <c r="BH272" s="257">
        <f>IF(N272="sníž. přenesená",J272,0)</f>
        <v>0</v>
      </c>
      <c r="BI272" s="257">
        <f>IF(N272="nulová",J272,0)</f>
        <v>0</v>
      </c>
      <c r="BJ272" s="19" t="s">
        <v>85</v>
      </c>
      <c r="BK272" s="257">
        <f>ROUND(I272*H272,2)</f>
        <v>0</v>
      </c>
      <c r="BL272" s="19" t="s">
        <v>175</v>
      </c>
      <c r="BM272" s="256" t="s">
        <v>1310</v>
      </c>
    </row>
    <row r="273" spans="1:47" s="2" customFormat="1" ht="12">
      <c r="A273" s="40"/>
      <c r="B273" s="41"/>
      <c r="C273" s="42"/>
      <c r="D273" s="260" t="s">
        <v>369</v>
      </c>
      <c r="E273" s="42"/>
      <c r="F273" s="302" t="s">
        <v>1132</v>
      </c>
      <c r="G273" s="42"/>
      <c r="H273" s="42"/>
      <c r="I273" s="156"/>
      <c r="J273" s="42"/>
      <c r="K273" s="42"/>
      <c r="L273" s="46"/>
      <c r="M273" s="303"/>
      <c r="N273" s="304"/>
      <c r="O273" s="93"/>
      <c r="P273" s="93"/>
      <c r="Q273" s="93"/>
      <c r="R273" s="93"/>
      <c r="S273" s="93"/>
      <c r="T273" s="94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369</v>
      </c>
      <c r="AU273" s="19" t="s">
        <v>85</v>
      </c>
    </row>
    <row r="274" spans="1:65" s="2" customFormat="1" ht="16.5" customHeight="1">
      <c r="A274" s="40"/>
      <c r="B274" s="41"/>
      <c r="C274" s="245" t="s">
        <v>819</v>
      </c>
      <c r="D274" s="245" t="s">
        <v>170</v>
      </c>
      <c r="E274" s="246" t="s">
        <v>1311</v>
      </c>
      <c r="F274" s="247" t="s">
        <v>1312</v>
      </c>
      <c r="G274" s="248" t="s">
        <v>173</v>
      </c>
      <c r="H274" s="249">
        <v>20.875</v>
      </c>
      <c r="I274" s="250"/>
      <c r="J274" s="251">
        <f>ROUND(I274*H274,2)</f>
        <v>0</v>
      </c>
      <c r="K274" s="247" t="s">
        <v>317</v>
      </c>
      <c r="L274" s="46"/>
      <c r="M274" s="252" t="s">
        <v>1</v>
      </c>
      <c r="N274" s="253" t="s">
        <v>42</v>
      </c>
      <c r="O274" s="93"/>
      <c r="P274" s="254">
        <f>O274*H274</f>
        <v>0</v>
      </c>
      <c r="Q274" s="254">
        <v>0</v>
      </c>
      <c r="R274" s="254">
        <f>Q274*H274</f>
        <v>0</v>
      </c>
      <c r="S274" s="254">
        <v>0</v>
      </c>
      <c r="T274" s="255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56" t="s">
        <v>175</v>
      </c>
      <c r="AT274" s="256" t="s">
        <v>170</v>
      </c>
      <c r="AU274" s="256" t="s">
        <v>85</v>
      </c>
      <c r="AY274" s="19" t="s">
        <v>167</v>
      </c>
      <c r="BE274" s="257">
        <f>IF(N274="základní",J274,0)</f>
        <v>0</v>
      </c>
      <c r="BF274" s="257">
        <f>IF(N274="snížená",J274,0)</f>
        <v>0</v>
      </c>
      <c r="BG274" s="257">
        <f>IF(N274="zákl. přenesená",J274,0)</f>
        <v>0</v>
      </c>
      <c r="BH274" s="257">
        <f>IF(N274="sníž. přenesená",J274,0)</f>
        <v>0</v>
      </c>
      <c r="BI274" s="257">
        <f>IF(N274="nulová",J274,0)</f>
        <v>0</v>
      </c>
      <c r="BJ274" s="19" t="s">
        <v>85</v>
      </c>
      <c r="BK274" s="257">
        <f>ROUND(I274*H274,2)</f>
        <v>0</v>
      </c>
      <c r="BL274" s="19" t="s">
        <v>175</v>
      </c>
      <c r="BM274" s="256" t="s">
        <v>1313</v>
      </c>
    </row>
    <row r="275" spans="1:47" s="2" customFormat="1" ht="12">
      <c r="A275" s="40"/>
      <c r="B275" s="41"/>
      <c r="C275" s="42"/>
      <c r="D275" s="260" t="s">
        <v>369</v>
      </c>
      <c r="E275" s="42"/>
      <c r="F275" s="302" t="s">
        <v>1314</v>
      </c>
      <c r="G275" s="42"/>
      <c r="H275" s="42"/>
      <c r="I275" s="156"/>
      <c r="J275" s="42"/>
      <c r="K275" s="42"/>
      <c r="L275" s="46"/>
      <c r="M275" s="303"/>
      <c r="N275" s="304"/>
      <c r="O275" s="93"/>
      <c r="P275" s="93"/>
      <c r="Q275" s="93"/>
      <c r="R275" s="93"/>
      <c r="S275" s="93"/>
      <c r="T275" s="94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9" t="s">
        <v>369</v>
      </c>
      <c r="AU275" s="19" t="s">
        <v>85</v>
      </c>
    </row>
    <row r="276" spans="1:65" s="2" customFormat="1" ht="16.5" customHeight="1">
      <c r="A276" s="40"/>
      <c r="B276" s="41"/>
      <c r="C276" s="245" t="s">
        <v>824</v>
      </c>
      <c r="D276" s="245" t="s">
        <v>170</v>
      </c>
      <c r="E276" s="246" t="s">
        <v>1315</v>
      </c>
      <c r="F276" s="247" t="s">
        <v>1316</v>
      </c>
      <c r="G276" s="248" t="s">
        <v>173</v>
      </c>
      <c r="H276" s="249">
        <v>6.297</v>
      </c>
      <c r="I276" s="250"/>
      <c r="J276" s="251">
        <f>ROUND(I276*H276,2)</f>
        <v>0</v>
      </c>
      <c r="K276" s="247" t="s">
        <v>317</v>
      </c>
      <c r="L276" s="46"/>
      <c r="M276" s="252" t="s">
        <v>1</v>
      </c>
      <c r="N276" s="253" t="s">
        <v>42</v>
      </c>
      <c r="O276" s="93"/>
      <c r="P276" s="254">
        <f>O276*H276</f>
        <v>0</v>
      </c>
      <c r="Q276" s="254">
        <v>0</v>
      </c>
      <c r="R276" s="254">
        <f>Q276*H276</f>
        <v>0</v>
      </c>
      <c r="S276" s="254">
        <v>0</v>
      </c>
      <c r="T276" s="255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56" t="s">
        <v>175</v>
      </c>
      <c r="AT276" s="256" t="s">
        <v>170</v>
      </c>
      <c r="AU276" s="256" t="s">
        <v>85</v>
      </c>
      <c r="AY276" s="19" t="s">
        <v>167</v>
      </c>
      <c r="BE276" s="257">
        <f>IF(N276="základní",J276,0)</f>
        <v>0</v>
      </c>
      <c r="BF276" s="257">
        <f>IF(N276="snížená",J276,0)</f>
        <v>0</v>
      </c>
      <c r="BG276" s="257">
        <f>IF(N276="zákl. přenesená",J276,0)</f>
        <v>0</v>
      </c>
      <c r="BH276" s="257">
        <f>IF(N276="sníž. přenesená",J276,0)</f>
        <v>0</v>
      </c>
      <c r="BI276" s="257">
        <f>IF(N276="nulová",J276,0)</f>
        <v>0</v>
      </c>
      <c r="BJ276" s="19" t="s">
        <v>85</v>
      </c>
      <c r="BK276" s="257">
        <f>ROUND(I276*H276,2)</f>
        <v>0</v>
      </c>
      <c r="BL276" s="19" t="s">
        <v>175</v>
      </c>
      <c r="BM276" s="256" t="s">
        <v>1317</v>
      </c>
    </row>
    <row r="277" spans="1:47" s="2" customFormat="1" ht="12">
      <c r="A277" s="40"/>
      <c r="B277" s="41"/>
      <c r="C277" s="42"/>
      <c r="D277" s="260" t="s">
        <v>369</v>
      </c>
      <c r="E277" s="42"/>
      <c r="F277" s="302" t="s">
        <v>1138</v>
      </c>
      <c r="G277" s="42"/>
      <c r="H277" s="42"/>
      <c r="I277" s="156"/>
      <c r="J277" s="42"/>
      <c r="K277" s="42"/>
      <c r="L277" s="46"/>
      <c r="M277" s="303"/>
      <c r="N277" s="304"/>
      <c r="O277" s="93"/>
      <c r="P277" s="93"/>
      <c r="Q277" s="93"/>
      <c r="R277" s="93"/>
      <c r="S277" s="93"/>
      <c r="T277" s="94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T277" s="19" t="s">
        <v>369</v>
      </c>
      <c r="AU277" s="19" t="s">
        <v>85</v>
      </c>
    </row>
    <row r="278" spans="1:65" s="2" customFormat="1" ht="16.5" customHeight="1">
      <c r="A278" s="40"/>
      <c r="B278" s="41"/>
      <c r="C278" s="245" t="s">
        <v>829</v>
      </c>
      <c r="D278" s="245" t="s">
        <v>170</v>
      </c>
      <c r="E278" s="246" t="s">
        <v>1318</v>
      </c>
      <c r="F278" s="247" t="s">
        <v>1319</v>
      </c>
      <c r="G278" s="248" t="s">
        <v>173</v>
      </c>
      <c r="H278" s="249">
        <v>5.715</v>
      </c>
      <c r="I278" s="250"/>
      <c r="J278" s="251">
        <f>ROUND(I278*H278,2)</f>
        <v>0</v>
      </c>
      <c r="K278" s="247" t="s">
        <v>317</v>
      </c>
      <c r="L278" s="46"/>
      <c r="M278" s="252" t="s">
        <v>1</v>
      </c>
      <c r="N278" s="253" t="s">
        <v>42</v>
      </c>
      <c r="O278" s="93"/>
      <c r="P278" s="254">
        <f>O278*H278</f>
        <v>0</v>
      </c>
      <c r="Q278" s="254">
        <v>0</v>
      </c>
      <c r="R278" s="254">
        <f>Q278*H278</f>
        <v>0</v>
      </c>
      <c r="S278" s="254">
        <v>0</v>
      </c>
      <c r="T278" s="255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56" t="s">
        <v>175</v>
      </c>
      <c r="AT278" s="256" t="s">
        <v>170</v>
      </c>
      <c r="AU278" s="256" t="s">
        <v>85</v>
      </c>
      <c r="AY278" s="19" t="s">
        <v>167</v>
      </c>
      <c r="BE278" s="257">
        <f>IF(N278="základní",J278,0)</f>
        <v>0</v>
      </c>
      <c r="BF278" s="257">
        <f>IF(N278="snížená",J278,0)</f>
        <v>0</v>
      </c>
      <c r="BG278" s="257">
        <f>IF(N278="zákl. přenesená",J278,0)</f>
        <v>0</v>
      </c>
      <c r="BH278" s="257">
        <f>IF(N278="sníž. přenesená",J278,0)</f>
        <v>0</v>
      </c>
      <c r="BI278" s="257">
        <f>IF(N278="nulová",J278,0)</f>
        <v>0</v>
      </c>
      <c r="BJ278" s="19" t="s">
        <v>85</v>
      </c>
      <c r="BK278" s="257">
        <f>ROUND(I278*H278,2)</f>
        <v>0</v>
      </c>
      <c r="BL278" s="19" t="s">
        <v>175</v>
      </c>
      <c r="BM278" s="256" t="s">
        <v>1320</v>
      </c>
    </row>
    <row r="279" spans="1:47" s="2" customFormat="1" ht="12">
      <c r="A279" s="40"/>
      <c r="B279" s="41"/>
      <c r="C279" s="42"/>
      <c r="D279" s="260" t="s">
        <v>369</v>
      </c>
      <c r="E279" s="42"/>
      <c r="F279" s="302" t="s">
        <v>1141</v>
      </c>
      <c r="G279" s="42"/>
      <c r="H279" s="42"/>
      <c r="I279" s="156"/>
      <c r="J279" s="42"/>
      <c r="K279" s="42"/>
      <c r="L279" s="46"/>
      <c r="M279" s="303"/>
      <c r="N279" s="304"/>
      <c r="O279" s="93"/>
      <c r="P279" s="93"/>
      <c r="Q279" s="93"/>
      <c r="R279" s="93"/>
      <c r="S279" s="93"/>
      <c r="T279" s="94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369</v>
      </c>
      <c r="AU279" s="19" t="s">
        <v>85</v>
      </c>
    </row>
    <row r="280" spans="1:65" s="2" customFormat="1" ht="16.5" customHeight="1">
      <c r="A280" s="40"/>
      <c r="B280" s="41"/>
      <c r="C280" s="245" t="s">
        <v>835</v>
      </c>
      <c r="D280" s="245" t="s">
        <v>170</v>
      </c>
      <c r="E280" s="246" t="s">
        <v>1321</v>
      </c>
      <c r="F280" s="247" t="s">
        <v>1322</v>
      </c>
      <c r="G280" s="248" t="s">
        <v>173</v>
      </c>
      <c r="H280" s="249">
        <v>32.946</v>
      </c>
      <c r="I280" s="250"/>
      <c r="J280" s="251">
        <f>ROUND(I280*H280,2)</f>
        <v>0</v>
      </c>
      <c r="K280" s="247" t="s">
        <v>317</v>
      </c>
      <c r="L280" s="46"/>
      <c r="M280" s="252" t="s">
        <v>1</v>
      </c>
      <c r="N280" s="253" t="s">
        <v>42</v>
      </c>
      <c r="O280" s="93"/>
      <c r="P280" s="254">
        <f>O280*H280</f>
        <v>0</v>
      </c>
      <c r="Q280" s="254">
        <v>0</v>
      </c>
      <c r="R280" s="254">
        <f>Q280*H280</f>
        <v>0</v>
      </c>
      <c r="S280" s="254">
        <v>0</v>
      </c>
      <c r="T280" s="255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56" t="s">
        <v>175</v>
      </c>
      <c r="AT280" s="256" t="s">
        <v>170</v>
      </c>
      <c r="AU280" s="256" t="s">
        <v>85</v>
      </c>
      <c r="AY280" s="19" t="s">
        <v>167</v>
      </c>
      <c r="BE280" s="257">
        <f>IF(N280="základní",J280,0)</f>
        <v>0</v>
      </c>
      <c r="BF280" s="257">
        <f>IF(N280="snížená",J280,0)</f>
        <v>0</v>
      </c>
      <c r="BG280" s="257">
        <f>IF(N280="zákl. přenesená",J280,0)</f>
        <v>0</v>
      </c>
      <c r="BH280" s="257">
        <f>IF(N280="sníž. přenesená",J280,0)</f>
        <v>0</v>
      </c>
      <c r="BI280" s="257">
        <f>IF(N280="nulová",J280,0)</f>
        <v>0</v>
      </c>
      <c r="BJ280" s="19" t="s">
        <v>85</v>
      </c>
      <c r="BK280" s="257">
        <f>ROUND(I280*H280,2)</f>
        <v>0</v>
      </c>
      <c r="BL280" s="19" t="s">
        <v>175</v>
      </c>
      <c r="BM280" s="256" t="s">
        <v>1323</v>
      </c>
    </row>
    <row r="281" spans="1:47" s="2" customFormat="1" ht="12">
      <c r="A281" s="40"/>
      <c r="B281" s="41"/>
      <c r="C281" s="42"/>
      <c r="D281" s="260" t="s">
        <v>369</v>
      </c>
      <c r="E281" s="42"/>
      <c r="F281" s="302" t="s">
        <v>1314</v>
      </c>
      <c r="G281" s="42"/>
      <c r="H281" s="42"/>
      <c r="I281" s="156"/>
      <c r="J281" s="42"/>
      <c r="K281" s="42"/>
      <c r="L281" s="46"/>
      <c r="M281" s="303"/>
      <c r="N281" s="304"/>
      <c r="O281" s="93"/>
      <c r="P281" s="93"/>
      <c r="Q281" s="93"/>
      <c r="R281" s="93"/>
      <c r="S281" s="93"/>
      <c r="T281" s="94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369</v>
      </c>
      <c r="AU281" s="19" t="s">
        <v>85</v>
      </c>
    </row>
    <row r="282" spans="1:65" s="2" customFormat="1" ht="16.5" customHeight="1">
      <c r="A282" s="40"/>
      <c r="B282" s="41"/>
      <c r="C282" s="245" t="s">
        <v>841</v>
      </c>
      <c r="D282" s="245" t="s">
        <v>170</v>
      </c>
      <c r="E282" s="246" t="s">
        <v>1324</v>
      </c>
      <c r="F282" s="247" t="s">
        <v>1325</v>
      </c>
      <c r="G282" s="248" t="s">
        <v>173</v>
      </c>
      <c r="H282" s="249">
        <v>5.416</v>
      </c>
      <c r="I282" s="250"/>
      <c r="J282" s="251">
        <f>ROUND(I282*H282,2)</f>
        <v>0</v>
      </c>
      <c r="K282" s="247" t="s">
        <v>317</v>
      </c>
      <c r="L282" s="46"/>
      <c r="M282" s="252" t="s">
        <v>1</v>
      </c>
      <c r="N282" s="253" t="s">
        <v>42</v>
      </c>
      <c r="O282" s="93"/>
      <c r="P282" s="254">
        <f>O282*H282</f>
        <v>0</v>
      </c>
      <c r="Q282" s="254">
        <v>0</v>
      </c>
      <c r="R282" s="254">
        <f>Q282*H282</f>
        <v>0</v>
      </c>
      <c r="S282" s="254">
        <v>0</v>
      </c>
      <c r="T282" s="255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56" t="s">
        <v>175</v>
      </c>
      <c r="AT282" s="256" t="s">
        <v>170</v>
      </c>
      <c r="AU282" s="256" t="s">
        <v>85</v>
      </c>
      <c r="AY282" s="19" t="s">
        <v>167</v>
      </c>
      <c r="BE282" s="257">
        <f>IF(N282="základní",J282,0)</f>
        <v>0</v>
      </c>
      <c r="BF282" s="257">
        <f>IF(N282="snížená",J282,0)</f>
        <v>0</v>
      </c>
      <c r="BG282" s="257">
        <f>IF(N282="zákl. přenesená",J282,0)</f>
        <v>0</v>
      </c>
      <c r="BH282" s="257">
        <f>IF(N282="sníž. přenesená",J282,0)</f>
        <v>0</v>
      </c>
      <c r="BI282" s="257">
        <f>IF(N282="nulová",J282,0)</f>
        <v>0</v>
      </c>
      <c r="BJ282" s="19" t="s">
        <v>85</v>
      </c>
      <c r="BK282" s="257">
        <f>ROUND(I282*H282,2)</f>
        <v>0</v>
      </c>
      <c r="BL282" s="19" t="s">
        <v>175</v>
      </c>
      <c r="BM282" s="256" t="s">
        <v>1326</v>
      </c>
    </row>
    <row r="283" spans="1:47" s="2" customFormat="1" ht="12">
      <c r="A283" s="40"/>
      <c r="B283" s="41"/>
      <c r="C283" s="42"/>
      <c r="D283" s="260" t="s">
        <v>369</v>
      </c>
      <c r="E283" s="42"/>
      <c r="F283" s="302" t="s">
        <v>1135</v>
      </c>
      <c r="G283" s="42"/>
      <c r="H283" s="42"/>
      <c r="I283" s="156"/>
      <c r="J283" s="42"/>
      <c r="K283" s="42"/>
      <c r="L283" s="46"/>
      <c r="M283" s="303"/>
      <c r="N283" s="304"/>
      <c r="O283" s="93"/>
      <c r="P283" s="93"/>
      <c r="Q283" s="93"/>
      <c r="R283" s="93"/>
      <c r="S283" s="93"/>
      <c r="T283" s="94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9" t="s">
        <v>369</v>
      </c>
      <c r="AU283" s="19" t="s">
        <v>85</v>
      </c>
    </row>
    <row r="284" spans="1:65" s="2" customFormat="1" ht="16.5" customHeight="1">
      <c r="A284" s="40"/>
      <c r="B284" s="41"/>
      <c r="C284" s="245" t="s">
        <v>845</v>
      </c>
      <c r="D284" s="245" t="s">
        <v>170</v>
      </c>
      <c r="E284" s="246" t="s">
        <v>1327</v>
      </c>
      <c r="F284" s="247" t="s">
        <v>1328</v>
      </c>
      <c r="G284" s="248" t="s">
        <v>173</v>
      </c>
      <c r="H284" s="249">
        <v>5.421</v>
      </c>
      <c r="I284" s="250"/>
      <c r="J284" s="251">
        <f>ROUND(I284*H284,2)</f>
        <v>0</v>
      </c>
      <c r="K284" s="247" t="s">
        <v>317</v>
      </c>
      <c r="L284" s="46"/>
      <c r="M284" s="252" t="s">
        <v>1</v>
      </c>
      <c r="N284" s="253" t="s">
        <v>42</v>
      </c>
      <c r="O284" s="93"/>
      <c r="P284" s="254">
        <f>O284*H284</f>
        <v>0</v>
      </c>
      <c r="Q284" s="254">
        <v>0</v>
      </c>
      <c r="R284" s="254">
        <f>Q284*H284</f>
        <v>0</v>
      </c>
      <c r="S284" s="254">
        <v>0</v>
      </c>
      <c r="T284" s="255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56" t="s">
        <v>175</v>
      </c>
      <c r="AT284" s="256" t="s">
        <v>170</v>
      </c>
      <c r="AU284" s="256" t="s">
        <v>85</v>
      </c>
      <c r="AY284" s="19" t="s">
        <v>167</v>
      </c>
      <c r="BE284" s="257">
        <f>IF(N284="základní",J284,0)</f>
        <v>0</v>
      </c>
      <c r="BF284" s="257">
        <f>IF(N284="snížená",J284,0)</f>
        <v>0</v>
      </c>
      <c r="BG284" s="257">
        <f>IF(N284="zákl. přenesená",J284,0)</f>
        <v>0</v>
      </c>
      <c r="BH284" s="257">
        <f>IF(N284="sníž. přenesená",J284,0)</f>
        <v>0</v>
      </c>
      <c r="BI284" s="257">
        <f>IF(N284="nulová",J284,0)</f>
        <v>0</v>
      </c>
      <c r="BJ284" s="19" t="s">
        <v>85</v>
      </c>
      <c r="BK284" s="257">
        <f>ROUND(I284*H284,2)</f>
        <v>0</v>
      </c>
      <c r="BL284" s="19" t="s">
        <v>175</v>
      </c>
      <c r="BM284" s="256" t="s">
        <v>1329</v>
      </c>
    </row>
    <row r="285" spans="1:47" s="2" customFormat="1" ht="12">
      <c r="A285" s="40"/>
      <c r="B285" s="41"/>
      <c r="C285" s="42"/>
      <c r="D285" s="260" t="s">
        <v>369</v>
      </c>
      <c r="E285" s="42"/>
      <c r="F285" s="302" t="s">
        <v>1330</v>
      </c>
      <c r="G285" s="42"/>
      <c r="H285" s="42"/>
      <c r="I285" s="156"/>
      <c r="J285" s="42"/>
      <c r="K285" s="42"/>
      <c r="L285" s="46"/>
      <c r="M285" s="303"/>
      <c r="N285" s="304"/>
      <c r="O285" s="93"/>
      <c r="P285" s="93"/>
      <c r="Q285" s="93"/>
      <c r="R285" s="93"/>
      <c r="S285" s="93"/>
      <c r="T285" s="94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9" t="s">
        <v>369</v>
      </c>
      <c r="AU285" s="19" t="s">
        <v>85</v>
      </c>
    </row>
    <row r="286" spans="1:65" s="2" customFormat="1" ht="16.5" customHeight="1">
      <c r="A286" s="40"/>
      <c r="B286" s="41"/>
      <c r="C286" s="245" t="s">
        <v>850</v>
      </c>
      <c r="D286" s="245" t="s">
        <v>170</v>
      </c>
      <c r="E286" s="246" t="s">
        <v>1331</v>
      </c>
      <c r="F286" s="247" t="s">
        <v>1332</v>
      </c>
      <c r="G286" s="248" t="s">
        <v>173</v>
      </c>
      <c r="H286" s="249">
        <v>2.033</v>
      </c>
      <c r="I286" s="250"/>
      <c r="J286" s="251">
        <f>ROUND(I286*H286,2)</f>
        <v>0</v>
      </c>
      <c r="K286" s="247" t="s">
        <v>317</v>
      </c>
      <c r="L286" s="46"/>
      <c r="M286" s="252" t="s">
        <v>1</v>
      </c>
      <c r="N286" s="253" t="s">
        <v>42</v>
      </c>
      <c r="O286" s="93"/>
      <c r="P286" s="254">
        <f>O286*H286</f>
        <v>0</v>
      </c>
      <c r="Q286" s="254">
        <v>0</v>
      </c>
      <c r="R286" s="254">
        <f>Q286*H286</f>
        <v>0</v>
      </c>
      <c r="S286" s="254">
        <v>0</v>
      </c>
      <c r="T286" s="255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56" t="s">
        <v>175</v>
      </c>
      <c r="AT286" s="256" t="s">
        <v>170</v>
      </c>
      <c r="AU286" s="256" t="s">
        <v>85</v>
      </c>
      <c r="AY286" s="19" t="s">
        <v>167</v>
      </c>
      <c r="BE286" s="257">
        <f>IF(N286="základní",J286,0)</f>
        <v>0</v>
      </c>
      <c r="BF286" s="257">
        <f>IF(N286="snížená",J286,0)</f>
        <v>0</v>
      </c>
      <c r="BG286" s="257">
        <f>IF(N286="zákl. přenesená",J286,0)</f>
        <v>0</v>
      </c>
      <c r="BH286" s="257">
        <f>IF(N286="sníž. přenesená",J286,0)</f>
        <v>0</v>
      </c>
      <c r="BI286" s="257">
        <f>IF(N286="nulová",J286,0)</f>
        <v>0</v>
      </c>
      <c r="BJ286" s="19" t="s">
        <v>85</v>
      </c>
      <c r="BK286" s="257">
        <f>ROUND(I286*H286,2)</f>
        <v>0</v>
      </c>
      <c r="BL286" s="19" t="s">
        <v>175</v>
      </c>
      <c r="BM286" s="256" t="s">
        <v>1333</v>
      </c>
    </row>
    <row r="287" spans="1:47" s="2" customFormat="1" ht="12">
      <c r="A287" s="40"/>
      <c r="B287" s="41"/>
      <c r="C287" s="42"/>
      <c r="D287" s="260" t="s">
        <v>369</v>
      </c>
      <c r="E287" s="42"/>
      <c r="F287" s="302" t="s">
        <v>1135</v>
      </c>
      <c r="G287" s="42"/>
      <c r="H287" s="42"/>
      <c r="I287" s="156"/>
      <c r="J287" s="42"/>
      <c r="K287" s="42"/>
      <c r="L287" s="46"/>
      <c r="M287" s="303"/>
      <c r="N287" s="304"/>
      <c r="O287" s="93"/>
      <c r="P287" s="93"/>
      <c r="Q287" s="93"/>
      <c r="R287" s="93"/>
      <c r="S287" s="93"/>
      <c r="T287" s="94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369</v>
      </c>
      <c r="AU287" s="19" t="s">
        <v>85</v>
      </c>
    </row>
    <row r="288" spans="1:65" s="2" customFormat="1" ht="16.5" customHeight="1">
      <c r="A288" s="40"/>
      <c r="B288" s="41"/>
      <c r="C288" s="245" t="s">
        <v>855</v>
      </c>
      <c r="D288" s="245" t="s">
        <v>170</v>
      </c>
      <c r="E288" s="246" t="s">
        <v>1334</v>
      </c>
      <c r="F288" s="247" t="s">
        <v>1335</v>
      </c>
      <c r="G288" s="248" t="s">
        <v>173</v>
      </c>
      <c r="H288" s="249">
        <v>1.355</v>
      </c>
      <c r="I288" s="250"/>
      <c r="J288" s="251">
        <f>ROUND(I288*H288,2)</f>
        <v>0</v>
      </c>
      <c r="K288" s="247" t="s">
        <v>317</v>
      </c>
      <c r="L288" s="46"/>
      <c r="M288" s="252" t="s">
        <v>1</v>
      </c>
      <c r="N288" s="253" t="s">
        <v>42</v>
      </c>
      <c r="O288" s="93"/>
      <c r="P288" s="254">
        <f>O288*H288</f>
        <v>0</v>
      </c>
      <c r="Q288" s="254">
        <v>0</v>
      </c>
      <c r="R288" s="254">
        <f>Q288*H288</f>
        <v>0</v>
      </c>
      <c r="S288" s="254">
        <v>0</v>
      </c>
      <c r="T288" s="255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56" t="s">
        <v>175</v>
      </c>
      <c r="AT288" s="256" t="s">
        <v>170</v>
      </c>
      <c r="AU288" s="256" t="s">
        <v>85</v>
      </c>
      <c r="AY288" s="19" t="s">
        <v>167</v>
      </c>
      <c r="BE288" s="257">
        <f>IF(N288="základní",J288,0)</f>
        <v>0</v>
      </c>
      <c r="BF288" s="257">
        <f>IF(N288="snížená",J288,0)</f>
        <v>0</v>
      </c>
      <c r="BG288" s="257">
        <f>IF(N288="zákl. přenesená",J288,0)</f>
        <v>0</v>
      </c>
      <c r="BH288" s="257">
        <f>IF(N288="sníž. přenesená",J288,0)</f>
        <v>0</v>
      </c>
      <c r="BI288" s="257">
        <f>IF(N288="nulová",J288,0)</f>
        <v>0</v>
      </c>
      <c r="BJ288" s="19" t="s">
        <v>85</v>
      </c>
      <c r="BK288" s="257">
        <f>ROUND(I288*H288,2)</f>
        <v>0</v>
      </c>
      <c r="BL288" s="19" t="s">
        <v>175</v>
      </c>
      <c r="BM288" s="256" t="s">
        <v>1336</v>
      </c>
    </row>
    <row r="289" spans="1:47" s="2" customFormat="1" ht="12">
      <c r="A289" s="40"/>
      <c r="B289" s="41"/>
      <c r="C289" s="42"/>
      <c r="D289" s="260" t="s">
        <v>369</v>
      </c>
      <c r="E289" s="42"/>
      <c r="F289" s="302" t="s">
        <v>1138</v>
      </c>
      <c r="G289" s="42"/>
      <c r="H289" s="42"/>
      <c r="I289" s="156"/>
      <c r="J289" s="42"/>
      <c r="K289" s="42"/>
      <c r="L289" s="46"/>
      <c r="M289" s="303"/>
      <c r="N289" s="304"/>
      <c r="O289" s="93"/>
      <c r="P289" s="93"/>
      <c r="Q289" s="93"/>
      <c r="R289" s="93"/>
      <c r="S289" s="93"/>
      <c r="T289" s="94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9" t="s">
        <v>369</v>
      </c>
      <c r="AU289" s="19" t="s">
        <v>85</v>
      </c>
    </row>
    <row r="290" spans="1:65" s="2" customFormat="1" ht="16.5" customHeight="1">
      <c r="A290" s="40"/>
      <c r="B290" s="41"/>
      <c r="C290" s="245" t="s">
        <v>860</v>
      </c>
      <c r="D290" s="245" t="s">
        <v>170</v>
      </c>
      <c r="E290" s="246" t="s">
        <v>1337</v>
      </c>
      <c r="F290" s="247" t="s">
        <v>1338</v>
      </c>
      <c r="G290" s="248" t="s">
        <v>173</v>
      </c>
      <c r="H290" s="249">
        <v>11.169</v>
      </c>
      <c r="I290" s="250"/>
      <c r="J290" s="251">
        <f>ROUND(I290*H290,2)</f>
        <v>0</v>
      </c>
      <c r="K290" s="247" t="s">
        <v>317</v>
      </c>
      <c r="L290" s="46"/>
      <c r="M290" s="252" t="s">
        <v>1</v>
      </c>
      <c r="N290" s="253" t="s">
        <v>42</v>
      </c>
      <c r="O290" s="93"/>
      <c r="P290" s="254">
        <f>O290*H290</f>
        <v>0</v>
      </c>
      <c r="Q290" s="254">
        <v>0</v>
      </c>
      <c r="R290" s="254">
        <f>Q290*H290</f>
        <v>0</v>
      </c>
      <c r="S290" s="254">
        <v>0</v>
      </c>
      <c r="T290" s="255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56" t="s">
        <v>175</v>
      </c>
      <c r="AT290" s="256" t="s">
        <v>170</v>
      </c>
      <c r="AU290" s="256" t="s">
        <v>85</v>
      </c>
      <c r="AY290" s="19" t="s">
        <v>167</v>
      </c>
      <c r="BE290" s="257">
        <f>IF(N290="základní",J290,0)</f>
        <v>0</v>
      </c>
      <c r="BF290" s="257">
        <f>IF(N290="snížená",J290,0)</f>
        <v>0</v>
      </c>
      <c r="BG290" s="257">
        <f>IF(N290="zákl. přenesená",J290,0)</f>
        <v>0</v>
      </c>
      <c r="BH290" s="257">
        <f>IF(N290="sníž. přenesená",J290,0)</f>
        <v>0</v>
      </c>
      <c r="BI290" s="257">
        <f>IF(N290="nulová",J290,0)</f>
        <v>0</v>
      </c>
      <c r="BJ290" s="19" t="s">
        <v>85</v>
      </c>
      <c r="BK290" s="257">
        <f>ROUND(I290*H290,2)</f>
        <v>0</v>
      </c>
      <c r="BL290" s="19" t="s">
        <v>175</v>
      </c>
      <c r="BM290" s="256" t="s">
        <v>1339</v>
      </c>
    </row>
    <row r="291" spans="1:47" s="2" customFormat="1" ht="12">
      <c r="A291" s="40"/>
      <c r="B291" s="41"/>
      <c r="C291" s="42"/>
      <c r="D291" s="260" t="s">
        <v>369</v>
      </c>
      <c r="E291" s="42"/>
      <c r="F291" s="302" t="s">
        <v>1340</v>
      </c>
      <c r="G291" s="42"/>
      <c r="H291" s="42"/>
      <c r="I291" s="156"/>
      <c r="J291" s="42"/>
      <c r="K291" s="42"/>
      <c r="L291" s="46"/>
      <c r="M291" s="303"/>
      <c r="N291" s="304"/>
      <c r="O291" s="93"/>
      <c r="P291" s="93"/>
      <c r="Q291" s="93"/>
      <c r="R291" s="93"/>
      <c r="S291" s="93"/>
      <c r="T291" s="94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369</v>
      </c>
      <c r="AU291" s="19" t="s">
        <v>85</v>
      </c>
    </row>
    <row r="292" spans="1:65" s="2" customFormat="1" ht="16.5" customHeight="1">
      <c r="A292" s="40"/>
      <c r="B292" s="41"/>
      <c r="C292" s="245" t="s">
        <v>867</v>
      </c>
      <c r="D292" s="245" t="s">
        <v>170</v>
      </c>
      <c r="E292" s="246" t="s">
        <v>1341</v>
      </c>
      <c r="F292" s="247" t="s">
        <v>1342</v>
      </c>
      <c r="G292" s="248" t="s">
        <v>173</v>
      </c>
      <c r="H292" s="249">
        <v>2.626</v>
      </c>
      <c r="I292" s="250"/>
      <c r="J292" s="251">
        <f>ROUND(I292*H292,2)</f>
        <v>0</v>
      </c>
      <c r="K292" s="247" t="s">
        <v>317</v>
      </c>
      <c r="L292" s="46"/>
      <c r="M292" s="252" t="s">
        <v>1</v>
      </c>
      <c r="N292" s="253" t="s">
        <v>42</v>
      </c>
      <c r="O292" s="93"/>
      <c r="P292" s="254">
        <f>O292*H292</f>
        <v>0</v>
      </c>
      <c r="Q292" s="254">
        <v>0</v>
      </c>
      <c r="R292" s="254">
        <f>Q292*H292</f>
        <v>0</v>
      </c>
      <c r="S292" s="254">
        <v>0</v>
      </c>
      <c r="T292" s="255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56" t="s">
        <v>175</v>
      </c>
      <c r="AT292" s="256" t="s">
        <v>170</v>
      </c>
      <c r="AU292" s="256" t="s">
        <v>85</v>
      </c>
      <c r="AY292" s="19" t="s">
        <v>167</v>
      </c>
      <c r="BE292" s="257">
        <f>IF(N292="základní",J292,0)</f>
        <v>0</v>
      </c>
      <c r="BF292" s="257">
        <f>IF(N292="snížená",J292,0)</f>
        <v>0</v>
      </c>
      <c r="BG292" s="257">
        <f>IF(N292="zákl. přenesená",J292,0)</f>
        <v>0</v>
      </c>
      <c r="BH292" s="257">
        <f>IF(N292="sníž. přenesená",J292,0)</f>
        <v>0</v>
      </c>
      <c r="BI292" s="257">
        <f>IF(N292="nulová",J292,0)</f>
        <v>0</v>
      </c>
      <c r="BJ292" s="19" t="s">
        <v>85</v>
      </c>
      <c r="BK292" s="257">
        <f>ROUND(I292*H292,2)</f>
        <v>0</v>
      </c>
      <c r="BL292" s="19" t="s">
        <v>175</v>
      </c>
      <c r="BM292" s="256" t="s">
        <v>1343</v>
      </c>
    </row>
    <row r="293" spans="1:47" s="2" customFormat="1" ht="12">
      <c r="A293" s="40"/>
      <c r="B293" s="41"/>
      <c r="C293" s="42"/>
      <c r="D293" s="260" t="s">
        <v>369</v>
      </c>
      <c r="E293" s="42"/>
      <c r="F293" s="302" t="s">
        <v>1141</v>
      </c>
      <c r="G293" s="42"/>
      <c r="H293" s="42"/>
      <c r="I293" s="156"/>
      <c r="J293" s="42"/>
      <c r="K293" s="42"/>
      <c r="L293" s="46"/>
      <c r="M293" s="303"/>
      <c r="N293" s="304"/>
      <c r="O293" s="93"/>
      <c r="P293" s="93"/>
      <c r="Q293" s="93"/>
      <c r="R293" s="93"/>
      <c r="S293" s="93"/>
      <c r="T293" s="94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9" t="s">
        <v>369</v>
      </c>
      <c r="AU293" s="19" t="s">
        <v>85</v>
      </c>
    </row>
    <row r="294" spans="1:65" s="2" customFormat="1" ht="16.5" customHeight="1">
      <c r="A294" s="40"/>
      <c r="B294" s="41"/>
      <c r="C294" s="245" t="s">
        <v>871</v>
      </c>
      <c r="D294" s="245" t="s">
        <v>170</v>
      </c>
      <c r="E294" s="246" t="s">
        <v>1344</v>
      </c>
      <c r="F294" s="247" t="s">
        <v>1345</v>
      </c>
      <c r="G294" s="248" t="s">
        <v>173</v>
      </c>
      <c r="H294" s="249">
        <v>0.546</v>
      </c>
      <c r="I294" s="250"/>
      <c r="J294" s="251">
        <f>ROUND(I294*H294,2)</f>
        <v>0</v>
      </c>
      <c r="K294" s="247" t="s">
        <v>317</v>
      </c>
      <c r="L294" s="46"/>
      <c r="M294" s="252" t="s">
        <v>1</v>
      </c>
      <c r="N294" s="253" t="s">
        <v>42</v>
      </c>
      <c r="O294" s="93"/>
      <c r="P294" s="254">
        <f>O294*H294</f>
        <v>0</v>
      </c>
      <c r="Q294" s="254">
        <v>0</v>
      </c>
      <c r="R294" s="254">
        <f>Q294*H294</f>
        <v>0</v>
      </c>
      <c r="S294" s="254">
        <v>0</v>
      </c>
      <c r="T294" s="255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56" t="s">
        <v>175</v>
      </c>
      <c r="AT294" s="256" t="s">
        <v>170</v>
      </c>
      <c r="AU294" s="256" t="s">
        <v>85</v>
      </c>
      <c r="AY294" s="19" t="s">
        <v>167</v>
      </c>
      <c r="BE294" s="257">
        <f>IF(N294="základní",J294,0)</f>
        <v>0</v>
      </c>
      <c r="BF294" s="257">
        <f>IF(N294="snížená",J294,0)</f>
        <v>0</v>
      </c>
      <c r="BG294" s="257">
        <f>IF(N294="zákl. přenesená",J294,0)</f>
        <v>0</v>
      </c>
      <c r="BH294" s="257">
        <f>IF(N294="sníž. přenesená",J294,0)</f>
        <v>0</v>
      </c>
      <c r="BI294" s="257">
        <f>IF(N294="nulová",J294,0)</f>
        <v>0</v>
      </c>
      <c r="BJ294" s="19" t="s">
        <v>85</v>
      </c>
      <c r="BK294" s="257">
        <f>ROUND(I294*H294,2)</f>
        <v>0</v>
      </c>
      <c r="BL294" s="19" t="s">
        <v>175</v>
      </c>
      <c r="BM294" s="256" t="s">
        <v>1346</v>
      </c>
    </row>
    <row r="295" spans="1:47" s="2" customFormat="1" ht="12">
      <c r="A295" s="40"/>
      <c r="B295" s="41"/>
      <c r="C295" s="42"/>
      <c r="D295" s="260" t="s">
        <v>369</v>
      </c>
      <c r="E295" s="42"/>
      <c r="F295" s="302" t="s">
        <v>1138</v>
      </c>
      <c r="G295" s="42"/>
      <c r="H295" s="42"/>
      <c r="I295" s="156"/>
      <c r="J295" s="42"/>
      <c r="K295" s="42"/>
      <c r="L295" s="46"/>
      <c r="M295" s="303"/>
      <c r="N295" s="304"/>
      <c r="O295" s="93"/>
      <c r="P295" s="93"/>
      <c r="Q295" s="93"/>
      <c r="R295" s="93"/>
      <c r="S295" s="93"/>
      <c r="T295" s="94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9" t="s">
        <v>369</v>
      </c>
      <c r="AU295" s="19" t="s">
        <v>85</v>
      </c>
    </row>
    <row r="296" spans="1:65" s="2" customFormat="1" ht="16.5" customHeight="1">
      <c r="A296" s="40"/>
      <c r="B296" s="41"/>
      <c r="C296" s="245" t="s">
        <v>876</v>
      </c>
      <c r="D296" s="245" t="s">
        <v>170</v>
      </c>
      <c r="E296" s="246" t="s">
        <v>1347</v>
      </c>
      <c r="F296" s="247" t="s">
        <v>1348</v>
      </c>
      <c r="G296" s="248" t="s">
        <v>173</v>
      </c>
      <c r="H296" s="249">
        <v>6.482</v>
      </c>
      <c r="I296" s="250"/>
      <c r="J296" s="251">
        <f>ROUND(I296*H296,2)</f>
        <v>0</v>
      </c>
      <c r="K296" s="247" t="s">
        <v>317</v>
      </c>
      <c r="L296" s="46"/>
      <c r="M296" s="252" t="s">
        <v>1</v>
      </c>
      <c r="N296" s="253" t="s">
        <v>42</v>
      </c>
      <c r="O296" s="93"/>
      <c r="P296" s="254">
        <f>O296*H296</f>
        <v>0</v>
      </c>
      <c r="Q296" s="254">
        <v>0</v>
      </c>
      <c r="R296" s="254">
        <f>Q296*H296</f>
        <v>0</v>
      </c>
      <c r="S296" s="254">
        <v>0</v>
      </c>
      <c r="T296" s="255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56" t="s">
        <v>175</v>
      </c>
      <c r="AT296" s="256" t="s">
        <v>170</v>
      </c>
      <c r="AU296" s="256" t="s">
        <v>85</v>
      </c>
      <c r="AY296" s="19" t="s">
        <v>167</v>
      </c>
      <c r="BE296" s="257">
        <f>IF(N296="základní",J296,0)</f>
        <v>0</v>
      </c>
      <c r="BF296" s="257">
        <f>IF(N296="snížená",J296,0)</f>
        <v>0</v>
      </c>
      <c r="BG296" s="257">
        <f>IF(N296="zákl. přenesená",J296,0)</f>
        <v>0</v>
      </c>
      <c r="BH296" s="257">
        <f>IF(N296="sníž. přenesená",J296,0)</f>
        <v>0</v>
      </c>
      <c r="BI296" s="257">
        <f>IF(N296="nulová",J296,0)</f>
        <v>0</v>
      </c>
      <c r="BJ296" s="19" t="s">
        <v>85</v>
      </c>
      <c r="BK296" s="257">
        <f>ROUND(I296*H296,2)</f>
        <v>0</v>
      </c>
      <c r="BL296" s="19" t="s">
        <v>175</v>
      </c>
      <c r="BM296" s="256" t="s">
        <v>1349</v>
      </c>
    </row>
    <row r="297" spans="1:47" s="2" customFormat="1" ht="12">
      <c r="A297" s="40"/>
      <c r="B297" s="41"/>
      <c r="C297" s="42"/>
      <c r="D297" s="260" t="s">
        <v>369</v>
      </c>
      <c r="E297" s="42"/>
      <c r="F297" s="302" t="s">
        <v>1138</v>
      </c>
      <c r="G297" s="42"/>
      <c r="H297" s="42"/>
      <c r="I297" s="156"/>
      <c r="J297" s="42"/>
      <c r="K297" s="42"/>
      <c r="L297" s="46"/>
      <c r="M297" s="303"/>
      <c r="N297" s="304"/>
      <c r="O297" s="93"/>
      <c r="P297" s="93"/>
      <c r="Q297" s="93"/>
      <c r="R297" s="93"/>
      <c r="S297" s="93"/>
      <c r="T297" s="94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9" t="s">
        <v>369</v>
      </c>
      <c r="AU297" s="19" t="s">
        <v>85</v>
      </c>
    </row>
    <row r="298" spans="1:65" s="2" customFormat="1" ht="16.5" customHeight="1">
      <c r="A298" s="40"/>
      <c r="B298" s="41"/>
      <c r="C298" s="245" t="s">
        <v>881</v>
      </c>
      <c r="D298" s="245" t="s">
        <v>170</v>
      </c>
      <c r="E298" s="246" t="s">
        <v>1350</v>
      </c>
      <c r="F298" s="247" t="s">
        <v>1351</v>
      </c>
      <c r="G298" s="248" t="s">
        <v>173</v>
      </c>
      <c r="H298" s="249">
        <v>0.972</v>
      </c>
      <c r="I298" s="250"/>
      <c r="J298" s="251">
        <f>ROUND(I298*H298,2)</f>
        <v>0</v>
      </c>
      <c r="K298" s="247" t="s">
        <v>317</v>
      </c>
      <c r="L298" s="46"/>
      <c r="M298" s="252" t="s">
        <v>1</v>
      </c>
      <c r="N298" s="253" t="s">
        <v>42</v>
      </c>
      <c r="O298" s="93"/>
      <c r="P298" s="254">
        <f>O298*H298</f>
        <v>0</v>
      </c>
      <c r="Q298" s="254">
        <v>0</v>
      </c>
      <c r="R298" s="254">
        <f>Q298*H298</f>
        <v>0</v>
      </c>
      <c r="S298" s="254">
        <v>0</v>
      </c>
      <c r="T298" s="255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56" t="s">
        <v>175</v>
      </c>
      <c r="AT298" s="256" t="s">
        <v>170</v>
      </c>
      <c r="AU298" s="256" t="s">
        <v>85</v>
      </c>
      <c r="AY298" s="19" t="s">
        <v>167</v>
      </c>
      <c r="BE298" s="257">
        <f>IF(N298="základní",J298,0)</f>
        <v>0</v>
      </c>
      <c r="BF298" s="257">
        <f>IF(N298="snížená",J298,0)</f>
        <v>0</v>
      </c>
      <c r="BG298" s="257">
        <f>IF(N298="zákl. přenesená",J298,0)</f>
        <v>0</v>
      </c>
      <c r="BH298" s="257">
        <f>IF(N298="sníž. přenesená",J298,0)</f>
        <v>0</v>
      </c>
      <c r="BI298" s="257">
        <f>IF(N298="nulová",J298,0)</f>
        <v>0</v>
      </c>
      <c r="BJ298" s="19" t="s">
        <v>85</v>
      </c>
      <c r="BK298" s="257">
        <f>ROUND(I298*H298,2)</f>
        <v>0</v>
      </c>
      <c r="BL298" s="19" t="s">
        <v>175</v>
      </c>
      <c r="BM298" s="256" t="s">
        <v>1352</v>
      </c>
    </row>
    <row r="299" spans="1:47" s="2" customFormat="1" ht="12">
      <c r="A299" s="40"/>
      <c r="B299" s="41"/>
      <c r="C299" s="42"/>
      <c r="D299" s="260" t="s">
        <v>369</v>
      </c>
      <c r="E299" s="42"/>
      <c r="F299" s="302" t="s">
        <v>1141</v>
      </c>
      <c r="G299" s="42"/>
      <c r="H299" s="42"/>
      <c r="I299" s="156"/>
      <c r="J299" s="42"/>
      <c r="K299" s="42"/>
      <c r="L299" s="46"/>
      <c r="M299" s="303"/>
      <c r="N299" s="304"/>
      <c r="O299" s="93"/>
      <c r="P299" s="93"/>
      <c r="Q299" s="93"/>
      <c r="R299" s="93"/>
      <c r="S299" s="93"/>
      <c r="T299" s="94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T299" s="19" t="s">
        <v>369</v>
      </c>
      <c r="AU299" s="19" t="s">
        <v>85</v>
      </c>
    </row>
    <row r="300" spans="1:65" s="2" customFormat="1" ht="16.5" customHeight="1">
      <c r="A300" s="40"/>
      <c r="B300" s="41"/>
      <c r="C300" s="245" t="s">
        <v>885</v>
      </c>
      <c r="D300" s="245" t="s">
        <v>170</v>
      </c>
      <c r="E300" s="246" t="s">
        <v>1353</v>
      </c>
      <c r="F300" s="247" t="s">
        <v>1354</v>
      </c>
      <c r="G300" s="248" t="s">
        <v>173</v>
      </c>
      <c r="H300" s="249">
        <v>1.056</v>
      </c>
      <c r="I300" s="250"/>
      <c r="J300" s="251">
        <f>ROUND(I300*H300,2)</f>
        <v>0</v>
      </c>
      <c r="K300" s="247" t="s">
        <v>317</v>
      </c>
      <c r="L300" s="46"/>
      <c r="M300" s="252" t="s">
        <v>1</v>
      </c>
      <c r="N300" s="253" t="s">
        <v>42</v>
      </c>
      <c r="O300" s="93"/>
      <c r="P300" s="254">
        <f>O300*H300</f>
        <v>0</v>
      </c>
      <c r="Q300" s="254">
        <v>0</v>
      </c>
      <c r="R300" s="254">
        <f>Q300*H300</f>
        <v>0</v>
      </c>
      <c r="S300" s="254">
        <v>0</v>
      </c>
      <c r="T300" s="255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56" t="s">
        <v>175</v>
      </c>
      <c r="AT300" s="256" t="s">
        <v>170</v>
      </c>
      <c r="AU300" s="256" t="s">
        <v>85</v>
      </c>
      <c r="AY300" s="19" t="s">
        <v>167</v>
      </c>
      <c r="BE300" s="257">
        <f>IF(N300="základní",J300,0)</f>
        <v>0</v>
      </c>
      <c r="BF300" s="257">
        <f>IF(N300="snížená",J300,0)</f>
        <v>0</v>
      </c>
      <c r="BG300" s="257">
        <f>IF(N300="zákl. přenesená",J300,0)</f>
        <v>0</v>
      </c>
      <c r="BH300" s="257">
        <f>IF(N300="sníž. přenesená",J300,0)</f>
        <v>0</v>
      </c>
      <c r="BI300" s="257">
        <f>IF(N300="nulová",J300,0)</f>
        <v>0</v>
      </c>
      <c r="BJ300" s="19" t="s">
        <v>85</v>
      </c>
      <c r="BK300" s="257">
        <f>ROUND(I300*H300,2)</f>
        <v>0</v>
      </c>
      <c r="BL300" s="19" t="s">
        <v>175</v>
      </c>
      <c r="BM300" s="256" t="s">
        <v>1355</v>
      </c>
    </row>
    <row r="301" spans="1:47" s="2" customFormat="1" ht="12">
      <c r="A301" s="40"/>
      <c r="B301" s="41"/>
      <c r="C301" s="42"/>
      <c r="D301" s="260" t="s">
        <v>369</v>
      </c>
      <c r="E301" s="42"/>
      <c r="F301" s="302" t="s">
        <v>1141</v>
      </c>
      <c r="G301" s="42"/>
      <c r="H301" s="42"/>
      <c r="I301" s="156"/>
      <c r="J301" s="42"/>
      <c r="K301" s="42"/>
      <c r="L301" s="46"/>
      <c r="M301" s="303"/>
      <c r="N301" s="304"/>
      <c r="O301" s="93"/>
      <c r="P301" s="93"/>
      <c r="Q301" s="93"/>
      <c r="R301" s="93"/>
      <c r="S301" s="93"/>
      <c r="T301" s="94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369</v>
      </c>
      <c r="AU301" s="19" t="s">
        <v>85</v>
      </c>
    </row>
    <row r="302" spans="1:65" s="2" customFormat="1" ht="16.5" customHeight="1">
      <c r="A302" s="40"/>
      <c r="B302" s="41"/>
      <c r="C302" s="245" t="s">
        <v>893</v>
      </c>
      <c r="D302" s="245" t="s">
        <v>170</v>
      </c>
      <c r="E302" s="246" t="s">
        <v>1356</v>
      </c>
      <c r="F302" s="247" t="s">
        <v>1357</v>
      </c>
      <c r="G302" s="248" t="s">
        <v>173</v>
      </c>
      <c r="H302" s="249">
        <v>2.376</v>
      </c>
      <c r="I302" s="250"/>
      <c r="J302" s="251">
        <f>ROUND(I302*H302,2)</f>
        <v>0</v>
      </c>
      <c r="K302" s="247" t="s">
        <v>317</v>
      </c>
      <c r="L302" s="46"/>
      <c r="M302" s="252" t="s">
        <v>1</v>
      </c>
      <c r="N302" s="253" t="s">
        <v>42</v>
      </c>
      <c r="O302" s="93"/>
      <c r="P302" s="254">
        <f>O302*H302</f>
        <v>0</v>
      </c>
      <c r="Q302" s="254">
        <v>0</v>
      </c>
      <c r="R302" s="254">
        <f>Q302*H302</f>
        <v>0</v>
      </c>
      <c r="S302" s="254">
        <v>0</v>
      </c>
      <c r="T302" s="255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56" t="s">
        <v>175</v>
      </c>
      <c r="AT302" s="256" t="s">
        <v>170</v>
      </c>
      <c r="AU302" s="256" t="s">
        <v>85</v>
      </c>
      <c r="AY302" s="19" t="s">
        <v>167</v>
      </c>
      <c r="BE302" s="257">
        <f>IF(N302="základní",J302,0)</f>
        <v>0</v>
      </c>
      <c r="BF302" s="257">
        <f>IF(N302="snížená",J302,0)</f>
        <v>0</v>
      </c>
      <c r="BG302" s="257">
        <f>IF(N302="zákl. přenesená",J302,0)</f>
        <v>0</v>
      </c>
      <c r="BH302" s="257">
        <f>IF(N302="sníž. přenesená",J302,0)</f>
        <v>0</v>
      </c>
      <c r="BI302" s="257">
        <f>IF(N302="nulová",J302,0)</f>
        <v>0</v>
      </c>
      <c r="BJ302" s="19" t="s">
        <v>85</v>
      </c>
      <c r="BK302" s="257">
        <f>ROUND(I302*H302,2)</f>
        <v>0</v>
      </c>
      <c r="BL302" s="19" t="s">
        <v>175</v>
      </c>
      <c r="BM302" s="256" t="s">
        <v>1358</v>
      </c>
    </row>
    <row r="303" spans="1:47" s="2" customFormat="1" ht="12">
      <c r="A303" s="40"/>
      <c r="B303" s="41"/>
      <c r="C303" s="42"/>
      <c r="D303" s="260" t="s">
        <v>369</v>
      </c>
      <c r="E303" s="42"/>
      <c r="F303" s="302" t="s">
        <v>1141</v>
      </c>
      <c r="G303" s="42"/>
      <c r="H303" s="42"/>
      <c r="I303" s="156"/>
      <c r="J303" s="42"/>
      <c r="K303" s="42"/>
      <c r="L303" s="46"/>
      <c r="M303" s="303"/>
      <c r="N303" s="304"/>
      <c r="O303" s="93"/>
      <c r="P303" s="93"/>
      <c r="Q303" s="93"/>
      <c r="R303" s="93"/>
      <c r="S303" s="93"/>
      <c r="T303" s="94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9" t="s">
        <v>369</v>
      </c>
      <c r="AU303" s="19" t="s">
        <v>85</v>
      </c>
    </row>
    <row r="304" spans="1:65" s="2" customFormat="1" ht="16.5" customHeight="1">
      <c r="A304" s="40"/>
      <c r="B304" s="41"/>
      <c r="C304" s="245" t="s">
        <v>900</v>
      </c>
      <c r="D304" s="245" t="s">
        <v>170</v>
      </c>
      <c r="E304" s="246" t="s">
        <v>1359</v>
      </c>
      <c r="F304" s="247" t="s">
        <v>1360</v>
      </c>
      <c r="G304" s="248" t="s">
        <v>173</v>
      </c>
      <c r="H304" s="249">
        <v>2.669</v>
      </c>
      <c r="I304" s="250"/>
      <c r="J304" s="251">
        <f>ROUND(I304*H304,2)</f>
        <v>0</v>
      </c>
      <c r="K304" s="247" t="s">
        <v>317</v>
      </c>
      <c r="L304" s="46"/>
      <c r="M304" s="252" t="s">
        <v>1</v>
      </c>
      <c r="N304" s="253" t="s">
        <v>42</v>
      </c>
      <c r="O304" s="93"/>
      <c r="P304" s="254">
        <f>O304*H304</f>
        <v>0</v>
      </c>
      <c r="Q304" s="254">
        <v>0</v>
      </c>
      <c r="R304" s="254">
        <f>Q304*H304</f>
        <v>0</v>
      </c>
      <c r="S304" s="254">
        <v>0</v>
      </c>
      <c r="T304" s="255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56" t="s">
        <v>175</v>
      </c>
      <c r="AT304" s="256" t="s">
        <v>170</v>
      </c>
      <c r="AU304" s="256" t="s">
        <v>85</v>
      </c>
      <c r="AY304" s="19" t="s">
        <v>167</v>
      </c>
      <c r="BE304" s="257">
        <f>IF(N304="základní",J304,0)</f>
        <v>0</v>
      </c>
      <c r="BF304" s="257">
        <f>IF(N304="snížená",J304,0)</f>
        <v>0</v>
      </c>
      <c r="BG304" s="257">
        <f>IF(N304="zákl. přenesená",J304,0)</f>
        <v>0</v>
      </c>
      <c r="BH304" s="257">
        <f>IF(N304="sníž. přenesená",J304,0)</f>
        <v>0</v>
      </c>
      <c r="BI304" s="257">
        <f>IF(N304="nulová",J304,0)</f>
        <v>0</v>
      </c>
      <c r="BJ304" s="19" t="s">
        <v>85</v>
      </c>
      <c r="BK304" s="257">
        <f>ROUND(I304*H304,2)</f>
        <v>0</v>
      </c>
      <c r="BL304" s="19" t="s">
        <v>175</v>
      </c>
      <c r="BM304" s="256" t="s">
        <v>1361</v>
      </c>
    </row>
    <row r="305" spans="1:47" s="2" customFormat="1" ht="12">
      <c r="A305" s="40"/>
      <c r="B305" s="41"/>
      <c r="C305" s="42"/>
      <c r="D305" s="260" t="s">
        <v>369</v>
      </c>
      <c r="E305" s="42"/>
      <c r="F305" s="302" t="s">
        <v>1138</v>
      </c>
      <c r="G305" s="42"/>
      <c r="H305" s="42"/>
      <c r="I305" s="156"/>
      <c r="J305" s="42"/>
      <c r="K305" s="42"/>
      <c r="L305" s="46"/>
      <c r="M305" s="303"/>
      <c r="N305" s="304"/>
      <c r="O305" s="93"/>
      <c r="P305" s="93"/>
      <c r="Q305" s="93"/>
      <c r="R305" s="93"/>
      <c r="S305" s="93"/>
      <c r="T305" s="94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T305" s="19" t="s">
        <v>369</v>
      </c>
      <c r="AU305" s="19" t="s">
        <v>85</v>
      </c>
    </row>
    <row r="306" spans="1:65" s="2" customFormat="1" ht="16.5" customHeight="1">
      <c r="A306" s="40"/>
      <c r="B306" s="41"/>
      <c r="C306" s="245" t="s">
        <v>911</v>
      </c>
      <c r="D306" s="245" t="s">
        <v>170</v>
      </c>
      <c r="E306" s="246" t="s">
        <v>1362</v>
      </c>
      <c r="F306" s="247" t="s">
        <v>1363</v>
      </c>
      <c r="G306" s="248" t="s">
        <v>173</v>
      </c>
      <c r="H306" s="249">
        <v>3.613</v>
      </c>
      <c r="I306" s="250"/>
      <c r="J306" s="251">
        <f>ROUND(I306*H306,2)</f>
        <v>0</v>
      </c>
      <c r="K306" s="247" t="s">
        <v>317</v>
      </c>
      <c r="L306" s="46"/>
      <c r="M306" s="252" t="s">
        <v>1</v>
      </c>
      <c r="N306" s="253" t="s">
        <v>42</v>
      </c>
      <c r="O306" s="93"/>
      <c r="P306" s="254">
        <f>O306*H306</f>
        <v>0</v>
      </c>
      <c r="Q306" s="254">
        <v>0</v>
      </c>
      <c r="R306" s="254">
        <f>Q306*H306</f>
        <v>0</v>
      </c>
      <c r="S306" s="254">
        <v>0</v>
      </c>
      <c r="T306" s="255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56" t="s">
        <v>175</v>
      </c>
      <c r="AT306" s="256" t="s">
        <v>170</v>
      </c>
      <c r="AU306" s="256" t="s">
        <v>85</v>
      </c>
      <c r="AY306" s="19" t="s">
        <v>167</v>
      </c>
      <c r="BE306" s="257">
        <f>IF(N306="základní",J306,0)</f>
        <v>0</v>
      </c>
      <c r="BF306" s="257">
        <f>IF(N306="snížená",J306,0)</f>
        <v>0</v>
      </c>
      <c r="BG306" s="257">
        <f>IF(N306="zákl. přenesená",J306,0)</f>
        <v>0</v>
      </c>
      <c r="BH306" s="257">
        <f>IF(N306="sníž. přenesená",J306,0)</f>
        <v>0</v>
      </c>
      <c r="BI306" s="257">
        <f>IF(N306="nulová",J306,0)</f>
        <v>0</v>
      </c>
      <c r="BJ306" s="19" t="s">
        <v>85</v>
      </c>
      <c r="BK306" s="257">
        <f>ROUND(I306*H306,2)</f>
        <v>0</v>
      </c>
      <c r="BL306" s="19" t="s">
        <v>175</v>
      </c>
      <c r="BM306" s="256" t="s">
        <v>1364</v>
      </c>
    </row>
    <row r="307" spans="1:47" s="2" customFormat="1" ht="12">
      <c r="A307" s="40"/>
      <c r="B307" s="41"/>
      <c r="C307" s="42"/>
      <c r="D307" s="260" t="s">
        <v>369</v>
      </c>
      <c r="E307" s="42"/>
      <c r="F307" s="302" t="s">
        <v>1141</v>
      </c>
      <c r="G307" s="42"/>
      <c r="H307" s="42"/>
      <c r="I307" s="156"/>
      <c r="J307" s="42"/>
      <c r="K307" s="42"/>
      <c r="L307" s="46"/>
      <c r="M307" s="303"/>
      <c r="N307" s="304"/>
      <c r="O307" s="93"/>
      <c r="P307" s="93"/>
      <c r="Q307" s="93"/>
      <c r="R307" s="93"/>
      <c r="S307" s="93"/>
      <c r="T307" s="94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T307" s="19" t="s">
        <v>369</v>
      </c>
      <c r="AU307" s="19" t="s">
        <v>85</v>
      </c>
    </row>
    <row r="308" spans="1:65" s="2" customFormat="1" ht="16.5" customHeight="1">
      <c r="A308" s="40"/>
      <c r="B308" s="41"/>
      <c r="C308" s="245" t="s">
        <v>917</v>
      </c>
      <c r="D308" s="245" t="s">
        <v>170</v>
      </c>
      <c r="E308" s="246" t="s">
        <v>1365</v>
      </c>
      <c r="F308" s="247" t="s">
        <v>1366</v>
      </c>
      <c r="G308" s="248" t="s">
        <v>173</v>
      </c>
      <c r="H308" s="249">
        <v>15.78</v>
      </c>
      <c r="I308" s="250"/>
      <c r="J308" s="251">
        <f>ROUND(I308*H308,2)</f>
        <v>0</v>
      </c>
      <c r="K308" s="247" t="s">
        <v>317</v>
      </c>
      <c r="L308" s="46"/>
      <c r="M308" s="252" t="s">
        <v>1</v>
      </c>
      <c r="N308" s="253" t="s">
        <v>42</v>
      </c>
      <c r="O308" s="93"/>
      <c r="P308" s="254">
        <f>O308*H308</f>
        <v>0</v>
      </c>
      <c r="Q308" s="254">
        <v>0</v>
      </c>
      <c r="R308" s="254">
        <f>Q308*H308</f>
        <v>0</v>
      </c>
      <c r="S308" s="254">
        <v>0</v>
      </c>
      <c r="T308" s="255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56" t="s">
        <v>175</v>
      </c>
      <c r="AT308" s="256" t="s">
        <v>170</v>
      </c>
      <c r="AU308" s="256" t="s">
        <v>85</v>
      </c>
      <c r="AY308" s="19" t="s">
        <v>167</v>
      </c>
      <c r="BE308" s="257">
        <f>IF(N308="základní",J308,0)</f>
        <v>0</v>
      </c>
      <c r="BF308" s="257">
        <f>IF(N308="snížená",J308,0)</f>
        <v>0</v>
      </c>
      <c r="BG308" s="257">
        <f>IF(N308="zákl. přenesená",J308,0)</f>
        <v>0</v>
      </c>
      <c r="BH308" s="257">
        <f>IF(N308="sníž. přenesená",J308,0)</f>
        <v>0</v>
      </c>
      <c r="BI308" s="257">
        <f>IF(N308="nulová",J308,0)</f>
        <v>0</v>
      </c>
      <c r="BJ308" s="19" t="s">
        <v>85</v>
      </c>
      <c r="BK308" s="257">
        <f>ROUND(I308*H308,2)</f>
        <v>0</v>
      </c>
      <c r="BL308" s="19" t="s">
        <v>175</v>
      </c>
      <c r="BM308" s="256" t="s">
        <v>1367</v>
      </c>
    </row>
    <row r="309" spans="1:47" s="2" customFormat="1" ht="12">
      <c r="A309" s="40"/>
      <c r="B309" s="41"/>
      <c r="C309" s="42"/>
      <c r="D309" s="260" t="s">
        <v>369</v>
      </c>
      <c r="E309" s="42"/>
      <c r="F309" s="302" t="s">
        <v>1135</v>
      </c>
      <c r="G309" s="42"/>
      <c r="H309" s="42"/>
      <c r="I309" s="156"/>
      <c r="J309" s="42"/>
      <c r="K309" s="42"/>
      <c r="L309" s="46"/>
      <c r="M309" s="303"/>
      <c r="N309" s="304"/>
      <c r="O309" s="93"/>
      <c r="P309" s="93"/>
      <c r="Q309" s="93"/>
      <c r="R309" s="93"/>
      <c r="S309" s="93"/>
      <c r="T309" s="94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T309" s="19" t="s">
        <v>369</v>
      </c>
      <c r="AU309" s="19" t="s">
        <v>85</v>
      </c>
    </row>
    <row r="310" spans="1:65" s="2" customFormat="1" ht="16.5" customHeight="1">
      <c r="A310" s="40"/>
      <c r="B310" s="41"/>
      <c r="C310" s="245" t="s">
        <v>922</v>
      </c>
      <c r="D310" s="245" t="s">
        <v>170</v>
      </c>
      <c r="E310" s="246" t="s">
        <v>1368</v>
      </c>
      <c r="F310" s="247" t="s">
        <v>1369</v>
      </c>
      <c r="G310" s="248" t="s">
        <v>173</v>
      </c>
      <c r="H310" s="249">
        <v>25.326</v>
      </c>
      <c r="I310" s="250"/>
      <c r="J310" s="251">
        <f>ROUND(I310*H310,2)</f>
        <v>0</v>
      </c>
      <c r="K310" s="247" t="s">
        <v>317</v>
      </c>
      <c r="L310" s="46"/>
      <c r="M310" s="252" t="s">
        <v>1</v>
      </c>
      <c r="N310" s="253" t="s">
        <v>42</v>
      </c>
      <c r="O310" s="93"/>
      <c r="P310" s="254">
        <f>O310*H310</f>
        <v>0</v>
      </c>
      <c r="Q310" s="254">
        <v>0</v>
      </c>
      <c r="R310" s="254">
        <f>Q310*H310</f>
        <v>0</v>
      </c>
      <c r="S310" s="254">
        <v>0</v>
      </c>
      <c r="T310" s="255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56" t="s">
        <v>175</v>
      </c>
      <c r="AT310" s="256" t="s">
        <v>170</v>
      </c>
      <c r="AU310" s="256" t="s">
        <v>85</v>
      </c>
      <c r="AY310" s="19" t="s">
        <v>167</v>
      </c>
      <c r="BE310" s="257">
        <f>IF(N310="základní",J310,0)</f>
        <v>0</v>
      </c>
      <c r="BF310" s="257">
        <f>IF(N310="snížená",J310,0)</f>
        <v>0</v>
      </c>
      <c r="BG310" s="257">
        <f>IF(N310="zákl. přenesená",J310,0)</f>
        <v>0</v>
      </c>
      <c r="BH310" s="257">
        <f>IF(N310="sníž. přenesená",J310,0)</f>
        <v>0</v>
      </c>
      <c r="BI310" s="257">
        <f>IF(N310="nulová",J310,0)</f>
        <v>0</v>
      </c>
      <c r="BJ310" s="19" t="s">
        <v>85</v>
      </c>
      <c r="BK310" s="257">
        <f>ROUND(I310*H310,2)</f>
        <v>0</v>
      </c>
      <c r="BL310" s="19" t="s">
        <v>175</v>
      </c>
      <c r="BM310" s="256" t="s">
        <v>1370</v>
      </c>
    </row>
    <row r="311" spans="1:47" s="2" customFormat="1" ht="12">
      <c r="A311" s="40"/>
      <c r="B311" s="41"/>
      <c r="C311" s="42"/>
      <c r="D311" s="260" t="s">
        <v>369</v>
      </c>
      <c r="E311" s="42"/>
      <c r="F311" s="302" t="s">
        <v>1371</v>
      </c>
      <c r="G311" s="42"/>
      <c r="H311" s="42"/>
      <c r="I311" s="156"/>
      <c r="J311" s="42"/>
      <c r="K311" s="42"/>
      <c r="L311" s="46"/>
      <c r="M311" s="303"/>
      <c r="N311" s="304"/>
      <c r="O311" s="93"/>
      <c r="P311" s="93"/>
      <c r="Q311" s="93"/>
      <c r="R311" s="93"/>
      <c r="S311" s="93"/>
      <c r="T311" s="94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T311" s="19" t="s">
        <v>369</v>
      </c>
      <c r="AU311" s="19" t="s">
        <v>85</v>
      </c>
    </row>
    <row r="312" spans="1:65" s="2" customFormat="1" ht="16.5" customHeight="1">
      <c r="A312" s="40"/>
      <c r="B312" s="41"/>
      <c r="C312" s="245" t="s">
        <v>926</v>
      </c>
      <c r="D312" s="245" t="s">
        <v>170</v>
      </c>
      <c r="E312" s="246" t="s">
        <v>1372</v>
      </c>
      <c r="F312" s="247" t="s">
        <v>1373</v>
      </c>
      <c r="G312" s="248" t="s">
        <v>173</v>
      </c>
      <c r="H312" s="249">
        <v>2.454</v>
      </c>
      <c r="I312" s="250"/>
      <c r="J312" s="251">
        <f>ROUND(I312*H312,2)</f>
        <v>0</v>
      </c>
      <c r="K312" s="247" t="s">
        <v>317</v>
      </c>
      <c r="L312" s="46"/>
      <c r="M312" s="252" t="s">
        <v>1</v>
      </c>
      <c r="N312" s="253" t="s">
        <v>42</v>
      </c>
      <c r="O312" s="93"/>
      <c r="P312" s="254">
        <f>O312*H312</f>
        <v>0</v>
      </c>
      <c r="Q312" s="254">
        <v>0</v>
      </c>
      <c r="R312" s="254">
        <f>Q312*H312</f>
        <v>0</v>
      </c>
      <c r="S312" s="254">
        <v>0</v>
      </c>
      <c r="T312" s="255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56" t="s">
        <v>175</v>
      </c>
      <c r="AT312" s="256" t="s">
        <v>170</v>
      </c>
      <c r="AU312" s="256" t="s">
        <v>85</v>
      </c>
      <c r="AY312" s="19" t="s">
        <v>167</v>
      </c>
      <c r="BE312" s="257">
        <f>IF(N312="základní",J312,0)</f>
        <v>0</v>
      </c>
      <c r="BF312" s="257">
        <f>IF(N312="snížená",J312,0)</f>
        <v>0</v>
      </c>
      <c r="BG312" s="257">
        <f>IF(N312="zákl. přenesená",J312,0)</f>
        <v>0</v>
      </c>
      <c r="BH312" s="257">
        <f>IF(N312="sníž. přenesená",J312,0)</f>
        <v>0</v>
      </c>
      <c r="BI312" s="257">
        <f>IF(N312="nulová",J312,0)</f>
        <v>0</v>
      </c>
      <c r="BJ312" s="19" t="s">
        <v>85</v>
      </c>
      <c r="BK312" s="257">
        <f>ROUND(I312*H312,2)</f>
        <v>0</v>
      </c>
      <c r="BL312" s="19" t="s">
        <v>175</v>
      </c>
      <c r="BM312" s="256" t="s">
        <v>1374</v>
      </c>
    </row>
    <row r="313" spans="1:47" s="2" customFormat="1" ht="12">
      <c r="A313" s="40"/>
      <c r="B313" s="41"/>
      <c r="C313" s="42"/>
      <c r="D313" s="260" t="s">
        <v>369</v>
      </c>
      <c r="E313" s="42"/>
      <c r="F313" s="302" t="s">
        <v>1141</v>
      </c>
      <c r="G313" s="42"/>
      <c r="H313" s="42"/>
      <c r="I313" s="156"/>
      <c r="J313" s="42"/>
      <c r="K313" s="42"/>
      <c r="L313" s="46"/>
      <c r="M313" s="303"/>
      <c r="N313" s="304"/>
      <c r="O313" s="93"/>
      <c r="P313" s="93"/>
      <c r="Q313" s="93"/>
      <c r="R313" s="93"/>
      <c r="S313" s="93"/>
      <c r="T313" s="94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9" t="s">
        <v>369</v>
      </c>
      <c r="AU313" s="19" t="s">
        <v>85</v>
      </c>
    </row>
    <row r="314" spans="1:65" s="2" customFormat="1" ht="16.5" customHeight="1">
      <c r="A314" s="40"/>
      <c r="B314" s="41"/>
      <c r="C314" s="245" t="s">
        <v>932</v>
      </c>
      <c r="D314" s="245" t="s">
        <v>170</v>
      </c>
      <c r="E314" s="246" t="s">
        <v>1375</v>
      </c>
      <c r="F314" s="247" t="s">
        <v>1376</v>
      </c>
      <c r="G314" s="248" t="s">
        <v>173</v>
      </c>
      <c r="H314" s="249">
        <v>5.199</v>
      </c>
      <c r="I314" s="250"/>
      <c r="J314" s="251">
        <f>ROUND(I314*H314,2)</f>
        <v>0</v>
      </c>
      <c r="K314" s="247" t="s">
        <v>317</v>
      </c>
      <c r="L314" s="46"/>
      <c r="M314" s="252" t="s">
        <v>1</v>
      </c>
      <c r="N314" s="253" t="s">
        <v>42</v>
      </c>
      <c r="O314" s="93"/>
      <c r="P314" s="254">
        <f>O314*H314</f>
        <v>0</v>
      </c>
      <c r="Q314" s="254">
        <v>0</v>
      </c>
      <c r="R314" s="254">
        <f>Q314*H314</f>
        <v>0</v>
      </c>
      <c r="S314" s="254">
        <v>0</v>
      </c>
      <c r="T314" s="255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56" t="s">
        <v>175</v>
      </c>
      <c r="AT314" s="256" t="s">
        <v>170</v>
      </c>
      <c r="AU314" s="256" t="s">
        <v>85</v>
      </c>
      <c r="AY314" s="19" t="s">
        <v>167</v>
      </c>
      <c r="BE314" s="257">
        <f>IF(N314="základní",J314,0)</f>
        <v>0</v>
      </c>
      <c r="BF314" s="257">
        <f>IF(N314="snížená",J314,0)</f>
        <v>0</v>
      </c>
      <c r="BG314" s="257">
        <f>IF(N314="zákl. přenesená",J314,0)</f>
        <v>0</v>
      </c>
      <c r="BH314" s="257">
        <f>IF(N314="sníž. přenesená",J314,0)</f>
        <v>0</v>
      </c>
      <c r="BI314" s="257">
        <f>IF(N314="nulová",J314,0)</f>
        <v>0</v>
      </c>
      <c r="BJ314" s="19" t="s">
        <v>85</v>
      </c>
      <c r="BK314" s="257">
        <f>ROUND(I314*H314,2)</f>
        <v>0</v>
      </c>
      <c r="BL314" s="19" t="s">
        <v>175</v>
      </c>
      <c r="BM314" s="256" t="s">
        <v>1377</v>
      </c>
    </row>
    <row r="315" spans="1:47" s="2" customFormat="1" ht="12">
      <c r="A315" s="40"/>
      <c r="B315" s="41"/>
      <c r="C315" s="42"/>
      <c r="D315" s="260" t="s">
        <v>369</v>
      </c>
      <c r="E315" s="42"/>
      <c r="F315" s="302" t="s">
        <v>1141</v>
      </c>
      <c r="G315" s="42"/>
      <c r="H315" s="42"/>
      <c r="I315" s="156"/>
      <c r="J315" s="42"/>
      <c r="K315" s="42"/>
      <c r="L315" s="46"/>
      <c r="M315" s="303"/>
      <c r="N315" s="304"/>
      <c r="O315" s="93"/>
      <c r="P315" s="93"/>
      <c r="Q315" s="93"/>
      <c r="R315" s="93"/>
      <c r="S315" s="93"/>
      <c r="T315" s="94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9" t="s">
        <v>369</v>
      </c>
      <c r="AU315" s="19" t="s">
        <v>85</v>
      </c>
    </row>
    <row r="316" spans="1:65" s="2" customFormat="1" ht="16.5" customHeight="1">
      <c r="A316" s="40"/>
      <c r="B316" s="41"/>
      <c r="C316" s="245" t="s">
        <v>938</v>
      </c>
      <c r="D316" s="245" t="s">
        <v>170</v>
      </c>
      <c r="E316" s="246" t="s">
        <v>1378</v>
      </c>
      <c r="F316" s="247" t="s">
        <v>1379</v>
      </c>
      <c r="G316" s="248" t="s">
        <v>173</v>
      </c>
      <c r="H316" s="249">
        <v>3.174</v>
      </c>
      <c r="I316" s="250"/>
      <c r="J316" s="251">
        <f>ROUND(I316*H316,2)</f>
        <v>0</v>
      </c>
      <c r="K316" s="247" t="s">
        <v>317</v>
      </c>
      <c r="L316" s="46"/>
      <c r="M316" s="252" t="s">
        <v>1</v>
      </c>
      <c r="N316" s="253" t="s">
        <v>42</v>
      </c>
      <c r="O316" s="93"/>
      <c r="P316" s="254">
        <f>O316*H316</f>
        <v>0</v>
      </c>
      <c r="Q316" s="254">
        <v>0</v>
      </c>
      <c r="R316" s="254">
        <f>Q316*H316</f>
        <v>0</v>
      </c>
      <c r="S316" s="254">
        <v>0</v>
      </c>
      <c r="T316" s="255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56" t="s">
        <v>175</v>
      </c>
      <c r="AT316" s="256" t="s">
        <v>170</v>
      </c>
      <c r="AU316" s="256" t="s">
        <v>85</v>
      </c>
      <c r="AY316" s="19" t="s">
        <v>167</v>
      </c>
      <c r="BE316" s="257">
        <f>IF(N316="základní",J316,0)</f>
        <v>0</v>
      </c>
      <c r="BF316" s="257">
        <f>IF(N316="snížená",J316,0)</f>
        <v>0</v>
      </c>
      <c r="BG316" s="257">
        <f>IF(N316="zákl. přenesená",J316,0)</f>
        <v>0</v>
      </c>
      <c r="BH316" s="257">
        <f>IF(N316="sníž. přenesená",J316,0)</f>
        <v>0</v>
      </c>
      <c r="BI316" s="257">
        <f>IF(N316="nulová",J316,0)</f>
        <v>0</v>
      </c>
      <c r="BJ316" s="19" t="s">
        <v>85</v>
      </c>
      <c r="BK316" s="257">
        <f>ROUND(I316*H316,2)</f>
        <v>0</v>
      </c>
      <c r="BL316" s="19" t="s">
        <v>175</v>
      </c>
      <c r="BM316" s="256" t="s">
        <v>1380</v>
      </c>
    </row>
    <row r="317" spans="1:47" s="2" customFormat="1" ht="12">
      <c r="A317" s="40"/>
      <c r="B317" s="41"/>
      <c r="C317" s="42"/>
      <c r="D317" s="260" t="s">
        <v>369</v>
      </c>
      <c r="E317" s="42"/>
      <c r="F317" s="302" t="s">
        <v>1141</v>
      </c>
      <c r="G317" s="42"/>
      <c r="H317" s="42"/>
      <c r="I317" s="156"/>
      <c r="J317" s="42"/>
      <c r="K317" s="42"/>
      <c r="L317" s="46"/>
      <c r="M317" s="303"/>
      <c r="N317" s="304"/>
      <c r="O317" s="93"/>
      <c r="P317" s="93"/>
      <c r="Q317" s="93"/>
      <c r="R317" s="93"/>
      <c r="S317" s="93"/>
      <c r="T317" s="94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T317" s="19" t="s">
        <v>369</v>
      </c>
      <c r="AU317" s="19" t="s">
        <v>85</v>
      </c>
    </row>
    <row r="318" spans="1:65" s="2" customFormat="1" ht="16.5" customHeight="1">
      <c r="A318" s="40"/>
      <c r="B318" s="41"/>
      <c r="C318" s="245" t="s">
        <v>942</v>
      </c>
      <c r="D318" s="245" t="s">
        <v>170</v>
      </c>
      <c r="E318" s="246" t="s">
        <v>1381</v>
      </c>
      <c r="F318" s="247" t="s">
        <v>1382</v>
      </c>
      <c r="G318" s="248" t="s">
        <v>173</v>
      </c>
      <c r="H318" s="249">
        <v>11.76</v>
      </c>
      <c r="I318" s="250"/>
      <c r="J318" s="251">
        <f>ROUND(I318*H318,2)</f>
        <v>0</v>
      </c>
      <c r="K318" s="247" t="s">
        <v>317</v>
      </c>
      <c r="L318" s="46"/>
      <c r="M318" s="252" t="s">
        <v>1</v>
      </c>
      <c r="N318" s="253" t="s">
        <v>42</v>
      </c>
      <c r="O318" s="93"/>
      <c r="P318" s="254">
        <f>O318*H318</f>
        <v>0</v>
      </c>
      <c r="Q318" s="254">
        <v>0</v>
      </c>
      <c r="R318" s="254">
        <f>Q318*H318</f>
        <v>0</v>
      </c>
      <c r="S318" s="254">
        <v>0</v>
      </c>
      <c r="T318" s="255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56" t="s">
        <v>175</v>
      </c>
      <c r="AT318" s="256" t="s">
        <v>170</v>
      </c>
      <c r="AU318" s="256" t="s">
        <v>85</v>
      </c>
      <c r="AY318" s="19" t="s">
        <v>167</v>
      </c>
      <c r="BE318" s="257">
        <f>IF(N318="základní",J318,0)</f>
        <v>0</v>
      </c>
      <c r="BF318" s="257">
        <f>IF(N318="snížená",J318,0)</f>
        <v>0</v>
      </c>
      <c r="BG318" s="257">
        <f>IF(N318="zákl. přenesená",J318,0)</f>
        <v>0</v>
      </c>
      <c r="BH318" s="257">
        <f>IF(N318="sníž. přenesená",J318,0)</f>
        <v>0</v>
      </c>
      <c r="BI318" s="257">
        <f>IF(N318="nulová",J318,0)</f>
        <v>0</v>
      </c>
      <c r="BJ318" s="19" t="s">
        <v>85</v>
      </c>
      <c r="BK318" s="257">
        <f>ROUND(I318*H318,2)</f>
        <v>0</v>
      </c>
      <c r="BL318" s="19" t="s">
        <v>175</v>
      </c>
      <c r="BM318" s="256" t="s">
        <v>1383</v>
      </c>
    </row>
    <row r="319" spans="1:47" s="2" customFormat="1" ht="12">
      <c r="A319" s="40"/>
      <c r="B319" s="41"/>
      <c r="C319" s="42"/>
      <c r="D319" s="260" t="s">
        <v>369</v>
      </c>
      <c r="E319" s="42"/>
      <c r="F319" s="302" t="s">
        <v>1138</v>
      </c>
      <c r="G319" s="42"/>
      <c r="H319" s="42"/>
      <c r="I319" s="156"/>
      <c r="J319" s="42"/>
      <c r="K319" s="42"/>
      <c r="L319" s="46"/>
      <c r="M319" s="303"/>
      <c r="N319" s="304"/>
      <c r="O319" s="93"/>
      <c r="P319" s="93"/>
      <c r="Q319" s="93"/>
      <c r="R319" s="93"/>
      <c r="S319" s="93"/>
      <c r="T319" s="94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9" t="s">
        <v>369</v>
      </c>
      <c r="AU319" s="19" t="s">
        <v>85</v>
      </c>
    </row>
    <row r="320" spans="1:65" s="2" customFormat="1" ht="16.5" customHeight="1">
      <c r="A320" s="40"/>
      <c r="B320" s="41"/>
      <c r="C320" s="245" t="s">
        <v>907</v>
      </c>
      <c r="D320" s="245" t="s">
        <v>170</v>
      </c>
      <c r="E320" s="246" t="s">
        <v>1384</v>
      </c>
      <c r="F320" s="247" t="s">
        <v>1385</v>
      </c>
      <c r="G320" s="248" t="s">
        <v>173</v>
      </c>
      <c r="H320" s="249">
        <v>3.194</v>
      </c>
      <c r="I320" s="250"/>
      <c r="J320" s="251">
        <f>ROUND(I320*H320,2)</f>
        <v>0</v>
      </c>
      <c r="K320" s="247" t="s">
        <v>317</v>
      </c>
      <c r="L320" s="46"/>
      <c r="M320" s="252" t="s">
        <v>1</v>
      </c>
      <c r="N320" s="253" t="s">
        <v>42</v>
      </c>
      <c r="O320" s="93"/>
      <c r="P320" s="254">
        <f>O320*H320</f>
        <v>0</v>
      </c>
      <c r="Q320" s="254">
        <v>0</v>
      </c>
      <c r="R320" s="254">
        <f>Q320*H320</f>
        <v>0</v>
      </c>
      <c r="S320" s="254">
        <v>0</v>
      </c>
      <c r="T320" s="255">
        <f>S320*H320</f>
        <v>0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56" t="s">
        <v>175</v>
      </c>
      <c r="AT320" s="256" t="s">
        <v>170</v>
      </c>
      <c r="AU320" s="256" t="s">
        <v>85</v>
      </c>
      <c r="AY320" s="19" t="s">
        <v>167</v>
      </c>
      <c r="BE320" s="257">
        <f>IF(N320="základní",J320,0)</f>
        <v>0</v>
      </c>
      <c r="BF320" s="257">
        <f>IF(N320="snížená",J320,0)</f>
        <v>0</v>
      </c>
      <c r="BG320" s="257">
        <f>IF(N320="zákl. přenesená",J320,0)</f>
        <v>0</v>
      </c>
      <c r="BH320" s="257">
        <f>IF(N320="sníž. přenesená",J320,0)</f>
        <v>0</v>
      </c>
      <c r="BI320" s="257">
        <f>IF(N320="nulová",J320,0)</f>
        <v>0</v>
      </c>
      <c r="BJ320" s="19" t="s">
        <v>85</v>
      </c>
      <c r="BK320" s="257">
        <f>ROUND(I320*H320,2)</f>
        <v>0</v>
      </c>
      <c r="BL320" s="19" t="s">
        <v>175</v>
      </c>
      <c r="BM320" s="256" t="s">
        <v>1386</v>
      </c>
    </row>
    <row r="321" spans="1:47" s="2" customFormat="1" ht="12">
      <c r="A321" s="40"/>
      <c r="B321" s="41"/>
      <c r="C321" s="42"/>
      <c r="D321" s="260" t="s">
        <v>369</v>
      </c>
      <c r="E321" s="42"/>
      <c r="F321" s="302" t="s">
        <v>1141</v>
      </c>
      <c r="G321" s="42"/>
      <c r="H321" s="42"/>
      <c r="I321" s="156"/>
      <c r="J321" s="42"/>
      <c r="K321" s="42"/>
      <c r="L321" s="46"/>
      <c r="M321" s="303"/>
      <c r="N321" s="304"/>
      <c r="O321" s="93"/>
      <c r="P321" s="93"/>
      <c r="Q321" s="93"/>
      <c r="R321" s="93"/>
      <c r="S321" s="93"/>
      <c r="T321" s="94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T321" s="19" t="s">
        <v>369</v>
      </c>
      <c r="AU321" s="19" t="s">
        <v>85</v>
      </c>
    </row>
    <row r="322" spans="1:65" s="2" customFormat="1" ht="16.5" customHeight="1">
      <c r="A322" s="40"/>
      <c r="B322" s="41"/>
      <c r="C322" s="245" t="s">
        <v>1387</v>
      </c>
      <c r="D322" s="245" t="s">
        <v>170</v>
      </c>
      <c r="E322" s="246" t="s">
        <v>1388</v>
      </c>
      <c r="F322" s="247" t="s">
        <v>1389</v>
      </c>
      <c r="G322" s="248" t="s">
        <v>173</v>
      </c>
      <c r="H322" s="249">
        <v>4.823</v>
      </c>
      <c r="I322" s="250"/>
      <c r="J322" s="251">
        <f>ROUND(I322*H322,2)</f>
        <v>0</v>
      </c>
      <c r="K322" s="247" t="s">
        <v>317</v>
      </c>
      <c r="L322" s="46"/>
      <c r="M322" s="252" t="s">
        <v>1</v>
      </c>
      <c r="N322" s="253" t="s">
        <v>42</v>
      </c>
      <c r="O322" s="93"/>
      <c r="P322" s="254">
        <f>O322*H322</f>
        <v>0</v>
      </c>
      <c r="Q322" s="254">
        <v>0</v>
      </c>
      <c r="R322" s="254">
        <f>Q322*H322</f>
        <v>0</v>
      </c>
      <c r="S322" s="254">
        <v>0</v>
      </c>
      <c r="T322" s="255">
        <f>S322*H322</f>
        <v>0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56" t="s">
        <v>175</v>
      </c>
      <c r="AT322" s="256" t="s">
        <v>170</v>
      </c>
      <c r="AU322" s="256" t="s">
        <v>85</v>
      </c>
      <c r="AY322" s="19" t="s">
        <v>167</v>
      </c>
      <c r="BE322" s="257">
        <f>IF(N322="základní",J322,0)</f>
        <v>0</v>
      </c>
      <c r="BF322" s="257">
        <f>IF(N322="snížená",J322,0)</f>
        <v>0</v>
      </c>
      <c r="BG322" s="257">
        <f>IF(N322="zákl. přenesená",J322,0)</f>
        <v>0</v>
      </c>
      <c r="BH322" s="257">
        <f>IF(N322="sníž. přenesená",J322,0)</f>
        <v>0</v>
      </c>
      <c r="BI322" s="257">
        <f>IF(N322="nulová",J322,0)</f>
        <v>0</v>
      </c>
      <c r="BJ322" s="19" t="s">
        <v>85</v>
      </c>
      <c r="BK322" s="257">
        <f>ROUND(I322*H322,2)</f>
        <v>0</v>
      </c>
      <c r="BL322" s="19" t="s">
        <v>175</v>
      </c>
      <c r="BM322" s="256" t="s">
        <v>1390</v>
      </c>
    </row>
    <row r="323" spans="1:47" s="2" customFormat="1" ht="12">
      <c r="A323" s="40"/>
      <c r="B323" s="41"/>
      <c r="C323" s="42"/>
      <c r="D323" s="260" t="s">
        <v>369</v>
      </c>
      <c r="E323" s="42"/>
      <c r="F323" s="302" t="s">
        <v>1141</v>
      </c>
      <c r="G323" s="42"/>
      <c r="H323" s="42"/>
      <c r="I323" s="156"/>
      <c r="J323" s="42"/>
      <c r="K323" s="42"/>
      <c r="L323" s="46"/>
      <c r="M323" s="303"/>
      <c r="N323" s="304"/>
      <c r="O323" s="93"/>
      <c r="P323" s="93"/>
      <c r="Q323" s="93"/>
      <c r="R323" s="93"/>
      <c r="S323" s="93"/>
      <c r="T323" s="94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T323" s="19" t="s">
        <v>369</v>
      </c>
      <c r="AU323" s="19" t="s">
        <v>85</v>
      </c>
    </row>
    <row r="324" spans="1:65" s="2" customFormat="1" ht="16.5" customHeight="1">
      <c r="A324" s="40"/>
      <c r="B324" s="41"/>
      <c r="C324" s="245" t="s">
        <v>1238</v>
      </c>
      <c r="D324" s="245" t="s">
        <v>170</v>
      </c>
      <c r="E324" s="246" t="s">
        <v>1391</v>
      </c>
      <c r="F324" s="247" t="s">
        <v>1392</v>
      </c>
      <c r="G324" s="248" t="s">
        <v>173</v>
      </c>
      <c r="H324" s="249">
        <v>2.419</v>
      </c>
      <c r="I324" s="250"/>
      <c r="J324" s="251">
        <f>ROUND(I324*H324,2)</f>
        <v>0</v>
      </c>
      <c r="K324" s="247" t="s">
        <v>317</v>
      </c>
      <c r="L324" s="46"/>
      <c r="M324" s="252" t="s">
        <v>1</v>
      </c>
      <c r="N324" s="253" t="s">
        <v>42</v>
      </c>
      <c r="O324" s="93"/>
      <c r="P324" s="254">
        <f>O324*H324</f>
        <v>0</v>
      </c>
      <c r="Q324" s="254">
        <v>0</v>
      </c>
      <c r="R324" s="254">
        <f>Q324*H324</f>
        <v>0</v>
      </c>
      <c r="S324" s="254">
        <v>0</v>
      </c>
      <c r="T324" s="255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56" t="s">
        <v>175</v>
      </c>
      <c r="AT324" s="256" t="s">
        <v>170</v>
      </c>
      <c r="AU324" s="256" t="s">
        <v>85</v>
      </c>
      <c r="AY324" s="19" t="s">
        <v>167</v>
      </c>
      <c r="BE324" s="257">
        <f>IF(N324="základní",J324,0)</f>
        <v>0</v>
      </c>
      <c r="BF324" s="257">
        <f>IF(N324="snížená",J324,0)</f>
        <v>0</v>
      </c>
      <c r="BG324" s="257">
        <f>IF(N324="zákl. přenesená",J324,0)</f>
        <v>0</v>
      </c>
      <c r="BH324" s="257">
        <f>IF(N324="sníž. přenesená",J324,0)</f>
        <v>0</v>
      </c>
      <c r="BI324" s="257">
        <f>IF(N324="nulová",J324,0)</f>
        <v>0</v>
      </c>
      <c r="BJ324" s="19" t="s">
        <v>85</v>
      </c>
      <c r="BK324" s="257">
        <f>ROUND(I324*H324,2)</f>
        <v>0</v>
      </c>
      <c r="BL324" s="19" t="s">
        <v>175</v>
      </c>
      <c r="BM324" s="256" t="s">
        <v>1393</v>
      </c>
    </row>
    <row r="325" spans="1:47" s="2" customFormat="1" ht="12">
      <c r="A325" s="40"/>
      <c r="B325" s="41"/>
      <c r="C325" s="42"/>
      <c r="D325" s="260" t="s">
        <v>369</v>
      </c>
      <c r="E325" s="42"/>
      <c r="F325" s="302" t="s">
        <v>1141</v>
      </c>
      <c r="G325" s="42"/>
      <c r="H325" s="42"/>
      <c r="I325" s="156"/>
      <c r="J325" s="42"/>
      <c r="K325" s="42"/>
      <c r="L325" s="46"/>
      <c r="M325" s="303"/>
      <c r="N325" s="304"/>
      <c r="O325" s="93"/>
      <c r="P325" s="93"/>
      <c r="Q325" s="93"/>
      <c r="R325" s="93"/>
      <c r="S325" s="93"/>
      <c r="T325" s="94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9" t="s">
        <v>369</v>
      </c>
      <c r="AU325" s="19" t="s">
        <v>85</v>
      </c>
    </row>
    <row r="326" spans="1:65" s="2" customFormat="1" ht="16.5" customHeight="1">
      <c r="A326" s="40"/>
      <c r="B326" s="41"/>
      <c r="C326" s="245" t="s">
        <v>1394</v>
      </c>
      <c r="D326" s="245" t="s">
        <v>170</v>
      </c>
      <c r="E326" s="246" t="s">
        <v>1395</v>
      </c>
      <c r="F326" s="247" t="s">
        <v>1396</v>
      </c>
      <c r="G326" s="248" t="s">
        <v>173</v>
      </c>
      <c r="H326" s="249">
        <v>25.835</v>
      </c>
      <c r="I326" s="250"/>
      <c r="J326" s="251">
        <f>ROUND(I326*H326,2)</f>
        <v>0</v>
      </c>
      <c r="K326" s="247" t="s">
        <v>317</v>
      </c>
      <c r="L326" s="46"/>
      <c r="M326" s="252" t="s">
        <v>1</v>
      </c>
      <c r="N326" s="253" t="s">
        <v>42</v>
      </c>
      <c r="O326" s="93"/>
      <c r="P326" s="254">
        <f>O326*H326</f>
        <v>0</v>
      </c>
      <c r="Q326" s="254">
        <v>0</v>
      </c>
      <c r="R326" s="254">
        <f>Q326*H326</f>
        <v>0</v>
      </c>
      <c r="S326" s="254">
        <v>0</v>
      </c>
      <c r="T326" s="255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56" t="s">
        <v>175</v>
      </c>
      <c r="AT326" s="256" t="s">
        <v>170</v>
      </c>
      <c r="AU326" s="256" t="s">
        <v>85</v>
      </c>
      <c r="AY326" s="19" t="s">
        <v>167</v>
      </c>
      <c r="BE326" s="257">
        <f>IF(N326="základní",J326,0)</f>
        <v>0</v>
      </c>
      <c r="BF326" s="257">
        <f>IF(N326="snížená",J326,0)</f>
        <v>0</v>
      </c>
      <c r="BG326" s="257">
        <f>IF(N326="zákl. přenesená",J326,0)</f>
        <v>0</v>
      </c>
      <c r="BH326" s="257">
        <f>IF(N326="sníž. přenesená",J326,0)</f>
        <v>0</v>
      </c>
      <c r="BI326" s="257">
        <f>IF(N326="nulová",J326,0)</f>
        <v>0</v>
      </c>
      <c r="BJ326" s="19" t="s">
        <v>85</v>
      </c>
      <c r="BK326" s="257">
        <f>ROUND(I326*H326,2)</f>
        <v>0</v>
      </c>
      <c r="BL326" s="19" t="s">
        <v>175</v>
      </c>
      <c r="BM326" s="256" t="s">
        <v>1397</v>
      </c>
    </row>
    <row r="327" spans="1:47" s="2" customFormat="1" ht="12">
      <c r="A327" s="40"/>
      <c r="B327" s="41"/>
      <c r="C327" s="42"/>
      <c r="D327" s="260" t="s">
        <v>369</v>
      </c>
      <c r="E327" s="42"/>
      <c r="F327" s="302" t="s">
        <v>1371</v>
      </c>
      <c r="G327" s="42"/>
      <c r="H327" s="42"/>
      <c r="I327" s="156"/>
      <c r="J327" s="42"/>
      <c r="K327" s="42"/>
      <c r="L327" s="46"/>
      <c r="M327" s="303"/>
      <c r="N327" s="304"/>
      <c r="O327" s="93"/>
      <c r="P327" s="93"/>
      <c r="Q327" s="93"/>
      <c r="R327" s="93"/>
      <c r="S327" s="93"/>
      <c r="T327" s="94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T327" s="19" t="s">
        <v>369</v>
      </c>
      <c r="AU327" s="19" t="s">
        <v>85</v>
      </c>
    </row>
    <row r="328" spans="1:65" s="2" customFormat="1" ht="16.5" customHeight="1">
      <c r="A328" s="40"/>
      <c r="B328" s="41"/>
      <c r="C328" s="245" t="s">
        <v>1242</v>
      </c>
      <c r="D328" s="245" t="s">
        <v>170</v>
      </c>
      <c r="E328" s="246" t="s">
        <v>1398</v>
      </c>
      <c r="F328" s="247" t="s">
        <v>1399</v>
      </c>
      <c r="G328" s="248" t="s">
        <v>173</v>
      </c>
      <c r="H328" s="249">
        <v>7.514</v>
      </c>
      <c r="I328" s="250"/>
      <c r="J328" s="251">
        <f>ROUND(I328*H328,2)</f>
        <v>0</v>
      </c>
      <c r="K328" s="247" t="s">
        <v>317</v>
      </c>
      <c r="L328" s="46"/>
      <c r="M328" s="252" t="s">
        <v>1</v>
      </c>
      <c r="N328" s="253" t="s">
        <v>42</v>
      </c>
      <c r="O328" s="93"/>
      <c r="P328" s="254">
        <f>O328*H328</f>
        <v>0</v>
      </c>
      <c r="Q328" s="254">
        <v>0</v>
      </c>
      <c r="R328" s="254">
        <f>Q328*H328</f>
        <v>0</v>
      </c>
      <c r="S328" s="254">
        <v>0</v>
      </c>
      <c r="T328" s="255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56" t="s">
        <v>175</v>
      </c>
      <c r="AT328" s="256" t="s">
        <v>170</v>
      </c>
      <c r="AU328" s="256" t="s">
        <v>85</v>
      </c>
      <c r="AY328" s="19" t="s">
        <v>167</v>
      </c>
      <c r="BE328" s="257">
        <f>IF(N328="základní",J328,0)</f>
        <v>0</v>
      </c>
      <c r="BF328" s="257">
        <f>IF(N328="snížená",J328,0)</f>
        <v>0</v>
      </c>
      <c r="BG328" s="257">
        <f>IF(N328="zákl. přenesená",J328,0)</f>
        <v>0</v>
      </c>
      <c r="BH328" s="257">
        <f>IF(N328="sníž. přenesená",J328,0)</f>
        <v>0</v>
      </c>
      <c r="BI328" s="257">
        <f>IF(N328="nulová",J328,0)</f>
        <v>0</v>
      </c>
      <c r="BJ328" s="19" t="s">
        <v>85</v>
      </c>
      <c r="BK328" s="257">
        <f>ROUND(I328*H328,2)</f>
        <v>0</v>
      </c>
      <c r="BL328" s="19" t="s">
        <v>175</v>
      </c>
      <c r="BM328" s="256" t="s">
        <v>1400</v>
      </c>
    </row>
    <row r="329" spans="1:47" s="2" customFormat="1" ht="12">
      <c r="A329" s="40"/>
      <c r="B329" s="41"/>
      <c r="C329" s="42"/>
      <c r="D329" s="260" t="s">
        <v>369</v>
      </c>
      <c r="E329" s="42"/>
      <c r="F329" s="302" t="s">
        <v>1340</v>
      </c>
      <c r="G329" s="42"/>
      <c r="H329" s="42"/>
      <c r="I329" s="156"/>
      <c r="J329" s="42"/>
      <c r="K329" s="42"/>
      <c r="L329" s="46"/>
      <c r="M329" s="303"/>
      <c r="N329" s="304"/>
      <c r="O329" s="93"/>
      <c r="P329" s="93"/>
      <c r="Q329" s="93"/>
      <c r="R329" s="93"/>
      <c r="S329" s="93"/>
      <c r="T329" s="94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T329" s="19" t="s">
        <v>369</v>
      </c>
      <c r="AU329" s="19" t="s">
        <v>85</v>
      </c>
    </row>
    <row r="330" spans="1:65" s="2" customFormat="1" ht="16.5" customHeight="1">
      <c r="A330" s="40"/>
      <c r="B330" s="41"/>
      <c r="C330" s="245" t="s">
        <v>1401</v>
      </c>
      <c r="D330" s="245" t="s">
        <v>170</v>
      </c>
      <c r="E330" s="246" t="s">
        <v>1402</v>
      </c>
      <c r="F330" s="247" t="s">
        <v>1403</v>
      </c>
      <c r="G330" s="248" t="s">
        <v>173</v>
      </c>
      <c r="H330" s="249">
        <v>10.433</v>
      </c>
      <c r="I330" s="250"/>
      <c r="J330" s="251">
        <f>ROUND(I330*H330,2)</f>
        <v>0</v>
      </c>
      <c r="K330" s="247" t="s">
        <v>317</v>
      </c>
      <c r="L330" s="46"/>
      <c r="M330" s="252" t="s">
        <v>1</v>
      </c>
      <c r="N330" s="253" t="s">
        <v>42</v>
      </c>
      <c r="O330" s="93"/>
      <c r="P330" s="254">
        <f>O330*H330</f>
        <v>0</v>
      </c>
      <c r="Q330" s="254">
        <v>0</v>
      </c>
      <c r="R330" s="254">
        <f>Q330*H330</f>
        <v>0</v>
      </c>
      <c r="S330" s="254">
        <v>0</v>
      </c>
      <c r="T330" s="255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56" t="s">
        <v>175</v>
      </c>
      <c r="AT330" s="256" t="s">
        <v>170</v>
      </c>
      <c r="AU330" s="256" t="s">
        <v>85</v>
      </c>
      <c r="AY330" s="19" t="s">
        <v>167</v>
      </c>
      <c r="BE330" s="257">
        <f>IF(N330="základní",J330,0)</f>
        <v>0</v>
      </c>
      <c r="BF330" s="257">
        <f>IF(N330="snížená",J330,0)</f>
        <v>0</v>
      </c>
      <c r="BG330" s="257">
        <f>IF(N330="zákl. přenesená",J330,0)</f>
        <v>0</v>
      </c>
      <c r="BH330" s="257">
        <f>IF(N330="sníž. přenesená",J330,0)</f>
        <v>0</v>
      </c>
      <c r="BI330" s="257">
        <f>IF(N330="nulová",J330,0)</f>
        <v>0</v>
      </c>
      <c r="BJ330" s="19" t="s">
        <v>85</v>
      </c>
      <c r="BK330" s="257">
        <f>ROUND(I330*H330,2)</f>
        <v>0</v>
      </c>
      <c r="BL330" s="19" t="s">
        <v>175</v>
      </c>
      <c r="BM330" s="256" t="s">
        <v>1404</v>
      </c>
    </row>
    <row r="331" spans="1:47" s="2" customFormat="1" ht="12">
      <c r="A331" s="40"/>
      <c r="B331" s="41"/>
      <c r="C331" s="42"/>
      <c r="D331" s="260" t="s">
        <v>369</v>
      </c>
      <c r="E331" s="42"/>
      <c r="F331" s="302" t="s">
        <v>1138</v>
      </c>
      <c r="G331" s="42"/>
      <c r="H331" s="42"/>
      <c r="I331" s="156"/>
      <c r="J331" s="42"/>
      <c r="K331" s="42"/>
      <c r="L331" s="46"/>
      <c r="M331" s="303"/>
      <c r="N331" s="304"/>
      <c r="O331" s="93"/>
      <c r="P331" s="93"/>
      <c r="Q331" s="93"/>
      <c r="R331" s="93"/>
      <c r="S331" s="93"/>
      <c r="T331" s="94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T331" s="19" t="s">
        <v>369</v>
      </c>
      <c r="AU331" s="19" t="s">
        <v>85</v>
      </c>
    </row>
    <row r="332" spans="1:65" s="2" customFormat="1" ht="16.5" customHeight="1">
      <c r="A332" s="40"/>
      <c r="B332" s="41"/>
      <c r="C332" s="245" t="s">
        <v>1245</v>
      </c>
      <c r="D332" s="245" t="s">
        <v>170</v>
      </c>
      <c r="E332" s="246" t="s">
        <v>1405</v>
      </c>
      <c r="F332" s="247" t="s">
        <v>1406</v>
      </c>
      <c r="G332" s="248" t="s">
        <v>173</v>
      </c>
      <c r="H332" s="249">
        <v>2.428</v>
      </c>
      <c r="I332" s="250"/>
      <c r="J332" s="251">
        <f>ROUND(I332*H332,2)</f>
        <v>0</v>
      </c>
      <c r="K332" s="247" t="s">
        <v>317</v>
      </c>
      <c r="L332" s="46"/>
      <c r="M332" s="252" t="s">
        <v>1</v>
      </c>
      <c r="N332" s="253" t="s">
        <v>42</v>
      </c>
      <c r="O332" s="93"/>
      <c r="P332" s="254">
        <f>O332*H332</f>
        <v>0</v>
      </c>
      <c r="Q332" s="254">
        <v>0</v>
      </c>
      <c r="R332" s="254">
        <f>Q332*H332</f>
        <v>0</v>
      </c>
      <c r="S332" s="254">
        <v>0</v>
      </c>
      <c r="T332" s="255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56" t="s">
        <v>175</v>
      </c>
      <c r="AT332" s="256" t="s">
        <v>170</v>
      </c>
      <c r="AU332" s="256" t="s">
        <v>85</v>
      </c>
      <c r="AY332" s="19" t="s">
        <v>167</v>
      </c>
      <c r="BE332" s="257">
        <f>IF(N332="základní",J332,0)</f>
        <v>0</v>
      </c>
      <c r="BF332" s="257">
        <f>IF(N332="snížená",J332,0)</f>
        <v>0</v>
      </c>
      <c r="BG332" s="257">
        <f>IF(N332="zákl. přenesená",J332,0)</f>
        <v>0</v>
      </c>
      <c r="BH332" s="257">
        <f>IF(N332="sníž. přenesená",J332,0)</f>
        <v>0</v>
      </c>
      <c r="BI332" s="257">
        <f>IF(N332="nulová",J332,0)</f>
        <v>0</v>
      </c>
      <c r="BJ332" s="19" t="s">
        <v>85</v>
      </c>
      <c r="BK332" s="257">
        <f>ROUND(I332*H332,2)</f>
        <v>0</v>
      </c>
      <c r="BL332" s="19" t="s">
        <v>175</v>
      </c>
      <c r="BM332" s="256" t="s">
        <v>1407</v>
      </c>
    </row>
    <row r="333" spans="1:47" s="2" customFormat="1" ht="12">
      <c r="A333" s="40"/>
      <c r="B333" s="41"/>
      <c r="C333" s="42"/>
      <c r="D333" s="260" t="s">
        <v>369</v>
      </c>
      <c r="E333" s="42"/>
      <c r="F333" s="302" t="s">
        <v>1141</v>
      </c>
      <c r="G333" s="42"/>
      <c r="H333" s="42"/>
      <c r="I333" s="156"/>
      <c r="J333" s="42"/>
      <c r="K333" s="42"/>
      <c r="L333" s="46"/>
      <c r="M333" s="303"/>
      <c r="N333" s="304"/>
      <c r="O333" s="93"/>
      <c r="P333" s="93"/>
      <c r="Q333" s="93"/>
      <c r="R333" s="93"/>
      <c r="S333" s="93"/>
      <c r="T333" s="94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T333" s="19" t="s">
        <v>369</v>
      </c>
      <c r="AU333" s="19" t="s">
        <v>85</v>
      </c>
    </row>
    <row r="334" spans="1:65" s="2" customFormat="1" ht="16.5" customHeight="1">
      <c r="A334" s="40"/>
      <c r="B334" s="41"/>
      <c r="C334" s="245" t="s">
        <v>1408</v>
      </c>
      <c r="D334" s="245" t="s">
        <v>170</v>
      </c>
      <c r="E334" s="246" t="s">
        <v>1409</v>
      </c>
      <c r="F334" s="247" t="s">
        <v>1410</v>
      </c>
      <c r="G334" s="248" t="s">
        <v>173</v>
      </c>
      <c r="H334" s="249">
        <v>2.059</v>
      </c>
      <c r="I334" s="250"/>
      <c r="J334" s="251">
        <f>ROUND(I334*H334,2)</f>
        <v>0</v>
      </c>
      <c r="K334" s="247" t="s">
        <v>317</v>
      </c>
      <c r="L334" s="46"/>
      <c r="M334" s="252" t="s">
        <v>1</v>
      </c>
      <c r="N334" s="253" t="s">
        <v>42</v>
      </c>
      <c r="O334" s="93"/>
      <c r="P334" s="254">
        <f>O334*H334</f>
        <v>0</v>
      </c>
      <c r="Q334" s="254">
        <v>0</v>
      </c>
      <c r="R334" s="254">
        <f>Q334*H334</f>
        <v>0</v>
      </c>
      <c r="S334" s="254">
        <v>0</v>
      </c>
      <c r="T334" s="255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56" t="s">
        <v>175</v>
      </c>
      <c r="AT334" s="256" t="s">
        <v>170</v>
      </c>
      <c r="AU334" s="256" t="s">
        <v>85</v>
      </c>
      <c r="AY334" s="19" t="s">
        <v>167</v>
      </c>
      <c r="BE334" s="257">
        <f>IF(N334="základní",J334,0)</f>
        <v>0</v>
      </c>
      <c r="BF334" s="257">
        <f>IF(N334="snížená",J334,0)</f>
        <v>0</v>
      </c>
      <c r="BG334" s="257">
        <f>IF(N334="zákl. přenesená",J334,0)</f>
        <v>0</v>
      </c>
      <c r="BH334" s="257">
        <f>IF(N334="sníž. přenesená",J334,0)</f>
        <v>0</v>
      </c>
      <c r="BI334" s="257">
        <f>IF(N334="nulová",J334,0)</f>
        <v>0</v>
      </c>
      <c r="BJ334" s="19" t="s">
        <v>85</v>
      </c>
      <c r="BK334" s="257">
        <f>ROUND(I334*H334,2)</f>
        <v>0</v>
      </c>
      <c r="BL334" s="19" t="s">
        <v>175</v>
      </c>
      <c r="BM334" s="256" t="s">
        <v>1411</v>
      </c>
    </row>
    <row r="335" spans="1:47" s="2" customFormat="1" ht="12">
      <c r="A335" s="40"/>
      <c r="B335" s="41"/>
      <c r="C335" s="42"/>
      <c r="D335" s="260" t="s">
        <v>369</v>
      </c>
      <c r="E335" s="42"/>
      <c r="F335" s="302" t="s">
        <v>1197</v>
      </c>
      <c r="G335" s="42"/>
      <c r="H335" s="42"/>
      <c r="I335" s="156"/>
      <c r="J335" s="42"/>
      <c r="K335" s="42"/>
      <c r="L335" s="46"/>
      <c r="M335" s="303"/>
      <c r="N335" s="304"/>
      <c r="O335" s="93"/>
      <c r="P335" s="93"/>
      <c r="Q335" s="93"/>
      <c r="R335" s="93"/>
      <c r="S335" s="93"/>
      <c r="T335" s="94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9" t="s">
        <v>369</v>
      </c>
      <c r="AU335" s="19" t="s">
        <v>85</v>
      </c>
    </row>
    <row r="336" spans="1:65" s="2" customFormat="1" ht="16.5" customHeight="1">
      <c r="A336" s="40"/>
      <c r="B336" s="41"/>
      <c r="C336" s="245" t="s">
        <v>1248</v>
      </c>
      <c r="D336" s="245" t="s">
        <v>170</v>
      </c>
      <c r="E336" s="246" t="s">
        <v>1412</v>
      </c>
      <c r="F336" s="247" t="s">
        <v>1413</v>
      </c>
      <c r="G336" s="248" t="s">
        <v>173</v>
      </c>
      <c r="H336" s="249">
        <v>3.099</v>
      </c>
      <c r="I336" s="250"/>
      <c r="J336" s="251">
        <f>ROUND(I336*H336,2)</f>
        <v>0</v>
      </c>
      <c r="K336" s="247" t="s">
        <v>317</v>
      </c>
      <c r="L336" s="46"/>
      <c r="M336" s="252" t="s">
        <v>1</v>
      </c>
      <c r="N336" s="253" t="s">
        <v>42</v>
      </c>
      <c r="O336" s="93"/>
      <c r="P336" s="254">
        <f>O336*H336</f>
        <v>0</v>
      </c>
      <c r="Q336" s="254">
        <v>0</v>
      </c>
      <c r="R336" s="254">
        <f>Q336*H336</f>
        <v>0</v>
      </c>
      <c r="S336" s="254">
        <v>0</v>
      </c>
      <c r="T336" s="255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56" t="s">
        <v>175</v>
      </c>
      <c r="AT336" s="256" t="s">
        <v>170</v>
      </c>
      <c r="AU336" s="256" t="s">
        <v>85</v>
      </c>
      <c r="AY336" s="19" t="s">
        <v>167</v>
      </c>
      <c r="BE336" s="257">
        <f>IF(N336="základní",J336,0)</f>
        <v>0</v>
      </c>
      <c r="BF336" s="257">
        <f>IF(N336="snížená",J336,0)</f>
        <v>0</v>
      </c>
      <c r="BG336" s="257">
        <f>IF(N336="zákl. přenesená",J336,0)</f>
        <v>0</v>
      </c>
      <c r="BH336" s="257">
        <f>IF(N336="sníž. přenesená",J336,0)</f>
        <v>0</v>
      </c>
      <c r="BI336" s="257">
        <f>IF(N336="nulová",J336,0)</f>
        <v>0</v>
      </c>
      <c r="BJ336" s="19" t="s">
        <v>85</v>
      </c>
      <c r="BK336" s="257">
        <f>ROUND(I336*H336,2)</f>
        <v>0</v>
      </c>
      <c r="BL336" s="19" t="s">
        <v>175</v>
      </c>
      <c r="BM336" s="256" t="s">
        <v>1414</v>
      </c>
    </row>
    <row r="337" spans="1:47" s="2" customFormat="1" ht="12">
      <c r="A337" s="40"/>
      <c r="B337" s="41"/>
      <c r="C337" s="42"/>
      <c r="D337" s="260" t="s">
        <v>369</v>
      </c>
      <c r="E337" s="42"/>
      <c r="F337" s="302" t="s">
        <v>1141</v>
      </c>
      <c r="G337" s="42"/>
      <c r="H337" s="42"/>
      <c r="I337" s="156"/>
      <c r="J337" s="42"/>
      <c r="K337" s="42"/>
      <c r="L337" s="46"/>
      <c r="M337" s="303"/>
      <c r="N337" s="304"/>
      <c r="O337" s="93"/>
      <c r="P337" s="93"/>
      <c r="Q337" s="93"/>
      <c r="R337" s="93"/>
      <c r="S337" s="93"/>
      <c r="T337" s="94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T337" s="19" t="s">
        <v>369</v>
      </c>
      <c r="AU337" s="19" t="s">
        <v>85</v>
      </c>
    </row>
    <row r="338" spans="1:65" s="2" customFormat="1" ht="16.5" customHeight="1">
      <c r="A338" s="40"/>
      <c r="B338" s="41"/>
      <c r="C338" s="245" t="s">
        <v>1415</v>
      </c>
      <c r="D338" s="245" t="s">
        <v>170</v>
      </c>
      <c r="E338" s="246" t="s">
        <v>1416</v>
      </c>
      <c r="F338" s="247" t="s">
        <v>1417</v>
      </c>
      <c r="G338" s="248" t="s">
        <v>173</v>
      </c>
      <c r="H338" s="249">
        <v>3.01</v>
      </c>
      <c r="I338" s="250"/>
      <c r="J338" s="251">
        <f>ROUND(I338*H338,2)</f>
        <v>0</v>
      </c>
      <c r="K338" s="247" t="s">
        <v>317</v>
      </c>
      <c r="L338" s="46"/>
      <c r="M338" s="252" t="s">
        <v>1</v>
      </c>
      <c r="N338" s="253" t="s">
        <v>42</v>
      </c>
      <c r="O338" s="93"/>
      <c r="P338" s="254">
        <f>O338*H338</f>
        <v>0</v>
      </c>
      <c r="Q338" s="254">
        <v>0</v>
      </c>
      <c r="R338" s="254">
        <f>Q338*H338</f>
        <v>0</v>
      </c>
      <c r="S338" s="254">
        <v>0</v>
      </c>
      <c r="T338" s="255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56" t="s">
        <v>175</v>
      </c>
      <c r="AT338" s="256" t="s">
        <v>170</v>
      </c>
      <c r="AU338" s="256" t="s">
        <v>85</v>
      </c>
      <c r="AY338" s="19" t="s">
        <v>167</v>
      </c>
      <c r="BE338" s="257">
        <f>IF(N338="základní",J338,0)</f>
        <v>0</v>
      </c>
      <c r="BF338" s="257">
        <f>IF(N338="snížená",J338,0)</f>
        <v>0</v>
      </c>
      <c r="BG338" s="257">
        <f>IF(N338="zákl. přenesená",J338,0)</f>
        <v>0</v>
      </c>
      <c r="BH338" s="257">
        <f>IF(N338="sníž. přenesená",J338,0)</f>
        <v>0</v>
      </c>
      <c r="BI338" s="257">
        <f>IF(N338="nulová",J338,0)</f>
        <v>0</v>
      </c>
      <c r="BJ338" s="19" t="s">
        <v>85</v>
      </c>
      <c r="BK338" s="257">
        <f>ROUND(I338*H338,2)</f>
        <v>0</v>
      </c>
      <c r="BL338" s="19" t="s">
        <v>175</v>
      </c>
      <c r="BM338" s="256" t="s">
        <v>1418</v>
      </c>
    </row>
    <row r="339" spans="1:47" s="2" customFormat="1" ht="12">
      <c r="A339" s="40"/>
      <c r="B339" s="41"/>
      <c r="C339" s="42"/>
      <c r="D339" s="260" t="s">
        <v>369</v>
      </c>
      <c r="E339" s="42"/>
      <c r="F339" s="302" t="s">
        <v>1141</v>
      </c>
      <c r="G339" s="42"/>
      <c r="H339" s="42"/>
      <c r="I339" s="156"/>
      <c r="J339" s="42"/>
      <c r="K339" s="42"/>
      <c r="L339" s="46"/>
      <c r="M339" s="303"/>
      <c r="N339" s="304"/>
      <c r="O339" s="93"/>
      <c r="P339" s="93"/>
      <c r="Q339" s="93"/>
      <c r="R339" s="93"/>
      <c r="S339" s="93"/>
      <c r="T339" s="94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T339" s="19" t="s">
        <v>369</v>
      </c>
      <c r="AU339" s="19" t="s">
        <v>85</v>
      </c>
    </row>
    <row r="340" spans="1:65" s="2" customFormat="1" ht="16.5" customHeight="1">
      <c r="A340" s="40"/>
      <c r="B340" s="41"/>
      <c r="C340" s="245" t="s">
        <v>1251</v>
      </c>
      <c r="D340" s="245" t="s">
        <v>170</v>
      </c>
      <c r="E340" s="246" t="s">
        <v>1419</v>
      </c>
      <c r="F340" s="247" t="s">
        <v>1420</v>
      </c>
      <c r="G340" s="248" t="s">
        <v>173</v>
      </c>
      <c r="H340" s="249">
        <v>2.503</v>
      </c>
      <c r="I340" s="250"/>
      <c r="J340" s="251">
        <f>ROUND(I340*H340,2)</f>
        <v>0</v>
      </c>
      <c r="K340" s="247" t="s">
        <v>317</v>
      </c>
      <c r="L340" s="46"/>
      <c r="M340" s="252" t="s">
        <v>1</v>
      </c>
      <c r="N340" s="253" t="s">
        <v>42</v>
      </c>
      <c r="O340" s="93"/>
      <c r="P340" s="254">
        <f>O340*H340</f>
        <v>0</v>
      </c>
      <c r="Q340" s="254">
        <v>0</v>
      </c>
      <c r="R340" s="254">
        <f>Q340*H340</f>
        <v>0</v>
      </c>
      <c r="S340" s="254">
        <v>0</v>
      </c>
      <c r="T340" s="255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56" t="s">
        <v>175</v>
      </c>
      <c r="AT340" s="256" t="s">
        <v>170</v>
      </c>
      <c r="AU340" s="256" t="s">
        <v>85</v>
      </c>
      <c r="AY340" s="19" t="s">
        <v>167</v>
      </c>
      <c r="BE340" s="257">
        <f>IF(N340="základní",J340,0)</f>
        <v>0</v>
      </c>
      <c r="BF340" s="257">
        <f>IF(N340="snížená",J340,0)</f>
        <v>0</v>
      </c>
      <c r="BG340" s="257">
        <f>IF(N340="zákl. přenesená",J340,0)</f>
        <v>0</v>
      </c>
      <c r="BH340" s="257">
        <f>IF(N340="sníž. přenesená",J340,0)</f>
        <v>0</v>
      </c>
      <c r="BI340" s="257">
        <f>IF(N340="nulová",J340,0)</f>
        <v>0</v>
      </c>
      <c r="BJ340" s="19" t="s">
        <v>85</v>
      </c>
      <c r="BK340" s="257">
        <f>ROUND(I340*H340,2)</f>
        <v>0</v>
      </c>
      <c r="BL340" s="19" t="s">
        <v>175</v>
      </c>
      <c r="BM340" s="256" t="s">
        <v>1421</v>
      </c>
    </row>
    <row r="341" spans="1:47" s="2" customFormat="1" ht="12">
      <c r="A341" s="40"/>
      <c r="B341" s="41"/>
      <c r="C341" s="42"/>
      <c r="D341" s="260" t="s">
        <v>369</v>
      </c>
      <c r="E341" s="42"/>
      <c r="F341" s="302" t="s">
        <v>1371</v>
      </c>
      <c r="G341" s="42"/>
      <c r="H341" s="42"/>
      <c r="I341" s="156"/>
      <c r="J341" s="42"/>
      <c r="K341" s="42"/>
      <c r="L341" s="46"/>
      <c r="M341" s="303"/>
      <c r="N341" s="304"/>
      <c r="O341" s="93"/>
      <c r="P341" s="93"/>
      <c r="Q341" s="93"/>
      <c r="R341" s="93"/>
      <c r="S341" s="93"/>
      <c r="T341" s="94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T341" s="19" t="s">
        <v>369</v>
      </c>
      <c r="AU341" s="19" t="s">
        <v>85</v>
      </c>
    </row>
    <row r="342" spans="1:65" s="2" customFormat="1" ht="16.5" customHeight="1">
      <c r="A342" s="40"/>
      <c r="B342" s="41"/>
      <c r="C342" s="245" t="s">
        <v>1422</v>
      </c>
      <c r="D342" s="245" t="s">
        <v>170</v>
      </c>
      <c r="E342" s="246" t="s">
        <v>1423</v>
      </c>
      <c r="F342" s="247" t="s">
        <v>1424</v>
      </c>
      <c r="G342" s="248" t="s">
        <v>173</v>
      </c>
      <c r="H342" s="249">
        <v>15.444</v>
      </c>
      <c r="I342" s="250"/>
      <c r="J342" s="251">
        <f>ROUND(I342*H342,2)</f>
        <v>0</v>
      </c>
      <c r="K342" s="247" t="s">
        <v>317</v>
      </c>
      <c r="L342" s="46"/>
      <c r="M342" s="252" t="s">
        <v>1</v>
      </c>
      <c r="N342" s="253" t="s">
        <v>42</v>
      </c>
      <c r="O342" s="93"/>
      <c r="P342" s="254">
        <f>O342*H342</f>
        <v>0</v>
      </c>
      <c r="Q342" s="254">
        <v>0</v>
      </c>
      <c r="R342" s="254">
        <f>Q342*H342</f>
        <v>0</v>
      </c>
      <c r="S342" s="254">
        <v>0</v>
      </c>
      <c r="T342" s="255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56" t="s">
        <v>175</v>
      </c>
      <c r="AT342" s="256" t="s">
        <v>170</v>
      </c>
      <c r="AU342" s="256" t="s">
        <v>85</v>
      </c>
      <c r="AY342" s="19" t="s">
        <v>167</v>
      </c>
      <c r="BE342" s="257">
        <f>IF(N342="základní",J342,0)</f>
        <v>0</v>
      </c>
      <c r="BF342" s="257">
        <f>IF(N342="snížená",J342,0)</f>
        <v>0</v>
      </c>
      <c r="BG342" s="257">
        <f>IF(N342="zákl. přenesená",J342,0)</f>
        <v>0</v>
      </c>
      <c r="BH342" s="257">
        <f>IF(N342="sníž. přenesená",J342,0)</f>
        <v>0</v>
      </c>
      <c r="BI342" s="257">
        <f>IF(N342="nulová",J342,0)</f>
        <v>0</v>
      </c>
      <c r="BJ342" s="19" t="s">
        <v>85</v>
      </c>
      <c r="BK342" s="257">
        <f>ROUND(I342*H342,2)</f>
        <v>0</v>
      </c>
      <c r="BL342" s="19" t="s">
        <v>175</v>
      </c>
      <c r="BM342" s="256" t="s">
        <v>1425</v>
      </c>
    </row>
    <row r="343" spans="1:47" s="2" customFormat="1" ht="12">
      <c r="A343" s="40"/>
      <c r="B343" s="41"/>
      <c r="C343" s="42"/>
      <c r="D343" s="260" t="s">
        <v>369</v>
      </c>
      <c r="E343" s="42"/>
      <c r="F343" s="302" t="s">
        <v>1138</v>
      </c>
      <c r="G343" s="42"/>
      <c r="H343" s="42"/>
      <c r="I343" s="156"/>
      <c r="J343" s="42"/>
      <c r="K343" s="42"/>
      <c r="L343" s="46"/>
      <c r="M343" s="303"/>
      <c r="N343" s="304"/>
      <c r="O343" s="93"/>
      <c r="P343" s="93"/>
      <c r="Q343" s="93"/>
      <c r="R343" s="93"/>
      <c r="S343" s="93"/>
      <c r="T343" s="94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T343" s="19" t="s">
        <v>369</v>
      </c>
      <c r="AU343" s="19" t="s">
        <v>85</v>
      </c>
    </row>
    <row r="344" spans="1:65" s="2" customFormat="1" ht="16.5" customHeight="1">
      <c r="A344" s="40"/>
      <c r="B344" s="41"/>
      <c r="C344" s="245" t="s">
        <v>1254</v>
      </c>
      <c r="D344" s="245" t="s">
        <v>170</v>
      </c>
      <c r="E344" s="246" t="s">
        <v>1426</v>
      </c>
      <c r="F344" s="247" t="s">
        <v>1427</v>
      </c>
      <c r="G344" s="248" t="s">
        <v>173</v>
      </c>
      <c r="H344" s="249">
        <v>3.43</v>
      </c>
      <c r="I344" s="250"/>
      <c r="J344" s="251">
        <f>ROUND(I344*H344,2)</f>
        <v>0</v>
      </c>
      <c r="K344" s="247" t="s">
        <v>317</v>
      </c>
      <c r="L344" s="46"/>
      <c r="M344" s="252" t="s">
        <v>1</v>
      </c>
      <c r="N344" s="253" t="s">
        <v>42</v>
      </c>
      <c r="O344" s="93"/>
      <c r="P344" s="254">
        <f>O344*H344</f>
        <v>0</v>
      </c>
      <c r="Q344" s="254">
        <v>0</v>
      </c>
      <c r="R344" s="254">
        <f>Q344*H344</f>
        <v>0</v>
      </c>
      <c r="S344" s="254">
        <v>0</v>
      </c>
      <c r="T344" s="255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56" t="s">
        <v>175</v>
      </c>
      <c r="AT344" s="256" t="s">
        <v>170</v>
      </c>
      <c r="AU344" s="256" t="s">
        <v>85</v>
      </c>
      <c r="AY344" s="19" t="s">
        <v>167</v>
      </c>
      <c r="BE344" s="257">
        <f>IF(N344="základní",J344,0)</f>
        <v>0</v>
      </c>
      <c r="BF344" s="257">
        <f>IF(N344="snížená",J344,0)</f>
        <v>0</v>
      </c>
      <c r="BG344" s="257">
        <f>IF(N344="zákl. přenesená",J344,0)</f>
        <v>0</v>
      </c>
      <c r="BH344" s="257">
        <f>IF(N344="sníž. přenesená",J344,0)</f>
        <v>0</v>
      </c>
      <c r="BI344" s="257">
        <f>IF(N344="nulová",J344,0)</f>
        <v>0</v>
      </c>
      <c r="BJ344" s="19" t="s">
        <v>85</v>
      </c>
      <c r="BK344" s="257">
        <f>ROUND(I344*H344,2)</f>
        <v>0</v>
      </c>
      <c r="BL344" s="19" t="s">
        <v>175</v>
      </c>
      <c r="BM344" s="256" t="s">
        <v>1428</v>
      </c>
    </row>
    <row r="345" spans="1:47" s="2" customFormat="1" ht="12">
      <c r="A345" s="40"/>
      <c r="B345" s="41"/>
      <c r="C345" s="42"/>
      <c r="D345" s="260" t="s">
        <v>369</v>
      </c>
      <c r="E345" s="42"/>
      <c r="F345" s="302" t="s">
        <v>1314</v>
      </c>
      <c r="G345" s="42"/>
      <c r="H345" s="42"/>
      <c r="I345" s="156"/>
      <c r="J345" s="42"/>
      <c r="K345" s="42"/>
      <c r="L345" s="46"/>
      <c r="M345" s="303"/>
      <c r="N345" s="304"/>
      <c r="O345" s="93"/>
      <c r="P345" s="93"/>
      <c r="Q345" s="93"/>
      <c r="R345" s="93"/>
      <c r="S345" s="93"/>
      <c r="T345" s="94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T345" s="19" t="s">
        <v>369</v>
      </c>
      <c r="AU345" s="19" t="s">
        <v>85</v>
      </c>
    </row>
    <row r="346" spans="1:65" s="2" customFormat="1" ht="16.5" customHeight="1">
      <c r="A346" s="40"/>
      <c r="B346" s="41"/>
      <c r="C346" s="245" t="s">
        <v>1429</v>
      </c>
      <c r="D346" s="245" t="s">
        <v>170</v>
      </c>
      <c r="E346" s="246" t="s">
        <v>1430</v>
      </c>
      <c r="F346" s="247" t="s">
        <v>1431</v>
      </c>
      <c r="G346" s="248" t="s">
        <v>173</v>
      </c>
      <c r="H346" s="249">
        <v>1.283</v>
      </c>
      <c r="I346" s="250"/>
      <c r="J346" s="251">
        <f>ROUND(I346*H346,2)</f>
        <v>0</v>
      </c>
      <c r="K346" s="247" t="s">
        <v>317</v>
      </c>
      <c r="L346" s="46"/>
      <c r="M346" s="252" t="s">
        <v>1</v>
      </c>
      <c r="N346" s="253" t="s">
        <v>42</v>
      </c>
      <c r="O346" s="93"/>
      <c r="P346" s="254">
        <f>O346*H346</f>
        <v>0</v>
      </c>
      <c r="Q346" s="254">
        <v>0</v>
      </c>
      <c r="R346" s="254">
        <f>Q346*H346</f>
        <v>0</v>
      </c>
      <c r="S346" s="254">
        <v>0</v>
      </c>
      <c r="T346" s="255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56" t="s">
        <v>175</v>
      </c>
      <c r="AT346" s="256" t="s">
        <v>170</v>
      </c>
      <c r="AU346" s="256" t="s">
        <v>85</v>
      </c>
      <c r="AY346" s="19" t="s">
        <v>167</v>
      </c>
      <c r="BE346" s="257">
        <f>IF(N346="základní",J346,0)</f>
        <v>0</v>
      </c>
      <c r="BF346" s="257">
        <f>IF(N346="snížená",J346,0)</f>
        <v>0</v>
      </c>
      <c r="BG346" s="257">
        <f>IF(N346="zákl. přenesená",J346,0)</f>
        <v>0</v>
      </c>
      <c r="BH346" s="257">
        <f>IF(N346="sníž. přenesená",J346,0)</f>
        <v>0</v>
      </c>
      <c r="BI346" s="257">
        <f>IF(N346="nulová",J346,0)</f>
        <v>0</v>
      </c>
      <c r="BJ346" s="19" t="s">
        <v>85</v>
      </c>
      <c r="BK346" s="257">
        <f>ROUND(I346*H346,2)</f>
        <v>0</v>
      </c>
      <c r="BL346" s="19" t="s">
        <v>175</v>
      </c>
      <c r="BM346" s="256" t="s">
        <v>1432</v>
      </c>
    </row>
    <row r="347" spans="1:47" s="2" customFormat="1" ht="12">
      <c r="A347" s="40"/>
      <c r="B347" s="41"/>
      <c r="C347" s="42"/>
      <c r="D347" s="260" t="s">
        <v>369</v>
      </c>
      <c r="E347" s="42"/>
      <c r="F347" s="302" t="s">
        <v>1141</v>
      </c>
      <c r="G347" s="42"/>
      <c r="H347" s="42"/>
      <c r="I347" s="156"/>
      <c r="J347" s="42"/>
      <c r="K347" s="42"/>
      <c r="L347" s="46"/>
      <c r="M347" s="303"/>
      <c r="N347" s="304"/>
      <c r="O347" s="93"/>
      <c r="P347" s="93"/>
      <c r="Q347" s="93"/>
      <c r="R347" s="93"/>
      <c r="S347" s="93"/>
      <c r="T347" s="94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T347" s="19" t="s">
        <v>369</v>
      </c>
      <c r="AU347" s="19" t="s">
        <v>85</v>
      </c>
    </row>
    <row r="348" spans="1:65" s="2" customFormat="1" ht="16.5" customHeight="1">
      <c r="A348" s="40"/>
      <c r="B348" s="41"/>
      <c r="C348" s="245" t="s">
        <v>1257</v>
      </c>
      <c r="D348" s="245" t="s">
        <v>170</v>
      </c>
      <c r="E348" s="246" t="s">
        <v>1433</v>
      </c>
      <c r="F348" s="247" t="s">
        <v>1434</v>
      </c>
      <c r="G348" s="248" t="s">
        <v>173</v>
      </c>
      <c r="H348" s="249">
        <v>10.325</v>
      </c>
      <c r="I348" s="250"/>
      <c r="J348" s="251">
        <f>ROUND(I348*H348,2)</f>
        <v>0</v>
      </c>
      <c r="K348" s="247" t="s">
        <v>317</v>
      </c>
      <c r="L348" s="46"/>
      <c r="M348" s="252" t="s">
        <v>1</v>
      </c>
      <c r="N348" s="253" t="s">
        <v>42</v>
      </c>
      <c r="O348" s="93"/>
      <c r="P348" s="254">
        <f>O348*H348</f>
        <v>0</v>
      </c>
      <c r="Q348" s="254">
        <v>0</v>
      </c>
      <c r="R348" s="254">
        <f>Q348*H348</f>
        <v>0</v>
      </c>
      <c r="S348" s="254">
        <v>0</v>
      </c>
      <c r="T348" s="255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56" t="s">
        <v>175</v>
      </c>
      <c r="AT348" s="256" t="s">
        <v>170</v>
      </c>
      <c r="AU348" s="256" t="s">
        <v>85</v>
      </c>
      <c r="AY348" s="19" t="s">
        <v>167</v>
      </c>
      <c r="BE348" s="257">
        <f>IF(N348="základní",J348,0)</f>
        <v>0</v>
      </c>
      <c r="BF348" s="257">
        <f>IF(N348="snížená",J348,0)</f>
        <v>0</v>
      </c>
      <c r="BG348" s="257">
        <f>IF(N348="zákl. přenesená",J348,0)</f>
        <v>0</v>
      </c>
      <c r="BH348" s="257">
        <f>IF(N348="sníž. přenesená",J348,0)</f>
        <v>0</v>
      </c>
      <c r="BI348" s="257">
        <f>IF(N348="nulová",J348,0)</f>
        <v>0</v>
      </c>
      <c r="BJ348" s="19" t="s">
        <v>85</v>
      </c>
      <c r="BK348" s="257">
        <f>ROUND(I348*H348,2)</f>
        <v>0</v>
      </c>
      <c r="BL348" s="19" t="s">
        <v>175</v>
      </c>
      <c r="BM348" s="256" t="s">
        <v>1435</v>
      </c>
    </row>
    <row r="349" spans="1:47" s="2" customFormat="1" ht="12">
      <c r="A349" s="40"/>
      <c r="B349" s="41"/>
      <c r="C349" s="42"/>
      <c r="D349" s="260" t="s">
        <v>369</v>
      </c>
      <c r="E349" s="42"/>
      <c r="F349" s="302" t="s">
        <v>1138</v>
      </c>
      <c r="G349" s="42"/>
      <c r="H349" s="42"/>
      <c r="I349" s="156"/>
      <c r="J349" s="42"/>
      <c r="K349" s="42"/>
      <c r="L349" s="46"/>
      <c r="M349" s="303"/>
      <c r="N349" s="304"/>
      <c r="O349" s="93"/>
      <c r="P349" s="93"/>
      <c r="Q349" s="93"/>
      <c r="R349" s="93"/>
      <c r="S349" s="93"/>
      <c r="T349" s="94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T349" s="19" t="s">
        <v>369</v>
      </c>
      <c r="AU349" s="19" t="s">
        <v>85</v>
      </c>
    </row>
    <row r="350" spans="1:65" s="2" customFormat="1" ht="16.5" customHeight="1">
      <c r="A350" s="40"/>
      <c r="B350" s="41"/>
      <c r="C350" s="245" t="s">
        <v>1436</v>
      </c>
      <c r="D350" s="245" t="s">
        <v>170</v>
      </c>
      <c r="E350" s="246" t="s">
        <v>1437</v>
      </c>
      <c r="F350" s="247" t="s">
        <v>1438</v>
      </c>
      <c r="G350" s="248" t="s">
        <v>173</v>
      </c>
      <c r="H350" s="249">
        <v>7.189</v>
      </c>
      <c r="I350" s="250"/>
      <c r="J350" s="251">
        <f>ROUND(I350*H350,2)</f>
        <v>0</v>
      </c>
      <c r="K350" s="247" t="s">
        <v>317</v>
      </c>
      <c r="L350" s="46"/>
      <c r="M350" s="252" t="s">
        <v>1</v>
      </c>
      <c r="N350" s="253" t="s">
        <v>42</v>
      </c>
      <c r="O350" s="93"/>
      <c r="P350" s="254">
        <f>O350*H350</f>
        <v>0</v>
      </c>
      <c r="Q350" s="254">
        <v>0</v>
      </c>
      <c r="R350" s="254">
        <f>Q350*H350</f>
        <v>0</v>
      </c>
      <c r="S350" s="254">
        <v>0</v>
      </c>
      <c r="T350" s="255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56" t="s">
        <v>175</v>
      </c>
      <c r="AT350" s="256" t="s">
        <v>170</v>
      </c>
      <c r="AU350" s="256" t="s">
        <v>85</v>
      </c>
      <c r="AY350" s="19" t="s">
        <v>167</v>
      </c>
      <c r="BE350" s="257">
        <f>IF(N350="základní",J350,0)</f>
        <v>0</v>
      </c>
      <c r="BF350" s="257">
        <f>IF(N350="snížená",J350,0)</f>
        <v>0</v>
      </c>
      <c r="BG350" s="257">
        <f>IF(N350="zákl. přenesená",J350,0)</f>
        <v>0</v>
      </c>
      <c r="BH350" s="257">
        <f>IF(N350="sníž. přenesená",J350,0)</f>
        <v>0</v>
      </c>
      <c r="BI350" s="257">
        <f>IF(N350="nulová",J350,0)</f>
        <v>0</v>
      </c>
      <c r="BJ350" s="19" t="s">
        <v>85</v>
      </c>
      <c r="BK350" s="257">
        <f>ROUND(I350*H350,2)</f>
        <v>0</v>
      </c>
      <c r="BL350" s="19" t="s">
        <v>175</v>
      </c>
      <c r="BM350" s="256" t="s">
        <v>1439</v>
      </c>
    </row>
    <row r="351" spans="1:47" s="2" customFormat="1" ht="12">
      <c r="A351" s="40"/>
      <c r="B351" s="41"/>
      <c r="C351" s="42"/>
      <c r="D351" s="260" t="s">
        <v>369</v>
      </c>
      <c r="E351" s="42"/>
      <c r="F351" s="302" t="s">
        <v>1141</v>
      </c>
      <c r="G351" s="42"/>
      <c r="H351" s="42"/>
      <c r="I351" s="156"/>
      <c r="J351" s="42"/>
      <c r="K351" s="42"/>
      <c r="L351" s="46"/>
      <c r="M351" s="303"/>
      <c r="N351" s="304"/>
      <c r="O351" s="93"/>
      <c r="P351" s="93"/>
      <c r="Q351" s="93"/>
      <c r="R351" s="93"/>
      <c r="S351" s="93"/>
      <c r="T351" s="94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T351" s="19" t="s">
        <v>369</v>
      </c>
      <c r="AU351" s="19" t="s">
        <v>85</v>
      </c>
    </row>
    <row r="352" spans="1:65" s="2" customFormat="1" ht="16.5" customHeight="1">
      <c r="A352" s="40"/>
      <c r="B352" s="41"/>
      <c r="C352" s="245" t="s">
        <v>1260</v>
      </c>
      <c r="D352" s="245" t="s">
        <v>170</v>
      </c>
      <c r="E352" s="246" t="s">
        <v>1440</v>
      </c>
      <c r="F352" s="247" t="s">
        <v>1441</v>
      </c>
      <c r="G352" s="248" t="s">
        <v>173</v>
      </c>
      <c r="H352" s="249">
        <v>5.03</v>
      </c>
      <c r="I352" s="250"/>
      <c r="J352" s="251">
        <f>ROUND(I352*H352,2)</f>
        <v>0</v>
      </c>
      <c r="K352" s="247" t="s">
        <v>317</v>
      </c>
      <c r="L352" s="46"/>
      <c r="M352" s="252" t="s">
        <v>1</v>
      </c>
      <c r="N352" s="253" t="s">
        <v>42</v>
      </c>
      <c r="O352" s="93"/>
      <c r="P352" s="254">
        <f>O352*H352</f>
        <v>0</v>
      </c>
      <c r="Q352" s="254">
        <v>0</v>
      </c>
      <c r="R352" s="254">
        <f>Q352*H352</f>
        <v>0</v>
      </c>
      <c r="S352" s="254">
        <v>0</v>
      </c>
      <c r="T352" s="255">
        <f>S352*H352</f>
        <v>0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56" t="s">
        <v>175</v>
      </c>
      <c r="AT352" s="256" t="s">
        <v>170</v>
      </c>
      <c r="AU352" s="256" t="s">
        <v>85</v>
      </c>
      <c r="AY352" s="19" t="s">
        <v>167</v>
      </c>
      <c r="BE352" s="257">
        <f>IF(N352="základní",J352,0)</f>
        <v>0</v>
      </c>
      <c r="BF352" s="257">
        <f>IF(N352="snížená",J352,0)</f>
        <v>0</v>
      </c>
      <c r="BG352" s="257">
        <f>IF(N352="zákl. přenesená",J352,0)</f>
        <v>0</v>
      </c>
      <c r="BH352" s="257">
        <f>IF(N352="sníž. přenesená",J352,0)</f>
        <v>0</v>
      </c>
      <c r="BI352" s="257">
        <f>IF(N352="nulová",J352,0)</f>
        <v>0</v>
      </c>
      <c r="BJ352" s="19" t="s">
        <v>85</v>
      </c>
      <c r="BK352" s="257">
        <f>ROUND(I352*H352,2)</f>
        <v>0</v>
      </c>
      <c r="BL352" s="19" t="s">
        <v>175</v>
      </c>
      <c r="BM352" s="256" t="s">
        <v>1442</v>
      </c>
    </row>
    <row r="353" spans="1:47" s="2" customFormat="1" ht="12">
      <c r="A353" s="40"/>
      <c r="B353" s="41"/>
      <c r="C353" s="42"/>
      <c r="D353" s="260" t="s">
        <v>369</v>
      </c>
      <c r="E353" s="42"/>
      <c r="F353" s="302" t="s">
        <v>1141</v>
      </c>
      <c r="G353" s="42"/>
      <c r="H353" s="42"/>
      <c r="I353" s="156"/>
      <c r="J353" s="42"/>
      <c r="K353" s="42"/>
      <c r="L353" s="46"/>
      <c r="M353" s="303"/>
      <c r="N353" s="304"/>
      <c r="O353" s="93"/>
      <c r="P353" s="93"/>
      <c r="Q353" s="93"/>
      <c r="R353" s="93"/>
      <c r="S353" s="93"/>
      <c r="T353" s="94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T353" s="19" t="s">
        <v>369</v>
      </c>
      <c r="AU353" s="19" t="s">
        <v>85</v>
      </c>
    </row>
    <row r="354" spans="1:65" s="2" customFormat="1" ht="16.5" customHeight="1">
      <c r="A354" s="40"/>
      <c r="B354" s="41"/>
      <c r="C354" s="245" t="s">
        <v>1443</v>
      </c>
      <c r="D354" s="245" t="s">
        <v>170</v>
      </c>
      <c r="E354" s="246" t="s">
        <v>1444</v>
      </c>
      <c r="F354" s="247" t="s">
        <v>1445</v>
      </c>
      <c r="G354" s="248" t="s">
        <v>173</v>
      </c>
      <c r="H354" s="249">
        <v>13.24</v>
      </c>
      <c r="I354" s="250"/>
      <c r="J354" s="251">
        <f>ROUND(I354*H354,2)</f>
        <v>0</v>
      </c>
      <c r="K354" s="247" t="s">
        <v>317</v>
      </c>
      <c r="L354" s="46"/>
      <c r="M354" s="252" t="s">
        <v>1</v>
      </c>
      <c r="N354" s="253" t="s">
        <v>42</v>
      </c>
      <c r="O354" s="93"/>
      <c r="P354" s="254">
        <f>O354*H354</f>
        <v>0</v>
      </c>
      <c r="Q354" s="254">
        <v>0</v>
      </c>
      <c r="R354" s="254">
        <f>Q354*H354</f>
        <v>0</v>
      </c>
      <c r="S354" s="254">
        <v>0</v>
      </c>
      <c r="T354" s="255">
        <f>S354*H354</f>
        <v>0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56" t="s">
        <v>175</v>
      </c>
      <c r="AT354" s="256" t="s">
        <v>170</v>
      </c>
      <c r="AU354" s="256" t="s">
        <v>85</v>
      </c>
      <c r="AY354" s="19" t="s">
        <v>167</v>
      </c>
      <c r="BE354" s="257">
        <f>IF(N354="základní",J354,0)</f>
        <v>0</v>
      </c>
      <c r="BF354" s="257">
        <f>IF(N354="snížená",J354,0)</f>
        <v>0</v>
      </c>
      <c r="BG354" s="257">
        <f>IF(N354="zákl. přenesená",J354,0)</f>
        <v>0</v>
      </c>
      <c r="BH354" s="257">
        <f>IF(N354="sníž. přenesená",J354,0)</f>
        <v>0</v>
      </c>
      <c r="BI354" s="257">
        <f>IF(N354="nulová",J354,0)</f>
        <v>0</v>
      </c>
      <c r="BJ354" s="19" t="s">
        <v>85</v>
      </c>
      <c r="BK354" s="257">
        <f>ROUND(I354*H354,2)</f>
        <v>0</v>
      </c>
      <c r="BL354" s="19" t="s">
        <v>175</v>
      </c>
      <c r="BM354" s="256" t="s">
        <v>1446</v>
      </c>
    </row>
    <row r="355" spans="1:47" s="2" customFormat="1" ht="12">
      <c r="A355" s="40"/>
      <c r="B355" s="41"/>
      <c r="C355" s="42"/>
      <c r="D355" s="260" t="s">
        <v>369</v>
      </c>
      <c r="E355" s="42"/>
      <c r="F355" s="302" t="s">
        <v>1138</v>
      </c>
      <c r="G355" s="42"/>
      <c r="H355" s="42"/>
      <c r="I355" s="156"/>
      <c r="J355" s="42"/>
      <c r="K355" s="42"/>
      <c r="L355" s="46"/>
      <c r="M355" s="303"/>
      <c r="N355" s="304"/>
      <c r="O355" s="93"/>
      <c r="P355" s="93"/>
      <c r="Q355" s="93"/>
      <c r="R355" s="93"/>
      <c r="S355" s="93"/>
      <c r="T355" s="94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T355" s="19" t="s">
        <v>369</v>
      </c>
      <c r="AU355" s="19" t="s">
        <v>85</v>
      </c>
    </row>
    <row r="356" spans="1:65" s="2" customFormat="1" ht="16.5" customHeight="1">
      <c r="A356" s="40"/>
      <c r="B356" s="41"/>
      <c r="C356" s="245" t="s">
        <v>1263</v>
      </c>
      <c r="D356" s="245" t="s">
        <v>170</v>
      </c>
      <c r="E356" s="246" t="s">
        <v>1447</v>
      </c>
      <c r="F356" s="247" t="s">
        <v>1448</v>
      </c>
      <c r="G356" s="248" t="s">
        <v>173</v>
      </c>
      <c r="H356" s="249">
        <v>6.794</v>
      </c>
      <c r="I356" s="250"/>
      <c r="J356" s="251">
        <f>ROUND(I356*H356,2)</f>
        <v>0</v>
      </c>
      <c r="K356" s="247" t="s">
        <v>317</v>
      </c>
      <c r="L356" s="46"/>
      <c r="M356" s="252" t="s">
        <v>1</v>
      </c>
      <c r="N356" s="253" t="s">
        <v>42</v>
      </c>
      <c r="O356" s="93"/>
      <c r="P356" s="254">
        <f>O356*H356</f>
        <v>0</v>
      </c>
      <c r="Q356" s="254">
        <v>0</v>
      </c>
      <c r="R356" s="254">
        <f>Q356*H356</f>
        <v>0</v>
      </c>
      <c r="S356" s="254">
        <v>0</v>
      </c>
      <c r="T356" s="255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56" t="s">
        <v>175</v>
      </c>
      <c r="AT356" s="256" t="s">
        <v>170</v>
      </c>
      <c r="AU356" s="256" t="s">
        <v>85</v>
      </c>
      <c r="AY356" s="19" t="s">
        <v>167</v>
      </c>
      <c r="BE356" s="257">
        <f>IF(N356="základní",J356,0)</f>
        <v>0</v>
      </c>
      <c r="BF356" s="257">
        <f>IF(N356="snížená",J356,0)</f>
        <v>0</v>
      </c>
      <c r="BG356" s="257">
        <f>IF(N356="zákl. přenesená",J356,0)</f>
        <v>0</v>
      </c>
      <c r="BH356" s="257">
        <f>IF(N356="sníž. přenesená",J356,0)</f>
        <v>0</v>
      </c>
      <c r="BI356" s="257">
        <f>IF(N356="nulová",J356,0)</f>
        <v>0</v>
      </c>
      <c r="BJ356" s="19" t="s">
        <v>85</v>
      </c>
      <c r="BK356" s="257">
        <f>ROUND(I356*H356,2)</f>
        <v>0</v>
      </c>
      <c r="BL356" s="19" t="s">
        <v>175</v>
      </c>
      <c r="BM356" s="256" t="s">
        <v>1449</v>
      </c>
    </row>
    <row r="357" spans="1:47" s="2" customFormat="1" ht="12">
      <c r="A357" s="40"/>
      <c r="B357" s="41"/>
      <c r="C357" s="42"/>
      <c r="D357" s="260" t="s">
        <v>369</v>
      </c>
      <c r="E357" s="42"/>
      <c r="F357" s="302" t="s">
        <v>1141</v>
      </c>
      <c r="G357" s="42"/>
      <c r="H357" s="42"/>
      <c r="I357" s="156"/>
      <c r="J357" s="42"/>
      <c r="K357" s="42"/>
      <c r="L357" s="46"/>
      <c r="M357" s="303"/>
      <c r="N357" s="304"/>
      <c r="O357" s="93"/>
      <c r="P357" s="93"/>
      <c r="Q357" s="93"/>
      <c r="R357" s="93"/>
      <c r="S357" s="93"/>
      <c r="T357" s="94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T357" s="19" t="s">
        <v>369</v>
      </c>
      <c r="AU357" s="19" t="s">
        <v>85</v>
      </c>
    </row>
    <row r="358" spans="1:65" s="2" customFormat="1" ht="16.5" customHeight="1">
      <c r="A358" s="40"/>
      <c r="B358" s="41"/>
      <c r="C358" s="245" t="s">
        <v>1450</v>
      </c>
      <c r="D358" s="245" t="s">
        <v>170</v>
      </c>
      <c r="E358" s="246" t="s">
        <v>1451</v>
      </c>
      <c r="F358" s="247" t="s">
        <v>1452</v>
      </c>
      <c r="G358" s="248" t="s">
        <v>173</v>
      </c>
      <c r="H358" s="249">
        <v>12.494</v>
      </c>
      <c r="I358" s="250"/>
      <c r="J358" s="251">
        <f>ROUND(I358*H358,2)</f>
        <v>0</v>
      </c>
      <c r="K358" s="247" t="s">
        <v>317</v>
      </c>
      <c r="L358" s="46"/>
      <c r="M358" s="252" t="s">
        <v>1</v>
      </c>
      <c r="N358" s="253" t="s">
        <v>42</v>
      </c>
      <c r="O358" s="93"/>
      <c r="P358" s="254">
        <f>O358*H358</f>
        <v>0</v>
      </c>
      <c r="Q358" s="254">
        <v>0</v>
      </c>
      <c r="R358" s="254">
        <f>Q358*H358</f>
        <v>0</v>
      </c>
      <c r="S358" s="254">
        <v>0</v>
      </c>
      <c r="T358" s="255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56" t="s">
        <v>175</v>
      </c>
      <c r="AT358" s="256" t="s">
        <v>170</v>
      </c>
      <c r="AU358" s="256" t="s">
        <v>85</v>
      </c>
      <c r="AY358" s="19" t="s">
        <v>167</v>
      </c>
      <c r="BE358" s="257">
        <f>IF(N358="základní",J358,0)</f>
        <v>0</v>
      </c>
      <c r="BF358" s="257">
        <f>IF(N358="snížená",J358,0)</f>
        <v>0</v>
      </c>
      <c r="BG358" s="257">
        <f>IF(N358="zákl. přenesená",J358,0)</f>
        <v>0</v>
      </c>
      <c r="BH358" s="257">
        <f>IF(N358="sníž. přenesená",J358,0)</f>
        <v>0</v>
      </c>
      <c r="BI358" s="257">
        <f>IF(N358="nulová",J358,0)</f>
        <v>0</v>
      </c>
      <c r="BJ358" s="19" t="s">
        <v>85</v>
      </c>
      <c r="BK358" s="257">
        <f>ROUND(I358*H358,2)</f>
        <v>0</v>
      </c>
      <c r="BL358" s="19" t="s">
        <v>175</v>
      </c>
      <c r="BM358" s="256" t="s">
        <v>1453</v>
      </c>
    </row>
    <row r="359" spans="1:47" s="2" customFormat="1" ht="12">
      <c r="A359" s="40"/>
      <c r="B359" s="41"/>
      <c r="C359" s="42"/>
      <c r="D359" s="260" t="s">
        <v>369</v>
      </c>
      <c r="E359" s="42"/>
      <c r="F359" s="302" t="s">
        <v>1141</v>
      </c>
      <c r="G359" s="42"/>
      <c r="H359" s="42"/>
      <c r="I359" s="156"/>
      <c r="J359" s="42"/>
      <c r="K359" s="42"/>
      <c r="L359" s="46"/>
      <c r="M359" s="303"/>
      <c r="N359" s="304"/>
      <c r="O359" s="93"/>
      <c r="P359" s="93"/>
      <c r="Q359" s="93"/>
      <c r="R359" s="93"/>
      <c r="S359" s="93"/>
      <c r="T359" s="94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T359" s="19" t="s">
        <v>369</v>
      </c>
      <c r="AU359" s="19" t="s">
        <v>85</v>
      </c>
    </row>
    <row r="360" spans="1:65" s="2" customFormat="1" ht="16.5" customHeight="1">
      <c r="A360" s="40"/>
      <c r="B360" s="41"/>
      <c r="C360" s="245" t="s">
        <v>1266</v>
      </c>
      <c r="D360" s="245" t="s">
        <v>170</v>
      </c>
      <c r="E360" s="246" t="s">
        <v>1454</v>
      </c>
      <c r="F360" s="247" t="s">
        <v>1455</v>
      </c>
      <c r="G360" s="248" t="s">
        <v>173</v>
      </c>
      <c r="H360" s="249">
        <v>10.722</v>
      </c>
      <c r="I360" s="250"/>
      <c r="J360" s="251">
        <f>ROUND(I360*H360,2)</f>
        <v>0</v>
      </c>
      <c r="K360" s="247" t="s">
        <v>317</v>
      </c>
      <c r="L360" s="46"/>
      <c r="M360" s="252" t="s">
        <v>1</v>
      </c>
      <c r="N360" s="253" t="s">
        <v>42</v>
      </c>
      <c r="O360" s="93"/>
      <c r="P360" s="254">
        <f>O360*H360</f>
        <v>0</v>
      </c>
      <c r="Q360" s="254">
        <v>0</v>
      </c>
      <c r="R360" s="254">
        <f>Q360*H360</f>
        <v>0</v>
      </c>
      <c r="S360" s="254">
        <v>0</v>
      </c>
      <c r="T360" s="255">
        <f>S360*H360</f>
        <v>0</v>
      </c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R360" s="256" t="s">
        <v>175</v>
      </c>
      <c r="AT360" s="256" t="s">
        <v>170</v>
      </c>
      <c r="AU360" s="256" t="s">
        <v>85</v>
      </c>
      <c r="AY360" s="19" t="s">
        <v>167</v>
      </c>
      <c r="BE360" s="257">
        <f>IF(N360="základní",J360,0)</f>
        <v>0</v>
      </c>
      <c r="BF360" s="257">
        <f>IF(N360="snížená",J360,0)</f>
        <v>0</v>
      </c>
      <c r="BG360" s="257">
        <f>IF(N360="zákl. přenesená",J360,0)</f>
        <v>0</v>
      </c>
      <c r="BH360" s="257">
        <f>IF(N360="sníž. přenesená",J360,0)</f>
        <v>0</v>
      </c>
      <c r="BI360" s="257">
        <f>IF(N360="nulová",J360,0)</f>
        <v>0</v>
      </c>
      <c r="BJ360" s="19" t="s">
        <v>85</v>
      </c>
      <c r="BK360" s="257">
        <f>ROUND(I360*H360,2)</f>
        <v>0</v>
      </c>
      <c r="BL360" s="19" t="s">
        <v>175</v>
      </c>
      <c r="BM360" s="256" t="s">
        <v>1456</v>
      </c>
    </row>
    <row r="361" spans="1:47" s="2" customFormat="1" ht="12">
      <c r="A361" s="40"/>
      <c r="B361" s="41"/>
      <c r="C361" s="42"/>
      <c r="D361" s="260" t="s">
        <v>369</v>
      </c>
      <c r="E361" s="42"/>
      <c r="F361" s="302" t="s">
        <v>1138</v>
      </c>
      <c r="G361" s="42"/>
      <c r="H361" s="42"/>
      <c r="I361" s="156"/>
      <c r="J361" s="42"/>
      <c r="K361" s="42"/>
      <c r="L361" s="46"/>
      <c r="M361" s="303"/>
      <c r="N361" s="304"/>
      <c r="O361" s="93"/>
      <c r="P361" s="93"/>
      <c r="Q361" s="93"/>
      <c r="R361" s="93"/>
      <c r="S361" s="93"/>
      <c r="T361" s="94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T361" s="19" t="s">
        <v>369</v>
      </c>
      <c r="AU361" s="19" t="s">
        <v>85</v>
      </c>
    </row>
    <row r="362" spans="1:65" s="2" customFormat="1" ht="16.5" customHeight="1">
      <c r="A362" s="40"/>
      <c r="B362" s="41"/>
      <c r="C362" s="245" t="s">
        <v>1457</v>
      </c>
      <c r="D362" s="245" t="s">
        <v>170</v>
      </c>
      <c r="E362" s="246" t="s">
        <v>1458</v>
      </c>
      <c r="F362" s="247" t="s">
        <v>1459</v>
      </c>
      <c r="G362" s="248" t="s">
        <v>173</v>
      </c>
      <c r="H362" s="249">
        <v>0.871</v>
      </c>
      <c r="I362" s="250"/>
      <c r="J362" s="251">
        <f>ROUND(I362*H362,2)</f>
        <v>0</v>
      </c>
      <c r="K362" s="247" t="s">
        <v>317</v>
      </c>
      <c r="L362" s="46"/>
      <c r="M362" s="252" t="s">
        <v>1</v>
      </c>
      <c r="N362" s="253" t="s">
        <v>42</v>
      </c>
      <c r="O362" s="93"/>
      <c r="P362" s="254">
        <f>O362*H362</f>
        <v>0</v>
      </c>
      <c r="Q362" s="254">
        <v>0</v>
      </c>
      <c r="R362" s="254">
        <f>Q362*H362</f>
        <v>0</v>
      </c>
      <c r="S362" s="254">
        <v>0</v>
      </c>
      <c r="T362" s="255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56" t="s">
        <v>175</v>
      </c>
      <c r="AT362" s="256" t="s">
        <v>170</v>
      </c>
      <c r="AU362" s="256" t="s">
        <v>85</v>
      </c>
      <c r="AY362" s="19" t="s">
        <v>167</v>
      </c>
      <c r="BE362" s="257">
        <f>IF(N362="základní",J362,0)</f>
        <v>0</v>
      </c>
      <c r="BF362" s="257">
        <f>IF(N362="snížená",J362,0)</f>
        <v>0</v>
      </c>
      <c r="BG362" s="257">
        <f>IF(N362="zákl. přenesená",J362,0)</f>
        <v>0</v>
      </c>
      <c r="BH362" s="257">
        <f>IF(N362="sníž. přenesená",J362,0)</f>
        <v>0</v>
      </c>
      <c r="BI362" s="257">
        <f>IF(N362="nulová",J362,0)</f>
        <v>0</v>
      </c>
      <c r="BJ362" s="19" t="s">
        <v>85</v>
      </c>
      <c r="BK362" s="257">
        <f>ROUND(I362*H362,2)</f>
        <v>0</v>
      </c>
      <c r="BL362" s="19" t="s">
        <v>175</v>
      </c>
      <c r="BM362" s="256" t="s">
        <v>1460</v>
      </c>
    </row>
    <row r="363" spans="1:47" s="2" customFormat="1" ht="12">
      <c r="A363" s="40"/>
      <c r="B363" s="41"/>
      <c r="C363" s="42"/>
      <c r="D363" s="260" t="s">
        <v>369</v>
      </c>
      <c r="E363" s="42"/>
      <c r="F363" s="302" t="s">
        <v>1197</v>
      </c>
      <c r="G363" s="42"/>
      <c r="H363" s="42"/>
      <c r="I363" s="156"/>
      <c r="J363" s="42"/>
      <c r="K363" s="42"/>
      <c r="L363" s="46"/>
      <c r="M363" s="303"/>
      <c r="N363" s="304"/>
      <c r="O363" s="93"/>
      <c r="P363" s="93"/>
      <c r="Q363" s="93"/>
      <c r="R363" s="93"/>
      <c r="S363" s="93"/>
      <c r="T363" s="94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T363" s="19" t="s">
        <v>369</v>
      </c>
      <c r="AU363" s="19" t="s">
        <v>85</v>
      </c>
    </row>
    <row r="364" spans="1:65" s="2" customFormat="1" ht="16.5" customHeight="1">
      <c r="A364" s="40"/>
      <c r="B364" s="41"/>
      <c r="C364" s="245" t="s">
        <v>1269</v>
      </c>
      <c r="D364" s="245" t="s">
        <v>170</v>
      </c>
      <c r="E364" s="246" t="s">
        <v>1461</v>
      </c>
      <c r="F364" s="247" t="s">
        <v>1462</v>
      </c>
      <c r="G364" s="248" t="s">
        <v>173</v>
      </c>
      <c r="H364" s="249">
        <v>24.942</v>
      </c>
      <c r="I364" s="250"/>
      <c r="J364" s="251">
        <f>ROUND(I364*H364,2)</f>
        <v>0</v>
      </c>
      <c r="K364" s="247" t="s">
        <v>317</v>
      </c>
      <c r="L364" s="46"/>
      <c r="M364" s="252" t="s">
        <v>1</v>
      </c>
      <c r="N364" s="253" t="s">
        <v>42</v>
      </c>
      <c r="O364" s="93"/>
      <c r="P364" s="254">
        <f>O364*H364</f>
        <v>0</v>
      </c>
      <c r="Q364" s="254">
        <v>0</v>
      </c>
      <c r="R364" s="254">
        <f>Q364*H364</f>
        <v>0</v>
      </c>
      <c r="S364" s="254">
        <v>0</v>
      </c>
      <c r="T364" s="255">
        <f>S364*H364</f>
        <v>0</v>
      </c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R364" s="256" t="s">
        <v>175</v>
      </c>
      <c r="AT364" s="256" t="s">
        <v>170</v>
      </c>
      <c r="AU364" s="256" t="s">
        <v>85</v>
      </c>
      <c r="AY364" s="19" t="s">
        <v>167</v>
      </c>
      <c r="BE364" s="257">
        <f>IF(N364="základní",J364,0)</f>
        <v>0</v>
      </c>
      <c r="BF364" s="257">
        <f>IF(N364="snížená",J364,0)</f>
        <v>0</v>
      </c>
      <c r="BG364" s="257">
        <f>IF(N364="zákl. přenesená",J364,0)</f>
        <v>0</v>
      </c>
      <c r="BH364" s="257">
        <f>IF(N364="sníž. přenesená",J364,0)</f>
        <v>0</v>
      </c>
      <c r="BI364" s="257">
        <f>IF(N364="nulová",J364,0)</f>
        <v>0</v>
      </c>
      <c r="BJ364" s="19" t="s">
        <v>85</v>
      </c>
      <c r="BK364" s="257">
        <f>ROUND(I364*H364,2)</f>
        <v>0</v>
      </c>
      <c r="BL364" s="19" t="s">
        <v>175</v>
      </c>
      <c r="BM364" s="256" t="s">
        <v>1463</v>
      </c>
    </row>
    <row r="365" spans="1:47" s="2" customFormat="1" ht="12">
      <c r="A365" s="40"/>
      <c r="B365" s="41"/>
      <c r="C365" s="42"/>
      <c r="D365" s="260" t="s">
        <v>369</v>
      </c>
      <c r="E365" s="42"/>
      <c r="F365" s="302" t="s">
        <v>1314</v>
      </c>
      <c r="G365" s="42"/>
      <c r="H365" s="42"/>
      <c r="I365" s="156"/>
      <c r="J365" s="42"/>
      <c r="K365" s="42"/>
      <c r="L365" s="46"/>
      <c r="M365" s="303"/>
      <c r="N365" s="304"/>
      <c r="O365" s="93"/>
      <c r="P365" s="93"/>
      <c r="Q365" s="93"/>
      <c r="R365" s="93"/>
      <c r="S365" s="93"/>
      <c r="T365" s="94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T365" s="19" t="s">
        <v>369</v>
      </c>
      <c r="AU365" s="19" t="s">
        <v>85</v>
      </c>
    </row>
    <row r="366" spans="1:65" s="2" customFormat="1" ht="16.5" customHeight="1">
      <c r="A366" s="40"/>
      <c r="B366" s="41"/>
      <c r="C366" s="245" t="s">
        <v>1464</v>
      </c>
      <c r="D366" s="245" t="s">
        <v>170</v>
      </c>
      <c r="E366" s="246" t="s">
        <v>1465</v>
      </c>
      <c r="F366" s="247" t="s">
        <v>1466</v>
      </c>
      <c r="G366" s="248" t="s">
        <v>173</v>
      </c>
      <c r="H366" s="249">
        <v>7.28</v>
      </c>
      <c r="I366" s="250"/>
      <c r="J366" s="251">
        <f>ROUND(I366*H366,2)</f>
        <v>0</v>
      </c>
      <c r="K366" s="247" t="s">
        <v>317</v>
      </c>
      <c r="L366" s="46"/>
      <c r="M366" s="252" t="s">
        <v>1</v>
      </c>
      <c r="N366" s="253" t="s">
        <v>42</v>
      </c>
      <c r="O366" s="93"/>
      <c r="P366" s="254">
        <f>O366*H366</f>
        <v>0</v>
      </c>
      <c r="Q366" s="254">
        <v>0</v>
      </c>
      <c r="R366" s="254">
        <f>Q366*H366</f>
        <v>0</v>
      </c>
      <c r="S366" s="254">
        <v>0</v>
      </c>
      <c r="T366" s="255">
        <f>S366*H366</f>
        <v>0</v>
      </c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R366" s="256" t="s">
        <v>175</v>
      </c>
      <c r="AT366" s="256" t="s">
        <v>170</v>
      </c>
      <c r="AU366" s="256" t="s">
        <v>85</v>
      </c>
      <c r="AY366" s="19" t="s">
        <v>167</v>
      </c>
      <c r="BE366" s="257">
        <f>IF(N366="základní",J366,0)</f>
        <v>0</v>
      </c>
      <c r="BF366" s="257">
        <f>IF(N366="snížená",J366,0)</f>
        <v>0</v>
      </c>
      <c r="BG366" s="257">
        <f>IF(N366="zákl. přenesená",J366,0)</f>
        <v>0</v>
      </c>
      <c r="BH366" s="257">
        <f>IF(N366="sníž. přenesená",J366,0)</f>
        <v>0</v>
      </c>
      <c r="BI366" s="257">
        <f>IF(N366="nulová",J366,0)</f>
        <v>0</v>
      </c>
      <c r="BJ366" s="19" t="s">
        <v>85</v>
      </c>
      <c r="BK366" s="257">
        <f>ROUND(I366*H366,2)</f>
        <v>0</v>
      </c>
      <c r="BL366" s="19" t="s">
        <v>175</v>
      </c>
      <c r="BM366" s="256" t="s">
        <v>1467</v>
      </c>
    </row>
    <row r="367" spans="1:47" s="2" customFormat="1" ht="12">
      <c r="A367" s="40"/>
      <c r="B367" s="41"/>
      <c r="C367" s="42"/>
      <c r="D367" s="260" t="s">
        <v>369</v>
      </c>
      <c r="E367" s="42"/>
      <c r="F367" s="302" t="s">
        <v>1138</v>
      </c>
      <c r="G367" s="42"/>
      <c r="H367" s="42"/>
      <c r="I367" s="156"/>
      <c r="J367" s="42"/>
      <c r="K367" s="42"/>
      <c r="L367" s="46"/>
      <c r="M367" s="303"/>
      <c r="N367" s="304"/>
      <c r="O367" s="93"/>
      <c r="P367" s="93"/>
      <c r="Q367" s="93"/>
      <c r="R367" s="93"/>
      <c r="S367" s="93"/>
      <c r="T367" s="94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T367" s="19" t="s">
        <v>369</v>
      </c>
      <c r="AU367" s="19" t="s">
        <v>85</v>
      </c>
    </row>
    <row r="368" spans="1:65" s="2" customFormat="1" ht="16.5" customHeight="1">
      <c r="A368" s="40"/>
      <c r="B368" s="41"/>
      <c r="C368" s="245" t="s">
        <v>1273</v>
      </c>
      <c r="D368" s="245" t="s">
        <v>170</v>
      </c>
      <c r="E368" s="246" t="s">
        <v>1468</v>
      </c>
      <c r="F368" s="247" t="s">
        <v>1469</v>
      </c>
      <c r="G368" s="248" t="s">
        <v>173</v>
      </c>
      <c r="H368" s="249">
        <v>3.617</v>
      </c>
      <c r="I368" s="250"/>
      <c r="J368" s="251">
        <f>ROUND(I368*H368,2)</f>
        <v>0</v>
      </c>
      <c r="K368" s="247" t="s">
        <v>317</v>
      </c>
      <c r="L368" s="46"/>
      <c r="M368" s="252" t="s">
        <v>1</v>
      </c>
      <c r="N368" s="253" t="s">
        <v>42</v>
      </c>
      <c r="O368" s="93"/>
      <c r="P368" s="254">
        <f>O368*H368</f>
        <v>0</v>
      </c>
      <c r="Q368" s="254">
        <v>0</v>
      </c>
      <c r="R368" s="254">
        <f>Q368*H368</f>
        <v>0</v>
      </c>
      <c r="S368" s="254">
        <v>0</v>
      </c>
      <c r="T368" s="255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56" t="s">
        <v>175</v>
      </c>
      <c r="AT368" s="256" t="s">
        <v>170</v>
      </c>
      <c r="AU368" s="256" t="s">
        <v>85</v>
      </c>
      <c r="AY368" s="19" t="s">
        <v>167</v>
      </c>
      <c r="BE368" s="257">
        <f>IF(N368="základní",J368,0)</f>
        <v>0</v>
      </c>
      <c r="BF368" s="257">
        <f>IF(N368="snížená",J368,0)</f>
        <v>0</v>
      </c>
      <c r="BG368" s="257">
        <f>IF(N368="zákl. přenesená",J368,0)</f>
        <v>0</v>
      </c>
      <c r="BH368" s="257">
        <f>IF(N368="sníž. přenesená",J368,0)</f>
        <v>0</v>
      </c>
      <c r="BI368" s="257">
        <f>IF(N368="nulová",J368,0)</f>
        <v>0</v>
      </c>
      <c r="BJ368" s="19" t="s">
        <v>85</v>
      </c>
      <c r="BK368" s="257">
        <f>ROUND(I368*H368,2)</f>
        <v>0</v>
      </c>
      <c r="BL368" s="19" t="s">
        <v>175</v>
      </c>
      <c r="BM368" s="256" t="s">
        <v>1470</v>
      </c>
    </row>
    <row r="369" spans="1:47" s="2" customFormat="1" ht="12">
      <c r="A369" s="40"/>
      <c r="B369" s="41"/>
      <c r="C369" s="42"/>
      <c r="D369" s="260" t="s">
        <v>369</v>
      </c>
      <c r="E369" s="42"/>
      <c r="F369" s="302" t="s">
        <v>1141</v>
      </c>
      <c r="G369" s="42"/>
      <c r="H369" s="42"/>
      <c r="I369" s="156"/>
      <c r="J369" s="42"/>
      <c r="K369" s="42"/>
      <c r="L369" s="46"/>
      <c r="M369" s="303"/>
      <c r="N369" s="304"/>
      <c r="O369" s="93"/>
      <c r="P369" s="93"/>
      <c r="Q369" s="93"/>
      <c r="R369" s="93"/>
      <c r="S369" s="93"/>
      <c r="T369" s="94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T369" s="19" t="s">
        <v>369</v>
      </c>
      <c r="AU369" s="19" t="s">
        <v>85</v>
      </c>
    </row>
    <row r="370" spans="1:65" s="2" customFormat="1" ht="16.5" customHeight="1">
      <c r="A370" s="40"/>
      <c r="B370" s="41"/>
      <c r="C370" s="245" t="s">
        <v>1471</v>
      </c>
      <c r="D370" s="245" t="s">
        <v>170</v>
      </c>
      <c r="E370" s="246" t="s">
        <v>1472</v>
      </c>
      <c r="F370" s="247" t="s">
        <v>1473</v>
      </c>
      <c r="G370" s="248" t="s">
        <v>173</v>
      </c>
      <c r="H370" s="249">
        <v>21.702</v>
      </c>
      <c r="I370" s="250"/>
      <c r="J370" s="251">
        <f>ROUND(I370*H370,2)</f>
        <v>0</v>
      </c>
      <c r="K370" s="247" t="s">
        <v>317</v>
      </c>
      <c r="L370" s="46"/>
      <c r="M370" s="252" t="s">
        <v>1</v>
      </c>
      <c r="N370" s="253" t="s">
        <v>42</v>
      </c>
      <c r="O370" s="93"/>
      <c r="P370" s="254">
        <f>O370*H370</f>
        <v>0</v>
      </c>
      <c r="Q370" s="254">
        <v>0</v>
      </c>
      <c r="R370" s="254">
        <f>Q370*H370</f>
        <v>0</v>
      </c>
      <c r="S370" s="254">
        <v>0</v>
      </c>
      <c r="T370" s="255">
        <f>S370*H370</f>
        <v>0</v>
      </c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R370" s="256" t="s">
        <v>175</v>
      </c>
      <c r="AT370" s="256" t="s">
        <v>170</v>
      </c>
      <c r="AU370" s="256" t="s">
        <v>85</v>
      </c>
      <c r="AY370" s="19" t="s">
        <v>167</v>
      </c>
      <c r="BE370" s="257">
        <f>IF(N370="základní",J370,0)</f>
        <v>0</v>
      </c>
      <c r="BF370" s="257">
        <f>IF(N370="snížená",J370,0)</f>
        <v>0</v>
      </c>
      <c r="BG370" s="257">
        <f>IF(N370="zákl. přenesená",J370,0)</f>
        <v>0</v>
      </c>
      <c r="BH370" s="257">
        <f>IF(N370="sníž. přenesená",J370,0)</f>
        <v>0</v>
      </c>
      <c r="BI370" s="257">
        <f>IF(N370="nulová",J370,0)</f>
        <v>0</v>
      </c>
      <c r="BJ370" s="19" t="s">
        <v>85</v>
      </c>
      <c r="BK370" s="257">
        <f>ROUND(I370*H370,2)</f>
        <v>0</v>
      </c>
      <c r="BL370" s="19" t="s">
        <v>175</v>
      </c>
      <c r="BM370" s="256" t="s">
        <v>1474</v>
      </c>
    </row>
    <row r="371" spans="1:47" s="2" customFormat="1" ht="12">
      <c r="A371" s="40"/>
      <c r="B371" s="41"/>
      <c r="C371" s="42"/>
      <c r="D371" s="260" t="s">
        <v>369</v>
      </c>
      <c r="E371" s="42"/>
      <c r="F371" s="302" t="s">
        <v>1150</v>
      </c>
      <c r="G371" s="42"/>
      <c r="H371" s="42"/>
      <c r="I371" s="156"/>
      <c r="J371" s="42"/>
      <c r="K371" s="42"/>
      <c r="L371" s="46"/>
      <c r="M371" s="303"/>
      <c r="N371" s="304"/>
      <c r="O371" s="93"/>
      <c r="P371" s="93"/>
      <c r="Q371" s="93"/>
      <c r="R371" s="93"/>
      <c r="S371" s="93"/>
      <c r="T371" s="94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T371" s="19" t="s">
        <v>369</v>
      </c>
      <c r="AU371" s="19" t="s">
        <v>85</v>
      </c>
    </row>
    <row r="372" spans="1:65" s="2" customFormat="1" ht="16.5" customHeight="1">
      <c r="A372" s="40"/>
      <c r="B372" s="41"/>
      <c r="C372" s="245" t="s">
        <v>1276</v>
      </c>
      <c r="D372" s="245" t="s">
        <v>170</v>
      </c>
      <c r="E372" s="246" t="s">
        <v>1475</v>
      </c>
      <c r="F372" s="247" t="s">
        <v>1476</v>
      </c>
      <c r="G372" s="248" t="s">
        <v>173</v>
      </c>
      <c r="H372" s="249">
        <v>19.853</v>
      </c>
      <c r="I372" s="250"/>
      <c r="J372" s="251">
        <f>ROUND(I372*H372,2)</f>
        <v>0</v>
      </c>
      <c r="K372" s="247" t="s">
        <v>317</v>
      </c>
      <c r="L372" s="46"/>
      <c r="M372" s="252" t="s">
        <v>1</v>
      </c>
      <c r="N372" s="253" t="s">
        <v>42</v>
      </c>
      <c r="O372" s="93"/>
      <c r="P372" s="254">
        <f>O372*H372</f>
        <v>0</v>
      </c>
      <c r="Q372" s="254">
        <v>0</v>
      </c>
      <c r="R372" s="254">
        <f>Q372*H372</f>
        <v>0</v>
      </c>
      <c r="S372" s="254">
        <v>0</v>
      </c>
      <c r="T372" s="255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56" t="s">
        <v>175</v>
      </c>
      <c r="AT372" s="256" t="s">
        <v>170</v>
      </c>
      <c r="AU372" s="256" t="s">
        <v>85</v>
      </c>
      <c r="AY372" s="19" t="s">
        <v>167</v>
      </c>
      <c r="BE372" s="257">
        <f>IF(N372="základní",J372,0)</f>
        <v>0</v>
      </c>
      <c r="BF372" s="257">
        <f>IF(N372="snížená",J372,0)</f>
        <v>0</v>
      </c>
      <c r="BG372" s="257">
        <f>IF(N372="zákl. přenesená",J372,0)</f>
        <v>0</v>
      </c>
      <c r="BH372" s="257">
        <f>IF(N372="sníž. přenesená",J372,0)</f>
        <v>0</v>
      </c>
      <c r="BI372" s="257">
        <f>IF(N372="nulová",J372,0)</f>
        <v>0</v>
      </c>
      <c r="BJ372" s="19" t="s">
        <v>85</v>
      </c>
      <c r="BK372" s="257">
        <f>ROUND(I372*H372,2)</f>
        <v>0</v>
      </c>
      <c r="BL372" s="19" t="s">
        <v>175</v>
      </c>
      <c r="BM372" s="256" t="s">
        <v>1477</v>
      </c>
    </row>
    <row r="373" spans="1:47" s="2" customFormat="1" ht="12">
      <c r="A373" s="40"/>
      <c r="B373" s="41"/>
      <c r="C373" s="42"/>
      <c r="D373" s="260" t="s">
        <v>369</v>
      </c>
      <c r="E373" s="42"/>
      <c r="F373" s="302" t="s">
        <v>1239</v>
      </c>
      <c r="G373" s="42"/>
      <c r="H373" s="42"/>
      <c r="I373" s="156"/>
      <c r="J373" s="42"/>
      <c r="K373" s="42"/>
      <c r="L373" s="46"/>
      <c r="M373" s="303"/>
      <c r="N373" s="304"/>
      <c r="O373" s="93"/>
      <c r="P373" s="93"/>
      <c r="Q373" s="93"/>
      <c r="R373" s="93"/>
      <c r="S373" s="93"/>
      <c r="T373" s="94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T373" s="19" t="s">
        <v>369</v>
      </c>
      <c r="AU373" s="19" t="s">
        <v>85</v>
      </c>
    </row>
    <row r="374" spans="1:65" s="2" customFormat="1" ht="16.5" customHeight="1">
      <c r="A374" s="40"/>
      <c r="B374" s="41"/>
      <c r="C374" s="245" t="s">
        <v>1478</v>
      </c>
      <c r="D374" s="245" t="s">
        <v>170</v>
      </c>
      <c r="E374" s="246" t="s">
        <v>1479</v>
      </c>
      <c r="F374" s="247" t="s">
        <v>1480</v>
      </c>
      <c r="G374" s="248" t="s">
        <v>173</v>
      </c>
      <c r="H374" s="249">
        <v>4.963</v>
      </c>
      <c r="I374" s="250"/>
      <c r="J374" s="251">
        <f>ROUND(I374*H374,2)</f>
        <v>0</v>
      </c>
      <c r="K374" s="247" t="s">
        <v>317</v>
      </c>
      <c r="L374" s="46"/>
      <c r="M374" s="252" t="s">
        <v>1</v>
      </c>
      <c r="N374" s="253" t="s">
        <v>42</v>
      </c>
      <c r="O374" s="93"/>
      <c r="P374" s="254">
        <f>O374*H374</f>
        <v>0</v>
      </c>
      <c r="Q374" s="254">
        <v>0</v>
      </c>
      <c r="R374" s="254">
        <f>Q374*H374</f>
        <v>0</v>
      </c>
      <c r="S374" s="254">
        <v>0</v>
      </c>
      <c r="T374" s="255">
        <f>S374*H374</f>
        <v>0</v>
      </c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R374" s="256" t="s">
        <v>175</v>
      </c>
      <c r="AT374" s="256" t="s">
        <v>170</v>
      </c>
      <c r="AU374" s="256" t="s">
        <v>85</v>
      </c>
      <c r="AY374" s="19" t="s">
        <v>167</v>
      </c>
      <c r="BE374" s="257">
        <f>IF(N374="základní",J374,0)</f>
        <v>0</v>
      </c>
      <c r="BF374" s="257">
        <f>IF(N374="snížená",J374,0)</f>
        <v>0</v>
      </c>
      <c r="BG374" s="257">
        <f>IF(N374="zákl. přenesená",J374,0)</f>
        <v>0</v>
      </c>
      <c r="BH374" s="257">
        <f>IF(N374="sníž. přenesená",J374,0)</f>
        <v>0</v>
      </c>
      <c r="BI374" s="257">
        <f>IF(N374="nulová",J374,0)</f>
        <v>0</v>
      </c>
      <c r="BJ374" s="19" t="s">
        <v>85</v>
      </c>
      <c r="BK374" s="257">
        <f>ROUND(I374*H374,2)</f>
        <v>0</v>
      </c>
      <c r="BL374" s="19" t="s">
        <v>175</v>
      </c>
      <c r="BM374" s="256" t="s">
        <v>1481</v>
      </c>
    </row>
    <row r="375" spans="1:47" s="2" customFormat="1" ht="12">
      <c r="A375" s="40"/>
      <c r="B375" s="41"/>
      <c r="C375" s="42"/>
      <c r="D375" s="260" t="s">
        <v>369</v>
      </c>
      <c r="E375" s="42"/>
      <c r="F375" s="302" t="s">
        <v>1141</v>
      </c>
      <c r="G375" s="42"/>
      <c r="H375" s="42"/>
      <c r="I375" s="156"/>
      <c r="J375" s="42"/>
      <c r="K375" s="42"/>
      <c r="L375" s="46"/>
      <c r="M375" s="303"/>
      <c r="N375" s="304"/>
      <c r="O375" s="93"/>
      <c r="P375" s="93"/>
      <c r="Q375" s="93"/>
      <c r="R375" s="93"/>
      <c r="S375" s="93"/>
      <c r="T375" s="94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T375" s="19" t="s">
        <v>369</v>
      </c>
      <c r="AU375" s="19" t="s">
        <v>85</v>
      </c>
    </row>
    <row r="376" spans="1:65" s="2" customFormat="1" ht="16.5" customHeight="1">
      <c r="A376" s="40"/>
      <c r="B376" s="41"/>
      <c r="C376" s="245" t="s">
        <v>1279</v>
      </c>
      <c r="D376" s="245" t="s">
        <v>170</v>
      </c>
      <c r="E376" s="246" t="s">
        <v>1482</v>
      </c>
      <c r="F376" s="247" t="s">
        <v>1483</v>
      </c>
      <c r="G376" s="248" t="s">
        <v>173</v>
      </c>
      <c r="H376" s="249">
        <v>14.89</v>
      </c>
      <c r="I376" s="250"/>
      <c r="J376" s="251">
        <f>ROUND(I376*H376,2)</f>
        <v>0</v>
      </c>
      <c r="K376" s="247" t="s">
        <v>317</v>
      </c>
      <c r="L376" s="46"/>
      <c r="M376" s="252" t="s">
        <v>1</v>
      </c>
      <c r="N376" s="253" t="s">
        <v>42</v>
      </c>
      <c r="O376" s="93"/>
      <c r="P376" s="254">
        <f>O376*H376</f>
        <v>0</v>
      </c>
      <c r="Q376" s="254">
        <v>0</v>
      </c>
      <c r="R376" s="254">
        <f>Q376*H376</f>
        <v>0</v>
      </c>
      <c r="S376" s="254">
        <v>0</v>
      </c>
      <c r="T376" s="255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56" t="s">
        <v>175</v>
      </c>
      <c r="AT376" s="256" t="s">
        <v>170</v>
      </c>
      <c r="AU376" s="256" t="s">
        <v>85</v>
      </c>
      <c r="AY376" s="19" t="s">
        <v>167</v>
      </c>
      <c r="BE376" s="257">
        <f>IF(N376="základní",J376,0)</f>
        <v>0</v>
      </c>
      <c r="BF376" s="257">
        <f>IF(N376="snížená",J376,0)</f>
        <v>0</v>
      </c>
      <c r="BG376" s="257">
        <f>IF(N376="zákl. přenesená",J376,0)</f>
        <v>0</v>
      </c>
      <c r="BH376" s="257">
        <f>IF(N376="sníž. přenesená",J376,0)</f>
        <v>0</v>
      </c>
      <c r="BI376" s="257">
        <f>IF(N376="nulová",J376,0)</f>
        <v>0</v>
      </c>
      <c r="BJ376" s="19" t="s">
        <v>85</v>
      </c>
      <c r="BK376" s="257">
        <f>ROUND(I376*H376,2)</f>
        <v>0</v>
      </c>
      <c r="BL376" s="19" t="s">
        <v>175</v>
      </c>
      <c r="BM376" s="256" t="s">
        <v>1484</v>
      </c>
    </row>
    <row r="377" spans="1:47" s="2" customFormat="1" ht="12">
      <c r="A377" s="40"/>
      <c r="B377" s="41"/>
      <c r="C377" s="42"/>
      <c r="D377" s="260" t="s">
        <v>369</v>
      </c>
      <c r="E377" s="42"/>
      <c r="F377" s="302" t="s">
        <v>1135</v>
      </c>
      <c r="G377" s="42"/>
      <c r="H377" s="42"/>
      <c r="I377" s="156"/>
      <c r="J377" s="42"/>
      <c r="K377" s="42"/>
      <c r="L377" s="46"/>
      <c r="M377" s="303"/>
      <c r="N377" s="304"/>
      <c r="O377" s="93"/>
      <c r="P377" s="93"/>
      <c r="Q377" s="93"/>
      <c r="R377" s="93"/>
      <c r="S377" s="93"/>
      <c r="T377" s="94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T377" s="19" t="s">
        <v>369</v>
      </c>
      <c r="AU377" s="19" t="s">
        <v>85</v>
      </c>
    </row>
    <row r="378" spans="1:65" s="2" customFormat="1" ht="16.5" customHeight="1">
      <c r="A378" s="40"/>
      <c r="B378" s="41"/>
      <c r="C378" s="245" t="s">
        <v>1485</v>
      </c>
      <c r="D378" s="245" t="s">
        <v>170</v>
      </c>
      <c r="E378" s="246" t="s">
        <v>1486</v>
      </c>
      <c r="F378" s="247" t="s">
        <v>1487</v>
      </c>
      <c r="G378" s="248" t="s">
        <v>173</v>
      </c>
      <c r="H378" s="249">
        <v>20.858</v>
      </c>
      <c r="I378" s="250"/>
      <c r="J378" s="251">
        <f>ROUND(I378*H378,2)</f>
        <v>0</v>
      </c>
      <c r="K378" s="247" t="s">
        <v>317</v>
      </c>
      <c r="L378" s="46"/>
      <c r="M378" s="252" t="s">
        <v>1</v>
      </c>
      <c r="N378" s="253" t="s">
        <v>42</v>
      </c>
      <c r="O378" s="93"/>
      <c r="P378" s="254">
        <f>O378*H378</f>
        <v>0</v>
      </c>
      <c r="Q378" s="254">
        <v>0</v>
      </c>
      <c r="R378" s="254">
        <f>Q378*H378</f>
        <v>0</v>
      </c>
      <c r="S378" s="254">
        <v>0</v>
      </c>
      <c r="T378" s="255">
        <f>S378*H378</f>
        <v>0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56" t="s">
        <v>175</v>
      </c>
      <c r="AT378" s="256" t="s">
        <v>170</v>
      </c>
      <c r="AU378" s="256" t="s">
        <v>85</v>
      </c>
      <c r="AY378" s="19" t="s">
        <v>167</v>
      </c>
      <c r="BE378" s="257">
        <f>IF(N378="základní",J378,0)</f>
        <v>0</v>
      </c>
      <c r="BF378" s="257">
        <f>IF(N378="snížená",J378,0)</f>
        <v>0</v>
      </c>
      <c r="BG378" s="257">
        <f>IF(N378="zákl. přenesená",J378,0)</f>
        <v>0</v>
      </c>
      <c r="BH378" s="257">
        <f>IF(N378="sníž. přenesená",J378,0)</f>
        <v>0</v>
      </c>
      <c r="BI378" s="257">
        <f>IF(N378="nulová",J378,0)</f>
        <v>0</v>
      </c>
      <c r="BJ378" s="19" t="s">
        <v>85</v>
      </c>
      <c r="BK378" s="257">
        <f>ROUND(I378*H378,2)</f>
        <v>0</v>
      </c>
      <c r="BL378" s="19" t="s">
        <v>175</v>
      </c>
      <c r="BM378" s="256" t="s">
        <v>1488</v>
      </c>
    </row>
    <row r="379" spans="1:47" s="2" customFormat="1" ht="12">
      <c r="A379" s="40"/>
      <c r="B379" s="41"/>
      <c r="C379" s="42"/>
      <c r="D379" s="260" t="s">
        <v>369</v>
      </c>
      <c r="E379" s="42"/>
      <c r="F379" s="302" t="s">
        <v>1371</v>
      </c>
      <c r="G379" s="42"/>
      <c r="H379" s="42"/>
      <c r="I379" s="156"/>
      <c r="J379" s="42"/>
      <c r="K379" s="42"/>
      <c r="L379" s="46"/>
      <c r="M379" s="303"/>
      <c r="N379" s="304"/>
      <c r="O379" s="93"/>
      <c r="P379" s="93"/>
      <c r="Q379" s="93"/>
      <c r="R379" s="93"/>
      <c r="S379" s="93"/>
      <c r="T379" s="94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T379" s="19" t="s">
        <v>369</v>
      </c>
      <c r="AU379" s="19" t="s">
        <v>85</v>
      </c>
    </row>
    <row r="380" spans="1:65" s="2" customFormat="1" ht="16.5" customHeight="1">
      <c r="A380" s="40"/>
      <c r="B380" s="41"/>
      <c r="C380" s="245" t="s">
        <v>1282</v>
      </c>
      <c r="D380" s="245" t="s">
        <v>170</v>
      </c>
      <c r="E380" s="246" t="s">
        <v>1489</v>
      </c>
      <c r="F380" s="247" t="s">
        <v>1490</v>
      </c>
      <c r="G380" s="248" t="s">
        <v>173</v>
      </c>
      <c r="H380" s="249">
        <v>2.872</v>
      </c>
      <c r="I380" s="250"/>
      <c r="J380" s="251">
        <f>ROUND(I380*H380,2)</f>
        <v>0</v>
      </c>
      <c r="K380" s="247" t="s">
        <v>317</v>
      </c>
      <c r="L380" s="46"/>
      <c r="M380" s="252" t="s">
        <v>1</v>
      </c>
      <c r="N380" s="253" t="s">
        <v>42</v>
      </c>
      <c r="O380" s="93"/>
      <c r="P380" s="254">
        <f>O380*H380</f>
        <v>0</v>
      </c>
      <c r="Q380" s="254">
        <v>0</v>
      </c>
      <c r="R380" s="254">
        <f>Q380*H380</f>
        <v>0</v>
      </c>
      <c r="S380" s="254">
        <v>0</v>
      </c>
      <c r="T380" s="255">
        <f>S380*H380</f>
        <v>0</v>
      </c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R380" s="256" t="s">
        <v>175</v>
      </c>
      <c r="AT380" s="256" t="s">
        <v>170</v>
      </c>
      <c r="AU380" s="256" t="s">
        <v>85</v>
      </c>
      <c r="AY380" s="19" t="s">
        <v>167</v>
      </c>
      <c r="BE380" s="257">
        <f>IF(N380="základní",J380,0)</f>
        <v>0</v>
      </c>
      <c r="BF380" s="257">
        <f>IF(N380="snížená",J380,0)</f>
        <v>0</v>
      </c>
      <c r="BG380" s="257">
        <f>IF(N380="zákl. přenesená",J380,0)</f>
        <v>0</v>
      </c>
      <c r="BH380" s="257">
        <f>IF(N380="sníž. přenesená",J380,0)</f>
        <v>0</v>
      </c>
      <c r="BI380" s="257">
        <f>IF(N380="nulová",J380,0)</f>
        <v>0</v>
      </c>
      <c r="BJ380" s="19" t="s">
        <v>85</v>
      </c>
      <c r="BK380" s="257">
        <f>ROUND(I380*H380,2)</f>
        <v>0</v>
      </c>
      <c r="BL380" s="19" t="s">
        <v>175</v>
      </c>
      <c r="BM380" s="256" t="s">
        <v>1491</v>
      </c>
    </row>
    <row r="381" spans="1:47" s="2" customFormat="1" ht="12">
      <c r="A381" s="40"/>
      <c r="B381" s="41"/>
      <c r="C381" s="42"/>
      <c r="D381" s="260" t="s">
        <v>369</v>
      </c>
      <c r="E381" s="42"/>
      <c r="F381" s="302" t="s">
        <v>1141</v>
      </c>
      <c r="G381" s="42"/>
      <c r="H381" s="42"/>
      <c r="I381" s="156"/>
      <c r="J381" s="42"/>
      <c r="K381" s="42"/>
      <c r="L381" s="46"/>
      <c r="M381" s="303"/>
      <c r="N381" s="304"/>
      <c r="O381" s="93"/>
      <c r="P381" s="93"/>
      <c r="Q381" s="93"/>
      <c r="R381" s="93"/>
      <c r="S381" s="93"/>
      <c r="T381" s="94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T381" s="19" t="s">
        <v>369</v>
      </c>
      <c r="AU381" s="19" t="s">
        <v>85</v>
      </c>
    </row>
    <row r="382" spans="1:65" s="2" customFormat="1" ht="16.5" customHeight="1">
      <c r="A382" s="40"/>
      <c r="B382" s="41"/>
      <c r="C382" s="245" t="s">
        <v>1492</v>
      </c>
      <c r="D382" s="245" t="s">
        <v>170</v>
      </c>
      <c r="E382" s="246" t="s">
        <v>1493</v>
      </c>
      <c r="F382" s="247" t="s">
        <v>1494</v>
      </c>
      <c r="G382" s="248" t="s">
        <v>173</v>
      </c>
      <c r="H382" s="249">
        <v>2.916</v>
      </c>
      <c r="I382" s="250"/>
      <c r="J382" s="251">
        <f>ROUND(I382*H382,2)</f>
        <v>0</v>
      </c>
      <c r="K382" s="247" t="s">
        <v>317</v>
      </c>
      <c r="L382" s="46"/>
      <c r="M382" s="252" t="s">
        <v>1</v>
      </c>
      <c r="N382" s="253" t="s">
        <v>42</v>
      </c>
      <c r="O382" s="93"/>
      <c r="P382" s="254">
        <f>O382*H382</f>
        <v>0</v>
      </c>
      <c r="Q382" s="254">
        <v>0</v>
      </c>
      <c r="R382" s="254">
        <f>Q382*H382</f>
        <v>0</v>
      </c>
      <c r="S382" s="254">
        <v>0</v>
      </c>
      <c r="T382" s="255">
        <f>S382*H382</f>
        <v>0</v>
      </c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56" t="s">
        <v>175</v>
      </c>
      <c r="AT382" s="256" t="s">
        <v>170</v>
      </c>
      <c r="AU382" s="256" t="s">
        <v>85</v>
      </c>
      <c r="AY382" s="19" t="s">
        <v>167</v>
      </c>
      <c r="BE382" s="257">
        <f>IF(N382="základní",J382,0)</f>
        <v>0</v>
      </c>
      <c r="BF382" s="257">
        <f>IF(N382="snížená",J382,0)</f>
        <v>0</v>
      </c>
      <c r="BG382" s="257">
        <f>IF(N382="zákl. přenesená",J382,0)</f>
        <v>0</v>
      </c>
      <c r="BH382" s="257">
        <f>IF(N382="sníž. přenesená",J382,0)</f>
        <v>0</v>
      </c>
      <c r="BI382" s="257">
        <f>IF(N382="nulová",J382,0)</f>
        <v>0</v>
      </c>
      <c r="BJ382" s="19" t="s">
        <v>85</v>
      </c>
      <c r="BK382" s="257">
        <f>ROUND(I382*H382,2)</f>
        <v>0</v>
      </c>
      <c r="BL382" s="19" t="s">
        <v>175</v>
      </c>
      <c r="BM382" s="256" t="s">
        <v>1495</v>
      </c>
    </row>
    <row r="383" spans="1:47" s="2" customFormat="1" ht="12">
      <c r="A383" s="40"/>
      <c r="B383" s="41"/>
      <c r="C383" s="42"/>
      <c r="D383" s="260" t="s">
        <v>369</v>
      </c>
      <c r="E383" s="42"/>
      <c r="F383" s="302" t="s">
        <v>1141</v>
      </c>
      <c r="G383" s="42"/>
      <c r="H383" s="42"/>
      <c r="I383" s="156"/>
      <c r="J383" s="42"/>
      <c r="K383" s="42"/>
      <c r="L383" s="46"/>
      <c r="M383" s="303"/>
      <c r="N383" s="304"/>
      <c r="O383" s="93"/>
      <c r="P383" s="93"/>
      <c r="Q383" s="93"/>
      <c r="R383" s="93"/>
      <c r="S383" s="93"/>
      <c r="T383" s="94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T383" s="19" t="s">
        <v>369</v>
      </c>
      <c r="AU383" s="19" t="s">
        <v>85</v>
      </c>
    </row>
    <row r="384" spans="1:65" s="2" customFormat="1" ht="16.5" customHeight="1">
      <c r="A384" s="40"/>
      <c r="B384" s="41"/>
      <c r="C384" s="245" t="s">
        <v>1285</v>
      </c>
      <c r="D384" s="245" t="s">
        <v>170</v>
      </c>
      <c r="E384" s="246" t="s">
        <v>1496</v>
      </c>
      <c r="F384" s="247" t="s">
        <v>1497</v>
      </c>
      <c r="G384" s="248" t="s">
        <v>173</v>
      </c>
      <c r="H384" s="249">
        <v>1.98</v>
      </c>
      <c r="I384" s="250"/>
      <c r="J384" s="251">
        <f>ROUND(I384*H384,2)</f>
        <v>0</v>
      </c>
      <c r="K384" s="247" t="s">
        <v>317</v>
      </c>
      <c r="L384" s="46"/>
      <c r="M384" s="252" t="s">
        <v>1</v>
      </c>
      <c r="N384" s="253" t="s">
        <v>42</v>
      </c>
      <c r="O384" s="93"/>
      <c r="P384" s="254">
        <f>O384*H384</f>
        <v>0</v>
      </c>
      <c r="Q384" s="254">
        <v>0</v>
      </c>
      <c r="R384" s="254">
        <f>Q384*H384</f>
        <v>0</v>
      </c>
      <c r="S384" s="254">
        <v>0</v>
      </c>
      <c r="T384" s="255">
        <f>S384*H384</f>
        <v>0</v>
      </c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R384" s="256" t="s">
        <v>175</v>
      </c>
      <c r="AT384" s="256" t="s">
        <v>170</v>
      </c>
      <c r="AU384" s="256" t="s">
        <v>85</v>
      </c>
      <c r="AY384" s="19" t="s">
        <v>167</v>
      </c>
      <c r="BE384" s="257">
        <f>IF(N384="základní",J384,0)</f>
        <v>0</v>
      </c>
      <c r="BF384" s="257">
        <f>IF(N384="snížená",J384,0)</f>
        <v>0</v>
      </c>
      <c r="BG384" s="257">
        <f>IF(N384="zákl. přenesená",J384,0)</f>
        <v>0</v>
      </c>
      <c r="BH384" s="257">
        <f>IF(N384="sníž. přenesená",J384,0)</f>
        <v>0</v>
      </c>
      <c r="BI384" s="257">
        <f>IF(N384="nulová",J384,0)</f>
        <v>0</v>
      </c>
      <c r="BJ384" s="19" t="s">
        <v>85</v>
      </c>
      <c r="BK384" s="257">
        <f>ROUND(I384*H384,2)</f>
        <v>0</v>
      </c>
      <c r="BL384" s="19" t="s">
        <v>175</v>
      </c>
      <c r="BM384" s="256" t="s">
        <v>1498</v>
      </c>
    </row>
    <row r="385" spans="1:47" s="2" customFormat="1" ht="12">
      <c r="A385" s="40"/>
      <c r="B385" s="41"/>
      <c r="C385" s="42"/>
      <c r="D385" s="260" t="s">
        <v>369</v>
      </c>
      <c r="E385" s="42"/>
      <c r="F385" s="302" t="s">
        <v>1138</v>
      </c>
      <c r="G385" s="42"/>
      <c r="H385" s="42"/>
      <c r="I385" s="156"/>
      <c r="J385" s="42"/>
      <c r="K385" s="42"/>
      <c r="L385" s="46"/>
      <c r="M385" s="303"/>
      <c r="N385" s="304"/>
      <c r="O385" s="93"/>
      <c r="P385" s="93"/>
      <c r="Q385" s="93"/>
      <c r="R385" s="93"/>
      <c r="S385" s="93"/>
      <c r="T385" s="94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T385" s="19" t="s">
        <v>369</v>
      </c>
      <c r="AU385" s="19" t="s">
        <v>85</v>
      </c>
    </row>
    <row r="386" spans="1:65" s="2" customFormat="1" ht="16.5" customHeight="1">
      <c r="A386" s="40"/>
      <c r="B386" s="41"/>
      <c r="C386" s="245" t="s">
        <v>1499</v>
      </c>
      <c r="D386" s="245" t="s">
        <v>170</v>
      </c>
      <c r="E386" s="246" t="s">
        <v>1500</v>
      </c>
      <c r="F386" s="247" t="s">
        <v>1501</v>
      </c>
      <c r="G386" s="248" t="s">
        <v>173</v>
      </c>
      <c r="H386" s="249">
        <v>5.6</v>
      </c>
      <c r="I386" s="250"/>
      <c r="J386" s="251">
        <f>ROUND(I386*H386,2)</f>
        <v>0</v>
      </c>
      <c r="K386" s="247" t="s">
        <v>317</v>
      </c>
      <c r="L386" s="46"/>
      <c r="M386" s="252" t="s">
        <v>1</v>
      </c>
      <c r="N386" s="253" t="s">
        <v>42</v>
      </c>
      <c r="O386" s="93"/>
      <c r="P386" s="254">
        <f>O386*H386</f>
        <v>0</v>
      </c>
      <c r="Q386" s="254">
        <v>0</v>
      </c>
      <c r="R386" s="254">
        <f>Q386*H386</f>
        <v>0</v>
      </c>
      <c r="S386" s="254">
        <v>0</v>
      </c>
      <c r="T386" s="255">
        <f>S386*H386</f>
        <v>0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56" t="s">
        <v>175</v>
      </c>
      <c r="AT386" s="256" t="s">
        <v>170</v>
      </c>
      <c r="AU386" s="256" t="s">
        <v>85</v>
      </c>
      <c r="AY386" s="19" t="s">
        <v>167</v>
      </c>
      <c r="BE386" s="257">
        <f>IF(N386="základní",J386,0)</f>
        <v>0</v>
      </c>
      <c r="BF386" s="257">
        <f>IF(N386="snížená",J386,0)</f>
        <v>0</v>
      </c>
      <c r="BG386" s="257">
        <f>IF(N386="zákl. přenesená",J386,0)</f>
        <v>0</v>
      </c>
      <c r="BH386" s="257">
        <f>IF(N386="sníž. přenesená",J386,0)</f>
        <v>0</v>
      </c>
      <c r="BI386" s="257">
        <f>IF(N386="nulová",J386,0)</f>
        <v>0</v>
      </c>
      <c r="BJ386" s="19" t="s">
        <v>85</v>
      </c>
      <c r="BK386" s="257">
        <f>ROUND(I386*H386,2)</f>
        <v>0</v>
      </c>
      <c r="BL386" s="19" t="s">
        <v>175</v>
      </c>
      <c r="BM386" s="256" t="s">
        <v>1502</v>
      </c>
    </row>
    <row r="387" spans="1:47" s="2" customFormat="1" ht="12">
      <c r="A387" s="40"/>
      <c r="B387" s="41"/>
      <c r="C387" s="42"/>
      <c r="D387" s="260" t="s">
        <v>369</v>
      </c>
      <c r="E387" s="42"/>
      <c r="F387" s="302" t="s">
        <v>1141</v>
      </c>
      <c r="G387" s="42"/>
      <c r="H387" s="42"/>
      <c r="I387" s="156"/>
      <c r="J387" s="42"/>
      <c r="K387" s="42"/>
      <c r="L387" s="46"/>
      <c r="M387" s="303"/>
      <c r="N387" s="304"/>
      <c r="O387" s="93"/>
      <c r="P387" s="93"/>
      <c r="Q387" s="93"/>
      <c r="R387" s="93"/>
      <c r="S387" s="93"/>
      <c r="T387" s="94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T387" s="19" t="s">
        <v>369</v>
      </c>
      <c r="AU387" s="19" t="s">
        <v>85</v>
      </c>
    </row>
    <row r="388" spans="1:65" s="2" customFormat="1" ht="16.5" customHeight="1">
      <c r="A388" s="40"/>
      <c r="B388" s="41"/>
      <c r="C388" s="245" t="s">
        <v>1288</v>
      </c>
      <c r="D388" s="245" t="s">
        <v>170</v>
      </c>
      <c r="E388" s="246" t="s">
        <v>1503</v>
      </c>
      <c r="F388" s="247" t="s">
        <v>1504</v>
      </c>
      <c r="G388" s="248" t="s">
        <v>173</v>
      </c>
      <c r="H388" s="249">
        <v>3.022</v>
      </c>
      <c r="I388" s="250"/>
      <c r="J388" s="251">
        <f>ROUND(I388*H388,2)</f>
        <v>0</v>
      </c>
      <c r="K388" s="247" t="s">
        <v>317</v>
      </c>
      <c r="L388" s="46"/>
      <c r="M388" s="252" t="s">
        <v>1</v>
      </c>
      <c r="N388" s="253" t="s">
        <v>42</v>
      </c>
      <c r="O388" s="93"/>
      <c r="P388" s="254">
        <f>O388*H388</f>
        <v>0</v>
      </c>
      <c r="Q388" s="254">
        <v>0</v>
      </c>
      <c r="R388" s="254">
        <f>Q388*H388</f>
        <v>0</v>
      </c>
      <c r="S388" s="254">
        <v>0</v>
      </c>
      <c r="T388" s="255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56" t="s">
        <v>175</v>
      </c>
      <c r="AT388" s="256" t="s">
        <v>170</v>
      </c>
      <c r="AU388" s="256" t="s">
        <v>85</v>
      </c>
      <c r="AY388" s="19" t="s">
        <v>167</v>
      </c>
      <c r="BE388" s="257">
        <f>IF(N388="základní",J388,0)</f>
        <v>0</v>
      </c>
      <c r="BF388" s="257">
        <f>IF(N388="snížená",J388,0)</f>
        <v>0</v>
      </c>
      <c r="BG388" s="257">
        <f>IF(N388="zákl. přenesená",J388,0)</f>
        <v>0</v>
      </c>
      <c r="BH388" s="257">
        <f>IF(N388="sníž. přenesená",J388,0)</f>
        <v>0</v>
      </c>
      <c r="BI388" s="257">
        <f>IF(N388="nulová",J388,0)</f>
        <v>0</v>
      </c>
      <c r="BJ388" s="19" t="s">
        <v>85</v>
      </c>
      <c r="BK388" s="257">
        <f>ROUND(I388*H388,2)</f>
        <v>0</v>
      </c>
      <c r="BL388" s="19" t="s">
        <v>175</v>
      </c>
      <c r="BM388" s="256" t="s">
        <v>1505</v>
      </c>
    </row>
    <row r="389" spans="1:47" s="2" customFormat="1" ht="12">
      <c r="A389" s="40"/>
      <c r="B389" s="41"/>
      <c r="C389" s="42"/>
      <c r="D389" s="260" t="s">
        <v>369</v>
      </c>
      <c r="E389" s="42"/>
      <c r="F389" s="302" t="s">
        <v>1197</v>
      </c>
      <c r="G389" s="42"/>
      <c r="H389" s="42"/>
      <c r="I389" s="156"/>
      <c r="J389" s="42"/>
      <c r="K389" s="42"/>
      <c r="L389" s="46"/>
      <c r="M389" s="303"/>
      <c r="N389" s="304"/>
      <c r="O389" s="93"/>
      <c r="P389" s="93"/>
      <c r="Q389" s="93"/>
      <c r="R389" s="93"/>
      <c r="S389" s="93"/>
      <c r="T389" s="94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T389" s="19" t="s">
        <v>369</v>
      </c>
      <c r="AU389" s="19" t="s">
        <v>85</v>
      </c>
    </row>
    <row r="390" spans="1:65" s="2" customFormat="1" ht="16.5" customHeight="1">
      <c r="A390" s="40"/>
      <c r="B390" s="41"/>
      <c r="C390" s="245" t="s">
        <v>1506</v>
      </c>
      <c r="D390" s="245" t="s">
        <v>170</v>
      </c>
      <c r="E390" s="246" t="s">
        <v>1507</v>
      </c>
      <c r="F390" s="247" t="s">
        <v>1508</v>
      </c>
      <c r="G390" s="248" t="s">
        <v>173</v>
      </c>
      <c r="H390" s="249">
        <v>2.155</v>
      </c>
      <c r="I390" s="250"/>
      <c r="J390" s="251">
        <f>ROUND(I390*H390,2)</f>
        <v>0</v>
      </c>
      <c r="K390" s="247" t="s">
        <v>317</v>
      </c>
      <c r="L390" s="46"/>
      <c r="M390" s="252" t="s">
        <v>1</v>
      </c>
      <c r="N390" s="253" t="s">
        <v>42</v>
      </c>
      <c r="O390" s="93"/>
      <c r="P390" s="254">
        <f>O390*H390</f>
        <v>0</v>
      </c>
      <c r="Q390" s="254">
        <v>0</v>
      </c>
      <c r="R390" s="254">
        <f>Q390*H390</f>
        <v>0</v>
      </c>
      <c r="S390" s="254">
        <v>0</v>
      </c>
      <c r="T390" s="255">
        <f>S390*H390</f>
        <v>0</v>
      </c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R390" s="256" t="s">
        <v>175</v>
      </c>
      <c r="AT390" s="256" t="s">
        <v>170</v>
      </c>
      <c r="AU390" s="256" t="s">
        <v>85</v>
      </c>
      <c r="AY390" s="19" t="s">
        <v>167</v>
      </c>
      <c r="BE390" s="257">
        <f>IF(N390="základní",J390,0)</f>
        <v>0</v>
      </c>
      <c r="BF390" s="257">
        <f>IF(N390="snížená",J390,0)</f>
        <v>0</v>
      </c>
      <c r="BG390" s="257">
        <f>IF(N390="zákl. přenesená",J390,0)</f>
        <v>0</v>
      </c>
      <c r="BH390" s="257">
        <f>IF(N390="sníž. přenesená",J390,0)</f>
        <v>0</v>
      </c>
      <c r="BI390" s="257">
        <f>IF(N390="nulová",J390,0)</f>
        <v>0</v>
      </c>
      <c r="BJ390" s="19" t="s">
        <v>85</v>
      </c>
      <c r="BK390" s="257">
        <f>ROUND(I390*H390,2)</f>
        <v>0</v>
      </c>
      <c r="BL390" s="19" t="s">
        <v>175</v>
      </c>
      <c r="BM390" s="256" t="s">
        <v>1509</v>
      </c>
    </row>
    <row r="391" spans="1:47" s="2" customFormat="1" ht="12">
      <c r="A391" s="40"/>
      <c r="B391" s="41"/>
      <c r="C391" s="42"/>
      <c r="D391" s="260" t="s">
        <v>369</v>
      </c>
      <c r="E391" s="42"/>
      <c r="F391" s="302" t="s">
        <v>1141</v>
      </c>
      <c r="G391" s="42"/>
      <c r="H391" s="42"/>
      <c r="I391" s="156"/>
      <c r="J391" s="42"/>
      <c r="K391" s="42"/>
      <c r="L391" s="46"/>
      <c r="M391" s="303"/>
      <c r="N391" s="304"/>
      <c r="O391" s="93"/>
      <c r="P391" s="93"/>
      <c r="Q391" s="93"/>
      <c r="R391" s="93"/>
      <c r="S391" s="93"/>
      <c r="T391" s="94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T391" s="19" t="s">
        <v>369</v>
      </c>
      <c r="AU391" s="19" t="s">
        <v>85</v>
      </c>
    </row>
    <row r="392" spans="1:65" s="2" customFormat="1" ht="16.5" customHeight="1">
      <c r="A392" s="40"/>
      <c r="B392" s="41"/>
      <c r="C392" s="245" t="s">
        <v>1291</v>
      </c>
      <c r="D392" s="245" t="s">
        <v>170</v>
      </c>
      <c r="E392" s="246" t="s">
        <v>1510</v>
      </c>
      <c r="F392" s="247" t="s">
        <v>1511</v>
      </c>
      <c r="G392" s="248" t="s">
        <v>173</v>
      </c>
      <c r="H392" s="249">
        <v>10.23</v>
      </c>
      <c r="I392" s="250"/>
      <c r="J392" s="251">
        <f>ROUND(I392*H392,2)</f>
        <v>0</v>
      </c>
      <c r="K392" s="247" t="s">
        <v>317</v>
      </c>
      <c r="L392" s="46"/>
      <c r="M392" s="252" t="s">
        <v>1</v>
      </c>
      <c r="N392" s="253" t="s">
        <v>42</v>
      </c>
      <c r="O392" s="93"/>
      <c r="P392" s="254">
        <f>O392*H392</f>
        <v>0</v>
      </c>
      <c r="Q392" s="254">
        <v>0</v>
      </c>
      <c r="R392" s="254">
        <f>Q392*H392</f>
        <v>0</v>
      </c>
      <c r="S392" s="254">
        <v>0</v>
      </c>
      <c r="T392" s="255">
        <f>S392*H392</f>
        <v>0</v>
      </c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R392" s="256" t="s">
        <v>175</v>
      </c>
      <c r="AT392" s="256" t="s">
        <v>170</v>
      </c>
      <c r="AU392" s="256" t="s">
        <v>85</v>
      </c>
      <c r="AY392" s="19" t="s">
        <v>167</v>
      </c>
      <c r="BE392" s="257">
        <f>IF(N392="základní",J392,0)</f>
        <v>0</v>
      </c>
      <c r="BF392" s="257">
        <f>IF(N392="snížená",J392,0)</f>
        <v>0</v>
      </c>
      <c r="BG392" s="257">
        <f>IF(N392="zákl. přenesená",J392,0)</f>
        <v>0</v>
      </c>
      <c r="BH392" s="257">
        <f>IF(N392="sníž. přenesená",J392,0)</f>
        <v>0</v>
      </c>
      <c r="BI392" s="257">
        <f>IF(N392="nulová",J392,0)</f>
        <v>0</v>
      </c>
      <c r="BJ392" s="19" t="s">
        <v>85</v>
      </c>
      <c r="BK392" s="257">
        <f>ROUND(I392*H392,2)</f>
        <v>0</v>
      </c>
      <c r="BL392" s="19" t="s">
        <v>175</v>
      </c>
      <c r="BM392" s="256" t="s">
        <v>1512</v>
      </c>
    </row>
    <row r="393" spans="1:47" s="2" customFormat="1" ht="12">
      <c r="A393" s="40"/>
      <c r="B393" s="41"/>
      <c r="C393" s="42"/>
      <c r="D393" s="260" t="s">
        <v>369</v>
      </c>
      <c r="E393" s="42"/>
      <c r="F393" s="302" t="s">
        <v>1138</v>
      </c>
      <c r="G393" s="42"/>
      <c r="H393" s="42"/>
      <c r="I393" s="156"/>
      <c r="J393" s="42"/>
      <c r="K393" s="42"/>
      <c r="L393" s="46"/>
      <c r="M393" s="303"/>
      <c r="N393" s="304"/>
      <c r="O393" s="93"/>
      <c r="P393" s="93"/>
      <c r="Q393" s="93"/>
      <c r="R393" s="93"/>
      <c r="S393" s="93"/>
      <c r="T393" s="94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T393" s="19" t="s">
        <v>369</v>
      </c>
      <c r="AU393" s="19" t="s">
        <v>85</v>
      </c>
    </row>
    <row r="394" spans="1:65" s="2" customFormat="1" ht="16.5" customHeight="1">
      <c r="A394" s="40"/>
      <c r="B394" s="41"/>
      <c r="C394" s="245" t="s">
        <v>1513</v>
      </c>
      <c r="D394" s="245" t="s">
        <v>170</v>
      </c>
      <c r="E394" s="246" t="s">
        <v>1514</v>
      </c>
      <c r="F394" s="247" t="s">
        <v>1515</v>
      </c>
      <c r="G394" s="248" t="s">
        <v>173</v>
      </c>
      <c r="H394" s="249">
        <v>2.116</v>
      </c>
      <c r="I394" s="250"/>
      <c r="J394" s="251">
        <f>ROUND(I394*H394,2)</f>
        <v>0</v>
      </c>
      <c r="K394" s="247" t="s">
        <v>317</v>
      </c>
      <c r="L394" s="46"/>
      <c r="M394" s="252" t="s">
        <v>1</v>
      </c>
      <c r="N394" s="253" t="s">
        <v>42</v>
      </c>
      <c r="O394" s="93"/>
      <c r="P394" s="254">
        <f>O394*H394</f>
        <v>0</v>
      </c>
      <c r="Q394" s="254">
        <v>0</v>
      </c>
      <c r="R394" s="254">
        <f>Q394*H394</f>
        <v>0</v>
      </c>
      <c r="S394" s="254">
        <v>0</v>
      </c>
      <c r="T394" s="255">
        <f>S394*H394</f>
        <v>0</v>
      </c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R394" s="256" t="s">
        <v>175</v>
      </c>
      <c r="AT394" s="256" t="s">
        <v>170</v>
      </c>
      <c r="AU394" s="256" t="s">
        <v>85</v>
      </c>
      <c r="AY394" s="19" t="s">
        <v>167</v>
      </c>
      <c r="BE394" s="257">
        <f>IF(N394="základní",J394,0)</f>
        <v>0</v>
      </c>
      <c r="BF394" s="257">
        <f>IF(N394="snížená",J394,0)</f>
        <v>0</v>
      </c>
      <c r="BG394" s="257">
        <f>IF(N394="zákl. přenesená",J394,0)</f>
        <v>0</v>
      </c>
      <c r="BH394" s="257">
        <f>IF(N394="sníž. přenesená",J394,0)</f>
        <v>0</v>
      </c>
      <c r="BI394" s="257">
        <f>IF(N394="nulová",J394,0)</f>
        <v>0</v>
      </c>
      <c r="BJ394" s="19" t="s">
        <v>85</v>
      </c>
      <c r="BK394" s="257">
        <f>ROUND(I394*H394,2)</f>
        <v>0</v>
      </c>
      <c r="BL394" s="19" t="s">
        <v>175</v>
      </c>
      <c r="BM394" s="256" t="s">
        <v>1516</v>
      </c>
    </row>
    <row r="395" spans="1:47" s="2" customFormat="1" ht="12">
      <c r="A395" s="40"/>
      <c r="B395" s="41"/>
      <c r="C395" s="42"/>
      <c r="D395" s="260" t="s">
        <v>369</v>
      </c>
      <c r="E395" s="42"/>
      <c r="F395" s="302" t="s">
        <v>1141</v>
      </c>
      <c r="G395" s="42"/>
      <c r="H395" s="42"/>
      <c r="I395" s="156"/>
      <c r="J395" s="42"/>
      <c r="K395" s="42"/>
      <c r="L395" s="46"/>
      <c r="M395" s="303"/>
      <c r="N395" s="304"/>
      <c r="O395" s="93"/>
      <c r="P395" s="93"/>
      <c r="Q395" s="93"/>
      <c r="R395" s="93"/>
      <c r="S395" s="93"/>
      <c r="T395" s="94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T395" s="19" t="s">
        <v>369</v>
      </c>
      <c r="AU395" s="19" t="s">
        <v>85</v>
      </c>
    </row>
    <row r="396" spans="1:65" s="2" customFormat="1" ht="16.5" customHeight="1">
      <c r="A396" s="40"/>
      <c r="B396" s="41"/>
      <c r="C396" s="245" t="s">
        <v>1294</v>
      </c>
      <c r="D396" s="245" t="s">
        <v>170</v>
      </c>
      <c r="E396" s="246" t="s">
        <v>1517</v>
      </c>
      <c r="F396" s="247" t="s">
        <v>1518</v>
      </c>
      <c r="G396" s="248" t="s">
        <v>173</v>
      </c>
      <c r="H396" s="249">
        <v>11.104</v>
      </c>
      <c r="I396" s="250"/>
      <c r="J396" s="251">
        <f>ROUND(I396*H396,2)</f>
        <v>0</v>
      </c>
      <c r="K396" s="247" t="s">
        <v>317</v>
      </c>
      <c r="L396" s="46"/>
      <c r="M396" s="252" t="s">
        <v>1</v>
      </c>
      <c r="N396" s="253" t="s">
        <v>42</v>
      </c>
      <c r="O396" s="93"/>
      <c r="P396" s="254">
        <f>O396*H396</f>
        <v>0</v>
      </c>
      <c r="Q396" s="254">
        <v>0</v>
      </c>
      <c r="R396" s="254">
        <f>Q396*H396</f>
        <v>0</v>
      </c>
      <c r="S396" s="254">
        <v>0</v>
      </c>
      <c r="T396" s="255">
        <f>S396*H396</f>
        <v>0</v>
      </c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R396" s="256" t="s">
        <v>175</v>
      </c>
      <c r="AT396" s="256" t="s">
        <v>170</v>
      </c>
      <c r="AU396" s="256" t="s">
        <v>85</v>
      </c>
      <c r="AY396" s="19" t="s">
        <v>167</v>
      </c>
      <c r="BE396" s="257">
        <f>IF(N396="základní",J396,0)</f>
        <v>0</v>
      </c>
      <c r="BF396" s="257">
        <f>IF(N396="snížená",J396,0)</f>
        <v>0</v>
      </c>
      <c r="BG396" s="257">
        <f>IF(N396="zákl. přenesená",J396,0)</f>
        <v>0</v>
      </c>
      <c r="BH396" s="257">
        <f>IF(N396="sníž. přenesená",J396,0)</f>
        <v>0</v>
      </c>
      <c r="BI396" s="257">
        <f>IF(N396="nulová",J396,0)</f>
        <v>0</v>
      </c>
      <c r="BJ396" s="19" t="s">
        <v>85</v>
      </c>
      <c r="BK396" s="257">
        <f>ROUND(I396*H396,2)</f>
        <v>0</v>
      </c>
      <c r="BL396" s="19" t="s">
        <v>175</v>
      </c>
      <c r="BM396" s="256" t="s">
        <v>1519</v>
      </c>
    </row>
    <row r="397" spans="1:47" s="2" customFormat="1" ht="12">
      <c r="A397" s="40"/>
      <c r="B397" s="41"/>
      <c r="C397" s="42"/>
      <c r="D397" s="260" t="s">
        <v>369</v>
      </c>
      <c r="E397" s="42"/>
      <c r="F397" s="302" t="s">
        <v>1520</v>
      </c>
      <c r="G397" s="42"/>
      <c r="H397" s="42"/>
      <c r="I397" s="156"/>
      <c r="J397" s="42"/>
      <c r="K397" s="42"/>
      <c r="L397" s="46"/>
      <c r="M397" s="303"/>
      <c r="N397" s="304"/>
      <c r="O397" s="93"/>
      <c r="P397" s="93"/>
      <c r="Q397" s="93"/>
      <c r="R397" s="93"/>
      <c r="S397" s="93"/>
      <c r="T397" s="94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T397" s="19" t="s">
        <v>369</v>
      </c>
      <c r="AU397" s="19" t="s">
        <v>85</v>
      </c>
    </row>
    <row r="398" spans="1:65" s="2" customFormat="1" ht="16.5" customHeight="1">
      <c r="A398" s="40"/>
      <c r="B398" s="41"/>
      <c r="C398" s="245" t="s">
        <v>1521</v>
      </c>
      <c r="D398" s="245" t="s">
        <v>170</v>
      </c>
      <c r="E398" s="246" t="s">
        <v>1522</v>
      </c>
      <c r="F398" s="247" t="s">
        <v>1523</v>
      </c>
      <c r="G398" s="248" t="s">
        <v>173</v>
      </c>
      <c r="H398" s="249">
        <v>35.307</v>
      </c>
      <c r="I398" s="250"/>
      <c r="J398" s="251">
        <f>ROUND(I398*H398,2)</f>
        <v>0</v>
      </c>
      <c r="K398" s="247" t="s">
        <v>317</v>
      </c>
      <c r="L398" s="46"/>
      <c r="M398" s="252" t="s">
        <v>1</v>
      </c>
      <c r="N398" s="253" t="s">
        <v>42</v>
      </c>
      <c r="O398" s="93"/>
      <c r="P398" s="254">
        <f>O398*H398</f>
        <v>0</v>
      </c>
      <c r="Q398" s="254">
        <v>0</v>
      </c>
      <c r="R398" s="254">
        <f>Q398*H398</f>
        <v>0</v>
      </c>
      <c r="S398" s="254">
        <v>0</v>
      </c>
      <c r="T398" s="255">
        <f>S398*H398</f>
        <v>0</v>
      </c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R398" s="256" t="s">
        <v>175</v>
      </c>
      <c r="AT398" s="256" t="s">
        <v>170</v>
      </c>
      <c r="AU398" s="256" t="s">
        <v>85</v>
      </c>
      <c r="AY398" s="19" t="s">
        <v>167</v>
      </c>
      <c r="BE398" s="257">
        <f>IF(N398="základní",J398,0)</f>
        <v>0</v>
      </c>
      <c r="BF398" s="257">
        <f>IF(N398="snížená",J398,0)</f>
        <v>0</v>
      </c>
      <c r="BG398" s="257">
        <f>IF(N398="zákl. přenesená",J398,0)</f>
        <v>0</v>
      </c>
      <c r="BH398" s="257">
        <f>IF(N398="sníž. přenesená",J398,0)</f>
        <v>0</v>
      </c>
      <c r="BI398" s="257">
        <f>IF(N398="nulová",J398,0)</f>
        <v>0</v>
      </c>
      <c r="BJ398" s="19" t="s">
        <v>85</v>
      </c>
      <c r="BK398" s="257">
        <f>ROUND(I398*H398,2)</f>
        <v>0</v>
      </c>
      <c r="BL398" s="19" t="s">
        <v>175</v>
      </c>
      <c r="BM398" s="256" t="s">
        <v>1524</v>
      </c>
    </row>
    <row r="399" spans="1:47" s="2" customFormat="1" ht="12">
      <c r="A399" s="40"/>
      <c r="B399" s="41"/>
      <c r="C399" s="42"/>
      <c r="D399" s="260" t="s">
        <v>369</v>
      </c>
      <c r="E399" s="42"/>
      <c r="F399" s="302" t="s">
        <v>1525</v>
      </c>
      <c r="G399" s="42"/>
      <c r="H399" s="42"/>
      <c r="I399" s="156"/>
      <c r="J399" s="42"/>
      <c r="K399" s="42"/>
      <c r="L399" s="46"/>
      <c r="M399" s="303"/>
      <c r="N399" s="304"/>
      <c r="O399" s="93"/>
      <c r="P399" s="93"/>
      <c r="Q399" s="93"/>
      <c r="R399" s="93"/>
      <c r="S399" s="93"/>
      <c r="T399" s="94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T399" s="19" t="s">
        <v>369</v>
      </c>
      <c r="AU399" s="19" t="s">
        <v>85</v>
      </c>
    </row>
    <row r="400" spans="1:65" s="2" customFormat="1" ht="16.5" customHeight="1">
      <c r="A400" s="40"/>
      <c r="B400" s="41"/>
      <c r="C400" s="245" t="s">
        <v>1298</v>
      </c>
      <c r="D400" s="245" t="s">
        <v>170</v>
      </c>
      <c r="E400" s="246" t="s">
        <v>1526</v>
      </c>
      <c r="F400" s="247" t="s">
        <v>1527</v>
      </c>
      <c r="G400" s="248" t="s">
        <v>173</v>
      </c>
      <c r="H400" s="249">
        <v>3.685</v>
      </c>
      <c r="I400" s="250"/>
      <c r="J400" s="251">
        <f>ROUND(I400*H400,2)</f>
        <v>0</v>
      </c>
      <c r="K400" s="247" t="s">
        <v>317</v>
      </c>
      <c r="L400" s="46"/>
      <c r="M400" s="252" t="s">
        <v>1</v>
      </c>
      <c r="N400" s="253" t="s">
        <v>42</v>
      </c>
      <c r="O400" s="93"/>
      <c r="P400" s="254">
        <f>O400*H400</f>
        <v>0</v>
      </c>
      <c r="Q400" s="254">
        <v>0</v>
      </c>
      <c r="R400" s="254">
        <f>Q400*H400</f>
        <v>0</v>
      </c>
      <c r="S400" s="254">
        <v>0</v>
      </c>
      <c r="T400" s="255">
        <f>S400*H400</f>
        <v>0</v>
      </c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R400" s="256" t="s">
        <v>175</v>
      </c>
      <c r="AT400" s="256" t="s">
        <v>170</v>
      </c>
      <c r="AU400" s="256" t="s">
        <v>85</v>
      </c>
      <c r="AY400" s="19" t="s">
        <v>167</v>
      </c>
      <c r="BE400" s="257">
        <f>IF(N400="základní",J400,0)</f>
        <v>0</v>
      </c>
      <c r="BF400" s="257">
        <f>IF(N400="snížená",J400,0)</f>
        <v>0</v>
      </c>
      <c r="BG400" s="257">
        <f>IF(N400="zákl. přenesená",J400,0)</f>
        <v>0</v>
      </c>
      <c r="BH400" s="257">
        <f>IF(N400="sníž. přenesená",J400,0)</f>
        <v>0</v>
      </c>
      <c r="BI400" s="257">
        <f>IF(N400="nulová",J400,0)</f>
        <v>0</v>
      </c>
      <c r="BJ400" s="19" t="s">
        <v>85</v>
      </c>
      <c r="BK400" s="257">
        <f>ROUND(I400*H400,2)</f>
        <v>0</v>
      </c>
      <c r="BL400" s="19" t="s">
        <v>175</v>
      </c>
      <c r="BM400" s="256" t="s">
        <v>1528</v>
      </c>
    </row>
    <row r="401" spans="1:47" s="2" customFormat="1" ht="12">
      <c r="A401" s="40"/>
      <c r="B401" s="41"/>
      <c r="C401" s="42"/>
      <c r="D401" s="260" t="s">
        <v>369</v>
      </c>
      <c r="E401" s="42"/>
      <c r="F401" s="302" t="s">
        <v>1138</v>
      </c>
      <c r="G401" s="42"/>
      <c r="H401" s="42"/>
      <c r="I401" s="156"/>
      <c r="J401" s="42"/>
      <c r="K401" s="42"/>
      <c r="L401" s="46"/>
      <c r="M401" s="303"/>
      <c r="N401" s="304"/>
      <c r="O401" s="93"/>
      <c r="P401" s="93"/>
      <c r="Q401" s="93"/>
      <c r="R401" s="93"/>
      <c r="S401" s="93"/>
      <c r="T401" s="94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T401" s="19" t="s">
        <v>369</v>
      </c>
      <c r="AU401" s="19" t="s">
        <v>85</v>
      </c>
    </row>
    <row r="402" spans="1:65" s="2" customFormat="1" ht="16.5" customHeight="1">
      <c r="A402" s="40"/>
      <c r="B402" s="41"/>
      <c r="C402" s="245" t="s">
        <v>1529</v>
      </c>
      <c r="D402" s="245" t="s">
        <v>170</v>
      </c>
      <c r="E402" s="246" t="s">
        <v>1530</v>
      </c>
      <c r="F402" s="247" t="s">
        <v>1531</v>
      </c>
      <c r="G402" s="248" t="s">
        <v>173</v>
      </c>
      <c r="H402" s="249">
        <v>2.967</v>
      </c>
      <c r="I402" s="250"/>
      <c r="J402" s="251">
        <f>ROUND(I402*H402,2)</f>
        <v>0</v>
      </c>
      <c r="K402" s="247" t="s">
        <v>317</v>
      </c>
      <c r="L402" s="46"/>
      <c r="M402" s="252" t="s">
        <v>1</v>
      </c>
      <c r="N402" s="253" t="s">
        <v>42</v>
      </c>
      <c r="O402" s="93"/>
      <c r="P402" s="254">
        <f>O402*H402</f>
        <v>0</v>
      </c>
      <c r="Q402" s="254">
        <v>0</v>
      </c>
      <c r="R402" s="254">
        <f>Q402*H402</f>
        <v>0</v>
      </c>
      <c r="S402" s="254">
        <v>0</v>
      </c>
      <c r="T402" s="255">
        <f>S402*H402</f>
        <v>0</v>
      </c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R402" s="256" t="s">
        <v>175</v>
      </c>
      <c r="AT402" s="256" t="s">
        <v>170</v>
      </c>
      <c r="AU402" s="256" t="s">
        <v>85</v>
      </c>
      <c r="AY402" s="19" t="s">
        <v>167</v>
      </c>
      <c r="BE402" s="257">
        <f>IF(N402="základní",J402,0)</f>
        <v>0</v>
      </c>
      <c r="BF402" s="257">
        <f>IF(N402="snížená",J402,0)</f>
        <v>0</v>
      </c>
      <c r="BG402" s="257">
        <f>IF(N402="zákl. přenesená",J402,0)</f>
        <v>0</v>
      </c>
      <c r="BH402" s="257">
        <f>IF(N402="sníž. přenesená",J402,0)</f>
        <v>0</v>
      </c>
      <c r="BI402" s="257">
        <f>IF(N402="nulová",J402,0)</f>
        <v>0</v>
      </c>
      <c r="BJ402" s="19" t="s">
        <v>85</v>
      </c>
      <c r="BK402" s="257">
        <f>ROUND(I402*H402,2)</f>
        <v>0</v>
      </c>
      <c r="BL402" s="19" t="s">
        <v>175</v>
      </c>
      <c r="BM402" s="256" t="s">
        <v>1532</v>
      </c>
    </row>
    <row r="403" spans="1:47" s="2" customFormat="1" ht="12">
      <c r="A403" s="40"/>
      <c r="B403" s="41"/>
      <c r="C403" s="42"/>
      <c r="D403" s="260" t="s">
        <v>369</v>
      </c>
      <c r="E403" s="42"/>
      <c r="F403" s="302" t="s">
        <v>1197</v>
      </c>
      <c r="G403" s="42"/>
      <c r="H403" s="42"/>
      <c r="I403" s="156"/>
      <c r="J403" s="42"/>
      <c r="K403" s="42"/>
      <c r="L403" s="46"/>
      <c r="M403" s="303"/>
      <c r="N403" s="304"/>
      <c r="O403" s="93"/>
      <c r="P403" s="93"/>
      <c r="Q403" s="93"/>
      <c r="R403" s="93"/>
      <c r="S403" s="93"/>
      <c r="T403" s="94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T403" s="19" t="s">
        <v>369</v>
      </c>
      <c r="AU403" s="19" t="s">
        <v>85</v>
      </c>
    </row>
    <row r="404" spans="1:65" s="2" customFormat="1" ht="16.5" customHeight="1">
      <c r="A404" s="40"/>
      <c r="B404" s="41"/>
      <c r="C404" s="245" t="s">
        <v>1301</v>
      </c>
      <c r="D404" s="245" t="s">
        <v>170</v>
      </c>
      <c r="E404" s="246" t="s">
        <v>1533</v>
      </c>
      <c r="F404" s="247" t="s">
        <v>1534</v>
      </c>
      <c r="G404" s="248" t="s">
        <v>173</v>
      </c>
      <c r="H404" s="249">
        <v>3.042</v>
      </c>
      <c r="I404" s="250"/>
      <c r="J404" s="251">
        <f>ROUND(I404*H404,2)</f>
        <v>0</v>
      </c>
      <c r="K404" s="247" t="s">
        <v>317</v>
      </c>
      <c r="L404" s="46"/>
      <c r="M404" s="252" t="s">
        <v>1</v>
      </c>
      <c r="N404" s="253" t="s">
        <v>42</v>
      </c>
      <c r="O404" s="93"/>
      <c r="P404" s="254">
        <f>O404*H404</f>
        <v>0</v>
      </c>
      <c r="Q404" s="254">
        <v>0</v>
      </c>
      <c r="R404" s="254">
        <f>Q404*H404</f>
        <v>0</v>
      </c>
      <c r="S404" s="254">
        <v>0</v>
      </c>
      <c r="T404" s="255">
        <f>S404*H404</f>
        <v>0</v>
      </c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R404" s="256" t="s">
        <v>175</v>
      </c>
      <c r="AT404" s="256" t="s">
        <v>170</v>
      </c>
      <c r="AU404" s="256" t="s">
        <v>85</v>
      </c>
      <c r="AY404" s="19" t="s">
        <v>167</v>
      </c>
      <c r="BE404" s="257">
        <f>IF(N404="základní",J404,0)</f>
        <v>0</v>
      </c>
      <c r="BF404" s="257">
        <f>IF(N404="snížená",J404,0)</f>
        <v>0</v>
      </c>
      <c r="BG404" s="257">
        <f>IF(N404="zákl. přenesená",J404,0)</f>
        <v>0</v>
      </c>
      <c r="BH404" s="257">
        <f>IF(N404="sníž. přenesená",J404,0)</f>
        <v>0</v>
      </c>
      <c r="BI404" s="257">
        <f>IF(N404="nulová",J404,0)</f>
        <v>0</v>
      </c>
      <c r="BJ404" s="19" t="s">
        <v>85</v>
      </c>
      <c r="BK404" s="257">
        <f>ROUND(I404*H404,2)</f>
        <v>0</v>
      </c>
      <c r="BL404" s="19" t="s">
        <v>175</v>
      </c>
      <c r="BM404" s="256" t="s">
        <v>1535</v>
      </c>
    </row>
    <row r="405" spans="1:47" s="2" customFormat="1" ht="12">
      <c r="A405" s="40"/>
      <c r="B405" s="41"/>
      <c r="C405" s="42"/>
      <c r="D405" s="260" t="s">
        <v>369</v>
      </c>
      <c r="E405" s="42"/>
      <c r="F405" s="302" t="s">
        <v>1138</v>
      </c>
      <c r="G405" s="42"/>
      <c r="H405" s="42"/>
      <c r="I405" s="156"/>
      <c r="J405" s="42"/>
      <c r="K405" s="42"/>
      <c r="L405" s="46"/>
      <c r="M405" s="303"/>
      <c r="N405" s="304"/>
      <c r="O405" s="93"/>
      <c r="P405" s="93"/>
      <c r="Q405" s="93"/>
      <c r="R405" s="93"/>
      <c r="S405" s="93"/>
      <c r="T405" s="94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T405" s="19" t="s">
        <v>369</v>
      </c>
      <c r="AU405" s="19" t="s">
        <v>85</v>
      </c>
    </row>
    <row r="406" spans="1:65" s="2" customFormat="1" ht="16.5" customHeight="1">
      <c r="A406" s="40"/>
      <c r="B406" s="41"/>
      <c r="C406" s="245" t="s">
        <v>1536</v>
      </c>
      <c r="D406" s="245" t="s">
        <v>170</v>
      </c>
      <c r="E406" s="246" t="s">
        <v>1537</v>
      </c>
      <c r="F406" s="247" t="s">
        <v>1538</v>
      </c>
      <c r="G406" s="248" t="s">
        <v>173</v>
      </c>
      <c r="H406" s="249">
        <v>1.623</v>
      </c>
      <c r="I406" s="250"/>
      <c r="J406" s="251">
        <f>ROUND(I406*H406,2)</f>
        <v>0</v>
      </c>
      <c r="K406" s="247" t="s">
        <v>317</v>
      </c>
      <c r="L406" s="46"/>
      <c r="M406" s="252" t="s">
        <v>1</v>
      </c>
      <c r="N406" s="253" t="s">
        <v>42</v>
      </c>
      <c r="O406" s="93"/>
      <c r="P406" s="254">
        <f>O406*H406</f>
        <v>0</v>
      </c>
      <c r="Q406" s="254">
        <v>0</v>
      </c>
      <c r="R406" s="254">
        <f>Q406*H406</f>
        <v>0</v>
      </c>
      <c r="S406" s="254">
        <v>0</v>
      </c>
      <c r="T406" s="255">
        <f>S406*H406</f>
        <v>0</v>
      </c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R406" s="256" t="s">
        <v>175</v>
      </c>
      <c r="AT406" s="256" t="s">
        <v>170</v>
      </c>
      <c r="AU406" s="256" t="s">
        <v>85</v>
      </c>
      <c r="AY406" s="19" t="s">
        <v>167</v>
      </c>
      <c r="BE406" s="257">
        <f>IF(N406="základní",J406,0)</f>
        <v>0</v>
      </c>
      <c r="BF406" s="257">
        <f>IF(N406="snížená",J406,0)</f>
        <v>0</v>
      </c>
      <c r="BG406" s="257">
        <f>IF(N406="zákl. přenesená",J406,0)</f>
        <v>0</v>
      </c>
      <c r="BH406" s="257">
        <f>IF(N406="sníž. přenesená",J406,0)</f>
        <v>0</v>
      </c>
      <c r="BI406" s="257">
        <f>IF(N406="nulová",J406,0)</f>
        <v>0</v>
      </c>
      <c r="BJ406" s="19" t="s">
        <v>85</v>
      </c>
      <c r="BK406" s="257">
        <f>ROUND(I406*H406,2)</f>
        <v>0</v>
      </c>
      <c r="BL406" s="19" t="s">
        <v>175</v>
      </c>
      <c r="BM406" s="256" t="s">
        <v>1539</v>
      </c>
    </row>
    <row r="407" spans="1:47" s="2" customFormat="1" ht="12">
      <c r="A407" s="40"/>
      <c r="B407" s="41"/>
      <c r="C407" s="42"/>
      <c r="D407" s="260" t="s">
        <v>369</v>
      </c>
      <c r="E407" s="42"/>
      <c r="F407" s="302" t="s">
        <v>1138</v>
      </c>
      <c r="G407" s="42"/>
      <c r="H407" s="42"/>
      <c r="I407" s="156"/>
      <c r="J407" s="42"/>
      <c r="K407" s="42"/>
      <c r="L407" s="46"/>
      <c r="M407" s="303"/>
      <c r="N407" s="304"/>
      <c r="O407" s="93"/>
      <c r="P407" s="93"/>
      <c r="Q407" s="93"/>
      <c r="R407" s="93"/>
      <c r="S407" s="93"/>
      <c r="T407" s="94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T407" s="19" t="s">
        <v>369</v>
      </c>
      <c r="AU407" s="19" t="s">
        <v>85</v>
      </c>
    </row>
    <row r="408" spans="1:65" s="2" customFormat="1" ht="16.5" customHeight="1">
      <c r="A408" s="40"/>
      <c r="B408" s="41"/>
      <c r="C408" s="245" t="s">
        <v>1304</v>
      </c>
      <c r="D408" s="245" t="s">
        <v>170</v>
      </c>
      <c r="E408" s="246" t="s">
        <v>1540</v>
      </c>
      <c r="F408" s="247" t="s">
        <v>1541</v>
      </c>
      <c r="G408" s="248" t="s">
        <v>173</v>
      </c>
      <c r="H408" s="249">
        <v>1.782</v>
      </c>
      <c r="I408" s="250"/>
      <c r="J408" s="251">
        <f>ROUND(I408*H408,2)</f>
        <v>0</v>
      </c>
      <c r="K408" s="247" t="s">
        <v>317</v>
      </c>
      <c r="L408" s="46"/>
      <c r="M408" s="252" t="s">
        <v>1</v>
      </c>
      <c r="N408" s="253" t="s">
        <v>42</v>
      </c>
      <c r="O408" s="93"/>
      <c r="P408" s="254">
        <f>O408*H408</f>
        <v>0</v>
      </c>
      <c r="Q408" s="254">
        <v>0</v>
      </c>
      <c r="R408" s="254">
        <f>Q408*H408</f>
        <v>0</v>
      </c>
      <c r="S408" s="254">
        <v>0</v>
      </c>
      <c r="T408" s="255">
        <f>S408*H408</f>
        <v>0</v>
      </c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R408" s="256" t="s">
        <v>175</v>
      </c>
      <c r="AT408" s="256" t="s">
        <v>170</v>
      </c>
      <c r="AU408" s="256" t="s">
        <v>85</v>
      </c>
      <c r="AY408" s="19" t="s">
        <v>167</v>
      </c>
      <c r="BE408" s="257">
        <f>IF(N408="základní",J408,0)</f>
        <v>0</v>
      </c>
      <c r="BF408" s="257">
        <f>IF(N408="snížená",J408,0)</f>
        <v>0</v>
      </c>
      <c r="BG408" s="257">
        <f>IF(N408="zákl. přenesená",J408,0)</f>
        <v>0</v>
      </c>
      <c r="BH408" s="257">
        <f>IF(N408="sníž. přenesená",J408,0)</f>
        <v>0</v>
      </c>
      <c r="BI408" s="257">
        <f>IF(N408="nulová",J408,0)</f>
        <v>0</v>
      </c>
      <c r="BJ408" s="19" t="s">
        <v>85</v>
      </c>
      <c r="BK408" s="257">
        <f>ROUND(I408*H408,2)</f>
        <v>0</v>
      </c>
      <c r="BL408" s="19" t="s">
        <v>175</v>
      </c>
      <c r="BM408" s="256" t="s">
        <v>1542</v>
      </c>
    </row>
    <row r="409" spans="1:47" s="2" customFormat="1" ht="12">
      <c r="A409" s="40"/>
      <c r="B409" s="41"/>
      <c r="C409" s="42"/>
      <c r="D409" s="260" t="s">
        <v>369</v>
      </c>
      <c r="E409" s="42"/>
      <c r="F409" s="302" t="s">
        <v>1141</v>
      </c>
      <c r="G409" s="42"/>
      <c r="H409" s="42"/>
      <c r="I409" s="156"/>
      <c r="J409" s="42"/>
      <c r="K409" s="42"/>
      <c r="L409" s="46"/>
      <c r="M409" s="303"/>
      <c r="N409" s="304"/>
      <c r="O409" s="93"/>
      <c r="P409" s="93"/>
      <c r="Q409" s="93"/>
      <c r="R409" s="93"/>
      <c r="S409" s="93"/>
      <c r="T409" s="94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T409" s="19" t="s">
        <v>369</v>
      </c>
      <c r="AU409" s="19" t="s">
        <v>85</v>
      </c>
    </row>
    <row r="410" spans="1:65" s="2" customFormat="1" ht="16.5" customHeight="1">
      <c r="A410" s="40"/>
      <c r="B410" s="41"/>
      <c r="C410" s="245" t="s">
        <v>1543</v>
      </c>
      <c r="D410" s="245" t="s">
        <v>170</v>
      </c>
      <c r="E410" s="246" t="s">
        <v>1544</v>
      </c>
      <c r="F410" s="247" t="s">
        <v>1545</v>
      </c>
      <c r="G410" s="248" t="s">
        <v>173</v>
      </c>
      <c r="H410" s="249">
        <v>6.173</v>
      </c>
      <c r="I410" s="250"/>
      <c r="J410" s="251">
        <f>ROUND(I410*H410,2)</f>
        <v>0</v>
      </c>
      <c r="K410" s="247" t="s">
        <v>317</v>
      </c>
      <c r="L410" s="46"/>
      <c r="M410" s="252" t="s">
        <v>1</v>
      </c>
      <c r="N410" s="253" t="s">
        <v>42</v>
      </c>
      <c r="O410" s="93"/>
      <c r="P410" s="254">
        <f>O410*H410</f>
        <v>0</v>
      </c>
      <c r="Q410" s="254">
        <v>0</v>
      </c>
      <c r="R410" s="254">
        <f>Q410*H410</f>
        <v>0</v>
      </c>
      <c r="S410" s="254">
        <v>0</v>
      </c>
      <c r="T410" s="255">
        <f>S410*H410</f>
        <v>0</v>
      </c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R410" s="256" t="s">
        <v>175</v>
      </c>
      <c r="AT410" s="256" t="s">
        <v>170</v>
      </c>
      <c r="AU410" s="256" t="s">
        <v>85</v>
      </c>
      <c r="AY410" s="19" t="s">
        <v>167</v>
      </c>
      <c r="BE410" s="257">
        <f>IF(N410="základní",J410,0)</f>
        <v>0</v>
      </c>
      <c r="BF410" s="257">
        <f>IF(N410="snížená",J410,0)</f>
        <v>0</v>
      </c>
      <c r="BG410" s="257">
        <f>IF(N410="zákl. přenesená",J410,0)</f>
        <v>0</v>
      </c>
      <c r="BH410" s="257">
        <f>IF(N410="sníž. přenesená",J410,0)</f>
        <v>0</v>
      </c>
      <c r="BI410" s="257">
        <f>IF(N410="nulová",J410,0)</f>
        <v>0</v>
      </c>
      <c r="BJ410" s="19" t="s">
        <v>85</v>
      </c>
      <c r="BK410" s="257">
        <f>ROUND(I410*H410,2)</f>
        <v>0</v>
      </c>
      <c r="BL410" s="19" t="s">
        <v>175</v>
      </c>
      <c r="BM410" s="256" t="s">
        <v>1546</v>
      </c>
    </row>
    <row r="411" spans="1:47" s="2" customFormat="1" ht="12">
      <c r="A411" s="40"/>
      <c r="B411" s="41"/>
      <c r="C411" s="42"/>
      <c r="D411" s="260" t="s">
        <v>369</v>
      </c>
      <c r="E411" s="42"/>
      <c r="F411" s="302" t="s">
        <v>1141</v>
      </c>
      <c r="G411" s="42"/>
      <c r="H411" s="42"/>
      <c r="I411" s="156"/>
      <c r="J411" s="42"/>
      <c r="K411" s="42"/>
      <c r="L411" s="46"/>
      <c r="M411" s="303"/>
      <c r="N411" s="304"/>
      <c r="O411" s="93"/>
      <c r="P411" s="93"/>
      <c r="Q411" s="93"/>
      <c r="R411" s="93"/>
      <c r="S411" s="93"/>
      <c r="T411" s="94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T411" s="19" t="s">
        <v>369</v>
      </c>
      <c r="AU411" s="19" t="s">
        <v>85</v>
      </c>
    </row>
    <row r="412" spans="1:65" s="2" customFormat="1" ht="16.5" customHeight="1">
      <c r="A412" s="40"/>
      <c r="B412" s="41"/>
      <c r="C412" s="245" t="s">
        <v>1307</v>
      </c>
      <c r="D412" s="245" t="s">
        <v>170</v>
      </c>
      <c r="E412" s="246" t="s">
        <v>1547</v>
      </c>
      <c r="F412" s="247" t="s">
        <v>1548</v>
      </c>
      <c r="G412" s="248" t="s">
        <v>173</v>
      </c>
      <c r="H412" s="249">
        <v>1.639</v>
      </c>
      <c r="I412" s="250"/>
      <c r="J412" s="251">
        <f>ROUND(I412*H412,2)</f>
        <v>0</v>
      </c>
      <c r="K412" s="247" t="s">
        <v>317</v>
      </c>
      <c r="L412" s="46"/>
      <c r="M412" s="252" t="s">
        <v>1</v>
      </c>
      <c r="N412" s="253" t="s">
        <v>42</v>
      </c>
      <c r="O412" s="93"/>
      <c r="P412" s="254">
        <f>O412*H412</f>
        <v>0</v>
      </c>
      <c r="Q412" s="254">
        <v>0</v>
      </c>
      <c r="R412" s="254">
        <f>Q412*H412</f>
        <v>0</v>
      </c>
      <c r="S412" s="254">
        <v>0</v>
      </c>
      <c r="T412" s="255">
        <f>S412*H412</f>
        <v>0</v>
      </c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R412" s="256" t="s">
        <v>175</v>
      </c>
      <c r="AT412" s="256" t="s">
        <v>170</v>
      </c>
      <c r="AU412" s="256" t="s">
        <v>85</v>
      </c>
      <c r="AY412" s="19" t="s">
        <v>167</v>
      </c>
      <c r="BE412" s="257">
        <f>IF(N412="základní",J412,0)</f>
        <v>0</v>
      </c>
      <c r="BF412" s="257">
        <f>IF(N412="snížená",J412,0)</f>
        <v>0</v>
      </c>
      <c r="BG412" s="257">
        <f>IF(N412="zákl. přenesená",J412,0)</f>
        <v>0</v>
      </c>
      <c r="BH412" s="257">
        <f>IF(N412="sníž. přenesená",J412,0)</f>
        <v>0</v>
      </c>
      <c r="BI412" s="257">
        <f>IF(N412="nulová",J412,0)</f>
        <v>0</v>
      </c>
      <c r="BJ412" s="19" t="s">
        <v>85</v>
      </c>
      <c r="BK412" s="257">
        <f>ROUND(I412*H412,2)</f>
        <v>0</v>
      </c>
      <c r="BL412" s="19" t="s">
        <v>175</v>
      </c>
      <c r="BM412" s="256" t="s">
        <v>1549</v>
      </c>
    </row>
    <row r="413" spans="1:47" s="2" customFormat="1" ht="12">
      <c r="A413" s="40"/>
      <c r="B413" s="41"/>
      <c r="C413" s="42"/>
      <c r="D413" s="260" t="s">
        <v>369</v>
      </c>
      <c r="E413" s="42"/>
      <c r="F413" s="302" t="s">
        <v>1141</v>
      </c>
      <c r="G413" s="42"/>
      <c r="H413" s="42"/>
      <c r="I413" s="156"/>
      <c r="J413" s="42"/>
      <c r="K413" s="42"/>
      <c r="L413" s="46"/>
      <c r="M413" s="303"/>
      <c r="N413" s="304"/>
      <c r="O413" s="93"/>
      <c r="P413" s="93"/>
      <c r="Q413" s="93"/>
      <c r="R413" s="93"/>
      <c r="S413" s="93"/>
      <c r="T413" s="94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T413" s="19" t="s">
        <v>369</v>
      </c>
      <c r="AU413" s="19" t="s">
        <v>85</v>
      </c>
    </row>
    <row r="414" spans="1:65" s="2" customFormat="1" ht="16.5" customHeight="1">
      <c r="A414" s="40"/>
      <c r="B414" s="41"/>
      <c r="C414" s="245" t="s">
        <v>1550</v>
      </c>
      <c r="D414" s="245" t="s">
        <v>170</v>
      </c>
      <c r="E414" s="246" t="s">
        <v>1551</v>
      </c>
      <c r="F414" s="247" t="s">
        <v>1552</v>
      </c>
      <c r="G414" s="248" t="s">
        <v>173</v>
      </c>
      <c r="H414" s="249">
        <v>3.085</v>
      </c>
      <c r="I414" s="250"/>
      <c r="J414" s="251">
        <f>ROUND(I414*H414,2)</f>
        <v>0</v>
      </c>
      <c r="K414" s="247" t="s">
        <v>317</v>
      </c>
      <c r="L414" s="46"/>
      <c r="M414" s="252" t="s">
        <v>1</v>
      </c>
      <c r="N414" s="253" t="s">
        <v>42</v>
      </c>
      <c r="O414" s="93"/>
      <c r="P414" s="254">
        <f>O414*H414</f>
        <v>0</v>
      </c>
      <c r="Q414" s="254">
        <v>0</v>
      </c>
      <c r="R414" s="254">
        <f>Q414*H414</f>
        <v>0</v>
      </c>
      <c r="S414" s="254">
        <v>0</v>
      </c>
      <c r="T414" s="255">
        <f>S414*H414</f>
        <v>0</v>
      </c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R414" s="256" t="s">
        <v>175</v>
      </c>
      <c r="AT414" s="256" t="s">
        <v>170</v>
      </c>
      <c r="AU414" s="256" t="s">
        <v>85</v>
      </c>
      <c r="AY414" s="19" t="s">
        <v>167</v>
      </c>
      <c r="BE414" s="257">
        <f>IF(N414="základní",J414,0)</f>
        <v>0</v>
      </c>
      <c r="BF414" s="257">
        <f>IF(N414="snížená",J414,0)</f>
        <v>0</v>
      </c>
      <c r="BG414" s="257">
        <f>IF(N414="zákl. přenesená",J414,0)</f>
        <v>0</v>
      </c>
      <c r="BH414" s="257">
        <f>IF(N414="sníž. přenesená",J414,0)</f>
        <v>0</v>
      </c>
      <c r="BI414" s="257">
        <f>IF(N414="nulová",J414,0)</f>
        <v>0</v>
      </c>
      <c r="BJ414" s="19" t="s">
        <v>85</v>
      </c>
      <c r="BK414" s="257">
        <f>ROUND(I414*H414,2)</f>
        <v>0</v>
      </c>
      <c r="BL414" s="19" t="s">
        <v>175</v>
      </c>
      <c r="BM414" s="256" t="s">
        <v>1553</v>
      </c>
    </row>
    <row r="415" spans="1:47" s="2" customFormat="1" ht="12">
      <c r="A415" s="40"/>
      <c r="B415" s="41"/>
      <c r="C415" s="42"/>
      <c r="D415" s="260" t="s">
        <v>369</v>
      </c>
      <c r="E415" s="42"/>
      <c r="F415" s="302" t="s">
        <v>1141</v>
      </c>
      <c r="G415" s="42"/>
      <c r="H415" s="42"/>
      <c r="I415" s="156"/>
      <c r="J415" s="42"/>
      <c r="K415" s="42"/>
      <c r="L415" s="46"/>
      <c r="M415" s="303"/>
      <c r="N415" s="304"/>
      <c r="O415" s="93"/>
      <c r="P415" s="93"/>
      <c r="Q415" s="93"/>
      <c r="R415" s="93"/>
      <c r="S415" s="93"/>
      <c r="T415" s="94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T415" s="19" t="s">
        <v>369</v>
      </c>
      <c r="AU415" s="19" t="s">
        <v>85</v>
      </c>
    </row>
    <row r="416" spans="1:65" s="2" customFormat="1" ht="16.5" customHeight="1">
      <c r="A416" s="40"/>
      <c r="B416" s="41"/>
      <c r="C416" s="245" t="s">
        <v>1310</v>
      </c>
      <c r="D416" s="245" t="s">
        <v>170</v>
      </c>
      <c r="E416" s="246" t="s">
        <v>1554</v>
      </c>
      <c r="F416" s="247" t="s">
        <v>1555</v>
      </c>
      <c r="G416" s="248" t="s">
        <v>173</v>
      </c>
      <c r="H416" s="249">
        <v>0.983</v>
      </c>
      <c r="I416" s="250"/>
      <c r="J416" s="251">
        <f>ROUND(I416*H416,2)</f>
        <v>0</v>
      </c>
      <c r="K416" s="247" t="s">
        <v>317</v>
      </c>
      <c r="L416" s="46"/>
      <c r="M416" s="252" t="s">
        <v>1</v>
      </c>
      <c r="N416" s="253" t="s">
        <v>42</v>
      </c>
      <c r="O416" s="93"/>
      <c r="P416" s="254">
        <f>O416*H416</f>
        <v>0</v>
      </c>
      <c r="Q416" s="254">
        <v>0</v>
      </c>
      <c r="R416" s="254">
        <f>Q416*H416</f>
        <v>0</v>
      </c>
      <c r="S416" s="254">
        <v>0</v>
      </c>
      <c r="T416" s="255">
        <f>S416*H416</f>
        <v>0</v>
      </c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R416" s="256" t="s">
        <v>175</v>
      </c>
      <c r="AT416" s="256" t="s">
        <v>170</v>
      </c>
      <c r="AU416" s="256" t="s">
        <v>85</v>
      </c>
      <c r="AY416" s="19" t="s">
        <v>167</v>
      </c>
      <c r="BE416" s="257">
        <f>IF(N416="základní",J416,0)</f>
        <v>0</v>
      </c>
      <c r="BF416" s="257">
        <f>IF(N416="snížená",J416,0)</f>
        <v>0</v>
      </c>
      <c r="BG416" s="257">
        <f>IF(N416="zákl. přenesená",J416,0)</f>
        <v>0</v>
      </c>
      <c r="BH416" s="257">
        <f>IF(N416="sníž. přenesená",J416,0)</f>
        <v>0</v>
      </c>
      <c r="BI416" s="257">
        <f>IF(N416="nulová",J416,0)</f>
        <v>0</v>
      </c>
      <c r="BJ416" s="19" t="s">
        <v>85</v>
      </c>
      <c r="BK416" s="257">
        <f>ROUND(I416*H416,2)</f>
        <v>0</v>
      </c>
      <c r="BL416" s="19" t="s">
        <v>175</v>
      </c>
      <c r="BM416" s="256" t="s">
        <v>1556</v>
      </c>
    </row>
    <row r="417" spans="1:47" s="2" customFormat="1" ht="12">
      <c r="A417" s="40"/>
      <c r="B417" s="41"/>
      <c r="C417" s="42"/>
      <c r="D417" s="260" t="s">
        <v>369</v>
      </c>
      <c r="E417" s="42"/>
      <c r="F417" s="302" t="s">
        <v>1141</v>
      </c>
      <c r="G417" s="42"/>
      <c r="H417" s="42"/>
      <c r="I417" s="156"/>
      <c r="J417" s="42"/>
      <c r="K417" s="42"/>
      <c r="L417" s="46"/>
      <c r="M417" s="303"/>
      <c r="N417" s="304"/>
      <c r="O417" s="93"/>
      <c r="P417" s="93"/>
      <c r="Q417" s="93"/>
      <c r="R417" s="93"/>
      <c r="S417" s="93"/>
      <c r="T417" s="94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T417" s="19" t="s">
        <v>369</v>
      </c>
      <c r="AU417" s="19" t="s">
        <v>85</v>
      </c>
    </row>
    <row r="418" spans="1:65" s="2" customFormat="1" ht="16.5" customHeight="1">
      <c r="A418" s="40"/>
      <c r="B418" s="41"/>
      <c r="C418" s="245" t="s">
        <v>1557</v>
      </c>
      <c r="D418" s="245" t="s">
        <v>170</v>
      </c>
      <c r="E418" s="246" t="s">
        <v>1558</v>
      </c>
      <c r="F418" s="247" t="s">
        <v>1559</v>
      </c>
      <c r="G418" s="248" t="s">
        <v>173</v>
      </c>
      <c r="H418" s="249">
        <v>9.164</v>
      </c>
      <c r="I418" s="250"/>
      <c r="J418" s="251">
        <f>ROUND(I418*H418,2)</f>
        <v>0</v>
      </c>
      <c r="K418" s="247" t="s">
        <v>317</v>
      </c>
      <c r="L418" s="46"/>
      <c r="M418" s="252" t="s">
        <v>1</v>
      </c>
      <c r="N418" s="253" t="s">
        <v>42</v>
      </c>
      <c r="O418" s="93"/>
      <c r="P418" s="254">
        <f>O418*H418</f>
        <v>0</v>
      </c>
      <c r="Q418" s="254">
        <v>0</v>
      </c>
      <c r="R418" s="254">
        <f>Q418*H418</f>
        <v>0</v>
      </c>
      <c r="S418" s="254">
        <v>0</v>
      </c>
      <c r="T418" s="255">
        <f>S418*H418</f>
        <v>0</v>
      </c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R418" s="256" t="s">
        <v>175</v>
      </c>
      <c r="AT418" s="256" t="s">
        <v>170</v>
      </c>
      <c r="AU418" s="256" t="s">
        <v>85</v>
      </c>
      <c r="AY418" s="19" t="s">
        <v>167</v>
      </c>
      <c r="BE418" s="257">
        <f>IF(N418="základní",J418,0)</f>
        <v>0</v>
      </c>
      <c r="BF418" s="257">
        <f>IF(N418="snížená",J418,0)</f>
        <v>0</v>
      </c>
      <c r="BG418" s="257">
        <f>IF(N418="zákl. přenesená",J418,0)</f>
        <v>0</v>
      </c>
      <c r="BH418" s="257">
        <f>IF(N418="sníž. přenesená",J418,0)</f>
        <v>0</v>
      </c>
      <c r="BI418" s="257">
        <f>IF(N418="nulová",J418,0)</f>
        <v>0</v>
      </c>
      <c r="BJ418" s="19" t="s">
        <v>85</v>
      </c>
      <c r="BK418" s="257">
        <f>ROUND(I418*H418,2)</f>
        <v>0</v>
      </c>
      <c r="BL418" s="19" t="s">
        <v>175</v>
      </c>
      <c r="BM418" s="256" t="s">
        <v>1560</v>
      </c>
    </row>
    <row r="419" spans="1:47" s="2" customFormat="1" ht="12">
      <c r="A419" s="40"/>
      <c r="B419" s="41"/>
      <c r="C419" s="42"/>
      <c r="D419" s="260" t="s">
        <v>369</v>
      </c>
      <c r="E419" s="42"/>
      <c r="F419" s="302" t="s">
        <v>1561</v>
      </c>
      <c r="G419" s="42"/>
      <c r="H419" s="42"/>
      <c r="I419" s="156"/>
      <c r="J419" s="42"/>
      <c r="K419" s="42"/>
      <c r="L419" s="46"/>
      <c r="M419" s="303"/>
      <c r="N419" s="304"/>
      <c r="O419" s="93"/>
      <c r="P419" s="93"/>
      <c r="Q419" s="93"/>
      <c r="R419" s="93"/>
      <c r="S419" s="93"/>
      <c r="T419" s="94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T419" s="19" t="s">
        <v>369</v>
      </c>
      <c r="AU419" s="19" t="s">
        <v>85</v>
      </c>
    </row>
    <row r="420" spans="1:65" s="2" customFormat="1" ht="16.5" customHeight="1">
      <c r="A420" s="40"/>
      <c r="B420" s="41"/>
      <c r="C420" s="245" t="s">
        <v>1313</v>
      </c>
      <c r="D420" s="245" t="s">
        <v>170</v>
      </c>
      <c r="E420" s="246" t="s">
        <v>1562</v>
      </c>
      <c r="F420" s="247" t="s">
        <v>1563</v>
      </c>
      <c r="G420" s="248" t="s">
        <v>173</v>
      </c>
      <c r="H420" s="249">
        <v>2.179</v>
      </c>
      <c r="I420" s="250"/>
      <c r="J420" s="251">
        <f>ROUND(I420*H420,2)</f>
        <v>0</v>
      </c>
      <c r="K420" s="247" t="s">
        <v>317</v>
      </c>
      <c r="L420" s="46"/>
      <c r="M420" s="252" t="s">
        <v>1</v>
      </c>
      <c r="N420" s="253" t="s">
        <v>42</v>
      </c>
      <c r="O420" s="93"/>
      <c r="P420" s="254">
        <f>O420*H420</f>
        <v>0</v>
      </c>
      <c r="Q420" s="254">
        <v>0</v>
      </c>
      <c r="R420" s="254">
        <f>Q420*H420</f>
        <v>0</v>
      </c>
      <c r="S420" s="254">
        <v>0</v>
      </c>
      <c r="T420" s="255">
        <f>S420*H420</f>
        <v>0</v>
      </c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R420" s="256" t="s">
        <v>175</v>
      </c>
      <c r="AT420" s="256" t="s">
        <v>170</v>
      </c>
      <c r="AU420" s="256" t="s">
        <v>85</v>
      </c>
      <c r="AY420" s="19" t="s">
        <v>167</v>
      </c>
      <c r="BE420" s="257">
        <f>IF(N420="základní",J420,0)</f>
        <v>0</v>
      </c>
      <c r="BF420" s="257">
        <f>IF(N420="snížená",J420,0)</f>
        <v>0</v>
      </c>
      <c r="BG420" s="257">
        <f>IF(N420="zákl. přenesená",J420,0)</f>
        <v>0</v>
      </c>
      <c r="BH420" s="257">
        <f>IF(N420="sníž. přenesená",J420,0)</f>
        <v>0</v>
      </c>
      <c r="BI420" s="257">
        <f>IF(N420="nulová",J420,0)</f>
        <v>0</v>
      </c>
      <c r="BJ420" s="19" t="s">
        <v>85</v>
      </c>
      <c r="BK420" s="257">
        <f>ROUND(I420*H420,2)</f>
        <v>0</v>
      </c>
      <c r="BL420" s="19" t="s">
        <v>175</v>
      </c>
      <c r="BM420" s="256" t="s">
        <v>1564</v>
      </c>
    </row>
    <row r="421" spans="1:47" s="2" customFormat="1" ht="12">
      <c r="A421" s="40"/>
      <c r="B421" s="41"/>
      <c r="C421" s="42"/>
      <c r="D421" s="260" t="s">
        <v>369</v>
      </c>
      <c r="E421" s="42"/>
      <c r="F421" s="302" t="s">
        <v>1197</v>
      </c>
      <c r="G421" s="42"/>
      <c r="H421" s="42"/>
      <c r="I421" s="156"/>
      <c r="J421" s="42"/>
      <c r="K421" s="42"/>
      <c r="L421" s="46"/>
      <c r="M421" s="303"/>
      <c r="N421" s="304"/>
      <c r="O421" s="93"/>
      <c r="P421" s="93"/>
      <c r="Q421" s="93"/>
      <c r="R421" s="93"/>
      <c r="S421" s="93"/>
      <c r="T421" s="94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T421" s="19" t="s">
        <v>369</v>
      </c>
      <c r="AU421" s="19" t="s">
        <v>85</v>
      </c>
    </row>
    <row r="422" spans="1:65" s="2" customFormat="1" ht="16.5" customHeight="1">
      <c r="A422" s="40"/>
      <c r="B422" s="41"/>
      <c r="C422" s="245" t="s">
        <v>1565</v>
      </c>
      <c r="D422" s="245" t="s">
        <v>170</v>
      </c>
      <c r="E422" s="246" t="s">
        <v>1566</v>
      </c>
      <c r="F422" s="247" t="s">
        <v>1567</v>
      </c>
      <c r="G422" s="248" t="s">
        <v>173</v>
      </c>
      <c r="H422" s="249">
        <v>4.928</v>
      </c>
      <c r="I422" s="250"/>
      <c r="J422" s="251">
        <f>ROUND(I422*H422,2)</f>
        <v>0</v>
      </c>
      <c r="K422" s="247" t="s">
        <v>317</v>
      </c>
      <c r="L422" s="46"/>
      <c r="M422" s="252" t="s">
        <v>1</v>
      </c>
      <c r="N422" s="253" t="s">
        <v>42</v>
      </c>
      <c r="O422" s="93"/>
      <c r="P422" s="254">
        <f>O422*H422</f>
        <v>0</v>
      </c>
      <c r="Q422" s="254">
        <v>0</v>
      </c>
      <c r="R422" s="254">
        <f>Q422*H422</f>
        <v>0</v>
      </c>
      <c r="S422" s="254">
        <v>0</v>
      </c>
      <c r="T422" s="255">
        <f>S422*H422</f>
        <v>0</v>
      </c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R422" s="256" t="s">
        <v>175</v>
      </c>
      <c r="AT422" s="256" t="s">
        <v>170</v>
      </c>
      <c r="AU422" s="256" t="s">
        <v>85</v>
      </c>
      <c r="AY422" s="19" t="s">
        <v>167</v>
      </c>
      <c r="BE422" s="257">
        <f>IF(N422="základní",J422,0)</f>
        <v>0</v>
      </c>
      <c r="BF422" s="257">
        <f>IF(N422="snížená",J422,0)</f>
        <v>0</v>
      </c>
      <c r="BG422" s="257">
        <f>IF(N422="zákl. přenesená",J422,0)</f>
        <v>0</v>
      </c>
      <c r="BH422" s="257">
        <f>IF(N422="sníž. přenesená",J422,0)</f>
        <v>0</v>
      </c>
      <c r="BI422" s="257">
        <f>IF(N422="nulová",J422,0)</f>
        <v>0</v>
      </c>
      <c r="BJ422" s="19" t="s">
        <v>85</v>
      </c>
      <c r="BK422" s="257">
        <f>ROUND(I422*H422,2)</f>
        <v>0</v>
      </c>
      <c r="BL422" s="19" t="s">
        <v>175</v>
      </c>
      <c r="BM422" s="256" t="s">
        <v>1568</v>
      </c>
    </row>
    <row r="423" spans="1:47" s="2" customFormat="1" ht="12">
      <c r="A423" s="40"/>
      <c r="B423" s="41"/>
      <c r="C423" s="42"/>
      <c r="D423" s="260" t="s">
        <v>369</v>
      </c>
      <c r="E423" s="42"/>
      <c r="F423" s="302" t="s">
        <v>1138</v>
      </c>
      <c r="G423" s="42"/>
      <c r="H423" s="42"/>
      <c r="I423" s="156"/>
      <c r="J423" s="42"/>
      <c r="K423" s="42"/>
      <c r="L423" s="46"/>
      <c r="M423" s="303"/>
      <c r="N423" s="304"/>
      <c r="O423" s="93"/>
      <c r="P423" s="93"/>
      <c r="Q423" s="93"/>
      <c r="R423" s="93"/>
      <c r="S423" s="93"/>
      <c r="T423" s="94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T423" s="19" t="s">
        <v>369</v>
      </c>
      <c r="AU423" s="19" t="s">
        <v>85</v>
      </c>
    </row>
    <row r="424" spans="1:65" s="2" customFormat="1" ht="16.5" customHeight="1">
      <c r="A424" s="40"/>
      <c r="B424" s="41"/>
      <c r="C424" s="245" t="s">
        <v>1317</v>
      </c>
      <c r="D424" s="245" t="s">
        <v>170</v>
      </c>
      <c r="E424" s="246" t="s">
        <v>1569</v>
      </c>
      <c r="F424" s="247" t="s">
        <v>1570</v>
      </c>
      <c r="G424" s="248" t="s">
        <v>173</v>
      </c>
      <c r="H424" s="249">
        <v>1.444</v>
      </c>
      <c r="I424" s="250"/>
      <c r="J424" s="251">
        <f>ROUND(I424*H424,2)</f>
        <v>0</v>
      </c>
      <c r="K424" s="247" t="s">
        <v>317</v>
      </c>
      <c r="L424" s="46"/>
      <c r="M424" s="252" t="s">
        <v>1</v>
      </c>
      <c r="N424" s="253" t="s">
        <v>42</v>
      </c>
      <c r="O424" s="93"/>
      <c r="P424" s="254">
        <f>O424*H424</f>
        <v>0</v>
      </c>
      <c r="Q424" s="254">
        <v>0</v>
      </c>
      <c r="R424" s="254">
        <f>Q424*H424</f>
        <v>0</v>
      </c>
      <c r="S424" s="254">
        <v>0</v>
      </c>
      <c r="T424" s="255">
        <f>S424*H424</f>
        <v>0</v>
      </c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R424" s="256" t="s">
        <v>175</v>
      </c>
      <c r="AT424" s="256" t="s">
        <v>170</v>
      </c>
      <c r="AU424" s="256" t="s">
        <v>85</v>
      </c>
      <c r="AY424" s="19" t="s">
        <v>167</v>
      </c>
      <c r="BE424" s="257">
        <f>IF(N424="základní",J424,0)</f>
        <v>0</v>
      </c>
      <c r="BF424" s="257">
        <f>IF(N424="snížená",J424,0)</f>
        <v>0</v>
      </c>
      <c r="BG424" s="257">
        <f>IF(N424="zákl. přenesená",J424,0)</f>
        <v>0</v>
      </c>
      <c r="BH424" s="257">
        <f>IF(N424="sníž. přenesená",J424,0)</f>
        <v>0</v>
      </c>
      <c r="BI424" s="257">
        <f>IF(N424="nulová",J424,0)</f>
        <v>0</v>
      </c>
      <c r="BJ424" s="19" t="s">
        <v>85</v>
      </c>
      <c r="BK424" s="257">
        <f>ROUND(I424*H424,2)</f>
        <v>0</v>
      </c>
      <c r="BL424" s="19" t="s">
        <v>175</v>
      </c>
      <c r="BM424" s="256" t="s">
        <v>1571</v>
      </c>
    </row>
    <row r="425" spans="1:47" s="2" customFormat="1" ht="12">
      <c r="A425" s="40"/>
      <c r="B425" s="41"/>
      <c r="C425" s="42"/>
      <c r="D425" s="260" t="s">
        <v>369</v>
      </c>
      <c r="E425" s="42"/>
      <c r="F425" s="302" t="s">
        <v>1141</v>
      </c>
      <c r="G425" s="42"/>
      <c r="H425" s="42"/>
      <c r="I425" s="156"/>
      <c r="J425" s="42"/>
      <c r="K425" s="42"/>
      <c r="L425" s="46"/>
      <c r="M425" s="303"/>
      <c r="N425" s="304"/>
      <c r="O425" s="93"/>
      <c r="P425" s="93"/>
      <c r="Q425" s="93"/>
      <c r="R425" s="93"/>
      <c r="S425" s="93"/>
      <c r="T425" s="94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T425" s="19" t="s">
        <v>369</v>
      </c>
      <c r="AU425" s="19" t="s">
        <v>85</v>
      </c>
    </row>
    <row r="426" spans="1:65" s="2" customFormat="1" ht="16.5" customHeight="1">
      <c r="A426" s="40"/>
      <c r="B426" s="41"/>
      <c r="C426" s="245" t="s">
        <v>1572</v>
      </c>
      <c r="D426" s="245" t="s">
        <v>170</v>
      </c>
      <c r="E426" s="246" t="s">
        <v>1573</v>
      </c>
      <c r="F426" s="247" t="s">
        <v>1574</v>
      </c>
      <c r="G426" s="248" t="s">
        <v>173</v>
      </c>
      <c r="H426" s="249">
        <v>3.075</v>
      </c>
      <c r="I426" s="250"/>
      <c r="J426" s="251">
        <f>ROUND(I426*H426,2)</f>
        <v>0</v>
      </c>
      <c r="K426" s="247" t="s">
        <v>317</v>
      </c>
      <c r="L426" s="46"/>
      <c r="M426" s="252" t="s">
        <v>1</v>
      </c>
      <c r="N426" s="253" t="s">
        <v>42</v>
      </c>
      <c r="O426" s="93"/>
      <c r="P426" s="254">
        <f>O426*H426</f>
        <v>0</v>
      </c>
      <c r="Q426" s="254">
        <v>0</v>
      </c>
      <c r="R426" s="254">
        <f>Q426*H426</f>
        <v>0</v>
      </c>
      <c r="S426" s="254">
        <v>0</v>
      </c>
      <c r="T426" s="255">
        <f>S426*H426</f>
        <v>0</v>
      </c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R426" s="256" t="s">
        <v>175</v>
      </c>
      <c r="AT426" s="256" t="s">
        <v>170</v>
      </c>
      <c r="AU426" s="256" t="s">
        <v>85</v>
      </c>
      <c r="AY426" s="19" t="s">
        <v>167</v>
      </c>
      <c r="BE426" s="257">
        <f>IF(N426="základní",J426,0)</f>
        <v>0</v>
      </c>
      <c r="BF426" s="257">
        <f>IF(N426="snížená",J426,0)</f>
        <v>0</v>
      </c>
      <c r="BG426" s="257">
        <f>IF(N426="zákl. přenesená",J426,0)</f>
        <v>0</v>
      </c>
      <c r="BH426" s="257">
        <f>IF(N426="sníž. přenesená",J426,0)</f>
        <v>0</v>
      </c>
      <c r="BI426" s="257">
        <f>IF(N426="nulová",J426,0)</f>
        <v>0</v>
      </c>
      <c r="BJ426" s="19" t="s">
        <v>85</v>
      </c>
      <c r="BK426" s="257">
        <f>ROUND(I426*H426,2)</f>
        <v>0</v>
      </c>
      <c r="BL426" s="19" t="s">
        <v>175</v>
      </c>
      <c r="BM426" s="256" t="s">
        <v>1575</v>
      </c>
    </row>
    <row r="427" spans="1:47" s="2" customFormat="1" ht="12">
      <c r="A427" s="40"/>
      <c r="B427" s="41"/>
      <c r="C427" s="42"/>
      <c r="D427" s="260" t="s">
        <v>369</v>
      </c>
      <c r="E427" s="42"/>
      <c r="F427" s="302" t="s">
        <v>1135</v>
      </c>
      <c r="G427" s="42"/>
      <c r="H427" s="42"/>
      <c r="I427" s="156"/>
      <c r="J427" s="42"/>
      <c r="K427" s="42"/>
      <c r="L427" s="46"/>
      <c r="M427" s="303"/>
      <c r="N427" s="304"/>
      <c r="O427" s="93"/>
      <c r="P427" s="93"/>
      <c r="Q427" s="93"/>
      <c r="R427" s="93"/>
      <c r="S427" s="93"/>
      <c r="T427" s="94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T427" s="19" t="s">
        <v>369</v>
      </c>
      <c r="AU427" s="19" t="s">
        <v>85</v>
      </c>
    </row>
    <row r="428" spans="1:65" s="2" customFormat="1" ht="16.5" customHeight="1">
      <c r="A428" s="40"/>
      <c r="B428" s="41"/>
      <c r="C428" s="245" t="s">
        <v>1320</v>
      </c>
      <c r="D428" s="245" t="s">
        <v>170</v>
      </c>
      <c r="E428" s="246" t="s">
        <v>1576</v>
      </c>
      <c r="F428" s="247" t="s">
        <v>1577</v>
      </c>
      <c r="G428" s="248" t="s">
        <v>173</v>
      </c>
      <c r="H428" s="249">
        <v>3.176</v>
      </c>
      <c r="I428" s="250"/>
      <c r="J428" s="251">
        <f>ROUND(I428*H428,2)</f>
        <v>0</v>
      </c>
      <c r="K428" s="247" t="s">
        <v>317</v>
      </c>
      <c r="L428" s="46"/>
      <c r="M428" s="252" t="s">
        <v>1</v>
      </c>
      <c r="N428" s="253" t="s">
        <v>42</v>
      </c>
      <c r="O428" s="93"/>
      <c r="P428" s="254">
        <f>O428*H428</f>
        <v>0</v>
      </c>
      <c r="Q428" s="254">
        <v>0</v>
      </c>
      <c r="R428" s="254">
        <f>Q428*H428</f>
        <v>0</v>
      </c>
      <c r="S428" s="254">
        <v>0</v>
      </c>
      <c r="T428" s="255">
        <f>S428*H428</f>
        <v>0</v>
      </c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R428" s="256" t="s">
        <v>175</v>
      </c>
      <c r="AT428" s="256" t="s">
        <v>170</v>
      </c>
      <c r="AU428" s="256" t="s">
        <v>85</v>
      </c>
      <c r="AY428" s="19" t="s">
        <v>167</v>
      </c>
      <c r="BE428" s="257">
        <f>IF(N428="základní",J428,0)</f>
        <v>0</v>
      </c>
      <c r="BF428" s="257">
        <f>IF(N428="snížená",J428,0)</f>
        <v>0</v>
      </c>
      <c r="BG428" s="257">
        <f>IF(N428="zákl. přenesená",J428,0)</f>
        <v>0</v>
      </c>
      <c r="BH428" s="257">
        <f>IF(N428="sníž. přenesená",J428,0)</f>
        <v>0</v>
      </c>
      <c r="BI428" s="257">
        <f>IF(N428="nulová",J428,0)</f>
        <v>0</v>
      </c>
      <c r="BJ428" s="19" t="s">
        <v>85</v>
      </c>
      <c r="BK428" s="257">
        <f>ROUND(I428*H428,2)</f>
        <v>0</v>
      </c>
      <c r="BL428" s="19" t="s">
        <v>175</v>
      </c>
      <c r="BM428" s="256" t="s">
        <v>1578</v>
      </c>
    </row>
    <row r="429" spans="1:47" s="2" customFormat="1" ht="12">
      <c r="A429" s="40"/>
      <c r="B429" s="41"/>
      <c r="C429" s="42"/>
      <c r="D429" s="260" t="s">
        <v>369</v>
      </c>
      <c r="E429" s="42"/>
      <c r="F429" s="302" t="s">
        <v>1141</v>
      </c>
      <c r="G429" s="42"/>
      <c r="H429" s="42"/>
      <c r="I429" s="156"/>
      <c r="J429" s="42"/>
      <c r="K429" s="42"/>
      <c r="L429" s="46"/>
      <c r="M429" s="303"/>
      <c r="N429" s="304"/>
      <c r="O429" s="93"/>
      <c r="P429" s="93"/>
      <c r="Q429" s="93"/>
      <c r="R429" s="93"/>
      <c r="S429" s="93"/>
      <c r="T429" s="94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T429" s="19" t="s">
        <v>369</v>
      </c>
      <c r="AU429" s="19" t="s">
        <v>85</v>
      </c>
    </row>
    <row r="430" spans="1:65" s="2" customFormat="1" ht="16.5" customHeight="1">
      <c r="A430" s="40"/>
      <c r="B430" s="41"/>
      <c r="C430" s="245" t="s">
        <v>1579</v>
      </c>
      <c r="D430" s="245" t="s">
        <v>170</v>
      </c>
      <c r="E430" s="246" t="s">
        <v>1580</v>
      </c>
      <c r="F430" s="247" t="s">
        <v>1581</v>
      </c>
      <c r="G430" s="248" t="s">
        <v>173</v>
      </c>
      <c r="H430" s="249">
        <v>3.176</v>
      </c>
      <c r="I430" s="250"/>
      <c r="J430" s="251">
        <f>ROUND(I430*H430,2)</f>
        <v>0</v>
      </c>
      <c r="K430" s="247" t="s">
        <v>317</v>
      </c>
      <c r="L430" s="46"/>
      <c r="M430" s="252" t="s">
        <v>1</v>
      </c>
      <c r="N430" s="253" t="s">
        <v>42</v>
      </c>
      <c r="O430" s="93"/>
      <c r="P430" s="254">
        <f>O430*H430</f>
        <v>0</v>
      </c>
      <c r="Q430" s="254">
        <v>0</v>
      </c>
      <c r="R430" s="254">
        <f>Q430*H430</f>
        <v>0</v>
      </c>
      <c r="S430" s="254">
        <v>0</v>
      </c>
      <c r="T430" s="255">
        <f>S430*H430</f>
        <v>0</v>
      </c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R430" s="256" t="s">
        <v>175</v>
      </c>
      <c r="AT430" s="256" t="s">
        <v>170</v>
      </c>
      <c r="AU430" s="256" t="s">
        <v>85</v>
      </c>
      <c r="AY430" s="19" t="s">
        <v>167</v>
      </c>
      <c r="BE430" s="257">
        <f>IF(N430="základní",J430,0)</f>
        <v>0</v>
      </c>
      <c r="BF430" s="257">
        <f>IF(N430="snížená",J430,0)</f>
        <v>0</v>
      </c>
      <c r="BG430" s="257">
        <f>IF(N430="zákl. přenesená",J430,0)</f>
        <v>0</v>
      </c>
      <c r="BH430" s="257">
        <f>IF(N430="sníž. přenesená",J430,0)</f>
        <v>0</v>
      </c>
      <c r="BI430" s="257">
        <f>IF(N430="nulová",J430,0)</f>
        <v>0</v>
      </c>
      <c r="BJ430" s="19" t="s">
        <v>85</v>
      </c>
      <c r="BK430" s="257">
        <f>ROUND(I430*H430,2)</f>
        <v>0</v>
      </c>
      <c r="BL430" s="19" t="s">
        <v>175</v>
      </c>
      <c r="BM430" s="256" t="s">
        <v>1582</v>
      </c>
    </row>
    <row r="431" spans="1:47" s="2" customFormat="1" ht="12">
      <c r="A431" s="40"/>
      <c r="B431" s="41"/>
      <c r="C431" s="42"/>
      <c r="D431" s="260" t="s">
        <v>369</v>
      </c>
      <c r="E431" s="42"/>
      <c r="F431" s="302" t="s">
        <v>1141</v>
      </c>
      <c r="G431" s="42"/>
      <c r="H431" s="42"/>
      <c r="I431" s="156"/>
      <c r="J431" s="42"/>
      <c r="K431" s="42"/>
      <c r="L431" s="46"/>
      <c r="M431" s="303"/>
      <c r="N431" s="304"/>
      <c r="O431" s="93"/>
      <c r="P431" s="93"/>
      <c r="Q431" s="93"/>
      <c r="R431" s="93"/>
      <c r="S431" s="93"/>
      <c r="T431" s="94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T431" s="19" t="s">
        <v>369</v>
      </c>
      <c r="AU431" s="19" t="s">
        <v>85</v>
      </c>
    </row>
    <row r="432" spans="1:65" s="2" customFormat="1" ht="16.5" customHeight="1">
      <c r="A432" s="40"/>
      <c r="B432" s="41"/>
      <c r="C432" s="245" t="s">
        <v>1323</v>
      </c>
      <c r="D432" s="245" t="s">
        <v>170</v>
      </c>
      <c r="E432" s="246" t="s">
        <v>1583</v>
      </c>
      <c r="F432" s="247" t="s">
        <v>1584</v>
      </c>
      <c r="G432" s="248" t="s">
        <v>173</v>
      </c>
      <c r="H432" s="249">
        <v>2.98</v>
      </c>
      <c r="I432" s="250"/>
      <c r="J432" s="251">
        <f>ROUND(I432*H432,2)</f>
        <v>0</v>
      </c>
      <c r="K432" s="247" t="s">
        <v>317</v>
      </c>
      <c r="L432" s="46"/>
      <c r="M432" s="252" t="s">
        <v>1</v>
      </c>
      <c r="N432" s="253" t="s">
        <v>42</v>
      </c>
      <c r="O432" s="93"/>
      <c r="P432" s="254">
        <f>O432*H432</f>
        <v>0</v>
      </c>
      <c r="Q432" s="254">
        <v>0</v>
      </c>
      <c r="R432" s="254">
        <f>Q432*H432</f>
        <v>0</v>
      </c>
      <c r="S432" s="254">
        <v>0</v>
      </c>
      <c r="T432" s="255">
        <f>S432*H432</f>
        <v>0</v>
      </c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R432" s="256" t="s">
        <v>175</v>
      </c>
      <c r="AT432" s="256" t="s">
        <v>170</v>
      </c>
      <c r="AU432" s="256" t="s">
        <v>85</v>
      </c>
      <c r="AY432" s="19" t="s">
        <v>167</v>
      </c>
      <c r="BE432" s="257">
        <f>IF(N432="základní",J432,0)</f>
        <v>0</v>
      </c>
      <c r="BF432" s="257">
        <f>IF(N432="snížená",J432,0)</f>
        <v>0</v>
      </c>
      <c r="BG432" s="257">
        <f>IF(N432="zákl. přenesená",J432,0)</f>
        <v>0</v>
      </c>
      <c r="BH432" s="257">
        <f>IF(N432="sníž. přenesená",J432,0)</f>
        <v>0</v>
      </c>
      <c r="BI432" s="257">
        <f>IF(N432="nulová",J432,0)</f>
        <v>0</v>
      </c>
      <c r="BJ432" s="19" t="s">
        <v>85</v>
      </c>
      <c r="BK432" s="257">
        <f>ROUND(I432*H432,2)</f>
        <v>0</v>
      </c>
      <c r="BL432" s="19" t="s">
        <v>175</v>
      </c>
      <c r="BM432" s="256" t="s">
        <v>1585</v>
      </c>
    </row>
    <row r="433" spans="1:47" s="2" customFormat="1" ht="12">
      <c r="A433" s="40"/>
      <c r="B433" s="41"/>
      <c r="C433" s="42"/>
      <c r="D433" s="260" t="s">
        <v>369</v>
      </c>
      <c r="E433" s="42"/>
      <c r="F433" s="302" t="s">
        <v>1141</v>
      </c>
      <c r="G433" s="42"/>
      <c r="H433" s="42"/>
      <c r="I433" s="156"/>
      <c r="J433" s="42"/>
      <c r="K433" s="42"/>
      <c r="L433" s="46"/>
      <c r="M433" s="303"/>
      <c r="N433" s="304"/>
      <c r="O433" s="93"/>
      <c r="P433" s="93"/>
      <c r="Q433" s="93"/>
      <c r="R433" s="93"/>
      <c r="S433" s="93"/>
      <c r="T433" s="94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T433" s="19" t="s">
        <v>369</v>
      </c>
      <c r="AU433" s="19" t="s">
        <v>85</v>
      </c>
    </row>
    <row r="434" spans="1:65" s="2" customFormat="1" ht="16.5" customHeight="1">
      <c r="A434" s="40"/>
      <c r="B434" s="41"/>
      <c r="C434" s="245" t="s">
        <v>1586</v>
      </c>
      <c r="D434" s="245" t="s">
        <v>170</v>
      </c>
      <c r="E434" s="246" t="s">
        <v>1580</v>
      </c>
      <c r="F434" s="247" t="s">
        <v>1581</v>
      </c>
      <c r="G434" s="248" t="s">
        <v>173</v>
      </c>
      <c r="H434" s="249">
        <v>2.754</v>
      </c>
      <c r="I434" s="250"/>
      <c r="J434" s="251">
        <f>ROUND(I434*H434,2)</f>
        <v>0</v>
      </c>
      <c r="K434" s="247" t="s">
        <v>317</v>
      </c>
      <c r="L434" s="46"/>
      <c r="M434" s="252" t="s">
        <v>1</v>
      </c>
      <c r="N434" s="253" t="s">
        <v>42</v>
      </c>
      <c r="O434" s="93"/>
      <c r="P434" s="254">
        <f>O434*H434</f>
        <v>0</v>
      </c>
      <c r="Q434" s="254">
        <v>0</v>
      </c>
      <c r="R434" s="254">
        <f>Q434*H434</f>
        <v>0</v>
      </c>
      <c r="S434" s="254">
        <v>0</v>
      </c>
      <c r="T434" s="255">
        <f>S434*H434</f>
        <v>0</v>
      </c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R434" s="256" t="s">
        <v>175</v>
      </c>
      <c r="AT434" s="256" t="s">
        <v>170</v>
      </c>
      <c r="AU434" s="256" t="s">
        <v>85</v>
      </c>
      <c r="AY434" s="19" t="s">
        <v>167</v>
      </c>
      <c r="BE434" s="257">
        <f>IF(N434="základní",J434,0)</f>
        <v>0</v>
      </c>
      <c r="BF434" s="257">
        <f>IF(N434="snížená",J434,0)</f>
        <v>0</v>
      </c>
      <c r="BG434" s="257">
        <f>IF(N434="zákl. přenesená",J434,0)</f>
        <v>0</v>
      </c>
      <c r="BH434" s="257">
        <f>IF(N434="sníž. přenesená",J434,0)</f>
        <v>0</v>
      </c>
      <c r="BI434" s="257">
        <f>IF(N434="nulová",J434,0)</f>
        <v>0</v>
      </c>
      <c r="BJ434" s="19" t="s">
        <v>85</v>
      </c>
      <c r="BK434" s="257">
        <f>ROUND(I434*H434,2)</f>
        <v>0</v>
      </c>
      <c r="BL434" s="19" t="s">
        <v>175</v>
      </c>
      <c r="BM434" s="256" t="s">
        <v>1587</v>
      </c>
    </row>
    <row r="435" spans="1:47" s="2" customFormat="1" ht="12">
      <c r="A435" s="40"/>
      <c r="B435" s="41"/>
      <c r="C435" s="42"/>
      <c r="D435" s="260" t="s">
        <v>369</v>
      </c>
      <c r="E435" s="42"/>
      <c r="F435" s="302" t="s">
        <v>1141</v>
      </c>
      <c r="G435" s="42"/>
      <c r="H435" s="42"/>
      <c r="I435" s="156"/>
      <c r="J435" s="42"/>
      <c r="K435" s="42"/>
      <c r="L435" s="46"/>
      <c r="M435" s="303"/>
      <c r="N435" s="304"/>
      <c r="O435" s="93"/>
      <c r="P435" s="93"/>
      <c r="Q435" s="93"/>
      <c r="R435" s="93"/>
      <c r="S435" s="93"/>
      <c r="T435" s="94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T435" s="19" t="s">
        <v>369</v>
      </c>
      <c r="AU435" s="19" t="s">
        <v>85</v>
      </c>
    </row>
    <row r="436" spans="1:65" s="2" customFormat="1" ht="16.5" customHeight="1">
      <c r="A436" s="40"/>
      <c r="B436" s="41"/>
      <c r="C436" s="245" t="s">
        <v>1326</v>
      </c>
      <c r="D436" s="245" t="s">
        <v>170</v>
      </c>
      <c r="E436" s="246" t="s">
        <v>1588</v>
      </c>
      <c r="F436" s="247" t="s">
        <v>1589</v>
      </c>
      <c r="G436" s="248" t="s">
        <v>173</v>
      </c>
      <c r="H436" s="249">
        <v>8.361</v>
      </c>
      <c r="I436" s="250"/>
      <c r="J436" s="251">
        <f>ROUND(I436*H436,2)</f>
        <v>0</v>
      </c>
      <c r="K436" s="247" t="s">
        <v>317</v>
      </c>
      <c r="L436" s="46"/>
      <c r="M436" s="252" t="s">
        <v>1</v>
      </c>
      <c r="N436" s="253" t="s">
        <v>42</v>
      </c>
      <c r="O436" s="93"/>
      <c r="P436" s="254">
        <f>O436*H436</f>
        <v>0</v>
      </c>
      <c r="Q436" s="254">
        <v>0</v>
      </c>
      <c r="R436" s="254">
        <f>Q436*H436</f>
        <v>0</v>
      </c>
      <c r="S436" s="254">
        <v>0</v>
      </c>
      <c r="T436" s="255">
        <f>S436*H436</f>
        <v>0</v>
      </c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R436" s="256" t="s">
        <v>175</v>
      </c>
      <c r="AT436" s="256" t="s">
        <v>170</v>
      </c>
      <c r="AU436" s="256" t="s">
        <v>85</v>
      </c>
      <c r="AY436" s="19" t="s">
        <v>167</v>
      </c>
      <c r="BE436" s="257">
        <f>IF(N436="základní",J436,0)</f>
        <v>0</v>
      </c>
      <c r="BF436" s="257">
        <f>IF(N436="snížená",J436,0)</f>
        <v>0</v>
      </c>
      <c r="BG436" s="257">
        <f>IF(N436="zákl. přenesená",J436,0)</f>
        <v>0</v>
      </c>
      <c r="BH436" s="257">
        <f>IF(N436="sníž. přenesená",J436,0)</f>
        <v>0</v>
      </c>
      <c r="BI436" s="257">
        <f>IF(N436="nulová",J436,0)</f>
        <v>0</v>
      </c>
      <c r="BJ436" s="19" t="s">
        <v>85</v>
      </c>
      <c r="BK436" s="257">
        <f>ROUND(I436*H436,2)</f>
        <v>0</v>
      </c>
      <c r="BL436" s="19" t="s">
        <v>175</v>
      </c>
      <c r="BM436" s="256" t="s">
        <v>1590</v>
      </c>
    </row>
    <row r="437" spans="1:47" s="2" customFormat="1" ht="12">
      <c r="A437" s="40"/>
      <c r="B437" s="41"/>
      <c r="C437" s="42"/>
      <c r="D437" s="260" t="s">
        <v>369</v>
      </c>
      <c r="E437" s="42"/>
      <c r="F437" s="302" t="s">
        <v>1141</v>
      </c>
      <c r="G437" s="42"/>
      <c r="H437" s="42"/>
      <c r="I437" s="156"/>
      <c r="J437" s="42"/>
      <c r="K437" s="42"/>
      <c r="L437" s="46"/>
      <c r="M437" s="303"/>
      <c r="N437" s="304"/>
      <c r="O437" s="93"/>
      <c r="P437" s="93"/>
      <c r="Q437" s="93"/>
      <c r="R437" s="93"/>
      <c r="S437" s="93"/>
      <c r="T437" s="94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T437" s="19" t="s">
        <v>369</v>
      </c>
      <c r="AU437" s="19" t="s">
        <v>85</v>
      </c>
    </row>
    <row r="438" spans="1:65" s="2" customFormat="1" ht="16.5" customHeight="1">
      <c r="A438" s="40"/>
      <c r="B438" s="41"/>
      <c r="C438" s="245" t="s">
        <v>1591</v>
      </c>
      <c r="D438" s="245" t="s">
        <v>170</v>
      </c>
      <c r="E438" s="246" t="s">
        <v>1592</v>
      </c>
      <c r="F438" s="247" t="s">
        <v>1593</v>
      </c>
      <c r="G438" s="248" t="s">
        <v>173</v>
      </c>
      <c r="H438" s="249">
        <v>4.876</v>
      </c>
      <c r="I438" s="250"/>
      <c r="J438" s="251">
        <f>ROUND(I438*H438,2)</f>
        <v>0</v>
      </c>
      <c r="K438" s="247" t="s">
        <v>317</v>
      </c>
      <c r="L438" s="46"/>
      <c r="M438" s="252" t="s">
        <v>1</v>
      </c>
      <c r="N438" s="253" t="s">
        <v>42</v>
      </c>
      <c r="O438" s="93"/>
      <c r="P438" s="254">
        <f>O438*H438</f>
        <v>0</v>
      </c>
      <c r="Q438" s="254">
        <v>0</v>
      </c>
      <c r="R438" s="254">
        <f>Q438*H438</f>
        <v>0</v>
      </c>
      <c r="S438" s="254">
        <v>0</v>
      </c>
      <c r="T438" s="255">
        <f>S438*H438</f>
        <v>0</v>
      </c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R438" s="256" t="s">
        <v>175</v>
      </c>
      <c r="AT438" s="256" t="s">
        <v>170</v>
      </c>
      <c r="AU438" s="256" t="s">
        <v>85</v>
      </c>
      <c r="AY438" s="19" t="s">
        <v>167</v>
      </c>
      <c r="BE438" s="257">
        <f>IF(N438="základní",J438,0)</f>
        <v>0</v>
      </c>
      <c r="BF438" s="257">
        <f>IF(N438="snížená",J438,0)</f>
        <v>0</v>
      </c>
      <c r="BG438" s="257">
        <f>IF(N438="zákl. přenesená",J438,0)</f>
        <v>0</v>
      </c>
      <c r="BH438" s="257">
        <f>IF(N438="sníž. přenesená",J438,0)</f>
        <v>0</v>
      </c>
      <c r="BI438" s="257">
        <f>IF(N438="nulová",J438,0)</f>
        <v>0</v>
      </c>
      <c r="BJ438" s="19" t="s">
        <v>85</v>
      </c>
      <c r="BK438" s="257">
        <f>ROUND(I438*H438,2)</f>
        <v>0</v>
      </c>
      <c r="BL438" s="19" t="s">
        <v>175</v>
      </c>
      <c r="BM438" s="256" t="s">
        <v>1594</v>
      </c>
    </row>
    <row r="439" spans="1:47" s="2" customFormat="1" ht="12">
      <c r="A439" s="40"/>
      <c r="B439" s="41"/>
      <c r="C439" s="42"/>
      <c r="D439" s="260" t="s">
        <v>369</v>
      </c>
      <c r="E439" s="42"/>
      <c r="F439" s="302" t="s">
        <v>1371</v>
      </c>
      <c r="G439" s="42"/>
      <c r="H439" s="42"/>
      <c r="I439" s="156"/>
      <c r="J439" s="42"/>
      <c r="K439" s="42"/>
      <c r="L439" s="46"/>
      <c r="M439" s="303"/>
      <c r="N439" s="304"/>
      <c r="O439" s="93"/>
      <c r="P439" s="93"/>
      <c r="Q439" s="93"/>
      <c r="R439" s="93"/>
      <c r="S439" s="93"/>
      <c r="T439" s="94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T439" s="19" t="s">
        <v>369</v>
      </c>
      <c r="AU439" s="19" t="s">
        <v>85</v>
      </c>
    </row>
    <row r="440" spans="1:65" s="2" customFormat="1" ht="16.5" customHeight="1">
      <c r="A440" s="40"/>
      <c r="B440" s="41"/>
      <c r="C440" s="245" t="s">
        <v>1329</v>
      </c>
      <c r="D440" s="245" t="s">
        <v>170</v>
      </c>
      <c r="E440" s="246" t="s">
        <v>1595</v>
      </c>
      <c r="F440" s="247" t="s">
        <v>1596</v>
      </c>
      <c r="G440" s="248" t="s">
        <v>173</v>
      </c>
      <c r="H440" s="249">
        <v>1.645</v>
      </c>
      <c r="I440" s="250"/>
      <c r="J440" s="251">
        <f>ROUND(I440*H440,2)</f>
        <v>0</v>
      </c>
      <c r="K440" s="247" t="s">
        <v>317</v>
      </c>
      <c r="L440" s="46"/>
      <c r="M440" s="252" t="s">
        <v>1</v>
      </c>
      <c r="N440" s="253" t="s">
        <v>42</v>
      </c>
      <c r="O440" s="93"/>
      <c r="P440" s="254">
        <f>O440*H440</f>
        <v>0</v>
      </c>
      <c r="Q440" s="254">
        <v>0</v>
      </c>
      <c r="R440" s="254">
        <f>Q440*H440</f>
        <v>0</v>
      </c>
      <c r="S440" s="254">
        <v>0</v>
      </c>
      <c r="T440" s="255">
        <f>S440*H440</f>
        <v>0</v>
      </c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R440" s="256" t="s">
        <v>175</v>
      </c>
      <c r="AT440" s="256" t="s">
        <v>170</v>
      </c>
      <c r="AU440" s="256" t="s">
        <v>85</v>
      </c>
      <c r="AY440" s="19" t="s">
        <v>167</v>
      </c>
      <c r="BE440" s="257">
        <f>IF(N440="základní",J440,0)</f>
        <v>0</v>
      </c>
      <c r="BF440" s="257">
        <f>IF(N440="snížená",J440,0)</f>
        <v>0</v>
      </c>
      <c r="BG440" s="257">
        <f>IF(N440="zákl. přenesená",J440,0)</f>
        <v>0</v>
      </c>
      <c r="BH440" s="257">
        <f>IF(N440="sníž. přenesená",J440,0)</f>
        <v>0</v>
      </c>
      <c r="BI440" s="257">
        <f>IF(N440="nulová",J440,0)</f>
        <v>0</v>
      </c>
      <c r="BJ440" s="19" t="s">
        <v>85</v>
      </c>
      <c r="BK440" s="257">
        <f>ROUND(I440*H440,2)</f>
        <v>0</v>
      </c>
      <c r="BL440" s="19" t="s">
        <v>175</v>
      </c>
      <c r="BM440" s="256" t="s">
        <v>1597</v>
      </c>
    </row>
    <row r="441" spans="1:47" s="2" customFormat="1" ht="12">
      <c r="A441" s="40"/>
      <c r="B441" s="41"/>
      <c r="C441" s="42"/>
      <c r="D441" s="260" t="s">
        <v>369</v>
      </c>
      <c r="E441" s="42"/>
      <c r="F441" s="302" t="s">
        <v>1141</v>
      </c>
      <c r="G441" s="42"/>
      <c r="H441" s="42"/>
      <c r="I441" s="156"/>
      <c r="J441" s="42"/>
      <c r="K441" s="42"/>
      <c r="L441" s="46"/>
      <c r="M441" s="303"/>
      <c r="N441" s="304"/>
      <c r="O441" s="93"/>
      <c r="P441" s="93"/>
      <c r="Q441" s="93"/>
      <c r="R441" s="93"/>
      <c r="S441" s="93"/>
      <c r="T441" s="94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T441" s="19" t="s">
        <v>369</v>
      </c>
      <c r="AU441" s="19" t="s">
        <v>85</v>
      </c>
    </row>
    <row r="442" spans="1:65" s="2" customFormat="1" ht="16.5" customHeight="1">
      <c r="A442" s="40"/>
      <c r="B442" s="41"/>
      <c r="C442" s="245" t="s">
        <v>1598</v>
      </c>
      <c r="D442" s="245" t="s">
        <v>170</v>
      </c>
      <c r="E442" s="246" t="s">
        <v>1599</v>
      </c>
      <c r="F442" s="247" t="s">
        <v>1600</v>
      </c>
      <c r="G442" s="248" t="s">
        <v>173</v>
      </c>
      <c r="H442" s="249">
        <v>12.952</v>
      </c>
      <c r="I442" s="250"/>
      <c r="J442" s="251">
        <f>ROUND(I442*H442,2)</f>
        <v>0</v>
      </c>
      <c r="K442" s="247" t="s">
        <v>317</v>
      </c>
      <c r="L442" s="46"/>
      <c r="M442" s="252" t="s">
        <v>1</v>
      </c>
      <c r="N442" s="253" t="s">
        <v>42</v>
      </c>
      <c r="O442" s="93"/>
      <c r="P442" s="254">
        <f>O442*H442</f>
        <v>0</v>
      </c>
      <c r="Q442" s="254">
        <v>0</v>
      </c>
      <c r="R442" s="254">
        <f>Q442*H442</f>
        <v>0</v>
      </c>
      <c r="S442" s="254">
        <v>0</v>
      </c>
      <c r="T442" s="255">
        <f>S442*H442</f>
        <v>0</v>
      </c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R442" s="256" t="s">
        <v>175</v>
      </c>
      <c r="AT442" s="256" t="s">
        <v>170</v>
      </c>
      <c r="AU442" s="256" t="s">
        <v>85</v>
      </c>
      <c r="AY442" s="19" t="s">
        <v>167</v>
      </c>
      <c r="BE442" s="257">
        <f>IF(N442="základní",J442,0)</f>
        <v>0</v>
      </c>
      <c r="BF442" s="257">
        <f>IF(N442="snížená",J442,0)</f>
        <v>0</v>
      </c>
      <c r="BG442" s="257">
        <f>IF(N442="zákl. přenesená",J442,0)</f>
        <v>0</v>
      </c>
      <c r="BH442" s="257">
        <f>IF(N442="sníž. přenesená",J442,0)</f>
        <v>0</v>
      </c>
      <c r="BI442" s="257">
        <f>IF(N442="nulová",J442,0)</f>
        <v>0</v>
      </c>
      <c r="BJ442" s="19" t="s">
        <v>85</v>
      </c>
      <c r="BK442" s="257">
        <f>ROUND(I442*H442,2)</f>
        <v>0</v>
      </c>
      <c r="BL442" s="19" t="s">
        <v>175</v>
      </c>
      <c r="BM442" s="256" t="s">
        <v>1601</v>
      </c>
    </row>
    <row r="443" spans="1:47" s="2" customFormat="1" ht="12">
      <c r="A443" s="40"/>
      <c r="B443" s="41"/>
      <c r="C443" s="42"/>
      <c r="D443" s="260" t="s">
        <v>369</v>
      </c>
      <c r="E443" s="42"/>
      <c r="F443" s="302" t="s">
        <v>1135</v>
      </c>
      <c r="G443" s="42"/>
      <c r="H443" s="42"/>
      <c r="I443" s="156"/>
      <c r="J443" s="42"/>
      <c r="K443" s="42"/>
      <c r="L443" s="46"/>
      <c r="M443" s="303"/>
      <c r="N443" s="304"/>
      <c r="O443" s="93"/>
      <c r="P443" s="93"/>
      <c r="Q443" s="93"/>
      <c r="R443" s="93"/>
      <c r="S443" s="93"/>
      <c r="T443" s="94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T443" s="19" t="s">
        <v>369</v>
      </c>
      <c r="AU443" s="19" t="s">
        <v>85</v>
      </c>
    </row>
    <row r="444" spans="1:65" s="2" customFormat="1" ht="16.5" customHeight="1">
      <c r="A444" s="40"/>
      <c r="B444" s="41"/>
      <c r="C444" s="245" t="s">
        <v>1333</v>
      </c>
      <c r="D444" s="245" t="s">
        <v>170</v>
      </c>
      <c r="E444" s="246" t="s">
        <v>1602</v>
      </c>
      <c r="F444" s="247" t="s">
        <v>1603</v>
      </c>
      <c r="G444" s="248" t="s">
        <v>173</v>
      </c>
      <c r="H444" s="249">
        <v>6.698</v>
      </c>
      <c r="I444" s="250"/>
      <c r="J444" s="251">
        <f>ROUND(I444*H444,2)</f>
        <v>0</v>
      </c>
      <c r="K444" s="247" t="s">
        <v>317</v>
      </c>
      <c r="L444" s="46"/>
      <c r="M444" s="252" t="s">
        <v>1</v>
      </c>
      <c r="N444" s="253" t="s">
        <v>42</v>
      </c>
      <c r="O444" s="93"/>
      <c r="P444" s="254">
        <f>O444*H444</f>
        <v>0</v>
      </c>
      <c r="Q444" s="254">
        <v>0</v>
      </c>
      <c r="R444" s="254">
        <f>Q444*H444</f>
        <v>0</v>
      </c>
      <c r="S444" s="254">
        <v>0</v>
      </c>
      <c r="T444" s="255">
        <f>S444*H444</f>
        <v>0</v>
      </c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R444" s="256" t="s">
        <v>175</v>
      </c>
      <c r="AT444" s="256" t="s">
        <v>170</v>
      </c>
      <c r="AU444" s="256" t="s">
        <v>85</v>
      </c>
      <c r="AY444" s="19" t="s">
        <v>167</v>
      </c>
      <c r="BE444" s="257">
        <f>IF(N444="základní",J444,0)</f>
        <v>0</v>
      </c>
      <c r="BF444" s="257">
        <f>IF(N444="snížená",J444,0)</f>
        <v>0</v>
      </c>
      <c r="BG444" s="257">
        <f>IF(N444="zákl. přenesená",J444,0)</f>
        <v>0</v>
      </c>
      <c r="BH444" s="257">
        <f>IF(N444="sníž. přenesená",J444,0)</f>
        <v>0</v>
      </c>
      <c r="BI444" s="257">
        <f>IF(N444="nulová",J444,0)</f>
        <v>0</v>
      </c>
      <c r="BJ444" s="19" t="s">
        <v>85</v>
      </c>
      <c r="BK444" s="257">
        <f>ROUND(I444*H444,2)</f>
        <v>0</v>
      </c>
      <c r="BL444" s="19" t="s">
        <v>175</v>
      </c>
      <c r="BM444" s="256" t="s">
        <v>1604</v>
      </c>
    </row>
    <row r="445" spans="1:47" s="2" customFormat="1" ht="12">
      <c r="A445" s="40"/>
      <c r="B445" s="41"/>
      <c r="C445" s="42"/>
      <c r="D445" s="260" t="s">
        <v>369</v>
      </c>
      <c r="E445" s="42"/>
      <c r="F445" s="302" t="s">
        <v>1239</v>
      </c>
      <c r="G445" s="42"/>
      <c r="H445" s="42"/>
      <c r="I445" s="156"/>
      <c r="J445" s="42"/>
      <c r="K445" s="42"/>
      <c r="L445" s="46"/>
      <c r="M445" s="303"/>
      <c r="N445" s="304"/>
      <c r="O445" s="93"/>
      <c r="P445" s="93"/>
      <c r="Q445" s="93"/>
      <c r="R445" s="93"/>
      <c r="S445" s="93"/>
      <c r="T445" s="94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T445" s="19" t="s">
        <v>369</v>
      </c>
      <c r="AU445" s="19" t="s">
        <v>85</v>
      </c>
    </row>
    <row r="446" spans="1:65" s="2" customFormat="1" ht="16.5" customHeight="1">
      <c r="A446" s="40"/>
      <c r="B446" s="41"/>
      <c r="C446" s="245" t="s">
        <v>1605</v>
      </c>
      <c r="D446" s="245" t="s">
        <v>170</v>
      </c>
      <c r="E446" s="246" t="s">
        <v>1606</v>
      </c>
      <c r="F446" s="247" t="s">
        <v>1607</v>
      </c>
      <c r="G446" s="248" t="s">
        <v>173</v>
      </c>
      <c r="H446" s="249">
        <v>0.97</v>
      </c>
      <c r="I446" s="250"/>
      <c r="J446" s="251">
        <f>ROUND(I446*H446,2)</f>
        <v>0</v>
      </c>
      <c r="K446" s="247" t="s">
        <v>317</v>
      </c>
      <c r="L446" s="46"/>
      <c r="M446" s="252" t="s">
        <v>1</v>
      </c>
      <c r="N446" s="253" t="s">
        <v>42</v>
      </c>
      <c r="O446" s="93"/>
      <c r="P446" s="254">
        <f>O446*H446</f>
        <v>0</v>
      </c>
      <c r="Q446" s="254">
        <v>0</v>
      </c>
      <c r="R446" s="254">
        <f>Q446*H446</f>
        <v>0</v>
      </c>
      <c r="S446" s="254">
        <v>0</v>
      </c>
      <c r="T446" s="255">
        <f>S446*H446</f>
        <v>0</v>
      </c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R446" s="256" t="s">
        <v>175</v>
      </c>
      <c r="AT446" s="256" t="s">
        <v>170</v>
      </c>
      <c r="AU446" s="256" t="s">
        <v>85</v>
      </c>
      <c r="AY446" s="19" t="s">
        <v>167</v>
      </c>
      <c r="BE446" s="257">
        <f>IF(N446="základní",J446,0)</f>
        <v>0</v>
      </c>
      <c r="BF446" s="257">
        <f>IF(N446="snížená",J446,0)</f>
        <v>0</v>
      </c>
      <c r="BG446" s="257">
        <f>IF(N446="zákl. přenesená",J446,0)</f>
        <v>0</v>
      </c>
      <c r="BH446" s="257">
        <f>IF(N446="sníž. přenesená",J446,0)</f>
        <v>0</v>
      </c>
      <c r="BI446" s="257">
        <f>IF(N446="nulová",J446,0)</f>
        <v>0</v>
      </c>
      <c r="BJ446" s="19" t="s">
        <v>85</v>
      </c>
      <c r="BK446" s="257">
        <f>ROUND(I446*H446,2)</f>
        <v>0</v>
      </c>
      <c r="BL446" s="19" t="s">
        <v>175</v>
      </c>
      <c r="BM446" s="256" t="s">
        <v>1608</v>
      </c>
    </row>
    <row r="447" spans="1:47" s="2" customFormat="1" ht="12">
      <c r="A447" s="40"/>
      <c r="B447" s="41"/>
      <c r="C447" s="42"/>
      <c r="D447" s="260" t="s">
        <v>369</v>
      </c>
      <c r="E447" s="42"/>
      <c r="F447" s="302" t="s">
        <v>1239</v>
      </c>
      <c r="G447" s="42"/>
      <c r="H447" s="42"/>
      <c r="I447" s="156"/>
      <c r="J447" s="42"/>
      <c r="K447" s="42"/>
      <c r="L447" s="46"/>
      <c r="M447" s="303"/>
      <c r="N447" s="304"/>
      <c r="O447" s="93"/>
      <c r="P447" s="93"/>
      <c r="Q447" s="93"/>
      <c r="R447" s="93"/>
      <c r="S447" s="93"/>
      <c r="T447" s="94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T447" s="19" t="s">
        <v>369</v>
      </c>
      <c r="AU447" s="19" t="s">
        <v>85</v>
      </c>
    </row>
    <row r="448" spans="1:65" s="2" customFormat="1" ht="16.5" customHeight="1">
      <c r="A448" s="40"/>
      <c r="B448" s="41"/>
      <c r="C448" s="245" t="s">
        <v>1336</v>
      </c>
      <c r="D448" s="245" t="s">
        <v>170</v>
      </c>
      <c r="E448" s="246" t="s">
        <v>1609</v>
      </c>
      <c r="F448" s="247" t="s">
        <v>1610</v>
      </c>
      <c r="G448" s="248" t="s">
        <v>173</v>
      </c>
      <c r="H448" s="249">
        <v>7.068</v>
      </c>
      <c r="I448" s="250"/>
      <c r="J448" s="251">
        <f>ROUND(I448*H448,2)</f>
        <v>0</v>
      </c>
      <c r="K448" s="247" t="s">
        <v>317</v>
      </c>
      <c r="L448" s="46"/>
      <c r="M448" s="252" t="s">
        <v>1</v>
      </c>
      <c r="N448" s="253" t="s">
        <v>42</v>
      </c>
      <c r="O448" s="93"/>
      <c r="P448" s="254">
        <f>O448*H448</f>
        <v>0</v>
      </c>
      <c r="Q448" s="254">
        <v>0</v>
      </c>
      <c r="R448" s="254">
        <f>Q448*H448</f>
        <v>0</v>
      </c>
      <c r="S448" s="254">
        <v>0</v>
      </c>
      <c r="T448" s="255">
        <f>S448*H448</f>
        <v>0</v>
      </c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R448" s="256" t="s">
        <v>175</v>
      </c>
      <c r="AT448" s="256" t="s">
        <v>170</v>
      </c>
      <c r="AU448" s="256" t="s">
        <v>85</v>
      </c>
      <c r="AY448" s="19" t="s">
        <v>167</v>
      </c>
      <c r="BE448" s="257">
        <f>IF(N448="základní",J448,0)</f>
        <v>0</v>
      </c>
      <c r="BF448" s="257">
        <f>IF(N448="snížená",J448,0)</f>
        <v>0</v>
      </c>
      <c r="BG448" s="257">
        <f>IF(N448="zákl. přenesená",J448,0)</f>
        <v>0</v>
      </c>
      <c r="BH448" s="257">
        <f>IF(N448="sníž. přenesená",J448,0)</f>
        <v>0</v>
      </c>
      <c r="BI448" s="257">
        <f>IF(N448="nulová",J448,0)</f>
        <v>0</v>
      </c>
      <c r="BJ448" s="19" t="s">
        <v>85</v>
      </c>
      <c r="BK448" s="257">
        <f>ROUND(I448*H448,2)</f>
        <v>0</v>
      </c>
      <c r="BL448" s="19" t="s">
        <v>175</v>
      </c>
      <c r="BM448" s="256" t="s">
        <v>1611</v>
      </c>
    </row>
    <row r="449" spans="1:47" s="2" customFormat="1" ht="12">
      <c r="A449" s="40"/>
      <c r="B449" s="41"/>
      <c r="C449" s="42"/>
      <c r="D449" s="260" t="s">
        <v>369</v>
      </c>
      <c r="E449" s="42"/>
      <c r="F449" s="302" t="s">
        <v>1135</v>
      </c>
      <c r="G449" s="42"/>
      <c r="H449" s="42"/>
      <c r="I449" s="156"/>
      <c r="J449" s="42"/>
      <c r="K449" s="42"/>
      <c r="L449" s="46"/>
      <c r="M449" s="303"/>
      <c r="N449" s="304"/>
      <c r="O449" s="93"/>
      <c r="P449" s="93"/>
      <c r="Q449" s="93"/>
      <c r="R449" s="93"/>
      <c r="S449" s="93"/>
      <c r="T449" s="94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T449" s="19" t="s">
        <v>369</v>
      </c>
      <c r="AU449" s="19" t="s">
        <v>85</v>
      </c>
    </row>
    <row r="450" spans="1:65" s="2" customFormat="1" ht="16.5" customHeight="1">
      <c r="A450" s="40"/>
      <c r="B450" s="41"/>
      <c r="C450" s="245" t="s">
        <v>1612</v>
      </c>
      <c r="D450" s="245" t="s">
        <v>170</v>
      </c>
      <c r="E450" s="246" t="s">
        <v>1613</v>
      </c>
      <c r="F450" s="247" t="s">
        <v>1614</v>
      </c>
      <c r="G450" s="248" t="s">
        <v>173</v>
      </c>
      <c r="H450" s="249">
        <v>2.232</v>
      </c>
      <c r="I450" s="250"/>
      <c r="J450" s="251">
        <f>ROUND(I450*H450,2)</f>
        <v>0</v>
      </c>
      <c r="K450" s="247" t="s">
        <v>317</v>
      </c>
      <c r="L450" s="46"/>
      <c r="M450" s="252" t="s">
        <v>1</v>
      </c>
      <c r="N450" s="253" t="s">
        <v>42</v>
      </c>
      <c r="O450" s="93"/>
      <c r="P450" s="254">
        <f>O450*H450</f>
        <v>0</v>
      </c>
      <c r="Q450" s="254">
        <v>0</v>
      </c>
      <c r="R450" s="254">
        <f>Q450*H450</f>
        <v>0</v>
      </c>
      <c r="S450" s="254">
        <v>0</v>
      </c>
      <c r="T450" s="255">
        <f>S450*H450</f>
        <v>0</v>
      </c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R450" s="256" t="s">
        <v>175</v>
      </c>
      <c r="AT450" s="256" t="s">
        <v>170</v>
      </c>
      <c r="AU450" s="256" t="s">
        <v>85</v>
      </c>
      <c r="AY450" s="19" t="s">
        <v>167</v>
      </c>
      <c r="BE450" s="257">
        <f>IF(N450="základní",J450,0)</f>
        <v>0</v>
      </c>
      <c r="BF450" s="257">
        <f>IF(N450="snížená",J450,0)</f>
        <v>0</v>
      </c>
      <c r="BG450" s="257">
        <f>IF(N450="zákl. přenesená",J450,0)</f>
        <v>0</v>
      </c>
      <c r="BH450" s="257">
        <f>IF(N450="sníž. přenesená",J450,0)</f>
        <v>0</v>
      </c>
      <c r="BI450" s="257">
        <f>IF(N450="nulová",J450,0)</f>
        <v>0</v>
      </c>
      <c r="BJ450" s="19" t="s">
        <v>85</v>
      </c>
      <c r="BK450" s="257">
        <f>ROUND(I450*H450,2)</f>
        <v>0</v>
      </c>
      <c r="BL450" s="19" t="s">
        <v>175</v>
      </c>
      <c r="BM450" s="256" t="s">
        <v>1615</v>
      </c>
    </row>
    <row r="451" spans="1:47" s="2" customFormat="1" ht="12">
      <c r="A451" s="40"/>
      <c r="B451" s="41"/>
      <c r="C451" s="42"/>
      <c r="D451" s="260" t="s">
        <v>369</v>
      </c>
      <c r="E451" s="42"/>
      <c r="F451" s="302" t="s">
        <v>1141</v>
      </c>
      <c r="G451" s="42"/>
      <c r="H451" s="42"/>
      <c r="I451" s="156"/>
      <c r="J451" s="42"/>
      <c r="K451" s="42"/>
      <c r="L451" s="46"/>
      <c r="M451" s="303"/>
      <c r="N451" s="304"/>
      <c r="O451" s="93"/>
      <c r="P451" s="93"/>
      <c r="Q451" s="93"/>
      <c r="R451" s="93"/>
      <c r="S451" s="93"/>
      <c r="T451" s="94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T451" s="19" t="s">
        <v>369</v>
      </c>
      <c r="AU451" s="19" t="s">
        <v>85</v>
      </c>
    </row>
    <row r="452" spans="1:65" s="2" customFormat="1" ht="16.5" customHeight="1">
      <c r="A452" s="40"/>
      <c r="B452" s="41"/>
      <c r="C452" s="245" t="s">
        <v>1339</v>
      </c>
      <c r="D452" s="245" t="s">
        <v>170</v>
      </c>
      <c r="E452" s="246" t="s">
        <v>1616</v>
      </c>
      <c r="F452" s="247" t="s">
        <v>1617</v>
      </c>
      <c r="G452" s="248" t="s">
        <v>173</v>
      </c>
      <c r="H452" s="249">
        <v>13.211</v>
      </c>
      <c r="I452" s="250"/>
      <c r="J452" s="251">
        <f>ROUND(I452*H452,2)</f>
        <v>0</v>
      </c>
      <c r="K452" s="247" t="s">
        <v>317</v>
      </c>
      <c r="L452" s="46"/>
      <c r="M452" s="252" t="s">
        <v>1</v>
      </c>
      <c r="N452" s="253" t="s">
        <v>42</v>
      </c>
      <c r="O452" s="93"/>
      <c r="P452" s="254">
        <f>O452*H452</f>
        <v>0</v>
      </c>
      <c r="Q452" s="254">
        <v>0</v>
      </c>
      <c r="R452" s="254">
        <f>Q452*H452</f>
        <v>0</v>
      </c>
      <c r="S452" s="254">
        <v>0</v>
      </c>
      <c r="T452" s="255">
        <f>S452*H452</f>
        <v>0</v>
      </c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R452" s="256" t="s">
        <v>175</v>
      </c>
      <c r="AT452" s="256" t="s">
        <v>170</v>
      </c>
      <c r="AU452" s="256" t="s">
        <v>85</v>
      </c>
      <c r="AY452" s="19" t="s">
        <v>167</v>
      </c>
      <c r="BE452" s="257">
        <f>IF(N452="základní",J452,0)</f>
        <v>0</v>
      </c>
      <c r="BF452" s="257">
        <f>IF(N452="snížená",J452,0)</f>
        <v>0</v>
      </c>
      <c r="BG452" s="257">
        <f>IF(N452="zákl. přenesená",J452,0)</f>
        <v>0</v>
      </c>
      <c r="BH452" s="257">
        <f>IF(N452="sníž. přenesená",J452,0)</f>
        <v>0</v>
      </c>
      <c r="BI452" s="257">
        <f>IF(N452="nulová",J452,0)</f>
        <v>0</v>
      </c>
      <c r="BJ452" s="19" t="s">
        <v>85</v>
      </c>
      <c r="BK452" s="257">
        <f>ROUND(I452*H452,2)</f>
        <v>0</v>
      </c>
      <c r="BL452" s="19" t="s">
        <v>175</v>
      </c>
      <c r="BM452" s="256" t="s">
        <v>1618</v>
      </c>
    </row>
    <row r="453" spans="1:47" s="2" customFormat="1" ht="12">
      <c r="A453" s="40"/>
      <c r="B453" s="41"/>
      <c r="C453" s="42"/>
      <c r="D453" s="260" t="s">
        <v>369</v>
      </c>
      <c r="E453" s="42"/>
      <c r="F453" s="302" t="s">
        <v>1239</v>
      </c>
      <c r="G453" s="42"/>
      <c r="H453" s="42"/>
      <c r="I453" s="156"/>
      <c r="J453" s="42"/>
      <c r="K453" s="42"/>
      <c r="L453" s="46"/>
      <c r="M453" s="303"/>
      <c r="N453" s="304"/>
      <c r="O453" s="93"/>
      <c r="P453" s="93"/>
      <c r="Q453" s="93"/>
      <c r="R453" s="93"/>
      <c r="S453" s="93"/>
      <c r="T453" s="94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T453" s="19" t="s">
        <v>369</v>
      </c>
      <c r="AU453" s="19" t="s">
        <v>85</v>
      </c>
    </row>
    <row r="454" spans="1:65" s="2" customFormat="1" ht="16.5" customHeight="1">
      <c r="A454" s="40"/>
      <c r="B454" s="41"/>
      <c r="C454" s="245" t="s">
        <v>1619</v>
      </c>
      <c r="D454" s="245" t="s">
        <v>170</v>
      </c>
      <c r="E454" s="246" t="s">
        <v>1620</v>
      </c>
      <c r="F454" s="247" t="s">
        <v>1621</v>
      </c>
      <c r="G454" s="248" t="s">
        <v>173</v>
      </c>
      <c r="H454" s="249">
        <v>21.816</v>
      </c>
      <c r="I454" s="250"/>
      <c r="J454" s="251">
        <f>ROUND(I454*H454,2)</f>
        <v>0</v>
      </c>
      <c r="K454" s="247" t="s">
        <v>317</v>
      </c>
      <c r="L454" s="46"/>
      <c r="M454" s="252" t="s">
        <v>1</v>
      </c>
      <c r="N454" s="253" t="s">
        <v>42</v>
      </c>
      <c r="O454" s="93"/>
      <c r="P454" s="254">
        <f>O454*H454</f>
        <v>0</v>
      </c>
      <c r="Q454" s="254">
        <v>0</v>
      </c>
      <c r="R454" s="254">
        <f>Q454*H454</f>
        <v>0</v>
      </c>
      <c r="S454" s="254">
        <v>0</v>
      </c>
      <c r="T454" s="255">
        <f>S454*H454</f>
        <v>0</v>
      </c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R454" s="256" t="s">
        <v>175</v>
      </c>
      <c r="AT454" s="256" t="s">
        <v>170</v>
      </c>
      <c r="AU454" s="256" t="s">
        <v>85</v>
      </c>
      <c r="AY454" s="19" t="s">
        <v>167</v>
      </c>
      <c r="BE454" s="257">
        <f>IF(N454="základní",J454,0)</f>
        <v>0</v>
      </c>
      <c r="BF454" s="257">
        <f>IF(N454="snížená",J454,0)</f>
        <v>0</v>
      </c>
      <c r="BG454" s="257">
        <f>IF(N454="zákl. přenesená",J454,0)</f>
        <v>0</v>
      </c>
      <c r="BH454" s="257">
        <f>IF(N454="sníž. přenesená",J454,0)</f>
        <v>0</v>
      </c>
      <c r="BI454" s="257">
        <f>IF(N454="nulová",J454,0)</f>
        <v>0</v>
      </c>
      <c r="BJ454" s="19" t="s">
        <v>85</v>
      </c>
      <c r="BK454" s="257">
        <f>ROUND(I454*H454,2)</f>
        <v>0</v>
      </c>
      <c r="BL454" s="19" t="s">
        <v>175</v>
      </c>
      <c r="BM454" s="256" t="s">
        <v>1622</v>
      </c>
    </row>
    <row r="455" spans="1:47" s="2" customFormat="1" ht="12">
      <c r="A455" s="40"/>
      <c r="B455" s="41"/>
      <c r="C455" s="42"/>
      <c r="D455" s="260" t="s">
        <v>369</v>
      </c>
      <c r="E455" s="42"/>
      <c r="F455" s="302" t="s">
        <v>1150</v>
      </c>
      <c r="G455" s="42"/>
      <c r="H455" s="42"/>
      <c r="I455" s="156"/>
      <c r="J455" s="42"/>
      <c r="K455" s="42"/>
      <c r="L455" s="46"/>
      <c r="M455" s="303"/>
      <c r="N455" s="304"/>
      <c r="O455" s="93"/>
      <c r="P455" s="93"/>
      <c r="Q455" s="93"/>
      <c r="R455" s="93"/>
      <c r="S455" s="93"/>
      <c r="T455" s="94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T455" s="19" t="s">
        <v>369</v>
      </c>
      <c r="AU455" s="19" t="s">
        <v>85</v>
      </c>
    </row>
    <row r="456" spans="1:65" s="2" customFormat="1" ht="16.5" customHeight="1">
      <c r="A456" s="40"/>
      <c r="B456" s="41"/>
      <c r="C456" s="245" t="s">
        <v>1343</v>
      </c>
      <c r="D456" s="245" t="s">
        <v>170</v>
      </c>
      <c r="E456" s="246" t="s">
        <v>1623</v>
      </c>
      <c r="F456" s="247" t="s">
        <v>1624</v>
      </c>
      <c r="G456" s="248" t="s">
        <v>173</v>
      </c>
      <c r="H456" s="249">
        <v>3.481</v>
      </c>
      <c r="I456" s="250"/>
      <c r="J456" s="251">
        <f>ROUND(I456*H456,2)</f>
        <v>0</v>
      </c>
      <c r="K456" s="247" t="s">
        <v>317</v>
      </c>
      <c r="L456" s="46"/>
      <c r="M456" s="252" t="s">
        <v>1</v>
      </c>
      <c r="N456" s="253" t="s">
        <v>42</v>
      </c>
      <c r="O456" s="93"/>
      <c r="P456" s="254">
        <f>O456*H456</f>
        <v>0</v>
      </c>
      <c r="Q456" s="254">
        <v>0</v>
      </c>
      <c r="R456" s="254">
        <f>Q456*H456</f>
        <v>0</v>
      </c>
      <c r="S456" s="254">
        <v>0</v>
      </c>
      <c r="T456" s="255">
        <f>S456*H456</f>
        <v>0</v>
      </c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R456" s="256" t="s">
        <v>175</v>
      </c>
      <c r="AT456" s="256" t="s">
        <v>170</v>
      </c>
      <c r="AU456" s="256" t="s">
        <v>85</v>
      </c>
      <c r="AY456" s="19" t="s">
        <v>167</v>
      </c>
      <c r="BE456" s="257">
        <f>IF(N456="základní",J456,0)</f>
        <v>0</v>
      </c>
      <c r="BF456" s="257">
        <f>IF(N456="snížená",J456,0)</f>
        <v>0</v>
      </c>
      <c r="BG456" s="257">
        <f>IF(N456="zákl. přenesená",J456,0)</f>
        <v>0</v>
      </c>
      <c r="BH456" s="257">
        <f>IF(N456="sníž. přenesená",J456,0)</f>
        <v>0</v>
      </c>
      <c r="BI456" s="257">
        <f>IF(N456="nulová",J456,0)</f>
        <v>0</v>
      </c>
      <c r="BJ456" s="19" t="s">
        <v>85</v>
      </c>
      <c r="BK456" s="257">
        <f>ROUND(I456*H456,2)</f>
        <v>0</v>
      </c>
      <c r="BL456" s="19" t="s">
        <v>175</v>
      </c>
      <c r="BM456" s="256" t="s">
        <v>1625</v>
      </c>
    </row>
    <row r="457" spans="1:47" s="2" customFormat="1" ht="12">
      <c r="A457" s="40"/>
      <c r="B457" s="41"/>
      <c r="C457" s="42"/>
      <c r="D457" s="260" t="s">
        <v>369</v>
      </c>
      <c r="E457" s="42"/>
      <c r="F457" s="302" t="s">
        <v>1340</v>
      </c>
      <c r="G457" s="42"/>
      <c r="H457" s="42"/>
      <c r="I457" s="156"/>
      <c r="J457" s="42"/>
      <c r="K457" s="42"/>
      <c r="L457" s="46"/>
      <c r="M457" s="303"/>
      <c r="N457" s="304"/>
      <c r="O457" s="93"/>
      <c r="P457" s="93"/>
      <c r="Q457" s="93"/>
      <c r="R457" s="93"/>
      <c r="S457" s="93"/>
      <c r="T457" s="94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T457" s="19" t="s">
        <v>369</v>
      </c>
      <c r="AU457" s="19" t="s">
        <v>85</v>
      </c>
    </row>
    <row r="458" spans="1:65" s="2" customFormat="1" ht="16.5" customHeight="1">
      <c r="A458" s="40"/>
      <c r="B458" s="41"/>
      <c r="C458" s="245" t="s">
        <v>1626</v>
      </c>
      <c r="D458" s="245" t="s">
        <v>170</v>
      </c>
      <c r="E458" s="246" t="s">
        <v>1627</v>
      </c>
      <c r="F458" s="247" t="s">
        <v>1628</v>
      </c>
      <c r="G458" s="248" t="s">
        <v>173</v>
      </c>
      <c r="H458" s="249">
        <v>17.218</v>
      </c>
      <c r="I458" s="250"/>
      <c r="J458" s="251">
        <f>ROUND(I458*H458,2)</f>
        <v>0</v>
      </c>
      <c r="K458" s="247" t="s">
        <v>317</v>
      </c>
      <c r="L458" s="46"/>
      <c r="M458" s="252" t="s">
        <v>1</v>
      </c>
      <c r="N458" s="253" t="s">
        <v>42</v>
      </c>
      <c r="O458" s="93"/>
      <c r="P458" s="254">
        <f>O458*H458</f>
        <v>0</v>
      </c>
      <c r="Q458" s="254">
        <v>0</v>
      </c>
      <c r="R458" s="254">
        <f>Q458*H458</f>
        <v>0</v>
      </c>
      <c r="S458" s="254">
        <v>0</v>
      </c>
      <c r="T458" s="255">
        <f>S458*H458</f>
        <v>0</v>
      </c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R458" s="256" t="s">
        <v>175</v>
      </c>
      <c r="AT458" s="256" t="s">
        <v>170</v>
      </c>
      <c r="AU458" s="256" t="s">
        <v>85</v>
      </c>
      <c r="AY458" s="19" t="s">
        <v>167</v>
      </c>
      <c r="BE458" s="257">
        <f>IF(N458="základní",J458,0)</f>
        <v>0</v>
      </c>
      <c r="BF458" s="257">
        <f>IF(N458="snížená",J458,0)</f>
        <v>0</v>
      </c>
      <c r="BG458" s="257">
        <f>IF(N458="zákl. přenesená",J458,0)</f>
        <v>0</v>
      </c>
      <c r="BH458" s="257">
        <f>IF(N458="sníž. přenesená",J458,0)</f>
        <v>0</v>
      </c>
      <c r="BI458" s="257">
        <f>IF(N458="nulová",J458,0)</f>
        <v>0</v>
      </c>
      <c r="BJ458" s="19" t="s">
        <v>85</v>
      </c>
      <c r="BK458" s="257">
        <f>ROUND(I458*H458,2)</f>
        <v>0</v>
      </c>
      <c r="BL458" s="19" t="s">
        <v>175</v>
      </c>
      <c r="BM458" s="256" t="s">
        <v>1629</v>
      </c>
    </row>
    <row r="459" spans="1:47" s="2" customFormat="1" ht="12">
      <c r="A459" s="40"/>
      <c r="B459" s="41"/>
      <c r="C459" s="42"/>
      <c r="D459" s="260" t="s">
        <v>369</v>
      </c>
      <c r="E459" s="42"/>
      <c r="F459" s="302" t="s">
        <v>1150</v>
      </c>
      <c r="G459" s="42"/>
      <c r="H459" s="42"/>
      <c r="I459" s="156"/>
      <c r="J459" s="42"/>
      <c r="K459" s="42"/>
      <c r="L459" s="46"/>
      <c r="M459" s="303"/>
      <c r="N459" s="304"/>
      <c r="O459" s="93"/>
      <c r="P459" s="93"/>
      <c r="Q459" s="93"/>
      <c r="R459" s="93"/>
      <c r="S459" s="93"/>
      <c r="T459" s="94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T459" s="19" t="s">
        <v>369</v>
      </c>
      <c r="AU459" s="19" t="s">
        <v>85</v>
      </c>
    </row>
    <row r="460" spans="1:65" s="2" customFormat="1" ht="16.5" customHeight="1">
      <c r="A460" s="40"/>
      <c r="B460" s="41"/>
      <c r="C460" s="245" t="s">
        <v>1346</v>
      </c>
      <c r="D460" s="245" t="s">
        <v>170</v>
      </c>
      <c r="E460" s="246" t="s">
        <v>1630</v>
      </c>
      <c r="F460" s="247" t="s">
        <v>1631</v>
      </c>
      <c r="G460" s="248" t="s">
        <v>173</v>
      </c>
      <c r="H460" s="249">
        <v>37.014</v>
      </c>
      <c r="I460" s="250"/>
      <c r="J460" s="251">
        <f>ROUND(I460*H460,2)</f>
        <v>0</v>
      </c>
      <c r="K460" s="247" t="s">
        <v>317</v>
      </c>
      <c r="L460" s="46"/>
      <c r="M460" s="252" t="s">
        <v>1</v>
      </c>
      <c r="N460" s="253" t="s">
        <v>42</v>
      </c>
      <c r="O460" s="93"/>
      <c r="P460" s="254">
        <f>O460*H460</f>
        <v>0</v>
      </c>
      <c r="Q460" s="254">
        <v>0</v>
      </c>
      <c r="R460" s="254">
        <f>Q460*H460</f>
        <v>0</v>
      </c>
      <c r="S460" s="254">
        <v>0</v>
      </c>
      <c r="T460" s="255">
        <f>S460*H460</f>
        <v>0</v>
      </c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R460" s="256" t="s">
        <v>175</v>
      </c>
      <c r="AT460" s="256" t="s">
        <v>170</v>
      </c>
      <c r="AU460" s="256" t="s">
        <v>85</v>
      </c>
      <c r="AY460" s="19" t="s">
        <v>167</v>
      </c>
      <c r="BE460" s="257">
        <f>IF(N460="základní",J460,0)</f>
        <v>0</v>
      </c>
      <c r="BF460" s="257">
        <f>IF(N460="snížená",J460,0)</f>
        <v>0</v>
      </c>
      <c r="BG460" s="257">
        <f>IF(N460="zákl. přenesená",J460,0)</f>
        <v>0</v>
      </c>
      <c r="BH460" s="257">
        <f>IF(N460="sníž. přenesená",J460,0)</f>
        <v>0</v>
      </c>
      <c r="BI460" s="257">
        <f>IF(N460="nulová",J460,0)</f>
        <v>0</v>
      </c>
      <c r="BJ460" s="19" t="s">
        <v>85</v>
      </c>
      <c r="BK460" s="257">
        <f>ROUND(I460*H460,2)</f>
        <v>0</v>
      </c>
      <c r="BL460" s="19" t="s">
        <v>175</v>
      </c>
      <c r="BM460" s="256" t="s">
        <v>1632</v>
      </c>
    </row>
    <row r="461" spans="1:47" s="2" customFormat="1" ht="12">
      <c r="A461" s="40"/>
      <c r="B461" s="41"/>
      <c r="C461" s="42"/>
      <c r="D461" s="260" t="s">
        <v>369</v>
      </c>
      <c r="E461" s="42"/>
      <c r="F461" s="302" t="s">
        <v>1520</v>
      </c>
      <c r="G461" s="42"/>
      <c r="H461" s="42"/>
      <c r="I461" s="156"/>
      <c r="J461" s="42"/>
      <c r="K461" s="42"/>
      <c r="L461" s="46"/>
      <c r="M461" s="303"/>
      <c r="N461" s="304"/>
      <c r="O461" s="93"/>
      <c r="P461" s="93"/>
      <c r="Q461" s="93"/>
      <c r="R461" s="93"/>
      <c r="S461" s="93"/>
      <c r="T461" s="94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T461" s="19" t="s">
        <v>369</v>
      </c>
      <c r="AU461" s="19" t="s">
        <v>85</v>
      </c>
    </row>
    <row r="462" spans="1:65" s="2" customFormat="1" ht="16.5" customHeight="1">
      <c r="A462" s="40"/>
      <c r="B462" s="41"/>
      <c r="C462" s="245" t="s">
        <v>1633</v>
      </c>
      <c r="D462" s="245" t="s">
        <v>170</v>
      </c>
      <c r="E462" s="246" t="s">
        <v>1634</v>
      </c>
      <c r="F462" s="247" t="s">
        <v>1635</v>
      </c>
      <c r="G462" s="248" t="s">
        <v>173</v>
      </c>
      <c r="H462" s="249">
        <v>0.856</v>
      </c>
      <c r="I462" s="250"/>
      <c r="J462" s="251">
        <f>ROUND(I462*H462,2)</f>
        <v>0</v>
      </c>
      <c r="K462" s="247" t="s">
        <v>317</v>
      </c>
      <c r="L462" s="46"/>
      <c r="M462" s="252" t="s">
        <v>1</v>
      </c>
      <c r="N462" s="253" t="s">
        <v>42</v>
      </c>
      <c r="O462" s="93"/>
      <c r="P462" s="254">
        <f>O462*H462</f>
        <v>0</v>
      </c>
      <c r="Q462" s="254">
        <v>0</v>
      </c>
      <c r="R462" s="254">
        <f>Q462*H462</f>
        <v>0</v>
      </c>
      <c r="S462" s="254">
        <v>0</v>
      </c>
      <c r="T462" s="255">
        <f>S462*H462</f>
        <v>0</v>
      </c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R462" s="256" t="s">
        <v>175</v>
      </c>
      <c r="AT462" s="256" t="s">
        <v>170</v>
      </c>
      <c r="AU462" s="256" t="s">
        <v>85</v>
      </c>
      <c r="AY462" s="19" t="s">
        <v>167</v>
      </c>
      <c r="BE462" s="257">
        <f>IF(N462="základní",J462,0)</f>
        <v>0</v>
      </c>
      <c r="BF462" s="257">
        <f>IF(N462="snížená",J462,0)</f>
        <v>0</v>
      </c>
      <c r="BG462" s="257">
        <f>IF(N462="zákl. přenesená",J462,0)</f>
        <v>0</v>
      </c>
      <c r="BH462" s="257">
        <f>IF(N462="sníž. přenesená",J462,0)</f>
        <v>0</v>
      </c>
      <c r="BI462" s="257">
        <f>IF(N462="nulová",J462,0)</f>
        <v>0</v>
      </c>
      <c r="BJ462" s="19" t="s">
        <v>85</v>
      </c>
      <c r="BK462" s="257">
        <f>ROUND(I462*H462,2)</f>
        <v>0</v>
      </c>
      <c r="BL462" s="19" t="s">
        <v>175</v>
      </c>
      <c r="BM462" s="256" t="s">
        <v>1636</v>
      </c>
    </row>
    <row r="463" spans="1:47" s="2" customFormat="1" ht="12">
      <c r="A463" s="40"/>
      <c r="B463" s="41"/>
      <c r="C463" s="42"/>
      <c r="D463" s="260" t="s">
        <v>369</v>
      </c>
      <c r="E463" s="42"/>
      <c r="F463" s="302" t="s">
        <v>1239</v>
      </c>
      <c r="G463" s="42"/>
      <c r="H463" s="42"/>
      <c r="I463" s="156"/>
      <c r="J463" s="42"/>
      <c r="K463" s="42"/>
      <c r="L463" s="46"/>
      <c r="M463" s="303"/>
      <c r="N463" s="304"/>
      <c r="O463" s="93"/>
      <c r="P463" s="93"/>
      <c r="Q463" s="93"/>
      <c r="R463" s="93"/>
      <c r="S463" s="93"/>
      <c r="T463" s="94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T463" s="19" t="s">
        <v>369</v>
      </c>
      <c r="AU463" s="19" t="s">
        <v>85</v>
      </c>
    </row>
    <row r="464" spans="1:65" s="2" customFormat="1" ht="16.5" customHeight="1">
      <c r="A464" s="40"/>
      <c r="B464" s="41"/>
      <c r="C464" s="245" t="s">
        <v>1349</v>
      </c>
      <c r="D464" s="245" t="s">
        <v>170</v>
      </c>
      <c r="E464" s="246" t="s">
        <v>1637</v>
      </c>
      <c r="F464" s="247" t="s">
        <v>1638</v>
      </c>
      <c r="G464" s="248" t="s">
        <v>173</v>
      </c>
      <c r="H464" s="249">
        <v>3.274</v>
      </c>
      <c r="I464" s="250"/>
      <c r="J464" s="251">
        <f>ROUND(I464*H464,2)</f>
        <v>0</v>
      </c>
      <c r="K464" s="247" t="s">
        <v>317</v>
      </c>
      <c r="L464" s="46"/>
      <c r="M464" s="252" t="s">
        <v>1</v>
      </c>
      <c r="N464" s="253" t="s">
        <v>42</v>
      </c>
      <c r="O464" s="93"/>
      <c r="P464" s="254">
        <f>O464*H464</f>
        <v>0</v>
      </c>
      <c r="Q464" s="254">
        <v>0</v>
      </c>
      <c r="R464" s="254">
        <f>Q464*H464</f>
        <v>0</v>
      </c>
      <c r="S464" s="254">
        <v>0</v>
      </c>
      <c r="T464" s="255">
        <f>S464*H464</f>
        <v>0</v>
      </c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R464" s="256" t="s">
        <v>175</v>
      </c>
      <c r="AT464" s="256" t="s">
        <v>170</v>
      </c>
      <c r="AU464" s="256" t="s">
        <v>85</v>
      </c>
      <c r="AY464" s="19" t="s">
        <v>167</v>
      </c>
      <c r="BE464" s="257">
        <f>IF(N464="základní",J464,0)</f>
        <v>0</v>
      </c>
      <c r="BF464" s="257">
        <f>IF(N464="snížená",J464,0)</f>
        <v>0</v>
      </c>
      <c r="BG464" s="257">
        <f>IF(N464="zákl. přenesená",J464,0)</f>
        <v>0</v>
      </c>
      <c r="BH464" s="257">
        <f>IF(N464="sníž. přenesená",J464,0)</f>
        <v>0</v>
      </c>
      <c r="BI464" s="257">
        <f>IF(N464="nulová",J464,0)</f>
        <v>0</v>
      </c>
      <c r="BJ464" s="19" t="s">
        <v>85</v>
      </c>
      <c r="BK464" s="257">
        <f>ROUND(I464*H464,2)</f>
        <v>0</v>
      </c>
      <c r="BL464" s="19" t="s">
        <v>175</v>
      </c>
      <c r="BM464" s="256" t="s">
        <v>1639</v>
      </c>
    </row>
    <row r="465" spans="1:47" s="2" customFormat="1" ht="12">
      <c r="A465" s="40"/>
      <c r="B465" s="41"/>
      <c r="C465" s="42"/>
      <c r="D465" s="260" t="s">
        <v>369</v>
      </c>
      <c r="E465" s="42"/>
      <c r="F465" s="302" t="s">
        <v>1141</v>
      </c>
      <c r="G465" s="42"/>
      <c r="H465" s="42"/>
      <c r="I465" s="156"/>
      <c r="J465" s="42"/>
      <c r="K465" s="42"/>
      <c r="L465" s="46"/>
      <c r="M465" s="303"/>
      <c r="N465" s="304"/>
      <c r="O465" s="93"/>
      <c r="P465" s="93"/>
      <c r="Q465" s="93"/>
      <c r="R465" s="93"/>
      <c r="S465" s="93"/>
      <c r="T465" s="94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T465" s="19" t="s">
        <v>369</v>
      </c>
      <c r="AU465" s="19" t="s">
        <v>85</v>
      </c>
    </row>
    <row r="466" spans="1:65" s="2" customFormat="1" ht="16.5" customHeight="1">
      <c r="A466" s="40"/>
      <c r="B466" s="41"/>
      <c r="C466" s="245" t="s">
        <v>1640</v>
      </c>
      <c r="D466" s="245" t="s">
        <v>170</v>
      </c>
      <c r="E466" s="246" t="s">
        <v>1641</v>
      </c>
      <c r="F466" s="247" t="s">
        <v>1642</v>
      </c>
      <c r="G466" s="248" t="s">
        <v>173</v>
      </c>
      <c r="H466" s="249">
        <v>0.978</v>
      </c>
      <c r="I466" s="250"/>
      <c r="J466" s="251">
        <f>ROUND(I466*H466,2)</f>
        <v>0</v>
      </c>
      <c r="K466" s="247" t="s">
        <v>317</v>
      </c>
      <c r="L466" s="46"/>
      <c r="M466" s="252" t="s">
        <v>1</v>
      </c>
      <c r="N466" s="253" t="s">
        <v>42</v>
      </c>
      <c r="O466" s="93"/>
      <c r="P466" s="254">
        <f>O466*H466</f>
        <v>0</v>
      </c>
      <c r="Q466" s="254">
        <v>0</v>
      </c>
      <c r="R466" s="254">
        <f>Q466*H466</f>
        <v>0</v>
      </c>
      <c r="S466" s="254">
        <v>0</v>
      </c>
      <c r="T466" s="255">
        <f>S466*H466</f>
        <v>0</v>
      </c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R466" s="256" t="s">
        <v>175</v>
      </c>
      <c r="AT466" s="256" t="s">
        <v>170</v>
      </c>
      <c r="AU466" s="256" t="s">
        <v>85</v>
      </c>
      <c r="AY466" s="19" t="s">
        <v>167</v>
      </c>
      <c r="BE466" s="257">
        <f>IF(N466="základní",J466,0)</f>
        <v>0</v>
      </c>
      <c r="BF466" s="257">
        <f>IF(N466="snížená",J466,0)</f>
        <v>0</v>
      </c>
      <c r="BG466" s="257">
        <f>IF(N466="zákl. přenesená",J466,0)</f>
        <v>0</v>
      </c>
      <c r="BH466" s="257">
        <f>IF(N466="sníž. přenesená",J466,0)</f>
        <v>0</v>
      </c>
      <c r="BI466" s="257">
        <f>IF(N466="nulová",J466,0)</f>
        <v>0</v>
      </c>
      <c r="BJ466" s="19" t="s">
        <v>85</v>
      </c>
      <c r="BK466" s="257">
        <f>ROUND(I466*H466,2)</f>
        <v>0</v>
      </c>
      <c r="BL466" s="19" t="s">
        <v>175</v>
      </c>
      <c r="BM466" s="256" t="s">
        <v>1643</v>
      </c>
    </row>
    <row r="467" spans="1:47" s="2" customFormat="1" ht="12">
      <c r="A467" s="40"/>
      <c r="B467" s="41"/>
      <c r="C467" s="42"/>
      <c r="D467" s="260" t="s">
        <v>369</v>
      </c>
      <c r="E467" s="42"/>
      <c r="F467" s="302" t="s">
        <v>1138</v>
      </c>
      <c r="G467" s="42"/>
      <c r="H467" s="42"/>
      <c r="I467" s="156"/>
      <c r="J467" s="42"/>
      <c r="K467" s="42"/>
      <c r="L467" s="46"/>
      <c r="M467" s="303"/>
      <c r="N467" s="304"/>
      <c r="O467" s="93"/>
      <c r="P467" s="93"/>
      <c r="Q467" s="93"/>
      <c r="R467" s="93"/>
      <c r="S467" s="93"/>
      <c r="T467" s="94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T467" s="19" t="s">
        <v>369</v>
      </c>
      <c r="AU467" s="19" t="s">
        <v>85</v>
      </c>
    </row>
    <row r="468" spans="1:65" s="2" customFormat="1" ht="16.5" customHeight="1">
      <c r="A468" s="40"/>
      <c r="B468" s="41"/>
      <c r="C468" s="245" t="s">
        <v>1352</v>
      </c>
      <c r="D468" s="245" t="s">
        <v>170</v>
      </c>
      <c r="E468" s="246" t="s">
        <v>1644</v>
      </c>
      <c r="F468" s="247" t="s">
        <v>1645</v>
      </c>
      <c r="G468" s="248" t="s">
        <v>173</v>
      </c>
      <c r="H468" s="249">
        <v>2.84</v>
      </c>
      <c r="I468" s="250"/>
      <c r="J468" s="251">
        <f>ROUND(I468*H468,2)</f>
        <v>0</v>
      </c>
      <c r="K468" s="247" t="s">
        <v>317</v>
      </c>
      <c r="L468" s="46"/>
      <c r="M468" s="252" t="s">
        <v>1</v>
      </c>
      <c r="N468" s="253" t="s">
        <v>42</v>
      </c>
      <c r="O468" s="93"/>
      <c r="P468" s="254">
        <f>O468*H468</f>
        <v>0</v>
      </c>
      <c r="Q468" s="254">
        <v>0</v>
      </c>
      <c r="R468" s="254">
        <f>Q468*H468</f>
        <v>0</v>
      </c>
      <c r="S468" s="254">
        <v>0</v>
      </c>
      <c r="T468" s="255">
        <f>S468*H468</f>
        <v>0</v>
      </c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R468" s="256" t="s">
        <v>175</v>
      </c>
      <c r="AT468" s="256" t="s">
        <v>170</v>
      </c>
      <c r="AU468" s="256" t="s">
        <v>85</v>
      </c>
      <c r="AY468" s="19" t="s">
        <v>167</v>
      </c>
      <c r="BE468" s="257">
        <f>IF(N468="základní",J468,0)</f>
        <v>0</v>
      </c>
      <c r="BF468" s="257">
        <f>IF(N468="snížená",J468,0)</f>
        <v>0</v>
      </c>
      <c r="BG468" s="257">
        <f>IF(N468="zákl. přenesená",J468,0)</f>
        <v>0</v>
      </c>
      <c r="BH468" s="257">
        <f>IF(N468="sníž. přenesená",J468,0)</f>
        <v>0</v>
      </c>
      <c r="BI468" s="257">
        <f>IF(N468="nulová",J468,0)</f>
        <v>0</v>
      </c>
      <c r="BJ468" s="19" t="s">
        <v>85</v>
      </c>
      <c r="BK468" s="257">
        <f>ROUND(I468*H468,2)</f>
        <v>0</v>
      </c>
      <c r="BL468" s="19" t="s">
        <v>175</v>
      </c>
      <c r="BM468" s="256" t="s">
        <v>1646</v>
      </c>
    </row>
    <row r="469" spans="1:47" s="2" customFormat="1" ht="12">
      <c r="A469" s="40"/>
      <c r="B469" s="41"/>
      <c r="C469" s="42"/>
      <c r="D469" s="260" t="s">
        <v>369</v>
      </c>
      <c r="E469" s="42"/>
      <c r="F469" s="302" t="s">
        <v>1141</v>
      </c>
      <c r="G469" s="42"/>
      <c r="H469" s="42"/>
      <c r="I469" s="156"/>
      <c r="J469" s="42"/>
      <c r="K469" s="42"/>
      <c r="L469" s="46"/>
      <c r="M469" s="303"/>
      <c r="N469" s="304"/>
      <c r="O469" s="93"/>
      <c r="P469" s="93"/>
      <c r="Q469" s="93"/>
      <c r="R469" s="93"/>
      <c r="S469" s="93"/>
      <c r="T469" s="94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T469" s="19" t="s">
        <v>369</v>
      </c>
      <c r="AU469" s="19" t="s">
        <v>85</v>
      </c>
    </row>
    <row r="470" spans="1:65" s="2" customFormat="1" ht="16.5" customHeight="1">
      <c r="A470" s="40"/>
      <c r="B470" s="41"/>
      <c r="C470" s="245" t="s">
        <v>1647</v>
      </c>
      <c r="D470" s="245" t="s">
        <v>170</v>
      </c>
      <c r="E470" s="246" t="s">
        <v>1648</v>
      </c>
      <c r="F470" s="247" t="s">
        <v>1649</v>
      </c>
      <c r="G470" s="248" t="s">
        <v>173</v>
      </c>
      <c r="H470" s="249">
        <v>3.317</v>
      </c>
      <c r="I470" s="250"/>
      <c r="J470" s="251">
        <f>ROUND(I470*H470,2)</f>
        <v>0</v>
      </c>
      <c r="K470" s="247" t="s">
        <v>317</v>
      </c>
      <c r="L470" s="46"/>
      <c r="M470" s="252" t="s">
        <v>1</v>
      </c>
      <c r="N470" s="253" t="s">
        <v>42</v>
      </c>
      <c r="O470" s="93"/>
      <c r="P470" s="254">
        <f>O470*H470</f>
        <v>0</v>
      </c>
      <c r="Q470" s="254">
        <v>0</v>
      </c>
      <c r="R470" s="254">
        <f>Q470*H470</f>
        <v>0</v>
      </c>
      <c r="S470" s="254">
        <v>0</v>
      </c>
      <c r="T470" s="255">
        <f>S470*H470</f>
        <v>0</v>
      </c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R470" s="256" t="s">
        <v>175</v>
      </c>
      <c r="AT470" s="256" t="s">
        <v>170</v>
      </c>
      <c r="AU470" s="256" t="s">
        <v>85</v>
      </c>
      <c r="AY470" s="19" t="s">
        <v>167</v>
      </c>
      <c r="BE470" s="257">
        <f>IF(N470="základní",J470,0)</f>
        <v>0</v>
      </c>
      <c r="BF470" s="257">
        <f>IF(N470="snížená",J470,0)</f>
        <v>0</v>
      </c>
      <c r="BG470" s="257">
        <f>IF(N470="zákl. přenesená",J470,0)</f>
        <v>0</v>
      </c>
      <c r="BH470" s="257">
        <f>IF(N470="sníž. přenesená",J470,0)</f>
        <v>0</v>
      </c>
      <c r="BI470" s="257">
        <f>IF(N470="nulová",J470,0)</f>
        <v>0</v>
      </c>
      <c r="BJ470" s="19" t="s">
        <v>85</v>
      </c>
      <c r="BK470" s="257">
        <f>ROUND(I470*H470,2)</f>
        <v>0</v>
      </c>
      <c r="BL470" s="19" t="s">
        <v>175</v>
      </c>
      <c r="BM470" s="256" t="s">
        <v>1650</v>
      </c>
    </row>
    <row r="471" spans="1:47" s="2" customFormat="1" ht="12">
      <c r="A471" s="40"/>
      <c r="B471" s="41"/>
      <c r="C471" s="42"/>
      <c r="D471" s="260" t="s">
        <v>369</v>
      </c>
      <c r="E471" s="42"/>
      <c r="F471" s="302" t="s">
        <v>1138</v>
      </c>
      <c r="G471" s="42"/>
      <c r="H471" s="42"/>
      <c r="I471" s="156"/>
      <c r="J471" s="42"/>
      <c r="K471" s="42"/>
      <c r="L471" s="46"/>
      <c r="M471" s="303"/>
      <c r="N471" s="304"/>
      <c r="O471" s="93"/>
      <c r="P471" s="93"/>
      <c r="Q471" s="93"/>
      <c r="R471" s="93"/>
      <c r="S471" s="93"/>
      <c r="T471" s="94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T471" s="19" t="s">
        <v>369</v>
      </c>
      <c r="AU471" s="19" t="s">
        <v>85</v>
      </c>
    </row>
    <row r="472" spans="1:65" s="2" customFormat="1" ht="16.5" customHeight="1">
      <c r="A472" s="40"/>
      <c r="B472" s="41"/>
      <c r="C472" s="245" t="s">
        <v>1355</v>
      </c>
      <c r="D472" s="245" t="s">
        <v>170</v>
      </c>
      <c r="E472" s="246" t="s">
        <v>1651</v>
      </c>
      <c r="F472" s="247" t="s">
        <v>1652</v>
      </c>
      <c r="G472" s="248" t="s">
        <v>173</v>
      </c>
      <c r="H472" s="249">
        <v>9.313</v>
      </c>
      <c r="I472" s="250"/>
      <c r="J472" s="251">
        <f>ROUND(I472*H472,2)</f>
        <v>0</v>
      </c>
      <c r="K472" s="247" t="s">
        <v>317</v>
      </c>
      <c r="L472" s="46"/>
      <c r="M472" s="252" t="s">
        <v>1</v>
      </c>
      <c r="N472" s="253" t="s">
        <v>42</v>
      </c>
      <c r="O472" s="93"/>
      <c r="P472" s="254">
        <f>O472*H472</f>
        <v>0</v>
      </c>
      <c r="Q472" s="254">
        <v>0</v>
      </c>
      <c r="R472" s="254">
        <f>Q472*H472</f>
        <v>0</v>
      </c>
      <c r="S472" s="254">
        <v>0</v>
      </c>
      <c r="T472" s="255">
        <f>S472*H472</f>
        <v>0</v>
      </c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R472" s="256" t="s">
        <v>175</v>
      </c>
      <c r="AT472" s="256" t="s">
        <v>170</v>
      </c>
      <c r="AU472" s="256" t="s">
        <v>85</v>
      </c>
      <c r="AY472" s="19" t="s">
        <v>167</v>
      </c>
      <c r="BE472" s="257">
        <f>IF(N472="základní",J472,0)</f>
        <v>0</v>
      </c>
      <c r="BF472" s="257">
        <f>IF(N472="snížená",J472,0)</f>
        <v>0</v>
      </c>
      <c r="BG472" s="257">
        <f>IF(N472="zákl. přenesená",J472,0)</f>
        <v>0</v>
      </c>
      <c r="BH472" s="257">
        <f>IF(N472="sníž. přenesená",J472,0)</f>
        <v>0</v>
      </c>
      <c r="BI472" s="257">
        <f>IF(N472="nulová",J472,0)</f>
        <v>0</v>
      </c>
      <c r="BJ472" s="19" t="s">
        <v>85</v>
      </c>
      <c r="BK472" s="257">
        <f>ROUND(I472*H472,2)</f>
        <v>0</v>
      </c>
      <c r="BL472" s="19" t="s">
        <v>175</v>
      </c>
      <c r="BM472" s="256" t="s">
        <v>1653</v>
      </c>
    </row>
    <row r="473" spans="1:47" s="2" customFormat="1" ht="12">
      <c r="A473" s="40"/>
      <c r="B473" s="41"/>
      <c r="C473" s="42"/>
      <c r="D473" s="260" t="s">
        <v>369</v>
      </c>
      <c r="E473" s="42"/>
      <c r="F473" s="302" t="s">
        <v>1135</v>
      </c>
      <c r="G473" s="42"/>
      <c r="H473" s="42"/>
      <c r="I473" s="156"/>
      <c r="J473" s="42"/>
      <c r="K473" s="42"/>
      <c r="L473" s="46"/>
      <c r="M473" s="303"/>
      <c r="N473" s="304"/>
      <c r="O473" s="93"/>
      <c r="P473" s="93"/>
      <c r="Q473" s="93"/>
      <c r="R473" s="93"/>
      <c r="S473" s="93"/>
      <c r="T473" s="94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T473" s="19" t="s">
        <v>369</v>
      </c>
      <c r="AU473" s="19" t="s">
        <v>85</v>
      </c>
    </row>
    <row r="474" spans="1:65" s="2" customFormat="1" ht="16.5" customHeight="1">
      <c r="A474" s="40"/>
      <c r="B474" s="41"/>
      <c r="C474" s="245" t="s">
        <v>1654</v>
      </c>
      <c r="D474" s="245" t="s">
        <v>170</v>
      </c>
      <c r="E474" s="246" t="s">
        <v>1655</v>
      </c>
      <c r="F474" s="247" t="s">
        <v>1656</v>
      </c>
      <c r="G474" s="248" t="s">
        <v>173</v>
      </c>
      <c r="H474" s="249">
        <v>6.08</v>
      </c>
      <c r="I474" s="250"/>
      <c r="J474" s="251">
        <f>ROUND(I474*H474,2)</f>
        <v>0</v>
      </c>
      <c r="K474" s="247" t="s">
        <v>317</v>
      </c>
      <c r="L474" s="46"/>
      <c r="M474" s="252" t="s">
        <v>1</v>
      </c>
      <c r="N474" s="253" t="s">
        <v>42</v>
      </c>
      <c r="O474" s="93"/>
      <c r="P474" s="254">
        <f>O474*H474</f>
        <v>0</v>
      </c>
      <c r="Q474" s="254">
        <v>0</v>
      </c>
      <c r="R474" s="254">
        <f>Q474*H474</f>
        <v>0</v>
      </c>
      <c r="S474" s="254">
        <v>0</v>
      </c>
      <c r="T474" s="255">
        <f>S474*H474</f>
        <v>0</v>
      </c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R474" s="256" t="s">
        <v>175</v>
      </c>
      <c r="AT474" s="256" t="s">
        <v>170</v>
      </c>
      <c r="AU474" s="256" t="s">
        <v>85</v>
      </c>
      <c r="AY474" s="19" t="s">
        <v>167</v>
      </c>
      <c r="BE474" s="257">
        <f>IF(N474="základní",J474,0)</f>
        <v>0</v>
      </c>
      <c r="BF474" s="257">
        <f>IF(N474="snížená",J474,0)</f>
        <v>0</v>
      </c>
      <c r="BG474" s="257">
        <f>IF(N474="zákl. přenesená",J474,0)</f>
        <v>0</v>
      </c>
      <c r="BH474" s="257">
        <f>IF(N474="sníž. přenesená",J474,0)</f>
        <v>0</v>
      </c>
      <c r="BI474" s="257">
        <f>IF(N474="nulová",J474,0)</f>
        <v>0</v>
      </c>
      <c r="BJ474" s="19" t="s">
        <v>85</v>
      </c>
      <c r="BK474" s="257">
        <f>ROUND(I474*H474,2)</f>
        <v>0</v>
      </c>
      <c r="BL474" s="19" t="s">
        <v>175</v>
      </c>
      <c r="BM474" s="256" t="s">
        <v>1657</v>
      </c>
    </row>
    <row r="475" spans="1:47" s="2" customFormat="1" ht="12">
      <c r="A475" s="40"/>
      <c r="B475" s="41"/>
      <c r="C475" s="42"/>
      <c r="D475" s="260" t="s">
        <v>369</v>
      </c>
      <c r="E475" s="42"/>
      <c r="F475" s="302" t="s">
        <v>1141</v>
      </c>
      <c r="G475" s="42"/>
      <c r="H475" s="42"/>
      <c r="I475" s="156"/>
      <c r="J475" s="42"/>
      <c r="K475" s="42"/>
      <c r="L475" s="46"/>
      <c r="M475" s="303"/>
      <c r="N475" s="304"/>
      <c r="O475" s="93"/>
      <c r="P475" s="93"/>
      <c r="Q475" s="93"/>
      <c r="R475" s="93"/>
      <c r="S475" s="93"/>
      <c r="T475" s="94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T475" s="19" t="s">
        <v>369</v>
      </c>
      <c r="AU475" s="19" t="s">
        <v>85</v>
      </c>
    </row>
    <row r="476" spans="1:65" s="2" customFormat="1" ht="16.5" customHeight="1">
      <c r="A476" s="40"/>
      <c r="B476" s="41"/>
      <c r="C476" s="245" t="s">
        <v>1358</v>
      </c>
      <c r="D476" s="245" t="s">
        <v>170</v>
      </c>
      <c r="E476" s="246" t="s">
        <v>1658</v>
      </c>
      <c r="F476" s="247" t="s">
        <v>1659</v>
      </c>
      <c r="G476" s="248" t="s">
        <v>173</v>
      </c>
      <c r="H476" s="249">
        <v>27.938</v>
      </c>
      <c r="I476" s="250"/>
      <c r="J476" s="251">
        <f>ROUND(I476*H476,2)</f>
        <v>0</v>
      </c>
      <c r="K476" s="247" t="s">
        <v>317</v>
      </c>
      <c r="L476" s="46"/>
      <c r="M476" s="252" t="s">
        <v>1</v>
      </c>
      <c r="N476" s="253" t="s">
        <v>42</v>
      </c>
      <c r="O476" s="93"/>
      <c r="P476" s="254">
        <f>O476*H476</f>
        <v>0</v>
      </c>
      <c r="Q476" s="254">
        <v>0</v>
      </c>
      <c r="R476" s="254">
        <f>Q476*H476</f>
        <v>0</v>
      </c>
      <c r="S476" s="254">
        <v>0</v>
      </c>
      <c r="T476" s="255">
        <f>S476*H476</f>
        <v>0</v>
      </c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R476" s="256" t="s">
        <v>175</v>
      </c>
      <c r="AT476" s="256" t="s">
        <v>170</v>
      </c>
      <c r="AU476" s="256" t="s">
        <v>85</v>
      </c>
      <c r="AY476" s="19" t="s">
        <v>167</v>
      </c>
      <c r="BE476" s="257">
        <f>IF(N476="základní",J476,0)</f>
        <v>0</v>
      </c>
      <c r="BF476" s="257">
        <f>IF(N476="snížená",J476,0)</f>
        <v>0</v>
      </c>
      <c r="BG476" s="257">
        <f>IF(N476="zákl. přenesená",J476,0)</f>
        <v>0</v>
      </c>
      <c r="BH476" s="257">
        <f>IF(N476="sníž. přenesená",J476,0)</f>
        <v>0</v>
      </c>
      <c r="BI476" s="257">
        <f>IF(N476="nulová",J476,0)</f>
        <v>0</v>
      </c>
      <c r="BJ476" s="19" t="s">
        <v>85</v>
      </c>
      <c r="BK476" s="257">
        <f>ROUND(I476*H476,2)</f>
        <v>0</v>
      </c>
      <c r="BL476" s="19" t="s">
        <v>175</v>
      </c>
      <c r="BM476" s="256" t="s">
        <v>1660</v>
      </c>
    </row>
    <row r="477" spans="1:47" s="2" customFormat="1" ht="12">
      <c r="A477" s="40"/>
      <c r="B477" s="41"/>
      <c r="C477" s="42"/>
      <c r="D477" s="260" t="s">
        <v>369</v>
      </c>
      <c r="E477" s="42"/>
      <c r="F477" s="302" t="s">
        <v>1661</v>
      </c>
      <c r="G477" s="42"/>
      <c r="H477" s="42"/>
      <c r="I477" s="156"/>
      <c r="J477" s="42"/>
      <c r="K477" s="42"/>
      <c r="L477" s="46"/>
      <c r="M477" s="303"/>
      <c r="N477" s="304"/>
      <c r="O477" s="93"/>
      <c r="P477" s="93"/>
      <c r="Q477" s="93"/>
      <c r="R477" s="93"/>
      <c r="S477" s="93"/>
      <c r="T477" s="94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T477" s="19" t="s">
        <v>369</v>
      </c>
      <c r="AU477" s="19" t="s">
        <v>85</v>
      </c>
    </row>
    <row r="478" spans="1:65" s="2" customFormat="1" ht="16.5" customHeight="1">
      <c r="A478" s="40"/>
      <c r="B478" s="41"/>
      <c r="C478" s="245" t="s">
        <v>1662</v>
      </c>
      <c r="D478" s="245" t="s">
        <v>170</v>
      </c>
      <c r="E478" s="246" t="s">
        <v>1663</v>
      </c>
      <c r="F478" s="247" t="s">
        <v>1664</v>
      </c>
      <c r="G478" s="248" t="s">
        <v>173</v>
      </c>
      <c r="H478" s="249">
        <v>2.458</v>
      </c>
      <c r="I478" s="250"/>
      <c r="J478" s="251">
        <f>ROUND(I478*H478,2)</f>
        <v>0</v>
      </c>
      <c r="K478" s="247" t="s">
        <v>317</v>
      </c>
      <c r="L478" s="46"/>
      <c r="M478" s="252" t="s">
        <v>1</v>
      </c>
      <c r="N478" s="253" t="s">
        <v>42</v>
      </c>
      <c r="O478" s="93"/>
      <c r="P478" s="254">
        <f>O478*H478</f>
        <v>0</v>
      </c>
      <c r="Q478" s="254">
        <v>0</v>
      </c>
      <c r="R478" s="254">
        <f>Q478*H478</f>
        <v>0</v>
      </c>
      <c r="S478" s="254">
        <v>0</v>
      </c>
      <c r="T478" s="255">
        <f>S478*H478</f>
        <v>0</v>
      </c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R478" s="256" t="s">
        <v>175</v>
      </c>
      <c r="AT478" s="256" t="s">
        <v>170</v>
      </c>
      <c r="AU478" s="256" t="s">
        <v>85</v>
      </c>
      <c r="AY478" s="19" t="s">
        <v>167</v>
      </c>
      <c r="BE478" s="257">
        <f>IF(N478="základní",J478,0)</f>
        <v>0</v>
      </c>
      <c r="BF478" s="257">
        <f>IF(N478="snížená",J478,0)</f>
        <v>0</v>
      </c>
      <c r="BG478" s="257">
        <f>IF(N478="zákl. přenesená",J478,0)</f>
        <v>0</v>
      </c>
      <c r="BH478" s="257">
        <f>IF(N478="sníž. přenesená",J478,0)</f>
        <v>0</v>
      </c>
      <c r="BI478" s="257">
        <f>IF(N478="nulová",J478,0)</f>
        <v>0</v>
      </c>
      <c r="BJ478" s="19" t="s">
        <v>85</v>
      </c>
      <c r="BK478" s="257">
        <f>ROUND(I478*H478,2)</f>
        <v>0</v>
      </c>
      <c r="BL478" s="19" t="s">
        <v>175</v>
      </c>
      <c r="BM478" s="256" t="s">
        <v>1665</v>
      </c>
    </row>
    <row r="479" spans="1:47" s="2" customFormat="1" ht="12">
      <c r="A479" s="40"/>
      <c r="B479" s="41"/>
      <c r="C479" s="42"/>
      <c r="D479" s="260" t="s">
        <v>369</v>
      </c>
      <c r="E479" s="42"/>
      <c r="F479" s="302" t="s">
        <v>1141</v>
      </c>
      <c r="G479" s="42"/>
      <c r="H479" s="42"/>
      <c r="I479" s="156"/>
      <c r="J479" s="42"/>
      <c r="K479" s="42"/>
      <c r="L479" s="46"/>
      <c r="M479" s="303"/>
      <c r="N479" s="304"/>
      <c r="O479" s="93"/>
      <c r="P479" s="93"/>
      <c r="Q479" s="93"/>
      <c r="R479" s="93"/>
      <c r="S479" s="93"/>
      <c r="T479" s="94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T479" s="19" t="s">
        <v>369</v>
      </c>
      <c r="AU479" s="19" t="s">
        <v>85</v>
      </c>
    </row>
    <row r="480" spans="1:65" s="2" customFormat="1" ht="16.5" customHeight="1">
      <c r="A480" s="40"/>
      <c r="B480" s="41"/>
      <c r="C480" s="245" t="s">
        <v>1361</v>
      </c>
      <c r="D480" s="245" t="s">
        <v>170</v>
      </c>
      <c r="E480" s="246" t="s">
        <v>1666</v>
      </c>
      <c r="F480" s="247" t="s">
        <v>1667</v>
      </c>
      <c r="G480" s="248" t="s">
        <v>173</v>
      </c>
      <c r="H480" s="249">
        <v>2.25</v>
      </c>
      <c r="I480" s="250"/>
      <c r="J480" s="251">
        <f>ROUND(I480*H480,2)</f>
        <v>0</v>
      </c>
      <c r="K480" s="247" t="s">
        <v>317</v>
      </c>
      <c r="L480" s="46"/>
      <c r="M480" s="252" t="s">
        <v>1</v>
      </c>
      <c r="N480" s="253" t="s">
        <v>42</v>
      </c>
      <c r="O480" s="93"/>
      <c r="P480" s="254">
        <f>O480*H480</f>
        <v>0</v>
      </c>
      <c r="Q480" s="254">
        <v>0</v>
      </c>
      <c r="R480" s="254">
        <f>Q480*H480</f>
        <v>0</v>
      </c>
      <c r="S480" s="254">
        <v>0</v>
      </c>
      <c r="T480" s="255">
        <f>S480*H480</f>
        <v>0</v>
      </c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R480" s="256" t="s">
        <v>175</v>
      </c>
      <c r="AT480" s="256" t="s">
        <v>170</v>
      </c>
      <c r="AU480" s="256" t="s">
        <v>85</v>
      </c>
      <c r="AY480" s="19" t="s">
        <v>167</v>
      </c>
      <c r="BE480" s="257">
        <f>IF(N480="základní",J480,0)</f>
        <v>0</v>
      </c>
      <c r="BF480" s="257">
        <f>IF(N480="snížená",J480,0)</f>
        <v>0</v>
      </c>
      <c r="BG480" s="257">
        <f>IF(N480="zákl. přenesená",J480,0)</f>
        <v>0</v>
      </c>
      <c r="BH480" s="257">
        <f>IF(N480="sníž. přenesená",J480,0)</f>
        <v>0</v>
      </c>
      <c r="BI480" s="257">
        <f>IF(N480="nulová",J480,0)</f>
        <v>0</v>
      </c>
      <c r="BJ480" s="19" t="s">
        <v>85</v>
      </c>
      <c r="BK480" s="257">
        <f>ROUND(I480*H480,2)</f>
        <v>0</v>
      </c>
      <c r="BL480" s="19" t="s">
        <v>175</v>
      </c>
      <c r="BM480" s="256" t="s">
        <v>1668</v>
      </c>
    </row>
    <row r="481" spans="1:47" s="2" customFormat="1" ht="12">
      <c r="A481" s="40"/>
      <c r="B481" s="41"/>
      <c r="C481" s="42"/>
      <c r="D481" s="260" t="s">
        <v>369</v>
      </c>
      <c r="E481" s="42"/>
      <c r="F481" s="302" t="s">
        <v>1197</v>
      </c>
      <c r="G481" s="42"/>
      <c r="H481" s="42"/>
      <c r="I481" s="156"/>
      <c r="J481" s="42"/>
      <c r="K481" s="42"/>
      <c r="L481" s="46"/>
      <c r="M481" s="303"/>
      <c r="N481" s="304"/>
      <c r="O481" s="93"/>
      <c r="P481" s="93"/>
      <c r="Q481" s="93"/>
      <c r="R481" s="93"/>
      <c r="S481" s="93"/>
      <c r="T481" s="94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T481" s="19" t="s">
        <v>369</v>
      </c>
      <c r="AU481" s="19" t="s">
        <v>85</v>
      </c>
    </row>
    <row r="482" spans="1:65" s="2" customFormat="1" ht="16.5" customHeight="1">
      <c r="A482" s="40"/>
      <c r="B482" s="41"/>
      <c r="C482" s="245" t="s">
        <v>1669</v>
      </c>
      <c r="D482" s="245" t="s">
        <v>170</v>
      </c>
      <c r="E482" s="246" t="s">
        <v>1670</v>
      </c>
      <c r="F482" s="247" t="s">
        <v>1671</v>
      </c>
      <c r="G482" s="248" t="s">
        <v>173</v>
      </c>
      <c r="H482" s="249">
        <v>2.25</v>
      </c>
      <c r="I482" s="250"/>
      <c r="J482" s="251">
        <f>ROUND(I482*H482,2)</f>
        <v>0</v>
      </c>
      <c r="K482" s="247" t="s">
        <v>317</v>
      </c>
      <c r="L482" s="46"/>
      <c r="M482" s="252" t="s">
        <v>1</v>
      </c>
      <c r="N482" s="253" t="s">
        <v>42</v>
      </c>
      <c r="O482" s="93"/>
      <c r="P482" s="254">
        <f>O482*H482</f>
        <v>0</v>
      </c>
      <c r="Q482" s="254">
        <v>0</v>
      </c>
      <c r="R482" s="254">
        <f>Q482*H482</f>
        <v>0</v>
      </c>
      <c r="S482" s="254">
        <v>0</v>
      </c>
      <c r="T482" s="255">
        <f>S482*H482</f>
        <v>0</v>
      </c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R482" s="256" t="s">
        <v>175</v>
      </c>
      <c r="AT482" s="256" t="s">
        <v>170</v>
      </c>
      <c r="AU482" s="256" t="s">
        <v>85</v>
      </c>
      <c r="AY482" s="19" t="s">
        <v>167</v>
      </c>
      <c r="BE482" s="257">
        <f>IF(N482="základní",J482,0)</f>
        <v>0</v>
      </c>
      <c r="BF482" s="257">
        <f>IF(N482="snížená",J482,0)</f>
        <v>0</v>
      </c>
      <c r="BG482" s="257">
        <f>IF(N482="zákl. přenesená",J482,0)</f>
        <v>0</v>
      </c>
      <c r="BH482" s="257">
        <f>IF(N482="sníž. přenesená",J482,0)</f>
        <v>0</v>
      </c>
      <c r="BI482" s="257">
        <f>IF(N482="nulová",J482,0)</f>
        <v>0</v>
      </c>
      <c r="BJ482" s="19" t="s">
        <v>85</v>
      </c>
      <c r="BK482" s="257">
        <f>ROUND(I482*H482,2)</f>
        <v>0</v>
      </c>
      <c r="BL482" s="19" t="s">
        <v>175</v>
      </c>
      <c r="BM482" s="256" t="s">
        <v>1672</v>
      </c>
    </row>
    <row r="483" spans="1:47" s="2" customFormat="1" ht="12">
      <c r="A483" s="40"/>
      <c r="B483" s="41"/>
      <c r="C483" s="42"/>
      <c r="D483" s="260" t="s">
        <v>369</v>
      </c>
      <c r="E483" s="42"/>
      <c r="F483" s="302" t="s">
        <v>1141</v>
      </c>
      <c r="G483" s="42"/>
      <c r="H483" s="42"/>
      <c r="I483" s="156"/>
      <c r="J483" s="42"/>
      <c r="K483" s="42"/>
      <c r="L483" s="46"/>
      <c r="M483" s="303"/>
      <c r="N483" s="304"/>
      <c r="O483" s="93"/>
      <c r="P483" s="93"/>
      <c r="Q483" s="93"/>
      <c r="R483" s="93"/>
      <c r="S483" s="93"/>
      <c r="T483" s="94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T483" s="19" t="s">
        <v>369</v>
      </c>
      <c r="AU483" s="19" t="s">
        <v>85</v>
      </c>
    </row>
    <row r="484" spans="1:65" s="2" customFormat="1" ht="16.5" customHeight="1">
      <c r="A484" s="40"/>
      <c r="B484" s="41"/>
      <c r="C484" s="245" t="s">
        <v>1364</v>
      </c>
      <c r="D484" s="245" t="s">
        <v>170</v>
      </c>
      <c r="E484" s="246" t="s">
        <v>1673</v>
      </c>
      <c r="F484" s="247" t="s">
        <v>1674</v>
      </c>
      <c r="G484" s="248" t="s">
        <v>173</v>
      </c>
      <c r="H484" s="249">
        <v>304.183</v>
      </c>
      <c r="I484" s="250"/>
      <c r="J484" s="251">
        <f>ROUND(I484*H484,2)</f>
        <v>0</v>
      </c>
      <c r="K484" s="247" t="s">
        <v>317</v>
      </c>
      <c r="L484" s="46"/>
      <c r="M484" s="252" t="s">
        <v>1</v>
      </c>
      <c r="N484" s="253" t="s">
        <v>42</v>
      </c>
      <c r="O484" s="93"/>
      <c r="P484" s="254">
        <f>O484*H484</f>
        <v>0</v>
      </c>
      <c r="Q484" s="254">
        <v>0</v>
      </c>
      <c r="R484" s="254">
        <f>Q484*H484</f>
        <v>0</v>
      </c>
      <c r="S484" s="254">
        <v>0</v>
      </c>
      <c r="T484" s="255">
        <f>S484*H484</f>
        <v>0</v>
      </c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R484" s="256" t="s">
        <v>175</v>
      </c>
      <c r="AT484" s="256" t="s">
        <v>170</v>
      </c>
      <c r="AU484" s="256" t="s">
        <v>85</v>
      </c>
      <c r="AY484" s="19" t="s">
        <v>167</v>
      </c>
      <c r="BE484" s="257">
        <f>IF(N484="základní",J484,0)</f>
        <v>0</v>
      </c>
      <c r="BF484" s="257">
        <f>IF(N484="snížená",J484,0)</f>
        <v>0</v>
      </c>
      <c r="BG484" s="257">
        <f>IF(N484="zákl. přenesená",J484,0)</f>
        <v>0</v>
      </c>
      <c r="BH484" s="257">
        <f>IF(N484="sníž. přenesená",J484,0)</f>
        <v>0</v>
      </c>
      <c r="BI484" s="257">
        <f>IF(N484="nulová",J484,0)</f>
        <v>0</v>
      </c>
      <c r="BJ484" s="19" t="s">
        <v>85</v>
      </c>
      <c r="BK484" s="257">
        <f>ROUND(I484*H484,2)</f>
        <v>0</v>
      </c>
      <c r="BL484" s="19" t="s">
        <v>175</v>
      </c>
      <c r="BM484" s="256" t="s">
        <v>1675</v>
      </c>
    </row>
    <row r="485" spans="1:47" s="2" customFormat="1" ht="12">
      <c r="A485" s="40"/>
      <c r="B485" s="41"/>
      <c r="C485" s="42"/>
      <c r="D485" s="260" t="s">
        <v>369</v>
      </c>
      <c r="E485" s="42"/>
      <c r="F485" s="302" t="s">
        <v>1676</v>
      </c>
      <c r="G485" s="42"/>
      <c r="H485" s="42"/>
      <c r="I485" s="156"/>
      <c r="J485" s="42"/>
      <c r="K485" s="42"/>
      <c r="L485" s="46"/>
      <c r="M485" s="303"/>
      <c r="N485" s="304"/>
      <c r="O485" s="93"/>
      <c r="P485" s="93"/>
      <c r="Q485" s="93"/>
      <c r="R485" s="93"/>
      <c r="S485" s="93"/>
      <c r="T485" s="94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T485" s="19" t="s">
        <v>369</v>
      </c>
      <c r="AU485" s="19" t="s">
        <v>85</v>
      </c>
    </row>
    <row r="486" spans="1:65" s="2" customFormat="1" ht="16.5" customHeight="1">
      <c r="A486" s="40"/>
      <c r="B486" s="41"/>
      <c r="C486" s="245" t="s">
        <v>1677</v>
      </c>
      <c r="D486" s="245" t="s">
        <v>170</v>
      </c>
      <c r="E486" s="246" t="s">
        <v>1678</v>
      </c>
      <c r="F486" s="247" t="s">
        <v>1679</v>
      </c>
      <c r="G486" s="248" t="s">
        <v>173</v>
      </c>
      <c r="H486" s="249">
        <v>13</v>
      </c>
      <c r="I486" s="250"/>
      <c r="J486" s="251">
        <f>ROUND(I486*H486,2)</f>
        <v>0</v>
      </c>
      <c r="K486" s="247" t="s">
        <v>317</v>
      </c>
      <c r="L486" s="46"/>
      <c r="M486" s="252" t="s">
        <v>1</v>
      </c>
      <c r="N486" s="253" t="s">
        <v>42</v>
      </c>
      <c r="O486" s="93"/>
      <c r="P486" s="254">
        <f>O486*H486</f>
        <v>0</v>
      </c>
      <c r="Q486" s="254">
        <v>0</v>
      </c>
      <c r="R486" s="254">
        <f>Q486*H486</f>
        <v>0</v>
      </c>
      <c r="S486" s="254">
        <v>0</v>
      </c>
      <c r="T486" s="255">
        <f>S486*H486</f>
        <v>0</v>
      </c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R486" s="256" t="s">
        <v>175</v>
      </c>
      <c r="AT486" s="256" t="s">
        <v>170</v>
      </c>
      <c r="AU486" s="256" t="s">
        <v>85</v>
      </c>
      <c r="AY486" s="19" t="s">
        <v>167</v>
      </c>
      <c r="BE486" s="257">
        <f>IF(N486="základní",J486,0)</f>
        <v>0</v>
      </c>
      <c r="BF486" s="257">
        <f>IF(N486="snížená",J486,0)</f>
        <v>0</v>
      </c>
      <c r="BG486" s="257">
        <f>IF(N486="zákl. přenesená",J486,0)</f>
        <v>0</v>
      </c>
      <c r="BH486" s="257">
        <f>IF(N486="sníž. přenesená",J486,0)</f>
        <v>0</v>
      </c>
      <c r="BI486" s="257">
        <f>IF(N486="nulová",J486,0)</f>
        <v>0</v>
      </c>
      <c r="BJ486" s="19" t="s">
        <v>85</v>
      </c>
      <c r="BK486" s="257">
        <f>ROUND(I486*H486,2)</f>
        <v>0</v>
      </c>
      <c r="BL486" s="19" t="s">
        <v>175</v>
      </c>
      <c r="BM486" s="256" t="s">
        <v>1680</v>
      </c>
    </row>
    <row r="487" spans="1:47" s="2" customFormat="1" ht="12">
      <c r="A487" s="40"/>
      <c r="B487" s="41"/>
      <c r="C487" s="42"/>
      <c r="D487" s="260" t="s">
        <v>369</v>
      </c>
      <c r="E487" s="42"/>
      <c r="F487" s="302" t="s">
        <v>1340</v>
      </c>
      <c r="G487" s="42"/>
      <c r="H487" s="42"/>
      <c r="I487" s="156"/>
      <c r="J487" s="42"/>
      <c r="K487" s="42"/>
      <c r="L487" s="46"/>
      <c r="M487" s="303"/>
      <c r="N487" s="304"/>
      <c r="O487" s="93"/>
      <c r="P487" s="93"/>
      <c r="Q487" s="93"/>
      <c r="R487" s="93"/>
      <c r="S487" s="93"/>
      <c r="T487" s="94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T487" s="19" t="s">
        <v>369</v>
      </c>
      <c r="AU487" s="19" t="s">
        <v>85</v>
      </c>
    </row>
    <row r="488" spans="1:65" s="2" customFormat="1" ht="16.5" customHeight="1">
      <c r="A488" s="40"/>
      <c r="B488" s="41"/>
      <c r="C488" s="245" t="s">
        <v>1367</v>
      </c>
      <c r="D488" s="245" t="s">
        <v>170</v>
      </c>
      <c r="E488" s="246" t="s">
        <v>1681</v>
      </c>
      <c r="F488" s="247" t="s">
        <v>1682</v>
      </c>
      <c r="G488" s="248" t="s">
        <v>173</v>
      </c>
      <c r="H488" s="249">
        <v>37.786</v>
      </c>
      <c r="I488" s="250"/>
      <c r="J488" s="251">
        <f>ROUND(I488*H488,2)</f>
        <v>0</v>
      </c>
      <c r="K488" s="247" t="s">
        <v>317</v>
      </c>
      <c r="L488" s="46"/>
      <c r="M488" s="252" t="s">
        <v>1</v>
      </c>
      <c r="N488" s="253" t="s">
        <v>42</v>
      </c>
      <c r="O488" s="93"/>
      <c r="P488" s="254">
        <f>O488*H488</f>
        <v>0</v>
      </c>
      <c r="Q488" s="254">
        <v>0</v>
      </c>
      <c r="R488" s="254">
        <f>Q488*H488</f>
        <v>0</v>
      </c>
      <c r="S488" s="254">
        <v>0</v>
      </c>
      <c r="T488" s="255">
        <f>S488*H488</f>
        <v>0</v>
      </c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R488" s="256" t="s">
        <v>175</v>
      </c>
      <c r="AT488" s="256" t="s">
        <v>170</v>
      </c>
      <c r="AU488" s="256" t="s">
        <v>85</v>
      </c>
      <c r="AY488" s="19" t="s">
        <v>167</v>
      </c>
      <c r="BE488" s="257">
        <f>IF(N488="základní",J488,0)</f>
        <v>0</v>
      </c>
      <c r="BF488" s="257">
        <f>IF(N488="snížená",J488,0)</f>
        <v>0</v>
      </c>
      <c r="BG488" s="257">
        <f>IF(N488="zákl. přenesená",J488,0)</f>
        <v>0</v>
      </c>
      <c r="BH488" s="257">
        <f>IF(N488="sníž. přenesená",J488,0)</f>
        <v>0</v>
      </c>
      <c r="BI488" s="257">
        <f>IF(N488="nulová",J488,0)</f>
        <v>0</v>
      </c>
      <c r="BJ488" s="19" t="s">
        <v>85</v>
      </c>
      <c r="BK488" s="257">
        <f>ROUND(I488*H488,2)</f>
        <v>0</v>
      </c>
      <c r="BL488" s="19" t="s">
        <v>175</v>
      </c>
      <c r="BM488" s="256" t="s">
        <v>1683</v>
      </c>
    </row>
    <row r="489" spans="1:47" s="2" customFormat="1" ht="12">
      <c r="A489" s="40"/>
      <c r="B489" s="41"/>
      <c r="C489" s="42"/>
      <c r="D489" s="260" t="s">
        <v>369</v>
      </c>
      <c r="E489" s="42"/>
      <c r="F489" s="302" t="s">
        <v>1239</v>
      </c>
      <c r="G489" s="42"/>
      <c r="H489" s="42"/>
      <c r="I489" s="156"/>
      <c r="J489" s="42"/>
      <c r="K489" s="42"/>
      <c r="L489" s="46"/>
      <c r="M489" s="303"/>
      <c r="N489" s="304"/>
      <c r="O489" s="93"/>
      <c r="P489" s="93"/>
      <c r="Q489" s="93"/>
      <c r="R489" s="93"/>
      <c r="S489" s="93"/>
      <c r="T489" s="94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T489" s="19" t="s">
        <v>369</v>
      </c>
      <c r="AU489" s="19" t="s">
        <v>85</v>
      </c>
    </row>
    <row r="490" spans="1:65" s="2" customFormat="1" ht="16.5" customHeight="1">
      <c r="A490" s="40"/>
      <c r="B490" s="41"/>
      <c r="C490" s="245" t="s">
        <v>1684</v>
      </c>
      <c r="D490" s="245" t="s">
        <v>170</v>
      </c>
      <c r="E490" s="246" t="s">
        <v>1685</v>
      </c>
      <c r="F490" s="247" t="s">
        <v>1686</v>
      </c>
      <c r="G490" s="248" t="s">
        <v>173</v>
      </c>
      <c r="H490" s="249">
        <v>16.709</v>
      </c>
      <c r="I490" s="250"/>
      <c r="J490" s="251">
        <f>ROUND(I490*H490,2)</f>
        <v>0</v>
      </c>
      <c r="K490" s="247" t="s">
        <v>317</v>
      </c>
      <c r="L490" s="46"/>
      <c r="M490" s="252" t="s">
        <v>1</v>
      </c>
      <c r="N490" s="253" t="s">
        <v>42</v>
      </c>
      <c r="O490" s="93"/>
      <c r="P490" s="254">
        <f>O490*H490</f>
        <v>0</v>
      </c>
      <c r="Q490" s="254">
        <v>0</v>
      </c>
      <c r="R490" s="254">
        <f>Q490*H490</f>
        <v>0</v>
      </c>
      <c r="S490" s="254">
        <v>0</v>
      </c>
      <c r="T490" s="255">
        <f>S490*H490</f>
        <v>0</v>
      </c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R490" s="256" t="s">
        <v>175</v>
      </c>
      <c r="AT490" s="256" t="s">
        <v>170</v>
      </c>
      <c r="AU490" s="256" t="s">
        <v>85</v>
      </c>
      <c r="AY490" s="19" t="s">
        <v>167</v>
      </c>
      <c r="BE490" s="257">
        <f>IF(N490="základní",J490,0)</f>
        <v>0</v>
      </c>
      <c r="BF490" s="257">
        <f>IF(N490="snížená",J490,0)</f>
        <v>0</v>
      </c>
      <c r="BG490" s="257">
        <f>IF(N490="zákl. přenesená",J490,0)</f>
        <v>0</v>
      </c>
      <c r="BH490" s="257">
        <f>IF(N490="sníž. přenesená",J490,0)</f>
        <v>0</v>
      </c>
      <c r="BI490" s="257">
        <f>IF(N490="nulová",J490,0)</f>
        <v>0</v>
      </c>
      <c r="BJ490" s="19" t="s">
        <v>85</v>
      </c>
      <c r="BK490" s="257">
        <f>ROUND(I490*H490,2)</f>
        <v>0</v>
      </c>
      <c r="BL490" s="19" t="s">
        <v>175</v>
      </c>
      <c r="BM490" s="256" t="s">
        <v>1687</v>
      </c>
    </row>
    <row r="491" spans="1:47" s="2" customFormat="1" ht="12">
      <c r="A491" s="40"/>
      <c r="B491" s="41"/>
      <c r="C491" s="42"/>
      <c r="D491" s="260" t="s">
        <v>369</v>
      </c>
      <c r="E491" s="42"/>
      <c r="F491" s="302" t="s">
        <v>1688</v>
      </c>
      <c r="G491" s="42"/>
      <c r="H491" s="42"/>
      <c r="I491" s="156"/>
      <c r="J491" s="42"/>
      <c r="K491" s="42"/>
      <c r="L491" s="46"/>
      <c r="M491" s="303"/>
      <c r="N491" s="304"/>
      <c r="O491" s="93"/>
      <c r="P491" s="93"/>
      <c r="Q491" s="93"/>
      <c r="R491" s="93"/>
      <c r="S491" s="93"/>
      <c r="T491" s="94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T491" s="19" t="s">
        <v>369</v>
      </c>
      <c r="AU491" s="19" t="s">
        <v>85</v>
      </c>
    </row>
    <row r="492" spans="1:65" s="2" customFormat="1" ht="16.5" customHeight="1">
      <c r="A492" s="40"/>
      <c r="B492" s="41"/>
      <c r="C492" s="245" t="s">
        <v>1370</v>
      </c>
      <c r="D492" s="245" t="s">
        <v>170</v>
      </c>
      <c r="E492" s="246" t="s">
        <v>1689</v>
      </c>
      <c r="F492" s="247" t="s">
        <v>1690</v>
      </c>
      <c r="G492" s="248" t="s">
        <v>173</v>
      </c>
      <c r="H492" s="249">
        <v>3.812</v>
      </c>
      <c r="I492" s="250"/>
      <c r="J492" s="251">
        <f>ROUND(I492*H492,2)</f>
        <v>0</v>
      </c>
      <c r="K492" s="247" t="s">
        <v>317</v>
      </c>
      <c r="L492" s="46"/>
      <c r="M492" s="252" t="s">
        <v>1</v>
      </c>
      <c r="N492" s="253" t="s">
        <v>42</v>
      </c>
      <c r="O492" s="93"/>
      <c r="P492" s="254">
        <f>O492*H492</f>
        <v>0</v>
      </c>
      <c r="Q492" s="254">
        <v>0</v>
      </c>
      <c r="R492" s="254">
        <f>Q492*H492</f>
        <v>0</v>
      </c>
      <c r="S492" s="254">
        <v>0</v>
      </c>
      <c r="T492" s="255">
        <f>S492*H492</f>
        <v>0</v>
      </c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R492" s="256" t="s">
        <v>175</v>
      </c>
      <c r="AT492" s="256" t="s">
        <v>170</v>
      </c>
      <c r="AU492" s="256" t="s">
        <v>85</v>
      </c>
      <c r="AY492" s="19" t="s">
        <v>167</v>
      </c>
      <c r="BE492" s="257">
        <f>IF(N492="základní",J492,0)</f>
        <v>0</v>
      </c>
      <c r="BF492" s="257">
        <f>IF(N492="snížená",J492,0)</f>
        <v>0</v>
      </c>
      <c r="BG492" s="257">
        <f>IF(N492="zákl. přenesená",J492,0)</f>
        <v>0</v>
      </c>
      <c r="BH492" s="257">
        <f>IF(N492="sníž. přenesená",J492,0)</f>
        <v>0</v>
      </c>
      <c r="BI492" s="257">
        <f>IF(N492="nulová",J492,0)</f>
        <v>0</v>
      </c>
      <c r="BJ492" s="19" t="s">
        <v>85</v>
      </c>
      <c r="BK492" s="257">
        <f>ROUND(I492*H492,2)</f>
        <v>0</v>
      </c>
      <c r="BL492" s="19" t="s">
        <v>175</v>
      </c>
      <c r="BM492" s="256" t="s">
        <v>1691</v>
      </c>
    </row>
    <row r="493" spans="1:47" s="2" customFormat="1" ht="12">
      <c r="A493" s="40"/>
      <c r="B493" s="41"/>
      <c r="C493" s="42"/>
      <c r="D493" s="260" t="s">
        <v>369</v>
      </c>
      <c r="E493" s="42"/>
      <c r="F493" s="302" t="s">
        <v>1239</v>
      </c>
      <c r="G493" s="42"/>
      <c r="H493" s="42"/>
      <c r="I493" s="156"/>
      <c r="J493" s="42"/>
      <c r="K493" s="42"/>
      <c r="L493" s="46"/>
      <c r="M493" s="303"/>
      <c r="N493" s="304"/>
      <c r="O493" s="93"/>
      <c r="P493" s="93"/>
      <c r="Q493" s="93"/>
      <c r="R493" s="93"/>
      <c r="S493" s="93"/>
      <c r="T493" s="94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T493" s="19" t="s">
        <v>369</v>
      </c>
      <c r="AU493" s="19" t="s">
        <v>85</v>
      </c>
    </row>
    <row r="494" spans="1:65" s="2" customFormat="1" ht="16.5" customHeight="1">
      <c r="A494" s="40"/>
      <c r="B494" s="41"/>
      <c r="C494" s="245" t="s">
        <v>1692</v>
      </c>
      <c r="D494" s="245" t="s">
        <v>170</v>
      </c>
      <c r="E494" s="246" t="s">
        <v>1693</v>
      </c>
      <c r="F494" s="247" t="s">
        <v>1694</v>
      </c>
      <c r="G494" s="248" t="s">
        <v>173</v>
      </c>
      <c r="H494" s="249">
        <v>2.002</v>
      </c>
      <c r="I494" s="250"/>
      <c r="J494" s="251">
        <f>ROUND(I494*H494,2)</f>
        <v>0</v>
      </c>
      <c r="K494" s="247" t="s">
        <v>317</v>
      </c>
      <c r="L494" s="46"/>
      <c r="M494" s="252" t="s">
        <v>1</v>
      </c>
      <c r="N494" s="253" t="s">
        <v>42</v>
      </c>
      <c r="O494" s="93"/>
      <c r="P494" s="254">
        <f>O494*H494</f>
        <v>0</v>
      </c>
      <c r="Q494" s="254">
        <v>0</v>
      </c>
      <c r="R494" s="254">
        <f>Q494*H494</f>
        <v>0</v>
      </c>
      <c r="S494" s="254">
        <v>0</v>
      </c>
      <c r="T494" s="255">
        <f>S494*H494</f>
        <v>0</v>
      </c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R494" s="256" t="s">
        <v>175</v>
      </c>
      <c r="AT494" s="256" t="s">
        <v>170</v>
      </c>
      <c r="AU494" s="256" t="s">
        <v>85</v>
      </c>
      <c r="AY494" s="19" t="s">
        <v>167</v>
      </c>
      <c r="BE494" s="257">
        <f>IF(N494="základní",J494,0)</f>
        <v>0</v>
      </c>
      <c r="BF494" s="257">
        <f>IF(N494="snížená",J494,0)</f>
        <v>0</v>
      </c>
      <c r="BG494" s="257">
        <f>IF(N494="zákl. přenesená",J494,0)</f>
        <v>0</v>
      </c>
      <c r="BH494" s="257">
        <f>IF(N494="sníž. přenesená",J494,0)</f>
        <v>0</v>
      </c>
      <c r="BI494" s="257">
        <f>IF(N494="nulová",J494,0)</f>
        <v>0</v>
      </c>
      <c r="BJ494" s="19" t="s">
        <v>85</v>
      </c>
      <c r="BK494" s="257">
        <f>ROUND(I494*H494,2)</f>
        <v>0</v>
      </c>
      <c r="BL494" s="19" t="s">
        <v>175</v>
      </c>
      <c r="BM494" s="256" t="s">
        <v>1695</v>
      </c>
    </row>
    <row r="495" spans="1:47" s="2" customFormat="1" ht="12">
      <c r="A495" s="40"/>
      <c r="B495" s="41"/>
      <c r="C495" s="42"/>
      <c r="D495" s="260" t="s">
        <v>369</v>
      </c>
      <c r="E495" s="42"/>
      <c r="F495" s="302" t="s">
        <v>1141</v>
      </c>
      <c r="G495" s="42"/>
      <c r="H495" s="42"/>
      <c r="I495" s="156"/>
      <c r="J495" s="42"/>
      <c r="K495" s="42"/>
      <c r="L495" s="46"/>
      <c r="M495" s="303"/>
      <c r="N495" s="304"/>
      <c r="O495" s="93"/>
      <c r="P495" s="93"/>
      <c r="Q495" s="93"/>
      <c r="R495" s="93"/>
      <c r="S495" s="93"/>
      <c r="T495" s="94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T495" s="19" t="s">
        <v>369</v>
      </c>
      <c r="AU495" s="19" t="s">
        <v>85</v>
      </c>
    </row>
    <row r="496" spans="1:65" s="2" customFormat="1" ht="16.5" customHeight="1">
      <c r="A496" s="40"/>
      <c r="B496" s="41"/>
      <c r="C496" s="245" t="s">
        <v>1374</v>
      </c>
      <c r="D496" s="245" t="s">
        <v>170</v>
      </c>
      <c r="E496" s="246" t="s">
        <v>1696</v>
      </c>
      <c r="F496" s="247" t="s">
        <v>1697</v>
      </c>
      <c r="G496" s="248" t="s">
        <v>173</v>
      </c>
      <c r="H496" s="249">
        <v>0.98</v>
      </c>
      <c r="I496" s="250"/>
      <c r="J496" s="251">
        <f>ROUND(I496*H496,2)</f>
        <v>0</v>
      </c>
      <c r="K496" s="247" t="s">
        <v>317</v>
      </c>
      <c r="L496" s="46"/>
      <c r="M496" s="252" t="s">
        <v>1</v>
      </c>
      <c r="N496" s="253" t="s">
        <v>42</v>
      </c>
      <c r="O496" s="93"/>
      <c r="P496" s="254">
        <f>O496*H496</f>
        <v>0</v>
      </c>
      <c r="Q496" s="254">
        <v>0</v>
      </c>
      <c r="R496" s="254">
        <f>Q496*H496</f>
        <v>0</v>
      </c>
      <c r="S496" s="254">
        <v>0</v>
      </c>
      <c r="T496" s="255">
        <f>S496*H496</f>
        <v>0</v>
      </c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R496" s="256" t="s">
        <v>175</v>
      </c>
      <c r="AT496" s="256" t="s">
        <v>170</v>
      </c>
      <c r="AU496" s="256" t="s">
        <v>85</v>
      </c>
      <c r="AY496" s="19" t="s">
        <v>167</v>
      </c>
      <c r="BE496" s="257">
        <f>IF(N496="základní",J496,0)</f>
        <v>0</v>
      </c>
      <c r="BF496" s="257">
        <f>IF(N496="snížená",J496,0)</f>
        <v>0</v>
      </c>
      <c r="BG496" s="257">
        <f>IF(N496="zákl. přenesená",J496,0)</f>
        <v>0</v>
      </c>
      <c r="BH496" s="257">
        <f>IF(N496="sníž. přenesená",J496,0)</f>
        <v>0</v>
      </c>
      <c r="BI496" s="257">
        <f>IF(N496="nulová",J496,0)</f>
        <v>0</v>
      </c>
      <c r="BJ496" s="19" t="s">
        <v>85</v>
      </c>
      <c r="BK496" s="257">
        <f>ROUND(I496*H496,2)</f>
        <v>0</v>
      </c>
      <c r="BL496" s="19" t="s">
        <v>175</v>
      </c>
      <c r="BM496" s="256" t="s">
        <v>1698</v>
      </c>
    </row>
    <row r="497" spans="1:47" s="2" customFormat="1" ht="12">
      <c r="A497" s="40"/>
      <c r="B497" s="41"/>
      <c r="C497" s="42"/>
      <c r="D497" s="260" t="s">
        <v>369</v>
      </c>
      <c r="E497" s="42"/>
      <c r="F497" s="302" t="s">
        <v>1141</v>
      </c>
      <c r="G497" s="42"/>
      <c r="H497" s="42"/>
      <c r="I497" s="156"/>
      <c r="J497" s="42"/>
      <c r="K497" s="42"/>
      <c r="L497" s="46"/>
      <c r="M497" s="303"/>
      <c r="N497" s="304"/>
      <c r="O497" s="93"/>
      <c r="P497" s="93"/>
      <c r="Q497" s="93"/>
      <c r="R497" s="93"/>
      <c r="S497" s="93"/>
      <c r="T497" s="94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T497" s="19" t="s">
        <v>369</v>
      </c>
      <c r="AU497" s="19" t="s">
        <v>85</v>
      </c>
    </row>
    <row r="498" spans="1:65" s="2" customFormat="1" ht="16.5" customHeight="1">
      <c r="A498" s="40"/>
      <c r="B498" s="41"/>
      <c r="C498" s="245" t="s">
        <v>1699</v>
      </c>
      <c r="D498" s="245" t="s">
        <v>170</v>
      </c>
      <c r="E498" s="246" t="s">
        <v>1700</v>
      </c>
      <c r="F498" s="247" t="s">
        <v>1701</v>
      </c>
      <c r="G498" s="248" t="s">
        <v>173</v>
      </c>
      <c r="H498" s="249">
        <v>0.946</v>
      </c>
      <c r="I498" s="250"/>
      <c r="J498" s="251">
        <f>ROUND(I498*H498,2)</f>
        <v>0</v>
      </c>
      <c r="K498" s="247" t="s">
        <v>317</v>
      </c>
      <c r="L498" s="46"/>
      <c r="M498" s="252" t="s">
        <v>1</v>
      </c>
      <c r="N498" s="253" t="s">
        <v>42</v>
      </c>
      <c r="O498" s="93"/>
      <c r="P498" s="254">
        <f>O498*H498</f>
        <v>0</v>
      </c>
      <c r="Q498" s="254">
        <v>0</v>
      </c>
      <c r="R498" s="254">
        <f>Q498*H498</f>
        <v>0</v>
      </c>
      <c r="S498" s="254">
        <v>0</v>
      </c>
      <c r="T498" s="255">
        <f>S498*H498</f>
        <v>0</v>
      </c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R498" s="256" t="s">
        <v>175</v>
      </c>
      <c r="AT498" s="256" t="s">
        <v>170</v>
      </c>
      <c r="AU498" s="256" t="s">
        <v>85</v>
      </c>
      <c r="AY498" s="19" t="s">
        <v>167</v>
      </c>
      <c r="BE498" s="257">
        <f>IF(N498="základní",J498,0)</f>
        <v>0</v>
      </c>
      <c r="BF498" s="257">
        <f>IF(N498="snížená",J498,0)</f>
        <v>0</v>
      </c>
      <c r="BG498" s="257">
        <f>IF(N498="zákl. přenesená",J498,0)</f>
        <v>0</v>
      </c>
      <c r="BH498" s="257">
        <f>IF(N498="sníž. přenesená",J498,0)</f>
        <v>0</v>
      </c>
      <c r="BI498" s="257">
        <f>IF(N498="nulová",J498,0)</f>
        <v>0</v>
      </c>
      <c r="BJ498" s="19" t="s">
        <v>85</v>
      </c>
      <c r="BK498" s="257">
        <f>ROUND(I498*H498,2)</f>
        <v>0</v>
      </c>
      <c r="BL498" s="19" t="s">
        <v>175</v>
      </c>
      <c r="BM498" s="256" t="s">
        <v>1702</v>
      </c>
    </row>
    <row r="499" spans="1:47" s="2" customFormat="1" ht="12">
      <c r="A499" s="40"/>
      <c r="B499" s="41"/>
      <c r="C499" s="42"/>
      <c r="D499" s="260" t="s">
        <v>369</v>
      </c>
      <c r="E499" s="42"/>
      <c r="F499" s="302" t="s">
        <v>1141</v>
      </c>
      <c r="G499" s="42"/>
      <c r="H499" s="42"/>
      <c r="I499" s="156"/>
      <c r="J499" s="42"/>
      <c r="K499" s="42"/>
      <c r="L499" s="46"/>
      <c r="M499" s="303"/>
      <c r="N499" s="304"/>
      <c r="O499" s="93"/>
      <c r="P499" s="93"/>
      <c r="Q499" s="93"/>
      <c r="R499" s="93"/>
      <c r="S499" s="93"/>
      <c r="T499" s="94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T499" s="19" t="s">
        <v>369</v>
      </c>
      <c r="AU499" s="19" t="s">
        <v>85</v>
      </c>
    </row>
    <row r="500" spans="1:65" s="2" customFormat="1" ht="16.5" customHeight="1">
      <c r="A500" s="40"/>
      <c r="B500" s="41"/>
      <c r="C500" s="245" t="s">
        <v>1377</v>
      </c>
      <c r="D500" s="245" t="s">
        <v>170</v>
      </c>
      <c r="E500" s="246" t="s">
        <v>1703</v>
      </c>
      <c r="F500" s="247" t="s">
        <v>1704</v>
      </c>
      <c r="G500" s="248" t="s">
        <v>173</v>
      </c>
      <c r="H500" s="249">
        <v>3.199</v>
      </c>
      <c r="I500" s="250"/>
      <c r="J500" s="251">
        <f>ROUND(I500*H500,2)</f>
        <v>0</v>
      </c>
      <c r="K500" s="247" t="s">
        <v>317</v>
      </c>
      <c r="L500" s="46"/>
      <c r="M500" s="252" t="s">
        <v>1</v>
      </c>
      <c r="N500" s="253" t="s">
        <v>42</v>
      </c>
      <c r="O500" s="93"/>
      <c r="P500" s="254">
        <f>O500*H500</f>
        <v>0</v>
      </c>
      <c r="Q500" s="254">
        <v>0</v>
      </c>
      <c r="R500" s="254">
        <f>Q500*H500</f>
        <v>0</v>
      </c>
      <c r="S500" s="254">
        <v>0</v>
      </c>
      <c r="T500" s="255">
        <f>S500*H500</f>
        <v>0</v>
      </c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R500" s="256" t="s">
        <v>175</v>
      </c>
      <c r="AT500" s="256" t="s">
        <v>170</v>
      </c>
      <c r="AU500" s="256" t="s">
        <v>85</v>
      </c>
      <c r="AY500" s="19" t="s">
        <v>167</v>
      </c>
      <c r="BE500" s="257">
        <f>IF(N500="základní",J500,0)</f>
        <v>0</v>
      </c>
      <c r="BF500" s="257">
        <f>IF(N500="snížená",J500,0)</f>
        <v>0</v>
      </c>
      <c r="BG500" s="257">
        <f>IF(N500="zákl. přenesená",J500,0)</f>
        <v>0</v>
      </c>
      <c r="BH500" s="257">
        <f>IF(N500="sníž. přenesená",J500,0)</f>
        <v>0</v>
      </c>
      <c r="BI500" s="257">
        <f>IF(N500="nulová",J500,0)</f>
        <v>0</v>
      </c>
      <c r="BJ500" s="19" t="s">
        <v>85</v>
      </c>
      <c r="BK500" s="257">
        <f>ROUND(I500*H500,2)</f>
        <v>0</v>
      </c>
      <c r="BL500" s="19" t="s">
        <v>175</v>
      </c>
      <c r="BM500" s="256" t="s">
        <v>1705</v>
      </c>
    </row>
    <row r="501" spans="1:47" s="2" customFormat="1" ht="12">
      <c r="A501" s="40"/>
      <c r="B501" s="41"/>
      <c r="C501" s="42"/>
      <c r="D501" s="260" t="s">
        <v>369</v>
      </c>
      <c r="E501" s="42"/>
      <c r="F501" s="302" t="s">
        <v>1141</v>
      </c>
      <c r="G501" s="42"/>
      <c r="H501" s="42"/>
      <c r="I501" s="156"/>
      <c r="J501" s="42"/>
      <c r="K501" s="42"/>
      <c r="L501" s="46"/>
      <c r="M501" s="303"/>
      <c r="N501" s="304"/>
      <c r="O501" s="93"/>
      <c r="P501" s="93"/>
      <c r="Q501" s="93"/>
      <c r="R501" s="93"/>
      <c r="S501" s="93"/>
      <c r="T501" s="94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T501" s="19" t="s">
        <v>369</v>
      </c>
      <c r="AU501" s="19" t="s">
        <v>85</v>
      </c>
    </row>
    <row r="502" spans="1:65" s="2" customFormat="1" ht="16.5" customHeight="1">
      <c r="A502" s="40"/>
      <c r="B502" s="41"/>
      <c r="C502" s="245" t="s">
        <v>1706</v>
      </c>
      <c r="D502" s="245" t="s">
        <v>170</v>
      </c>
      <c r="E502" s="246" t="s">
        <v>1707</v>
      </c>
      <c r="F502" s="247" t="s">
        <v>1708</v>
      </c>
      <c r="G502" s="248" t="s">
        <v>173</v>
      </c>
      <c r="H502" s="249">
        <v>0.951</v>
      </c>
      <c r="I502" s="250"/>
      <c r="J502" s="251">
        <f>ROUND(I502*H502,2)</f>
        <v>0</v>
      </c>
      <c r="K502" s="247" t="s">
        <v>317</v>
      </c>
      <c r="L502" s="46"/>
      <c r="M502" s="252" t="s">
        <v>1</v>
      </c>
      <c r="N502" s="253" t="s">
        <v>42</v>
      </c>
      <c r="O502" s="93"/>
      <c r="P502" s="254">
        <f>O502*H502</f>
        <v>0</v>
      </c>
      <c r="Q502" s="254">
        <v>0</v>
      </c>
      <c r="R502" s="254">
        <f>Q502*H502</f>
        <v>0</v>
      </c>
      <c r="S502" s="254">
        <v>0</v>
      </c>
      <c r="T502" s="255">
        <f>S502*H502</f>
        <v>0</v>
      </c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R502" s="256" t="s">
        <v>175</v>
      </c>
      <c r="AT502" s="256" t="s">
        <v>170</v>
      </c>
      <c r="AU502" s="256" t="s">
        <v>85</v>
      </c>
      <c r="AY502" s="19" t="s">
        <v>167</v>
      </c>
      <c r="BE502" s="257">
        <f>IF(N502="základní",J502,0)</f>
        <v>0</v>
      </c>
      <c r="BF502" s="257">
        <f>IF(N502="snížená",J502,0)</f>
        <v>0</v>
      </c>
      <c r="BG502" s="257">
        <f>IF(N502="zákl. přenesená",J502,0)</f>
        <v>0</v>
      </c>
      <c r="BH502" s="257">
        <f>IF(N502="sníž. přenesená",J502,0)</f>
        <v>0</v>
      </c>
      <c r="BI502" s="257">
        <f>IF(N502="nulová",J502,0)</f>
        <v>0</v>
      </c>
      <c r="BJ502" s="19" t="s">
        <v>85</v>
      </c>
      <c r="BK502" s="257">
        <f>ROUND(I502*H502,2)</f>
        <v>0</v>
      </c>
      <c r="BL502" s="19" t="s">
        <v>175</v>
      </c>
      <c r="BM502" s="256" t="s">
        <v>1709</v>
      </c>
    </row>
    <row r="503" spans="1:47" s="2" customFormat="1" ht="12">
      <c r="A503" s="40"/>
      <c r="B503" s="41"/>
      <c r="C503" s="42"/>
      <c r="D503" s="260" t="s">
        <v>369</v>
      </c>
      <c r="E503" s="42"/>
      <c r="F503" s="302" t="s">
        <v>1141</v>
      </c>
      <c r="G503" s="42"/>
      <c r="H503" s="42"/>
      <c r="I503" s="156"/>
      <c r="J503" s="42"/>
      <c r="K503" s="42"/>
      <c r="L503" s="46"/>
      <c r="M503" s="303"/>
      <c r="N503" s="304"/>
      <c r="O503" s="93"/>
      <c r="P503" s="93"/>
      <c r="Q503" s="93"/>
      <c r="R503" s="93"/>
      <c r="S503" s="93"/>
      <c r="T503" s="94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T503" s="19" t="s">
        <v>369</v>
      </c>
      <c r="AU503" s="19" t="s">
        <v>85</v>
      </c>
    </row>
    <row r="504" spans="1:65" s="2" customFormat="1" ht="16.5" customHeight="1">
      <c r="A504" s="40"/>
      <c r="B504" s="41"/>
      <c r="C504" s="245" t="s">
        <v>1380</v>
      </c>
      <c r="D504" s="245" t="s">
        <v>170</v>
      </c>
      <c r="E504" s="246" t="s">
        <v>1710</v>
      </c>
      <c r="F504" s="247" t="s">
        <v>1711</v>
      </c>
      <c r="G504" s="248" t="s">
        <v>173</v>
      </c>
      <c r="H504" s="249">
        <v>1.048</v>
      </c>
      <c r="I504" s="250"/>
      <c r="J504" s="251">
        <f>ROUND(I504*H504,2)</f>
        <v>0</v>
      </c>
      <c r="K504" s="247" t="s">
        <v>317</v>
      </c>
      <c r="L504" s="46"/>
      <c r="M504" s="252" t="s">
        <v>1</v>
      </c>
      <c r="N504" s="253" t="s">
        <v>42</v>
      </c>
      <c r="O504" s="93"/>
      <c r="P504" s="254">
        <f>O504*H504</f>
        <v>0</v>
      </c>
      <c r="Q504" s="254">
        <v>0</v>
      </c>
      <c r="R504" s="254">
        <f>Q504*H504</f>
        <v>0</v>
      </c>
      <c r="S504" s="254">
        <v>0</v>
      </c>
      <c r="T504" s="255">
        <f>S504*H504</f>
        <v>0</v>
      </c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R504" s="256" t="s">
        <v>175</v>
      </c>
      <c r="AT504" s="256" t="s">
        <v>170</v>
      </c>
      <c r="AU504" s="256" t="s">
        <v>85</v>
      </c>
      <c r="AY504" s="19" t="s">
        <v>167</v>
      </c>
      <c r="BE504" s="257">
        <f>IF(N504="základní",J504,0)</f>
        <v>0</v>
      </c>
      <c r="BF504" s="257">
        <f>IF(N504="snížená",J504,0)</f>
        <v>0</v>
      </c>
      <c r="BG504" s="257">
        <f>IF(N504="zákl. přenesená",J504,0)</f>
        <v>0</v>
      </c>
      <c r="BH504" s="257">
        <f>IF(N504="sníž. přenesená",J504,0)</f>
        <v>0</v>
      </c>
      <c r="BI504" s="257">
        <f>IF(N504="nulová",J504,0)</f>
        <v>0</v>
      </c>
      <c r="BJ504" s="19" t="s">
        <v>85</v>
      </c>
      <c r="BK504" s="257">
        <f>ROUND(I504*H504,2)</f>
        <v>0</v>
      </c>
      <c r="BL504" s="19" t="s">
        <v>175</v>
      </c>
      <c r="BM504" s="256" t="s">
        <v>1712</v>
      </c>
    </row>
    <row r="505" spans="1:47" s="2" customFormat="1" ht="12">
      <c r="A505" s="40"/>
      <c r="B505" s="41"/>
      <c r="C505" s="42"/>
      <c r="D505" s="260" t="s">
        <v>369</v>
      </c>
      <c r="E505" s="42"/>
      <c r="F505" s="302" t="s">
        <v>1141</v>
      </c>
      <c r="G505" s="42"/>
      <c r="H505" s="42"/>
      <c r="I505" s="156"/>
      <c r="J505" s="42"/>
      <c r="K505" s="42"/>
      <c r="L505" s="46"/>
      <c r="M505" s="303"/>
      <c r="N505" s="304"/>
      <c r="O505" s="93"/>
      <c r="P505" s="93"/>
      <c r="Q505" s="93"/>
      <c r="R505" s="93"/>
      <c r="S505" s="93"/>
      <c r="T505" s="94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T505" s="19" t="s">
        <v>369</v>
      </c>
      <c r="AU505" s="19" t="s">
        <v>85</v>
      </c>
    </row>
    <row r="506" spans="1:65" s="2" customFormat="1" ht="16.5" customHeight="1">
      <c r="A506" s="40"/>
      <c r="B506" s="41"/>
      <c r="C506" s="245" t="s">
        <v>1713</v>
      </c>
      <c r="D506" s="245" t="s">
        <v>170</v>
      </c>
      <c r="E506" s="246" t="s">
        <v>1714</v>
      </c>
      <c r="F506" s="247" t="s">
        <v>1715</v>
      </c>
      <c r="G506" s="248" t="s">
        <v>173</v>
      </c>
      <c r="H506" s="249">
        <v>0.951</v>
      </c>
      <c r="I506" s="250"/>
      <c r="J506" s="251">
        <f>ROUND(I506*H506,2)</f>
        <v>0</v>
      </c>
      <c r="K506" s="247" t="s">
        <v>317</v>
      </c>
      <c r="L506" s="46"/>
      <c r="M506" s="252" t="s">
        <v>1</v>
      </c>
      <c r="N506" s="253" t="s">
        <v>42</v>
      </c>
      <c r="O506" s="93"/>
      <c r="P506" s="254">
        <f>O506*H506</f>
        <v>0</v>
      </c>
      <c r="Q506" s="254">
        <v>0</v>
      </c>
      <c r="R506" s="254">
        <f>Q506*H506</f>
        <v>0</v>
      </c>
      <c r="S506" s="254">
        <v>0</v>
      </c>
      <c r="T506" s="255">
        <f>S506*H506</f>
        <v>0</v>
      </c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R506" s="256" t="s">
        <v>175</v>
      </c>
      <c r="AT506" s="256" t="s">
        <v>170</v>
      </c>
      <c r="AU506" s="256" t="s">
        <v>85</v>
      </c>
      <c r="AY506" s="19" t="s">
        <v>167</v>
      </c>
      <c r="BE506" s="257">
        <f>IF(N506="základní",J506,0)</f>
        <v>0</v>
      </c>
      <c r="BF506" s="257">
        <f>IF(N506="snížená",J506,0)</f>
        <v>0</v>
      </c>
      <c r="BG506" s="257">
        <f>IF(N506="zákl. přenesená",J506,0)</f>
        <v>0</v>
      </c>
      <c r="BH506" s="257">
        <f>IF(N506="sníž. přenesená",J506,0)</f>
        <v>0</v>
      </c>
      <c r="BI506" s="257">
        <f>IF(N506="nulová",J506,0)</f>
        <v>0</v>
      </c>
      <c r="BJ506" s="19" t="s">
        <v>85</v>
      </c>
      <c r="BK506" s="257">
        <f>ROUND(I506*H506,2)</f>
        <v>0</v>
      </c>
      <c r="BL506" s="19" t="s">
        <v>175</v>
      </c>
      <c r="BM506" s="256" t="s">
        <v>1716</v>
      </c>
    </row>
    <row r="507" spans="1:47" s="2" customFormat="1" ht="12">
      <c r="A507" s="40"/>
      <c r="B507" s="41"/>
      <c r="C507" s="42"/>
      <c r="D507" s="260" t="s">
        <v>369</v>
      </c>
      <c r="E507" s="42"/>
      <c r="F507" s="302" t="s">
        <v>1141</v>
      </c>
      <c r="G507" s="42"/>
      <c r="H507" s="42"/>
      <c r="I507" s="156"/>
      <c r="J507" s="42"/>
      <c r="K507" s="42"/>
      <c r="L507" s="46"/>
      <c r="M507" s="303"/>
      <c r="N507" s="304"/>
      <c r="O507" s="93"/>
      <c r="P507" s="93"/>
      <c r="Q507" s="93"/>
      <c r="R507" s="93"/>
      <c r="S507" s="93"/>
      <c r="T507" s="94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T507" s="19" t="s">
        <v>369</v>
      </c>
      <c r="AU507" s="19" t="s">
        <v>85</v>
      </c>
    </row>
    <row r="508" spans="1:65" s="2" customFormat="1" ht="16.5" customHeight="1">
      <c r="A508" s="40"/>
      <c r="B508" s="41"/>
      <c r="C508" s="245" t="s">
        <v>1383</v>
      </c>
      <c r="D508" s="245" t="s">
        <v>170</v>
      </c>
      <c r="E508" s="246" t="s">
        <v>1717</v>
      </c>
      <c r="F508" s="247" t="s">
        <v>1718</v>
      </c>
      <c r="G508" s="248" t="s">
        <v>173</v>
      </c>
      <c r="H508" s="249">
        <v>0.951</v>
      </c>
      <c r="I508" s="250"/>
      <c r="J508" s="251">
        <f>ROUND(I508*H508,2)</f>
        <v>0</v>
      </c>
      <c r="K508" s="247" t="s">
        <v>317</v>
      </c>
      <c r="L508" s="46"/>
      <c r="M508" s="252" t="s">
        <v>1</v>
      </c>
      <c r="N508" s="253" t="s">
        <v>42</v>
      </c>
      <c r="O508" s="93"/>
      <c r="P508" s="254">
        <f>O508*H508</f>
        <v>0</v>
      </c>
      <c r="Q508" s="254">
        <v>0</v>
      </c>
      <c r="R508" s="254">
        <f>Q508*H508</f>
        <v>0</v>
      </c>
      <c r="S508" s="254">
        <v>0</v>
      </c>
      <c r="T508" s="255">
        <f>S508*H508</f>
        <v>0</v>
      </c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R508" s="256" t="s">
        <v>175</v>
      </c>
      <c r="AT508" s="256" t="s">
        <v>170</v>
      </c>
      <c r="AU508" s="256" t="s">
        <v>85</v>
      </c>
      <c r="AY508" s="19" t="s">
        <v>167</v>
      </c>
      <c r="BE508" s="257">
        <f>IF(N508="základní",J508,0)</f>
        <v>0</v>
      </c>
      <c r="BF508" s="257">
        <f>IF(N508="snížená",J508,0)</f>
        <v>0</v>
      </c>
      <c r="BG508" s="257">
        <f>IF(N508="zákl. přenesená",J508,0)</f>
        <v>0</v>
      </c>
      <c r="BH508" s="257">
        <f>IF(N508="sníž. přenesená",J508,0)</f>
        <v>0</v>
      </c>
      <c r="BI508" s="257">
        <f>IF(N508="nulová",J508,0)</f>
        <v>0</v>
      </c>
      <c r="BJ508" s="19" t="s">
        <v>85</v>
      </c>
      <c r="BK508" s="257">
        <f>ROUND(I508*H508,2)</f>
        <v>0</v>
      </c>
      <c r="BL508" s="19" t="s">
        <v>175</v>
      </c>
      <c r="BM508" s="256" t="s">
        <v>1719</v>
      </c>
    </row>
    <row r="509" spans="1:47" s="2" customFormat="1" ht="12">
      <c r="A509" s="40"/>
      <c r="B509" s="41"/>
      <c r="C509" s="42"/>
      <c r="D509" s="260" t="s">
        <v>369</v>
      </c>
      <c r="E509" s="42"/>
      <c r="F509" s="302" t="s">
        <v>1141</v>
      </c>
      <c r="G509" s="42"/>
      <c r="H509" s="42"/>
      <c r="I509" s="156"/>
      <c r="J509" s="42"/>
      <c r="K509" s="42"/>
      <c r="L509" s="46"/>
      <c r="M509" s="303"/>
      <c r="N509" s="304"/>
      <c r="O509" s="93"/>
      <c r="P509" s="93"/>
      <c r="Q509" s="93"/>
      <c r="R509" s="93"/>
      <c r="S509" s="93"/>
      <c r="T509" s="94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T509" s="19" t="s">
        <v>369</v>
      </c>
      <c r="AU509" s="19" t="s">
        <v>85</v>
      </c>
    </row>
    <row r="510" spans="1:65" s="2" customFormat="1" ht="16.5" customHeight="1">
      <c r="A510" s="40"/>
      <c r="B510" s="41"/>
      <c r="C510" s="245" t="s">
        <v>1720</v>
      </c>
      <c r="D510" s="245" t="s">
        <v>170</v>
      </c>
      <c r="E510" s="246" t="s">
        <v>1721</v>
      </c>
      <c r="F510" s="247" t="s">
        <v>1722</v>
      </c>
      <c r="G510" s="248" t="s">
        <v>173</v>
      </c>
      <c r="H510" s="249">
        <v>2.694</v>
      </c>
      <c r="I510" s="250"/>
      <c r="J510" s="251">
        <f>ROUND(I510*H510,2)</f>
        <v>0</v>
      </c>
      <c r="K510" s="247" t="s">
        <v>317</v>
      </c>
      <c r="L510" s="46"/>
      <c r="M510" s="252" t="s">
        <v>1</v>
      </c>
      <c r="N510" s="253" t="s">
        <v>42</v>
      </c>
      <c r="O510" s="93"/>
      <c r="P510" s="254">
        <f>O510*H510</f>
        <v>0</v>
      </c>
      <c r="Q510" s="254">
        <v>0</v>
      </c>
      <c r="R510" s="254">
        <f>Q510*H510</f>
        <v>0</v>
      </c>
      <c r="S510" s="254">
        <v>0</v>
      </c>
      <c r="T510" s="255">
        <f>S510*H510</f>
        <v>0</v>
      </c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R510" s="256" t="s">
        <v>175</v>
      </c>
      <c r="AT510" s="256" t="s">
        <v>170</v>
      </c>
      <c r="AU510" s="256" t="s">
        <v>85</v>
      </c>
      <c r="AY510" s="19" t="s">
        <v>167</v>
      </c>
      <c r="BE510" s="257">
        <f>IF(N510="základní",J510,0)</f>
        <v>0</v>
      </c>
      <c r="BF510" s="257">
        <f>IF(N510="snížená",J510,0)</f>
        <v>0</v>
      </c>
      <c r="BG510" s="257">
        <f>IF(N510="zákl. přenesená",J510,0)</f>
        <v>0</v>
      </c>
      <c r="BH510" s="257">
        <f>IF(N510="sníž. přenesená",J510,0)</f>
        <v>0</v>
      </c>
      <c r="BI510" s="257">
        <f>IF(N510="nulová",J510,0)</f>
        <v>0</v>
      </c>
      <c r="BJ510" s="19" t="s">
        <v>85</v>
      </c>
      <c r="BK510" s="257">
        <f>ROUND(I510*H510,2)</f>
        <v>0</v>
      </c>
      <c r="BL510" s="19" t="s">
        <v>175</v>
      </c>
      <c r="BM510" s="256" t="s">
        <v>1723</v>
      </c>
    </row>
    <row r="511" spans="1:47" s="2" customFormat="1" ht="12">
      <c r="A511" s="40"/>
      <c r="B511" s="41"/>
      <c r="C511" s="42"/>
      <c r="D511" s="260" t="s">
        <v>369</v>
      </c>
      <c r="E511" s="42"/>
      <c r="F511" s="302" t="s">
        <v>1141</v>
      </c>
      <c r="G511" s="42"/>
      <c r="H511" s="42"/>
      <c r="I511" s="156"/>
      <c r="J511" s="42"/>
      <c r="K511" s="42"/>
      <c r="L511" s="46"/>
      <c r="M511" s="303"/>
      <c r="N511" s="304"/>
      <c r="O511" s="93"/>
      <c r="P511" s="93"/>
      <c r="Q511" s="93"/>
      <c r="R511" s="93"/>
      <c r="S511" s="93"/>
      <c r="T511" s="94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T511" s="19" t="s">
        <v>369</v>
      </c>
      <c r="AU511" s="19" t="s">
        <v>85</v>
      </c>
    </row>
    <row r="512" spans="1:65" s="2" customFormat="1" ht="16.5" customHeight="1">
      <c r="A512" s="40"/>
      <c r="B512" s="41"/>
      <c r="C512" s="245" t="s">
        <v>1386</v>
      </c>
      <c r="D512" s="245" t="s">
        <v>170</v>
      </c>
      <c r="E512" s="246" t="s">
        <v>1724</v>
      </c>
      <c r="F512" s="247" t="s">
        <v>1725</v>
      </c>
      <c r="G512" s="248" t="s">
        <v>173</v>
      </c>
      <c r="H512" s="249">
        <v>3.8</v>
      </c>
      <c r="I512" s="250"/>
      <c r="J512" s="251">
        <f>ROUND(I512*H512,2)</f>
        <v>0</v>
      </c>
      <c r="K512" s="247" t="s">
        <v>317</v>
      </c>
      <c r="L512" s="46"/>
      <c r="M512" s="252" t="s">
        <v>1</v>
      </c>
      <c r="N512" s="253" t="s">
        <v>42</v>
      </c>
      <c r="O512" s="93"/>
      <c r="P512" s="254">
        <f>O512*H512</f>
        <v>0</v>
      </c>
      <c r="Q512" s="254">
        <v>0</v>
      </c>
      <c r="R512" s="254">
        <f>Q512*H512</f>
        <v>0</v>
      </c>
      <c r="S512" s="254">
        <v>0</v>
      </c>
      <c r="T512" s="255">
        <f>S512*H512</f>
        <v>0</v>
      </c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R512" s="256" t="s">
        <v>175</v>
      </c>
      <c r="AT512" s="256" t="s">
        <v>170</v>
      </c>
      <c r="AU512" s="256" t="s">
        <v>85</v>
      </c>
      <c r="AY512" s="19" t="s">
        <v>167</v>
      </c>
      <c r="BE512" s="257">
        <f>IF(N512="základní",J512,0)</f>
        <v>0</v>
      </c>
      <c r="BF512" s="257">
        <f>IF(N512="snížená",J512,0)</f>
        <v>0</v>
      </c>
      <c r="BG512" s="257">
        <f>IF(N512="zákl. přenesená",J512,0)</f>
        <v>0</v>
      </c>
      <c r="BH512" s="257">
        <f>IF(N512="sníž. přenesená",J512,0)</f>
        <v>0</v>
      </c>
      <c r="BI512" s="257">
        <f>IF(N512="nulová",J512,0)</f>
        <v>0</v>
      </c>
      <c r="BJ512" s="19" t="s">
        <v>85</v>
      </c>
      <c r="BK512" s="257">
        <f>ROUND(I512*H512,2)</f>
        <v>0</v>
      </c>
      <c r="BL512" s="19" t="s">
        <v>175</v>
      </c>
      <c r="BM512" s="256" t="s">
        <v>1726</v>
      </c>
    </row>
    <row r="513" spans="1:47" s="2" customFormat="1" ht="12">
      <c r="A513" s="40"/>
      <c r="B513" s="41"/>
      <c r="C513" s="42"/>
      <c r="D513" s="260" t="s">
        <v>369</v>
      </c>
      <c r="E513" s="42"/>
      <c r="F513" s="302" t="s">
        <v>1141</v>
      </c>
      <c r="G513" s="42"/>
      <c r="H513" s="42"/>
      <c r="I513" s="156"/>
      <c r="J513" s="42"/>
      <c r="K513" s="42"/>
      <c r="L513" s="46"/>
      <c r="M513" s="303"/>
      <c r="N513" s="304"/>
      <c r="O513" s="93"/>
      <c r="P513" s="93"/>
      <c r="Q513" s="93"/>
      <c r="R513" s="93"/>
      <c r="S513" s="93"/>
      <c r="T513" s="94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T513" s="19" t="s">
        <v>369</v>
      </c>
      <c r="AU513" s="19" t="s">
        <v>85</v>
      </c>
    </row>
    <row r="514" spans="1:65" s="2" customFormat="1" ht="16.5" customHeight="1">
      <c r="A514" s="40"/>
      <c r="B514" s="41"/>
      <c r="C514" s="245" t="s">
        <v>1727</v>
      </c>
      <c r="D514" s="245" t="s">
        <v>170</v>
      </c>
      <c r="E514" s="246" t="s">
        <v>1728</v>
      </c>
      <c r="F514" s="247" t="s">
        <v>1729</v>
      </c>
      <c r="G514" s="248" t="s">
        <v>173</v>
      </c>
      <c r="H514" s="249">
        <v>14.833</v>
      </c>
      <c r="I514" s="250"/>
      <c r="J514" s="251">
        <f>ROUND(I514*H514,2)</f>
        <v>0</v>
      </c>
      <c r="K514" s="247" t="s">
        <v>317</v>
      </c>
      <c r="L514" s="46"/>
      <c r="M514" s="252" t="s">
        <v>1</v>
      </c>
      <c r="N514" s="253" t="s">
        <v>42</v>
      </c>
      <c r="O514" s="93"/>
      <c r="P514" s="254">
        <f>O514*H514</f>
        <v>0</v>
      </c>
      <c r="Q514" s="254">
        <v>0</v>
      </c>
      <c r="R514" s="254">
        <f>Q514*H514</f>
        <v>0</v>
      </c>
      <c r="S514" s="254">
        <v>0</v>
      </c>
      <c r="T514" s="255">
        <f>S514*H514</f>
        <v>0</v>
      </c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R514" s="256" t="s">
        <v>175</v>
      </c>
      <c r="AT514" s="256" t="s">
        <v>170</v>
      </c>
      <c r="AU514" s="256" t="s">
        <v>85</v>
      </c>
      <c r="AY514" s="19" t="s">
        <v>167</v>
      </c>
      <c r="BE514" s="257">
        <f>IF(N514="základní",J514,0)</f>
        <v>0</v>
      </c>
      <c r="BF514" s="257">
        <f>IF(N514="snížená",J514,0)</f>
        <v>0</v>
      </c>
      <c r="BG514" s="257">
        <f>IF(N514="zákl. přenesená",J514,0)</f>
        <v>0</v>
      </c>
      <c r="BH514" s="257">
        <f>IF(N514="sníž. přenesená",J514,0)</f>
        <v>0</v>
      </c>
      <c r="BI514" s="257">
        <f>IF(N514="nulová",J514,0)</f>
        <v>0</v>
      </c>
      <c r="BJ514" s="19" t="s">
        <v>85</v>
      </c>
      <c r="BK514" s="257">
        <f>ROUND(I514*H514,2)</f>
        <v>0</v>
      </c>
      <c r="BL514" s="19" t="s">
        <v>175</v>
      </c>
      <c r="BM514" s="256" t="s">
        <v>1730</v>
      </c>
    </row>
    <row r="515" spans="1:47" s="2" customFormat="1" ht="12">
      <c r="A515" s="40"/>
      <c r="B515" s="41"/>
      <c r="C515" s="42"/>
      <c r="D515" s="260" t="s">
        <v>369</v>
      </c>
      <c r="E515" s="42"/>
      <c r="F515" s="302" t="s">
        <v>1135</v>
      </c>
      <c r="G515" s="42"/>
      <c r="H515" s="42"/>
      <c r="I515" s="156"/>
      <c r="J515" s="42"/>
      <c r="K515" s="42"/>
      <c r="L515" s="46"/>
      <c r="M515" s="303"/>
      <c r="N515" s="304"/>
      <c r="O515" s="93"/>
      <c r="P515" s="93"/>
      <c r="Q515" s="93"/>
      <c r="R515" s="93"/>
      <c r="S515" s="93"/>
      <c r="T515" s="94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T515" s="19" t="s">
        <v>369</v>
      </c>
      <c r="AU515" s="19" t="s">
        <v>85</v>
      </c>
    </row>
    <row r="516" spans="1:65" s="2" customFormat="1" ht="16.5" customHeight="1">
      <c r="A516" s="40"/>
      <c r="B516" s="41"/>
      <c r="C516" s="245" t="s">
        <v>1390</v>
      </c>
      <c r="D516" s="245" t="s">
        <v>170</v>
      </c>
      <c r="E516" s="246" t="s">
        <v>1731</v>
      </c>
      <c r="F516" s="247" t="s">
        <v>1732</v>
      </c>
      <c r="G516" s="248" t="s">
        <v>173</v>
      </c>
      <c r="H516" s="249">
        <v>96.36</v>
      </c>
      <c r="I516" s="250"/>
      <c r="J516" s="251">
        <f>ROUND(I516*H516,2)</f>
        <v>0</v>
      </c>
      <c r="K516" s="247" t="s">
        <v>317</v>
      </c>
      <c r="L516" s="46"/>
      <c r="M516" s="252" t="s">
        <v>1</v>
      </c>
      <c r="N516" s="253" t="s">
        <v>42</v>
      </c>
      <c r="O516" s="93"/>
      <c r="P516" s="254">
        <f>O516*H516</f>
        <v>0</v>
      </c>
      <c r="Q516" s="254">
        <v>0</v>
      </c>
      <c r="R516" s="254">
        <f>Q516*H516</f>
        <v>0</v>
      </c>
      <c r="S516" s="254">
        <v>0</v>
      </c>
      <c r="T516" s="255">
        <f>S516*H516</f>
        <v>0</v>
      </c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R516" s="256" t="s">
        <v>175</v>
      </c>
      <c r="AT516" s="256" t="s">
        <v>170</v>
      </c>
      <c r="AU516" s="256" t="s">
        <v>85</v>
      </c>
      <c r="AY516" s="19" t="s">
        <v>167</v>
      </c>
      <c r="BE516" s="257">
        <f>IF(N516="základní",J516,0)</f>
        <v>0</v>
      </c>
      <c r="BF516" s="257">
        <f>IF(N516="snížená",J516,0)</f>
        <v>0</v>
      </c>
      <c r="BG516" s="257">
        <f>IF(N516="zákl. přenesená",J516,0)</f>
        <v>0</v>
      </c>
      <c r="BH516" s="257">
        <f>IF(N516="sníž. přenesená",J516,0)</f>
        <v>0</v>
      </c>
      <c r="BI516" s="257">
        <f>IF(N516="nulová",J516,0)</f>
        <v>0</v>
      </c>
      <c r="BJ516" s="19" t="s">
        <v>85</v>
      </c>
      <c r="BK516" s="257">
        <f>ROUND(I516*H516,2)</f>
        <v>0</v>
      </c>
      <c r="BL516" s="19" t="s">
        <v>175</v>
      </c>
      <c r="BM516" s="256" t="s">
        <v>1733</v>
      </c>
    </row>
    <row r="517" spans="1:47" s="2" customFormat="1" ht="12">
      <c r="A517" s="40"/>
      <c r="B517" s="41"/>
      <c r="C517" s="42"/>
      <c r="D517" s="260" t="s">
        <v>369</v>
      </c>
      <c r="E517" s="42"/>
      <c r="F517" s="302" t="s">
        <v>1239</v>
      </c>
      <c r="G517" s="42"/>
      <c r="H517" s="42"/>
      <c r="I517" s="156"/>
      <c r="J517" s="42"/>
      <c r="K517" s="42"/>
      <c r="L517" s="46"/>
      <c r="M517" s="303"/>
      <c r="N517" s="304"/>
      <c r="O517" s="93"/>
      <c r="P517" s="93"/>
      <c r="Q517" s="93"/>
      <c r="R517" s="93"/>
      <c r="S517" s="93"/>
      <c r="T517" s="94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T517" s="19" t="s">
        <v>369</v>
      </c>
      <c r="AU517" s="19" t="s">
        <v>85</v>
      </c>
    </row>
    <row r="518" spans="1:65" s="2" customFormat="1" ht="16.5" customHeight="1">
      <c r="A518" s="40"/>
      <c r="B518" s="41"/>
      <c r="C518" s="245" t="s">
        <v>1734</v>
      </c>
      <c r="D518" s="245" t="s">
        <v>170</v>
      </c>
      <c r="E518" s="246" t="s">
        <v>1735</v>
      </c>
      <c r="F518" s="247" t="s">
        <v>1736</v>
      </c>
      <c r="G518" s="248" t="s">
        <v>173</v>
      </c>
      <c r="H518" s="249">
        <v>3.815</v>
      </c>
      <c r="I518" s="250"/>
      <c r="J518" s="251">
        <f>ROUND(I518*H518,2)</f>
        <v>0</v>
      </c>
      <c r="K518" s="247" t="s">
        <v>317</v>
      </c>
      <c r="L518" s="46"/>
      <c r="M518" s="252" t="s">
        <v>1</v>
      </c>
      <c r="N518" s="253" t="s">
        <v>42</v>
      </c>
      <c r="O518" s="93"/>
      <c r="P518" s="254">
        <f>O518*H518</f>
        <v>0</v>
      </c>
      <c r="Q518" s="254">
        <v>0</v>
      </c>
      <c r="R518" s="254">
        <f>Q518*H518</f>
        <v>0</v>
      </c>
      <c r="S518" s="254">
        <v>0</v>
      </c>
      <c r="T518" s="255">
        <f>S518*H518</f>
        <v>0</v>
      </c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R518" s="256" t="s">
        <v>175</v>
      </c>
      <c r="AT518" s="256" t="s">
        <v>170</v>
      </c>
      <c r="AU518" s="256" t="s">
        <v>85</v>
      </c>
      <c r="AY518" s="19" t="s">
        <v>167</v>
      </c>
      <c r="BE518" s="257">
        <f>IF(N518="základní",J518,0)</f>
        <v>0</v>
      </c>
      <c r="BF518" s="257">
        <f>IF(N518="snížená",J518,0)</f>
        <v>0</v>
      </c>
      <c r="BG518" s="257">
        <f>IF(N518="zákl. přenesená",J518,0)</f>
        <v>0</v>
      </c>
      <c r="BH518" s="257">
        <f>IF(N518="sníž. přenesená",J518,0)</f>
        <v>0</v>
      </c>
      <c r="BI518" s="257">
        <f>IF(N518="nulová",J518,0)</f>
        <v>0</v>
      </c>
      <c r="BJ518" s="19" t="s">
        <v>85</v>
      </c>
      <c r="BK518" s="257">
        <f>ROUND(I518*H518,2)</f>
        <v>0</v>
      </c>
      <c r="BL518" s="19" t="s">
        <v>175</v>
      </c>
      <c r="BM518" s="256" t="s">
        <v>1737</v>
      </c>
    </row>
    <row r="519" spans="1:47" s="2" customFormat="1" ht="12">
      <c r="A519" s="40"/>
      <c r="B519" s="41"/>
      <c r="C519" s="42"/>
      <c r="D519" s="260" t="s">
        <v>369</v>
      </c>
      <c r="E519" s="42"/>
      <c r="F519" s="302" t="s">
        <v>1141</v>
      </c>
      <c r="G519" s="42"/>
      <c r="H519" s="42"/>
      <c r="I519" s="156"/>
      <c r="J519" s="42"/>
      <c r="K519" s="42"/>
      <c r="L519" s="46"/>
      <c r="M519" s="303"/>
      <c r="N519" s="304"/>
      <c r="O519" s="93"/>
      <c r="P519" s="93"/>
      <c r="Q519" s="93"/>
      <c r="R519" s="93"/>
      <c r="S519" s="93"/>
      <c r="T519" s="94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T519" s="19" t="s">
        <v>369</v>
      </c>
      <c r="AU519" s="19" t="s">
        <v>85</v>
      </c>
    </row>
    <row r="520" spans="1:65" s="2" customFormat="1" ht="16.5" customHeight="1">
      <c r="A520" s="40"/>
      <c r="B520" s="41"/>
      <c r="C520" s="245" t="s">
        <v>1393</v>
      </c>
      <c r="D520" s="245" t="s">
        <v>170</v>
      </c>
      <c r="E520" s="246" t="s">
        <v>1738</v>
      </c>
      <c r="F520" s="247" t="s">
        <v>1739</v>
      </c>
      <c r="G520" s="248" t="s">
        <v>173</v>
      </c>
      <c r="H520" s="249">
        <v>5.818</v>
      </c>
      <c r="I520" s="250"/>
      <c r="J520" s="251">
        <f>ROUND(I520*H520,2)</f>
        <v>0</v>
      </c>
      <c r="K520" s="247" t="s">
        <v>317</v>
      </c>
      <c r="L520" s="46"/>
      <c r="M520" s="252" t="s">
        <v>1</v>
      </c>
      <c r="N520" s="253" t="s">
        <v>42</v>
      </c>
      <c r="O520" s="93"/>
      <c r="P520" s="254">
        <f>O520*H520</f>
        <v>0</v>
      </c>
      <c r="Q520" s="254">
        <v>0</v>
      </c>
      <c r="R520" s="254">
        <f>Q520*H520</f>
        <v>0</v>
      </c>
      <c r="S520" s="254">
        <v>0</v>
      </c>
      <c r="T520" s="255">
        <f>S520*H520</f>
        <v>0</v>
      </c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R520" s="256" t="s">
        <v>175</v>
      </c>
      <c r="AT520" s="256" t="s">
        <v>170</v>
      </c>
      <c r="AU520" s="256" t="s">
        <v>85</v>
      </c>
      <c r="AY520" s="19" t="s">
        <v>167</v>
      </c>
      <c r="BE520" s="257">
        <f>IF(N520="základní",J520,0)</f>
        <v>0</v>
      </c>
      <c r="BF520" s="257">
        <f>IF(N520="snížená",J520,0)</f>
        <v>0</v>
      </c>
      <c r="BG520" s="257">
        <f>IF(N520="zákl. přenesená",J520,0)</f>
        <v>0</v>
      </c>
      <c r="BH520" s="257">
        <f>IF(N520="sníž. přenesená",J520,0)</f>
        <v>0</v>
      </c>
      <c r="BI520" s="257">
        <f>IF(N520="nulová",J520,0)</f>
        <v>0</v>
      </c>
      <c r="BJ520" s="19" t="s">
        <v>85</v>
      </c>
      <c r="BK520" s="257">
        <f>ROUND(I520*H520,2)</f>
        <v>0</v>
      </c>
      <c r="BL520" s="19" t="s">
        <v>175</v>
      </c>
      <c r="BM520" s="256" t="s">
        <v>1740</v>
      </c>
    </row>
    <row r="521" spans="1:47" s="2" customFormat="1" ht="12">
      <c r="A521" s="40"/>
      <c r="B521" s="41"/>
      <c r="C521" s="42"/>
      <c r="D521" s="260" t="s">
        <v>369</v>
      </c>
      <c r="E521" s="42"/>
      <c r="F521" s="302" t="s">
        <v>1141</v>
      </c>
      <c r="G521" s="42"/>
      <c r="H521" s="42"/>
      <c r="I521" s="156"/>
      <c r="J521" s="42"/>
      <c r="K521" s="42"/>
      <c r="L521" s="46"/>
      <c r="M521" s="303"/>
      <c r="N521" s="304"/>
      <c r="O521" s="93"/>
      <c r="P521" s="93"/>
      <c r="Q521" s="93"/>
      <c r="R521" s="93"/>
      <c r="S521" s="93"/>
      <c r="T521" s="94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T521" s="19" t="s">
        <v>369</v>
      </c>
      <c r="AU521" s="19" t="s">
        <v>85</v>
      </c>
    </row>
    <row r="522" spans="1:65" s="2" customFormat="1" ht="16.5" customHeight="1">
      <c r="A522" s="40"/>
      <c r="B522" s="41"/>
      <c r="C522" s="245" t="s">
        <v>1741</v>
      </c>
      <c r="D522" s="245" t="s">
        <v>170</v>
      </c>
      <c r="E522" s="246" t="s">
        <v>1742</v>
      </c>
      <c r="F522" s="247" t="s">
        <v>1743</v>
      </c>
      <c r="G522" s="248" t="s">
        <v>173</v>
      </c>
      <c r="H522" s="249">
        <v>5.719</v>
      </c>
      <c r="I522" s="250"/>
      <c r="J522" s="251">
        <f>ROUND(I522*H522,2)</f>
        <v>0</v>
      </c>
      <c r="K522" s="247" t="s">
        <v>317</v>
      </c>
      <c r="L522" s="46"/>
      <c r="M522" s="252" t="s">
        <v>1</v>
      </c>
      <c r="N522" s="253" t="s">
        <v>42</v>
      </c>
      <c r="O522" s="93"/>
      <c r="P522" s="254">
        <f>O522*H522</f>
        <v>0</v>
      </c>
      <c r="Q522" s="254">
        <v>0</v>
      </c>
      <c r="R522" s="254">
        <f>Q522*H522</f>
        <v>0</v>
      </c>
      <c r="S522" s="254">
        <v>0</v>
      </c>
      <c r="T522" s="255">
        <f>S522*H522</f>
        <v>0</v>
      </c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R522" s="256" t="s">
        <v>175</v>
      </c>
      <c r="AT522" s="256" t="s">
        <v>170</v>
      </c>
      <c r="AU522" s="256" t="s">
        <v>85</v>
      </c>
      <c r="AY522" s="19" t="s">
        <v>167</v>
      </c>
      <c r="BE522" s="257">
        <f>IF(N522="základní",J522,0)</f>
        <v>0</v>
      </c>
      <c r="BF522" s="257">
        <f>IF(N522="snížená",J522,0)</f>
        <v>0</v>
      </c>
      <c r="BG522" s="257">
        <f>IF(N522="zákl. přenesená",J522,0)</f>
        <v>0</v>
      </c>
      <c r="BH522" s="257">
        <f>IF(N522="sníž. přenesená",J522,0)</f>
        <v>0</v>
      </c>
      <c r="BI522" s="257">
        <f>IF(N522="nulová",J522,0)</f>
        <v>0</v>
      </c>
      <c r="BJ522" s="19" t="s">
        <v>85</v>
      </c>
      <c r="BK522" s="257">
        <f>ROUND(I522*H522,2)</f>
        <v>0</v>
      </c>
      <c r="BL522" s="19" t="s">
        <v>175</v>
      </c>
      <c r="BM522" s="256" t="s">
        <v>1744</v>
      </c>
    </row>
    <row r="523" spans="1:47" s="2" customFormat="1" ht="12">
      <c r="A523" s="40"/>
      <c r="B523" s="41"/>
      <c r="C523" s="42"/>
      <c r="D523" s="260" t="s">
        <v>369</v>
      </c>
      <c r="E523" s="42"/>
      <c r="F523" s="302" t="s">
        <v>1141</v>
      </c>
      <c r="G523" s="42"/>
      <c r="H523" s="42"/>
      <c r="I523" s="156"/>
      <c r="J523" s="42"/>
      <c r="K523" s="42"/>
      <c r="L523" s="46"/>
      <c r="M523" s="303"/>
      <c r="N523" s="304"/>
      <c r="O523" s="93"/>
      <c r="P523" s="93"/>
      <c r="Q523" s="93"/>
      <c r="R523" s="93"/>
      <c r="S523" s="93"/>
      <c r="T523" s="94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T523" s="19" t="s">
        <v>369</v>
      </c>
      <c r="AU523" s="19" t="s">
        <v>85</v>
      </c>
    </row>
    <row r="524" spans="1:65" s="2" customFormat="1" ht="16.5" customHeight="1">
      <c r="A524" s="40"/>
      <c r="B524" s="41"/>
      <c r="C524" s="245" t="s">
        <v>1397</v>
      </c>
      <c r="D524" s="245" t="s">
        <v>170</v>
      </c>
      <c r="E524" s="246" t="s">
        <v>1745</v>
      </c>
      <c r="F524" s="247" t="s">
        <v>1746</v>
      </c>
      <c r="G524" s="248" t="s">
        <v>173</v>
      </c>
      <c r="H524" s="249">
        <v>3.737</v>
      </c>
      <c r="I524" s="250"/>
      <c r="J524" s="251">
        <f>ROUND(I524*H524,2)</f>
        <v>0</v>
      </c>
      <c r="K524" s="247" t="s">
        <v>317</v>
      </c>
      <c r="L524" s="46"/>
      <c r="M524" s="252" t="s">
        <v>1</v>
      </c>
      <c r="N524" s="253" t="s">
        <v>42</v>
      </c>
      <c r="O524" s="93"/>
      <c r="P524" s="254">
        <f>O524*H524</f>
        <v>0</v>
      </c>
      <c r="Q524" s="254">
        <v>0</v>
      </c>
      <c r="R524" s="254">
        <f>Q524*H524</f>
        <v>0</v>
      </c>
      <c r="S524" s="254">
        <v>0</v>
      </c>
      <c r="T524" s="255">
        <f>S524*H524</f>
        <v>0</v>
      </c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R524" s="256" t="s">
        <v>175</v>
      </c>
      <c r="AT524" s="256" t="s">
        <v>170</v>
      </c>
      <c r="AU524" s="256" t="s">
        <v>85</v>
      </c>
      <c r="AY524" s="19" t="s">
        <v>167</v>
      </c>
      <c r="BE524" s="257">
        <f>IF(N524="základní",J524,0)</f>
        <v>0</v>
      </c>
      <c r="BF524" s="257">
        <f>IF(N524="snížená",J524,0)</f>
        <v>0</v>
      </c>
      <c r="BG524" s="257">
        <f>IF(N524="zákl. přenesená",J524,0)</f>
        <v>0</v>
      </c>
      <c r="BH524" s="257">
        <f>IF(N524="sníž. přenesená",J524,0)</f>
        <v>0</v>
      </c>
      <c r="BI524" s="257">
        <f>IF(N524="nulová",J524,0)</f>
        <v>0</v>
      </c>
      <c r="BJ524" s="19" t="s">
        <v>85</v>
      </c>
      <c r="BK524" s="257">
        <f>ROUND(I524*H524,2)</f>
        <v>0</v>
      </c>
      <c r="BL524" s="19" t="s">
        <v>175</v>
      </c>
      <c r="BM524" s="256" t="s">
        <v>1747</v>
      </c>
    </row>
    <row r="525" spans="1:47" s="2" customFormat="1" ht="12">
      <c r="A525" s="40"/>
      <c r="B525" s="41"/>
      <c r="C525" s="42"/>
      <c r="D525" s="260" t="s">
        <v>369</v>
      </c>
      <c r="E525" s="42"/>
      <c r="F525" s="302" t="s">
        <v>1138</v>
      </c>
      <c r="G525" s="42"/>
      <c r="H525" s="42"/>
      <c r="I525" s="156"/>
      <c r="J525" s="42"/>
      <c r="K525" s="42"/>
      <c r="L525" s="46"/>
      <c r="M525" s="303"/>
      <c r="N525" s="304"/>
      <c r="O525" s="93"/>
      <c r="P525" s="93"/>
      <c r="Q525" s="93"/>
      <c r="R525" s="93"/>
      <c r="S525" s="93"/>
      <c r="T525" s="94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T525" s="19" t="s">
        <v>369</v>
      </c>
      <c r="AU525" s="19" t="s">
        <v>85</v>
      </c>
    </row>
    <row r="526" spans="1:65" s="2" customFormat="1" ht="16.5" customHeight="1">
      <c r="A526" s="40"/>
      <c r="B526" s="41"/>
      <c r="C526" s="245" t="s">
        <v>1748</v>
      </c>
      <c r="D526" s="245" t="s">
        <v>170</v>
      </c>
      <c r="E526" s="246" t="s">
        <v>1749</v>
      </c>
      <c r="F526" s="247" t="s">
        <v>1750</v>
      </c>
      <c r="G526" s="248" t="s">
        <v>173</v>
      </c>
      <c r="H526" s="249">
        <v>2.753</v>
      </c>
      <c r="I526" s="250"/>
      <c r="J526" s="251">
        <f>ROUND(I526*H526,2)</f>
        <v>0</v>
      </c>
      <c r="K526" s="247" t="s">
        <v>317</v>
      </c>
      <c r="L526" s="46"/>
      <c r="M526" s="252" t="s">
        <v>1</v>
      </c>
      <c r="N526" s="253" t="s">
        <v>42</v>
      </c>
      <c r="O526" s="93"/>
      <c r="P526" s="254">
        <f>O526*H526</f>
        <v>0</v>
      </c>
      <c r="Q526" s="254">
        <v>0</v>
      </c>
      <c r="R526" s="254">
        <f>Q526*H526</f>
        <v>0</v>
      </c>
      <c r="S526" s="254">
        <v>0</v>
      </c>
      <c r="T526" s="255">
        <f>S526*H526</f>
        <v>0</v>
      </c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R526" s="256" t="s">
        <v>175</v>
      </c>
      <c r="AT526" s="256" t="s">
        <v>170</v>
      </c>
      <c r="AU526" s="256" t="s">
        <v>85</v>
      </c>
      <c r="AY526" s="19" t="s">
        <v>167</v>
      </c>
      <c r="BE526" s="257">
        <f>IF(N526="základní",J526,0)</f>
        <v>0</v>
      </c>
      <c r="BF526" s="257">
        <f>IF(N526="snížená",J526,0)</f>
        <v>0</v>
      </c>
      <c r="BG526" s="257">
        <f>IF(N526="zákl. přenesená",J526,0)</f>
        <v>0</v>
      </c>
      <c r="BH526" s="257">
        <f>IF(N526="sníž. přenesená",J526,0)</f>
        <v>0</v>
      </c>
      <c r="BI526" s="257">
        <f>IF(N526="nulová",J526,0)</f>
        <v>0</v>
      </c>
      <c r="BJ526" s="19" t="s">
        <v>85</v>
      </c>
      <c r="BK526" s="257">
        <f>ROUND(I526*H526,2)</f>
        <v>0</v>
      </c>
      <c r="BL526" s="19" t="s">
        <v>175</v>
      </c>
      <c r="BM526" s="256" t="s">
        <v>1751</v>
      </c>
    </row>
    <row r="527" spans="1:47" s="2" customFormat="1" ht="12">
      <c r="A527" s="40"/>
      <c r="B527" s="41"/>
      <c r="C527" s="42"/>
      <c r="D527" s="260" t="s">
        <v>369</v>
      </c>
      <c r="E527" s="42"/>
      <c r="F527" s="302" t="s">
        <v>1138</v>
      </c>
      <c r="G527" s="42"/>
      <c r="H527" s="42"/>
      <c r="I527" s="156"/>
      <c r="J527" s="42"/>
      <c r="K527" s="42"/>
      <c r="L527" s="46"/>
      <c r="M527" s="303"/>
      <c r="N527" s="304"/>
      <c r="O527" s="93"/>
      <c r="P527" s="93"/>
      <c r="Q527" s="93"/>
      <c r="R527" s="93"/>
      <c r="S527" s="93"/>
      <c r="T527" s="94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T527" s="19" t="s">
        <v>369</v>
      </c>
      <c r="AU527" s="19" t="s">
        <v>85</v>
      </c>
    </row>
    <row r="528" spans="1:65" s="2" customFormat="1" ht="16.5" customHeight="1">
      <c r="A528" s="40"/>
      <c r="B528" s="41"/>
      <c r="C528" s="245" t="s">
        <v>1400</v>
      </c>
      <c r="D528" s="245" t="s">
        <v>170</v>
      </c>
      <c r="E528" s="246" t="s">
        <v>1752</v>
      </c>
      <c r="F528" s="247" t="s">
        <v>1753</v>
      </c>
      <c r="G528" s="248" t="s">
        <v>173</v>
      </c>
      <c r="H528" s="249">
        <v>5.444</v>
      </c>
      <c r="I528" s="250"/>
      <c r="J528" s="251">
        <f>ROUND(I528*H528,2)</f>
        <v>0</v>
      </c>
      <c r="K528" s="247" t="s">
        <v>317</v>
      </c>
      <c r="L528" s="46"/>
      <c r="M528" s="252" t="s">
        <v>1</v>
      </c>
      <c r="N528" s="253" t="s">
        <v>42</v>
      </c>
      <c r="O528" s="93"/>
      <c r="P528" s="254">
        <f>O528*H528</f>
        <v>0</v>
      </c>
      <c r="Q528" s="254">
        <v>0</v>
      </c>
      <c r="R528" s="254">
        <f>Q528*H528</f>
        <v>0</v>
      </c>
      <c r="S528" s="254">
        <v>0</v>
      </c>
      <c r="T528" s="255">
        <f>S528*H528</f>
        <v>0</v>
      </c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R528" s="256" t="s">
        <v>175</v>
      </c>
      <c r="AT528" s="256" t="s">
        <v>170</v>
      </c>
      <c r="AU528" s="256" t="s">
        <v>85</v>
      </c>
      <c r="AY528" s="19" t="s">
        <v>167</v>
      </c>
      <c r="BE528" s="257">
        <f>IF(N528="základní",J528,0)</f>
        <v>0</v>
      </c>
      <c r="BF528" s="257">
        <f>IF(N528="snížená",J528,0)</f>
        <v>0</v>
      </c>
      <c r="BG528" s="257">
        <f>IF(N528="zákl. přenesená",J528,0)</f>
        <v>0</v>
      </c>
      <c r="BH528" s="257">
        <f>IF(N528="sníž. přenesená",J528,0)</f>
        <v>0</v>
      </c>
      <c r="BI528" s="257">
        <f>IF(N528="nulová",J528,0)</f>
        <v>0</v>
      </c>
      <c r="BJ528" s="19" t="s">
        <v>85</v>
      </c>
      <c r="BK528" s="257">
        <f>ROUND(I528*H528,2)</f>
        <v>0</v>
      </c>
      <c r="BL528" s="19" t="s">
        <v>175</v>
      </c>
      <c r="BM528" s="256" t="s">
        <v>1754</v>
      </c>
    </row>
    <row r="529" spans="1:47" s="2" customFormat="1" ht="12">
      <c r="A529" s="40"/>
      <c r="B529" s="41"/>
      <c r="C529" s="42"/>
      <c r="D529" s="260" t="s">
        <v>369</v>
      </c>
      <c r="E529" s="42"/>
      <c r="F529" s="302" t="s">
        <v>1141</v>
      </c>
      <c r="G529" s="42"/>
      <c r="H529" s="42"/>
      <c r="I529" s="156"/>
      <c r="J529" s="42"/>
      <c r="K529" s="42"/>
      <c r="L529" s="46"/>
      <c r="M529" s="303"/>
      <c r="N529" s="304"/>
      <c r="O529" s="93"/>
      <c r="P529" s="93"/>
      <c r="Q529" s="93"/>
      <c r="R529" s="93"/>
      <c r="S529" s="93"/>
      <c r="T529" s="94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T529" s="19" t="s">
        <v>369</v>
      </c>
      <c r="AU529" s="19" t="s">
        <v>85</v>
      </c>
    </row>
    <row r="530" spans="1:65" s="2" customFormat="1" ht="16.5" customHeight="1">
      <c r="A530" s="40"/>
      <c r="B530" s="41"/>
      <c r="C530" s="245" t="s">
        <v>1755</v>
      </c>
      <c r="D530" s="245" t="s">
        <v>170</v>
      </c>
      <c r="E530" s="246" t="s">
        <v>1756</v>
      </c>
      <c r="F530" s="247" t="s">
        <v>1757</v>
      </c>
      <c r="G530" s="248" t="s">
        <v>173</v>
      </c>
      <c r="H530" s="249">
        <v>1.703</v>
      </c>
      <c r="I530" s="250"/>
      <c r="J530" s="251">
        <f>ROUND(I530*H530,2)</f>
        <v>0</v>
      </c>
      <c r="K530" s="247" t="s">
        <v>317</v>
      </c>
      <c r="L530" s="46"/>
      <c r="M530" s="252" t="s">
        <v>1</v>
      </c>
      <c r="N530" s="253" t="s">
        <v>42</v>
      </c>
      <c r="O530" s="93"/>
      <c r="P530" s="254">
        <f>O530*H530</f>
        <v>0</v>
      </c>
      <c r="Q530" s="254">
        <v>0</v>
      </c>
      <c r="R530" s="254">
        <f>Q530*H530</f>
        <v>0</v>
      </c>
      <c r="S530" s="254">
        <v>0</v>
      </c>
      <c r="T530" s="255">
        <f>S530*H530</f>
        <v>0</v>
      </c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R530" s="256" t="s">
        <v>175</v>
      </c>
      <c r="AT530" s="256" t="s">
        <v>170</v>
      </c>
      <c r="AU530" s="256" t="s">
        <v>85</v>
      </c>
      <c r="AY530" s="19" t="s">
        <v>167</v>
      </c>
      <c r="BE530" s="257">
        <f>IF(N530="základní",J530,0)</f>
        <v>0</v>
      </c>
      <c r="BF530" s="257">
        <f>IF(N530="snížená",J530,0)</f>
        <v>0</v>
      </c>
      <c r="BG530" s="257">
        <f>IF(N530="zákl. přenesená",J530,0)</f>
        <v>0</v>
      </c>
      <c r="BH530" s="257">
        <f>IF(N530="sníž. přenesená",J530,0)</f>
        <v>0</v>
      </c>
      <c r="BI530" s="257">
        <f>IF(N530="nulová",J530,0)</f>
        <v>0</v>
      </c>
      <c r="BJ530" s="19" t="s">
        <v>85</v>
      </c>
      <c r="BK530" s="257">
        <f>ROUND(I530*H530,2)</f>
        <v>0</v>
      </c>
      <c r="BL530" s="19" t="s">
        <v>175</v>
      </c>
      <c r="BM530" s="256" t="s">
        <v>1758</v>
      </c>
    </row>
    <row r="531" spans="1:47" s="2" customFormat="1" ht="12">
      <c r="A531" s="40"/>
      <c r="B531" s="41"/>
      <c r="C531" s="42"/>
      <c r="D531" s="260" t="s">
        <v>369</v>
      </c>
      <c r="E531" s="42"/>
      <c r="F531" s="302" t="s">
        <v>1239</v>
      </c>
      <c r="G531" s="42"/>
      <c r="H531" s="42"/>
      <c r="I531" s="156"/>
      <c r="J531" s="42"/>
      <c r="K531" s="42"/>
      <c r="L531" s="46"/>
      <c r="M531" s="303"/>
      <c r="N531" s="304"/>
      <c r="O531" s="93"/>
      <c r="P531" s="93"/>
      <c r="Q531" s="93"/>
      <c r="R531" s="93"/>
      <c r="S531" s="93"/>
      <c r="T531" s="94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T531" s="19" t="s">
        <v>369</v>
      </c>
      <c r="AU531" s="19" t="s">
        <v>85</v>
      </c>
    </row>
    <row r="532" spans="1:65" s="2" customFormat="1" ht="16.5" customHeight="1">
      <c r="A532" s="40"/>
      <c r="B532" s="41"/>
      <c r="C532" s="245" t="s">
        <v>1404</v>
      </c>
      <c r="D532" s="245" t="s">
        <v>170</v>
      </c>
      <c r="E532" s="246" t="s">
        <v>1759</v>
      </c>
      <c r="F532" s="247" t="s">
        <v>1760</v>
      </c>
      <c r="G532" s="248" t="s">
        <v>173</v>
      </c>
      <c r="H532" s="249">
        <v>1.02</v>
      </c>
      <c r="I532" s="250"/>
      <c r="J532" s="251">
        <f>ROUND(I532*H532,2)</f>
        <v>0</v>
      </c>
      <c r="K532" s="247" t="s">
        <v>317</v>
      </c>
      <c r="L532" s="46"/>
      <c r="M532" s="252" t="s">
        <v>1</v>
      </c>
      <c r="N532" s="253" t="s">
        <v>42</v>
      </c>
      <c r="O532" s="93"/>
      <c r="P532" s="254">
        <f>O532*H532</f>
        <v>0</v>
      </c>
      <c r="Q532" s="254">
        <v>0</v>
      </c>
      <c r="R532" s="254">
        <f>Q532*H532</f>
        <v>0</v>
      </c>
      <c r="S532" s="254">
        <v>0</v>
      </c>
      <c r="T532" s="255">
        <f>S532*H532</f>
        <v>0</v>
      </c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R532" s="256" t="s">
        <v>175</v>
      </c>
      <c r="AT532" s="256" t="s">
        <v>170</v>
      </c>
      <c r="AU532" s="256" t="s">
        <v>85</v>
      </c>
      <c r="AY532" s="19" t="s">
        <v>167</v>
      </c>
      <c r="BE532" s="257">
        <f>IF(N532="základní",J532,0)</f>
        <v>0</v>
      </c>
      <c r="BF532" s="257">
        <f>IF(N532="snížená",J532,0)</f>
        <v>0</v>
      </c>
      <c r="BG532" s="257">
        <f>IF(N532="zákl. přenesená",J532,0)</f>
        <v>0</v>
      </c>
      <c r="BH532" s="257">
        <f>IF(N532="sníž. přenesená",J532,0)</f>
        <v>0</v>
      </c>
      <c r="BI532" s="257">
        <f>IF(N532="nulová",J532,0)</f>
        <v>0</v>
      </c>
      <c r="BJ532" s="19" t="s">
        <v>85</v>
      </c>
      <c r="BK532" s="257">
        <f>ROUND(I532*H532,2)</f>
        <v>0</v>
      </c>
      <c r="BL532" s="19" t="s">
        <v>175</v>
      </c>
      <c r="BM532" s="256" t="s">
        <v>1761</v>
      </c>
    </row>
    <row r="533" spans="1:47" s="2" customFormat="1" ht="12">
      <c r="A533" s="40"/>
      <c r="B533" s="41"/>
      <c r="C533" s="42"/>
      <c r="D533" s="260" t="s">
        <v>369</v>
      </c>
      <c r="E533" s="42"/>
      <c r="F533" s="302" t="s">
        <v>1138</v>
      </c>
      <c r="G533" s="42"/>
      <c r="H533" s="42"/>
      <c r="I533" s="156"/>
      <c r="J533" s="42"/>
      <c r="K533" s="42"/>
      <c r="L533" s="46"/>
      <c r="M533" s="303"/>
      <c r="N533" s="304"/>
      <c r="O533" s="93"/>
      <c r="P533" s="93"/>
      <c r="Q533" s="93"/>
      <c r="R533" s="93"/>
      <c r="S533" s="93"/>
      <c r="T533" s="94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T533" s="19" t="s">
        <v>369</v>
      </c>
      <c r="AU533" s="19" t="s">
        <v>85</v>
      </c>
    </row>
    <row r="534" spans="1:65" s="2" customFormat="1" ht="16.5" customHeight="1">
      <c r="A534" s="40"/>
      <c r="B534" s="41"/>
      <c r="C534" s="245" t="s">
        <v>1762</v>
      </c>
      <c r="D534" s="245" t="s">
        <v>170</v>
      </c>
      <c r="E534" s="246" t="s">
        <v>1763</v>
      </c>
      <c r="F534" s="247" t="s">
        <v>1764</v>
      </c>
      <c r="G534" s="248" t="s">
        <v>173</v>
      </c>
      <c r="H534" s="249">
        <v>6.645</v>
      </c>
      <c r="I534" s="250"/>
      <c r="J534" s="251">
        <f>ROUND(I534*H534,2)</f>
        <v>0</v>
      </c>
      <c r="K534" s="247" t="s">
        <v>317</v>
      </c>
      <c r="L534" s="46"/>
      <c r="M534" s="252" t="s">
        <v>1</v>
      </c>
      <c r="N534" s="253" t="s">
        <v>42</v>
      </c>
      <c r="O534" s="93"/>
      <c r="P534" s="254">
        <f>O534*H534</f>
        <v>0</v>
      </c>
      <c r="Q534" s="254">
        <v>0</v>
      </c>
      <c r="R534" s="254">
        <f>Q534*H534</f>
        <v>0</v>
      </c>
      <c r="S534" s="254">
        <v>0</v>
      </c>
      <c r="T534" s="255">
        <f>S534*H534</f>
        <v>0</v>
      </c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R534" s="256" t="s">
        <v>175</v>
      </c>
      <c r="AT534" s="256" t="s">
        <v>170</v>
      </c>
      <c r="AU534" s="256" t="s">
        <v>85</v>
      </c>
      <c r="AY534" s="19" t="s">
        <v>167</v>
      </c>
      <c r="BE534" s="257">
        <f>IF(N534="základní",J534,0)</f>
        <v>0</v>
      </c>
      <c r="BF534" s="257">
        <f>IF(N534="snížená",J534,0)</f>
        <v>0</v>
      </c>
      <c r="BG534" s="257">
        <f>IF(N534="zákl. přenesená",J534,0)</f>
        <v>0</v>
      </c>
      <c r="BH534" s="257">
        <f>IF(N534="sníž. přenesená",J534,0)</f>
        <v>0</v>
      </c>
      <c r="BI534" s="257">
        <f>IF(N534="nulová",J534,0)</f>
        <v>0</v>
      </c>
      <c r="BJ534" s="19" t="s">
        <v>85</v>
      </c>
      <c r="BK534" s="257">
        <f>ROUND(I534*H534,2)</f>
        <v>0</v>
      </c>
      <c r="BL534" s="19" t="s">
        <v>175</v>
      </c>
      <c r="BM534" s="256" t="s">
        <v>1765</v>
      </c>
    </row>
    <row r="535" spans="1:47" s="2" customFormat="1" ht="12">
      <c r="A535" s="40"/>
      <c r="B535" s="41"/>
      <c r="C535" s="42"/>
      <c r="D535" s="260" t="s">
        <v>369</v>
      </c>
      <c r="E535" s="42"/>
      <c r="F535" s="302" t="s">
        <v>1138</v>
      </c>
      <c r="G535" s="42"/>
      <c r="H535" s="42"/>
      <c r="I535" s="156"/>
      <c r="J535" s="42"/>
      <c r="K535" s="42"/>
      <c r="L535" s="46"/>
      <c r="M535" s="303"/>
      <c r="N535" s="304"/>
      <c r="O535" s="93"/>
      <c r="P535" s="93"/>
      <c r="Q535" s="93"/>
      <c r="R535" s="93"/>
      <c r="S535" s="93"/>
      <c r="T535" s="94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T535" s="19" t="s">
        <v>369</v>
      </c>
      <c r="AU535" s="19" t="s">
        <v>85</v>
      </c>
    </row>
    <row r="536" spans="1:65" s="2" customFormat="1" ht="16.5" customHeight="1">
      <c r="A536" s="40"/>
      <c r="B536" s="41"/>
      <c r="C536" s="245" t="s">
        <v>1407</v>
      </c>
      <c r="D536" s="245" t="s">
        <v>170</v>
      </c>
      <c r="E536" s="246" t="s">
        <v>1766</v>
      </c>
      <c r="F536" s="247" t="s">
        <v>1767</v>
      </c>
      <c r="G536" s="248" t="s">
        <v>173</v>
      </c>
      <c r="H536" s="249">
        <v>7.653</v>
      </c>
      <c r="I536" s="250"/>
      <c r="J536" s="251">
        <f>ROUND(I536*H536,2)</f>
        <v>0</v>
      </c>
      <c r="K536" s="247" t="s">
        <v>317</v>
      </c>
      <c r="L536" s="46"/>
      <c r="M536" s="252" t="s">
        <v>1</v>
      </c>
      <c r="N536" s="253" t="s">
        <v>42</v>
      </c>
      <c r="O536" s="93"/>
      <c r="P536" s="254">
        <f>O536*H536</f>
        <v>0</v>
      </c>
      <c r="Q536" s="254">
        <v>0</v>
      </c>
      <c r="R536" s="254">
        <f>Q536*H536</f>
        <v>0</v>
      </c>
      <c r="S536" s="254">
        <v>0</v>
      </c>
      <c r="T536" s="255">
        <f>S536*H536</f>
        <v>0</v>
      </c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R536" s="256" t="s">
        <v>175</v>
      </c>
      <c r="AT536" s="256" t="s">
        <v>170</v>
      </c>
      <c r="AU536" s="256" t="s">
        <v>85</v>
      </c>
      <c r="AY536" s="19" t="s">
        <v>167</v>
      </c>
      <c r="BE536" s="257">
        <f>IF(N536="základní",J536,0)</f>
        <v>0</v>
      </c>
      <c r="BF536" s="257">
        <f>IF(N536="snížená",J536,0)</f>
        <v>0</v>
      </c>
      <c r="BG536" s="257">
        <f>IF(N536="zákl. přenesená",J536,0)</f>
        <v>0</v>
      </c>
      <c r="BH536" s="257">
        <f>IF(N536="sníž. přenesená",J536,0)</f>
        <v>0</v>
      </c>
      <c r="BI536" s="257">
        <f>IF(N536="nulová",J536,0)</f>
        <v>0</v>
      </c>
      <c r="BJ536" s="19" t="s">
        <v>85</v>
      </c>
      <c r="BK536" s="257">
        <f>ROUND(I536*H536,2)</f>
        <v>0</v>
      </c>
      <c r="BL536" s="19" t="s">
        <v>175</v>
      </c>
      <c r="BM536" s="256" t="s">
        <v>1768</v>
      </c>
    </row>
    <row r="537" spans="1:47" s="2" customFormat="1" ht="12">
      <c r="A537" s="40"/>
      <c r="B537" s="41"/>
      <c r="C537" s="42"/>
      <c r="D537" s="260" t="s">
        <v>369</v>
      </c>
      <c r="E537" s="42"/>
      <c r="F537" s="302" t="s">
        <v>1330</v>
      </c>
      <c r="G537" s="42"/>
      <c r="H537" s="42"/>
      <c r="I537" s="156"/>
      <c r="J537" s="42"/>
      <c r="K537" s="42"/>
      <c r="L537" s="46"/>
      <c r="M537" s="303"/>
      <c r="N537" s="304"/>
      <c r="O537" s="93"/>
      <c r="P537" s="93"/>
      <c r="Q537" s="93"/>
      <c r="R537" s="93"/>
      <c r="S537" s="93"/>
      <c r="T537" s="94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T537" s="19" t="s">
        <v>369</v>
      </c>
      <c r="AU537" s="19" t="s">
        <v>85</v>
      </c>
    </row>
    <row r="538" spans="1:65" s="2" customFormat="1" ht="16.5" customHeight="1">
      <c r="A538" s="40"/>
      <c r="B538" s="41"/>
      <c r="C538" s="245" t="s">
        <v>1769</v>
      </c>
      <c r="D538" s="245" t="s">
        <v>170</v>
      </c>
      <c r="E538" s="246" t="s">
        <v>1770</v>
      </c>
      <c r="F538" s="247" t="s">
        <v>1771</v>
      </c>
      <c r="G538" s="248" t="s">
        <v>173</v>
      </c>
      <c r="H538" s="249">
        <v>6.148</v>
      </c>
      <c r="I538" s="250"/>
      <c r="J538" s="251">
        <f>ROUND(I538*H538,2)</f>
        <v>0</v>
      </c>
      <c r="K538" s="247" t="s">
        <v>317</v>
      </c>
      <c r="L538" s="46"/>
      <c r="M538" s="252" t="s">
        <v>1</v>
      </c>
      <c r="N538" s="253" t="s">
        <v>42</v>
      </c>
      <c r="O538" s="93"/>
      <c r="P538" s="254">
        <f>O538*H538</f>
        <v>0</v>
      </c>
      <c r="Q538" s="254">
        <v>0</v>
      </c>
      <c r="R538" s="254">
        <f>Q538*H538</f>
        <v>0</v>
      </c>
      <c r="S538" s="254">
        <v>0</v>
      </c>
      <c r="T538" s="255">
        <f>S538*H538</f>
        <v>0</v>
      </c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R538" s="256" t="s">
        <v>175</v>
      </c>
      <c r="AT538" s="256" t="s">
        <v>170</v>
      </c>
      <c r="AU538" s="256" t="s">
        <v>85</v>
      </c>
      <c r="AY538" s="19" t="s">
        <v>167</v>
      </c>
      <c r="BE538" s="257">
        <f>IF(N538="základní",J538,0)</f>
        <v>0</v>
      </c>
      <c r="BF538" s="257">
        <f>IF(N538="snížená",J538,0)</f>
        <v>0</v>
      </c>
      <c r="BG538" s="257">
        <f>IF(N538="zákl. přenesená",J538,0)</f>
        <v>0</v>
      </c>
      <c r="BH538" s="257">
        <f>IF(N538="sníž. přenesená",J538,0)</f>
        <v>0</v>
      </c>
      <c r="BI538" s="257">
        <f>IF(N538="nulová",J538,0)</f>
        <v>0</v>
      </c>
      <c r="BJ538" s="19" t="s">
        <v>85</v>
      </c>
      <c r="BK538" s="257">
        <f>ROUND(I538*H538,2)</f>
        <v>0</v>
      </c>
      <c r="BL538" s="19" t="s">
        <v>175</v>
      </c>
      <c r="BM538" s="256" t="s">
        <v>1772</v>
      </c>
    </row>
    <row r="539" spans="1:47" s="2" customFormat="1" ht="12">
      <c r="A539" s="40"/>
      <c r="B539" s="41"/>
      <c r="C539" s="42"/>
      <c r="D539" s="260" t="s">
        <v>369</v>
      </c>
      <c r="E539" s="42"/>
      <c r="F539" s="302" t="s">
        <v>1525</v>
      </c>
      <c r="G539" s="42"/>
      <c r="H539" s="42"/>
      <c r="I539" s="156"/>
      <c r="J539" s="42"/>
      <c r="K539" s="42"/>
      <c r="L539" s="46"/>
      <c r="M539" s="303"/>
      <c r="N539" s="304"/>
      <c r="O539" s="93"/>
      <c r="P539" s="93"/>
      <c r="Q539" s="93"/>
      <c r="R539" s="93"/>
      <c r="S539" s="93"/>
      <c r="T539" s="94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T539" s="19" t="s">
        <v>369</v>
      </c>
      <c r="AU539" s="19" t="s">
        <v>85</v>
      </c>
    </row>
    <row r="540" spans="1:65" s="2" customFormat="1" ht="16.5" customHeight="1">
      <c r="A540" s="40"/>
      <c r="B540" s="41"/>
      <c r="C540" s="245" t="s">
        <v>1411</v>
      </c>
      <c r="D540" s="245" t="s">
        <v>170</v>
      </c>
      <c r="E540" s="246" t="s">
        <v>1773</v>
      </c>
      <c r="F540" s="247" t="s">
        <v>1774</v>
      </c>
      <c r="G540" s="248" t="s">
        <v>173</v>
      </c>
      <c r="H540" s="249">
        <v>2.459</v>
      </c>
      <c r="I540" s="250"/>
      <c r="J540" s="251">
        <f>ROUND(I540*H540,2)</f>
        <v>0</v>
      </c>
      <c r="K540" s="247" t="s">
        <v>317</v>
      </c>
      <c r="L540" s="46"/>
      <c r="M540" s="252" t="s">
        <v>1</v>
      </c>
      <c r="N540" s="253" t="s">
        <v>42</v>
      </c>
      <c r="O540" s="93"/>
      <c r="P540" s="254">
        <f>O540*H540</f>
        <v>0</v>
      </c>
      <c r="Q540" s="254">
        <v>0</v>
      </c>
      <c r="R540" s="254">
        <f>Q540*H540</f>
        <v>0</v>
      </c>
      <c r="S540" s="254">
        <v>0</v>
      </c>
      <c r="T540" s="255">
        <f>S540*H540</f>
        <v>0</v>
      </c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R540" s="256" t="s">
        <v>175</v>
      </c>
      <c r="AT540" s="256" t="s">
        <v>170</v>
      </c>
      <c r="AU540" s="256" t="s">
        <v>85</v>
      </c>
      <c r="AY540" s="19" t="s">
        <v>167</v>
      </c>
      <c r="BE540" s="257">
        <f>IF(N540="základní",J540,0)</f>
        <v>0</v>
      </c>
      <c r="BF540" s="257">
        <f>IF(N540="snížená",J540,0)</f>
        <v>0</v>
      </c>
      <c r="BG540" s="257">
        <f>IF(N540="zákl. přenesená",J540,0)</f>
        <v>0</v>
      </c>
      <c r="BH540" s="257">
        <f>IF(N540="sníž. přenesená",J540,0)</f>
        <v>0</v>
      </c>
      <c r="BI540" s="257">
        <f>IF(N540="nulová",J540,0)</f>
        <v>0</v>
      </c>
      <c r="BJ540" s="19" t="s">
        <v>85</v>
      </c>
      <c r="BK540" s="257">
        <f>ROUND(I540*H540,2)</f>
        <v>0</v>
      </c>
      <c r="BL540" s="19" t="s">
        <v>175</v>
      </c>
      <c r="BM540" s="256" t="s">
        <v>1775</v>
      </c>
    </row>
    <row r="541" spans="1:47" s="2" customFormat="1" ht="12">
      <c r="A541" s="40"/>
      <c r="B541" s="41"/>
      <c r="C541" s="42"/>
      <c r="D541" s="260" t="s">
        <v>369</v>
      </c>
      <c r="E541" s="42"/>
      <c r="F541" s="302" t="s">
        <v>1239</v>
      </c>
      <c r="G541" s="42"/>
      <c r="H541" s="42"/>
      <c r="I541" s="156"/>
      <c r="J541" s="42"/>
      <c r="K541" s="42"/>
      <c r="L541" s="46"/>
      <c r="M541" s="303"/>
      <c r="N541" s="304"/>
      <c r="O541" s="93"/>
      <c r="P541" s="93"/>
      <c r="Q541" s="93"/>
      <c r="R541" s="93"/>
      <c r="S541" s="93"/>
      <c r="T541" s="94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T541" s="19" t="s">
        <v>369</v>
      </c>
      <c r="AU541" s="19" t="s">
        <v>85</v>
      </c>
    </row>
    <row r="542" spans="1:65" s="2" customFormat="1" ht="16.5" customHeight="1">
      <c r="A542" s="40"/>
      <c r="B542" s="41"/>
      <c r="C542" s="245" t="s">
        <v>1776</v>
      </c>
      <c r="D542" s="245" t="s">
        <v>170</v>
      </c>
      <c r="E542" s="246" t="s">
        <v>1777</v>
      </c>
      <c r="F542" s="247" t="s">
        <v>1778</v>
      </c>
      <c r="G542" s="248" t="s">
        <v>173</v>
      </c>
      <c r="H542" s="249">
        <v>5.614</v>
      </c>
      <c r="I542" s="250"/>
      <c r="J542" s="251">
        <f>ROUND(I542*H542,2)</f>
        <v>0</v>
      </c>
      <c r="K542" s="247" t="s">
        <v>317</v>
      </c>
      <c r="L542" s="46"/>
      <c r="M542" s="252" t="s">
        <v>1</v>
      </c>
      <c r="N542" s="253" t="s">
        <v>42</v>
      </c>
      <c r="O542" s="93"/>
      <c r="P542" s="254">
        <f>O542*H542</f>
        <v>0</v>
      </c>
      <c r="Q542" s="254">
        <v>0</v>
      </c>
      <c r="R542" s="254">
        <f>Q542*H542</f>
        <v>0</v>
      </c>
      <c r="S542" s="254">
        <v>0</v>
      </c>
      <c r="T542" s="255">
        <f>S542*H542</f>
        <v>0</v>
      </c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R542" s="256" t="s">
        <v>175</v>
      </c>
      <c r="AT542" s="256" t="s">
        <v>170</v>
      </c>
      <c r="AU542" s="256" t="s">
        <v>85</v>
      </c>
      <c r="AY542" s="19" t="s">
        <v>167</v>
      </c>
      <c r="BE542" s="257">
        <f>IF(N542="základní",J542,0)</f>
        <v>0</v>
      </c>
      <c r="BF542" s="257">
        <f>IF(N542="snížená",J542,0)</f>
        <v>0</v>
      </c>
      <c r="BG542" s="257">
        <f>IF(N542="zákl. přenesená",J542,0)</f>
        <v>0</v>
      </c>
      <c r="BH542" s="257">
        <f>IF(N542="sníž. přenesená",J542,0)</f>
        <v>0</v>
      </c>
      <c r="BI542" s="257">
        <f>IF(N542="nulová",J542,0)</f>
        <v>0</v>
      </c>
      <c r="BJ542" s="19" t="s">
        <v>85</v>
      </c>
      <c r="BK542" s="257">
        <f>ROUND(I542*H542,2)</f>
        <v>0</v>
      </c>
      <c r="BL542" s="19" t="s">
        <v>175</v>
      </c>
      <c r="BM542" s="256" t="s">
        <v>1779</v>
      </c>
    </row>
    <row r="543" spans="1:47" s="2" customFormat="1" ht="12">
      <c r="A543" s="40"/>
      <c r="B543" s="41"/>
      <c r="C543" s="42"/>
      <c r="D543" s="260" t="s">
        <v>369</v>
      </c>
      <c r="E543" s="42"/>
      <c r="F543" s="302" t="s">
        <v>1141</v>
      </c>
      <c r="G543" s="42"/>
      <c r="H543" s="42"/>
      <c r="I543" s="156"/>
      <c r="J543" s="42"/>
      <c r="K543" s="42"/>
      <c r="L543" s="46"/>
      <c r="M543" s="303"/>
      <c r="N543" s="304"/>
      <c r="O543" s="93"/>
      <c r="P543" s="93"/>
      <c r="Q543" s="93"/>
      <c r="R543" s="93"/>
      <c r="S543" s="93"/>
      <c r="T543" s="94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T543" s="19" t="s">
        <v>369</v>
      </c>
      <c r="AU543" s="19" t="s">
        <v>85</v>
      </c>
    </row>
    <row r="544" spans="1:65" s="2" customFormat="1" ht="16.5" customHeight="1">
      <c r="A544" s="40"/>
      <c r="B544" s="41"/>
      <c r="C544" s="245" t="s">
        <v>1414</v>
      </c>
      <c r="D544" s="245" t="s">
        <v>170</v>
      </c>
      <c r="E544" s="246" t="s">
        <v>1780</v>
      </c>
      <c r="F544" s="247" t="s">
        <v>1781</v>
      </c>
      <c r="G544" s="248" t="s">
        <v>173</v>
      </c>
      <c r="H544" s="249">
        <v>5.614</v>
      </c>
      <c r="I544" s="250"/>
      <c r="J544" s="251">
        <f>ROUND(I544*H544,2)</f>
        <v>0</v>
      </c>
      <c r="K544" s="247" t="s">
        <v>317</v>
      </c>
      <c r="L544" s="46"/>
      <c r="M544" s="252" t="s">
        <v>1</v>
      </c>
      <c r="N544" s="253" t="s">
        <v>42</v>
      </c>
      <c r="O544" s="93"/>
      <c r="P544" s="254">
        <f>O544*H544</f>
        <v>0</v>
      </c>
      <c r="Q544" s="254">
        <v>0</v>
      </c>
      <c r="R544" s="254">
        <f>Q544*H544</f>
        <v>0</v>
      </c>
      <c r="S544" s="254">
        <v>0</v>
      </c>
      <c r="T544" s="255">
        <f>S544*H544</f>
        <v>0</v>
      </c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R544" s="256" t="s">
        <v>175</v>
      </c>
      <c r="AT544" s="256" t="s">
        <v>170</v>
      </c>
      <c r="AU544" s="256" t="s">
        <v>85</v>
      </c>
      <c r="AY544" s="19" t="s">
        <v>167</v>
      </c>
      <c r="BE544" s="257">
        <f>IF(N544="základní",J544,0)</f>
        <v>0</v>
      </c>
      <c r="BF544" s="257">
        <f>IF(N544="snížená",J544,0)</f>
        <v>0</v>
      </c>
      <c r="BG544" s="257">
        <f>IF(N544="zákl. přenesená",J544,0)</f>
        <v>0</v>
      </c>
      <c r="BH544" s="257">
        <f>IF(N544="sníž. přenesená",J544,0)</f>
        <v>0</v>
      </c>
      <c r="BI544" s="257">
        <f>IF(N544="nulová",J544,0)</f>
        <v>0</v>
      </c>
      <c r="BJ544" s="19" t="s">
        <v>85</v>
      </c>
      <c r="BK544" s="257">
        <f>ROUND(I544*H544,2)</f>
        <v>0</v>
      </c>
      <c r="BL544" s="19" t="s">
        <v>175</v>
      </c>
      <c r="BM544" s="256" t="s">
        <v>1782</v>
      </c>
    </row>
    <row r="545" spans="1:47" s="2" customFormat="1" ht="12">
      <c r="A545" s="40"/>
      <c r="B545" s="41"/>
      <c r="C545" s="42"/>
      <c r="D545" s="260" t="s">
        <v>369</v>
      </c>
      <c r="E545" s="42"/>
      <c r="F545" s="302" t="s">
        <v>1141</v>
      </c>
      <c r="G545" s="42"/>
      <c r="H545" s="42"/>
      <c r="I545" s="156"/>
      <c r="J545" s="42"/>
      <c r="K545" s="42"/>
      <c r="L545" s="46"/>
      <c r="M545" s="303"/>
      <c r="N545" s="304"/>
      <c r="O545" s="93"/>
      <c r="P545" s="93"/>
      <c r="Q545" s="93"/>
      <c r="R545" s="93"/>
      <c r="S545" s="93"/>
      <c r="T545" s="94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T545" s="19" t="s">
        <v>369</v>
      </c>
      <c r="AU545" s="19" t="s">
        <v>85</v>
      </c>
    </row>
    <row r="546" spans="1:65" s="2" customFormat="1" ht="16.5" customHeight="1">
      <c r="A546" s="40"/>
      <c r="B546" s="41"/>
      <c r="C546" s="245" t="s">
        <v>1783</v>
      </c>
      <c r="D546" s="245" t="s">
        <v>170</v>
      </c>
      <c r="E546" s="246" t="s">
        <v>1784</v>
      </c>
      <c r="F546" s="247" t="s">
        <v>1785</v>
      </c>
      <c r="G546" s="248" t="s">
        <v>173</v>
      </c>
      <c r="H546" s="249">
        <v>5.314</v>
      </c>
      <c r="I546" s="250"/>
      <c r="J546" s="251">
        <f>ROUND(I546*H546,2)</f>
        <v>0</v>
      </c>
      <c r="K546" s="247" t="s">
        <v>317</v>
      </c>
      <c r="L546" s="46"/>
      <c r="M546" s="252" t="s">
        <v>1</v>
      </c>
      <c r="N546" s="253" t="s">
        <v>42</v>
      </c>
      <c r="O546" s="93"/>
      <c r="P546" s="254">
        <f>O546*H546</f>
        <v>0</v>
      </c>
      <c r="Q546" s="254">
        <v>0</v>
      </c>
      <c r="R546" s="254">
        <f>Q546*H546</f>
        <v>0</v>
      </c>
      <c r="S546" s="254">
        <v>0</v>
      </c>
      <c r="T546" s="255">
        <f>S546*H546</f>
        <v>0</v>
      </c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R546" s="256" t="s">
        <v>175</v>
      </c>
      <c r="AT546" s="256" t="s">
        <v>170</v>
      </c>
      <c r="AU546" s="256" t="s">
        <v>85</v>
      </c>
      <c r="AY546" s="19" t="s">
        <v>167</v>
      </c>
      <c r="BE546" s="257">
        <f>IF(N546="základní",J546,0)</f>
        <v>0</v>
      </c>
      <c r="BF546" s="257">
        <f>IF(N546="snížená",J546,0)</f>
        <v>0</v>
      </c>
      <c r="BG546" s="257">
        <f>IF(N546="zákl. přenesená",J546,0)</f>
        <v>0</v>
      </c>
      <c r="BH546" s="257">
        <f>IF(N546="sníž. přenesená",J546,0)</f>
        <v>0</v>
      </c>
      <c r="BI546" s="257">
        <f>IF(N546="nulová",J546,0)</f>
        <v>0</v>
      </c>
      <c r="BJ546" s="19" t="s">
        <v>85</v>
      </c>
      <c r="BK546" s="257">
        <f>ROUND(I546*H546,2)</f>
        <v>0</v>
      </c>
      <c r="BL546" s="19" t="s">
        <v>175</v>
      </c>
      <c r="BM546" s="256" t="s">
        <v>1786</v>
      </c>
    </row>
    <row r="547" spans="1:47" s="2" customFormat="1" ht="12">
      <c r="A547" s="40"/>
      <c r="B547" s="41"/>
      <c r="C547" s="42"/>
      <c r="D547" s="260" t="s">
        <v>369</v>
      </c>
      <c r="E547" s="42"/>
      <c r="F547" s="302" t="s">
        <v>1141</v>
      </c>
      <c r="G547" s="42"/>
      <c r="H547" s="42"/>
      <c r="I547" s="156"/>
      <c r="J547" s="42"/>
      <c r="K547" s="42"/>
      <c r="L547" s="46"/>
      <c r="M547" s="303"/>
      <c r="N547" s="304"/>
      <c r="O547" s="93"/>
      <c r="P547" s="93"/>
      <c r="Q547" s="93"/>
      <c r="R547" s="93"/>
      <c r="S547" s="93"/>
      <c r="T547" s="94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T547" s="19" t="s">
        <v>369</v>
      </c>
      <c r="AU547" s="19" t="s">
        <v>85</v>
      </c>
    </row>
    <row r="548" spans="1:65" s="2" customFormat="1" ht="16.5" customHeight="1">
      <c r="A548" s="40"/>
      <c r="B548" s="41"/>
      <c r="C548" s="245" t="s">
        <v>1418</v>
      </c>
      <c r="D548" s="245" t="s">
        <v>170</v>
      </c>
      <c r="E548" s="246" t="s">
        <v>1787</v>
      </c>
      <c r="F548" s="247" t="s">
        <v>1788</v>
      </c>
      <c r="G548" s="248" t="s">
        <v>173</v>
      </c>
      <c r="H548" s="249">
        <v>5.451</v>
      </c>
      <c r="I548" s="250"/>
      <c r="J548" s="251">
        <f>ROUND(I548*H548,2)</f>
        <v>0</v>
      </c>
      <c r="K548" s="247" t="s">
        <v>317</v>
      </c>
      <c r="L548" s="46"/>
      <c r="M548" s="252" t="s">
        <v>1</v>
      </c>
      <c r="N548" s="253" t="s">
        <v>42</v>
      </c>
      <c r="O548" s="93"/>
      <c r="P548" s="254">
        <f>O548*H548</f>
        <v>0</v>
      </c>
      <c r="Q548" s="254">
        <v>0</v>
      </c>
      <c r="R548" s="254">
        <f>Q548*H548</f>
        <v>0</v>
      </c>
      <c r="S548" s="254">
        <v>0</v>
      </c>
      <c r="T548" s="255">
        <f>S548*H548</f>
        <v>0</v>
      </c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R548" s="256" t="s">
        <v>175</v>
      </c>
      <c r="AT548" s="256" t="s">
        <v>170</v>
      </c>
      <c r="AU548" s="256" t="s">
        <v>85</v>
      </c>
      <c r="AY548" s="19" t="s">
        <v>167</v>
      </c>
      <c r="BE548" s="257">
        <f>IF(N548="základní",J548,0)</f>
        <v>0</v>
      </c>
      <c r="BF548" s="257">
        <f>IF(N548="snížená",J548,0)</f>
        <v>0</v>
      </c>
      <c r="BG548" s="257">
        <f>IF(N548="zákl. přenesená",J548,0)</f>
        <v>0</v>
      </c>
      <c r="BH548" s="257">
        <f>IF(N548="sníž. přenesená",J548,0)</f>
        <v>0</v>
      </c>
      <c r="BI548" s="257">
        <f>IF(N548="nulová",J548,0)</f>
        <v>0</v>
      </c>
      <c r="BJ548" s="19" t="s">
        <v>85</v>
      </c>
      <c r="BK548" s="257">
        <f>ROUND(I548*H548,2)</f>
        <v>0</v>
      </c>
      <c r="BL548" s="19" t="s">
        <v>175</v>
      </c>
      <c r="BM548" s="256" t="s">
        <v>1789</v>
      </c>
    </row>
    <row r="549" spans="1:47" s="2" customFormat="1" ht="12">
      <c r="A549" s="40"/>
      <c r="B549" s="41"/>
      <c r="C549" s="42"/>
      <c r="D549" s="260" t="s">
        <v>369</v>
      </c>
      <c r="E549" s="42"/>
      <c r="F549" s="302" t="s">
        <v>1141</v>
      </c>
      <c r="G549" s="42"/>
      <c r="H549" s="42"/>
      <c r="I549" s="156"/>
      <c r="J549" s="42"/>
      <c r="K549" s="42"/>
      <c r="L549" s="46"/>
      <c r="M549" s="303"/>
      <c r="N549" s="304"/>
      <c r="O549" s="93"/>
      <c r="P549" s="93"/>
      <c r="Q549" s="93"/>
      <c r="R549" s="93"/>
      <c r="S549" s="93"/>
      <c r="T549" s="94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T549" s="19" t="s">
        <v>369</v>
      </c>
      <c r="AU549" s="19" t="s">
        <v>85</v>
      </c>
    </row>
    <row r="550" spans="1:65" s="2" customFormat="1" ht="16.5" customHeight="1">
      <c r="A550" s="40"/>
      <c r="B550" s="41"/>
      <c r="C550" s="245" t="s">
        <v>1790</v>
      </c>
      <c r="D550" s="245" t="s">
        <v>170</v>
      </c>
      <c r="E550" s="246" t="s">
        <v>1791</v>
      </c>
      <c r="F550" s="247" t="s">
        <v>1792</v>
      </c>
      <c r="G550" s="248" t="s">
        <v>173</v>
      </c>
      <c r="H550" s="249">
        <v>5.658</v>
      </c>
      <c r="I550" s="250"/>
      <c r="J550" s="251">
        <f>ROUND(I550*H550,2)</f>
        <v>0</v>
      </c>
      <c r="K550" s="247" t="s">
        <v>317</v>
      </c>
      <c r="L550" s="46"/>
      <c r="M550" s="252" t="s">
        <v>1</v>
      </c>
      <c r="N550" s="253" t="s">
        <v>42</v>
      </c>
      <c r="O550" s="93"/>
      <c r="P550" s="254">
        <f>O550*H550</f>
        <v>0</v>
      </c>
      <c r="Q550" s="254">
        <v>0</v>
      </c>
      <c r="R550" s="254">
        <f>Q550*H550</f>
        <v>0</v>
      </c>
      <c r="S550" s="254">
        <v>0</v>
      </c>
      <c r="T550" s="255">
        <f>S550*H550</f>
        <v>0</v>
      </c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R550" s="256" t="s">
        <v>175</v>
      </c>
      <c r="AT550" s="256" t="s">
        <v>170</v>
      </c>
      <c r="AU550" s="256" t="s">
        <v>85</v>
      </c>
      <c r="AY550" s="19" t="s">
        <v>167</v>
      </c>
      <c r="BE550" s="257">
        <f>IF(N550="základní",J550,0)</f>
        <v>0</v>
      </c>
      <c r="BF550" s="257">
        <f>IF(N550="snížená",J550,0)</f>
        <v>0</v>
      </c>
      <c r="BG550" s="257">
        <f>IF(N550="zákl. přenesená",J550,0)</f>
        <v>0</v>
      </c>
      <c r="BH550" s="257">
        <f>IF(N550="sníž. přenesená",J550,0)</f>
        <v>0</v>
      </c>
      <c r="BI550" s="257">
        <f>IF(N550="nulová",J550,0)</f>
        <v>0</v>
      </c>
      <c r="BJ550" s="19" t="s">
        <v>85</v>
      </c>
      <c r="BK550" s="257">
        <f>ROUND(I550*H550,2)</f>
        <v>0</v>
      </c>
      <c r="BL550" s="19" t="s">
        <v>175</v>
      </c>
      <c r="BM550" s="256" t="s">
        <v>1793</v>
      </c>
    </row>
    <row r="551" spans="1:47" s="2" customFormat="1" ht="12">
      <c r="A551" s="40"/>
      <c r="B551" s="41"/>
      <c r="C551" s="42"/>
      <c r="D551" s="260" t="s">
        <v>369</v>
      </c>
      <c r="E551" s="42"/>
      <c r="F551" s="302" t="s">
        <v>1138</v>
      </c>
      <c r="G551" s="42"/>
      <c r="H551" s="42"/>
      <c r="I551" s="156"/>
      <c r="J551" s="42"/>
      <c r="K551" s="42"/>
      <c r="L551" s="46"/>
      <c r="M551" s="303"/>
      <c r="N551" s="304"/>
      <c r="O551" s="93"/>
      <c r="P551" s="93"/>
      <c r="Q551" s="93"/>
      <c r="R551" s="93"/>
      <c r="S551" s="93"/>
      <c r="T551" s="94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T551" s="19" t="s">
        <v>369</v>
      </c>
      <c r="AU551" s="19" t="s">
        <v>85</v>
      </c>
    </row>
    <row r="552" spans="1:65" s="2" customFormat="1" ht="16.5" customHeight="1">
      <c r="A552" s="40"/>
      <c r="B552" s="41"/>
      <c r="C552" s="245" t="s">
        <v>1421</v>
      </c>
      <c r="D552" s="245" t="s">
        <v>170</v>
      </c>
      <c r="E552" s="246" t="s">
        <v>1794</v>
      </c>
      <c r="F552" s="247" t="s">
        <v>1795</v>
      </c>
      <c r="G552" s="248" t="s">
        <v>173</v>
      </c>
      <c r="H552" s="249">
        <v>2.338</v>
      </c>
      <c r="I552" s="250"/>
      <c r="J552" s="251">
        <f>ROUND(I552*H552,2)</f>
        <v>0</v>
      </c>
      <c r="K552" s="247" t="s">
        <v>317</v>
      </c>
      <c r="L552" s="46"/>
      <c r="M552" s="252" t="s">
        <v>1</v>
      </c>
      <c r="N552" s="253" t="s">
        <v>42</v>
      </c>
      <c r="O552" s="93"/>
      <c r="P552" s="254">
        <f>O552*H552</f>
        <v>0</v>
      </c>
      <c r="Q552" s="254">
        <v>0</v>
      </c>
      <c r="R552" s="254">
        <f>Q552*H552</f>
        <v>0</v>
      </c>
      <c r="S552" s="254">
        <v>0</v>
      </c>
      <c r="T552" s="255">
        <f>S552*H552</f>
        <v>0</v>
      </c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R552" s="256" t="s">
        <v>175</v>
      </c>
      <c r="AT552" s="256" t="s">
        <v>170</v>
      </c>
      <c r="AU552" s="256" t="s">
        <v>85</v>
      </c>
      <c r="AY552" s="19" t="s">
        <v>167</v>
      </c>
      <c r="BE552" s="257">
        <f>IF(N552="základní",J552,0)</f>
        <v>0</v>
      </c>
      <c r="BF552" s="257">
        <f>IF(N552="snížená",J552,0)</f>
        <v>0</v>
      </c>
      <c r="BG552" s="257">
        <f>IF(N552="zákl. přenesená",J552,0)</f>
        <v>0</v>
      </c>
      <c r="BH552" s="257">
        <f>IF(N552="sníž. přenesená",J552,0)</f>
        <v>0</v>
      </c>
      <c r="BI552" s="257">
        <f>IF(N552="nulová",J552,0)</f>
        <v>0</v>
      </c>
      <c r="BJ552" s="19" t="s">
        <v>85</v>
      </c>
      <c r="BK552" s="257">
        <f>ROUND(I552*H552,2)</f>
        <v>0</v>
      </c>
      <c r="BL552" s="19" t="s">
        <v>175</v>
      </c>
      <c r="BM552" s="256" t="s">
        <v>1796</v>
      </c>
    </row>
    <row r="553" spans="1:47" s="2" customFormat="1" ht="12">
      <c r="A553" s="40"/>
      <c r="B553" s="41"/>
      <c r="C553" s="42"/>
      <c r="D553" s="260" t="s">
        <v>369</v>
      </c>
      <c r="E553" s="42"/>
      <c r="F553" s="302" t="s">
        <v>1141</v>
      </c>
      <c r="G553" s="42"/>
      <c r="H553" s="42"/>
      <c r="I553" s="156"/>
      <c r="J553" s="42"/>
      <c r="K553" s="42"/>
      <c r="L553" s="46"/>
      <c r="M553" s="303"/>
      <c r="N553" s="304"/>
      <c r="O553" s="93"/>
      <c r="P553" s="93"/>
      <c r="Q553" s="93"/>
      <c r="R553" s="93"/>
      <c r="S553" s="93"/>
      <c r="T553" s="94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T553" s="19" t="s">
        <v>369</v>
      </c>
      <c r="AU553" s="19" t="s">
        <v>85</v>
      </c>
    </row>
    <row r="554" spans="1:65" s="2" customFormat="1" ht="16.5" customHeight="1">
      <c r="A554" s="40"/>
      <c r="B554" s="41"/>
      <c r="C554" s="245" t="s">
        <v>1797</v>
      </c>
      <c r="D554" s="245" t="s">
        <v>170</v>
      </c>
      <c r="E554" s="246" t="s">
        <v>1798</v>
      </c>
      <c r="F554" s="247" t="s">
        <v>1799</v>
      </c>
      <c r="G554" s="248" t="s">
        <v>173</v>
      </c>
      <c r="H554" s="249">
        <v>3.644</v>
      </c>
      <c r="I554" s="250"/>
      <c r="J554" s="251">
        <f>ROUND(I554*H554,2)</f>
        <v>0</v>
      </c>
      <c r="K554" s="247" t="s">
        <v>317</v>
      </c>
      <c r="L554" s="46"/>
      <c r="M554" s="252" t="s">
        <v>1</v>
      </c>
      <c r="N554" s="253" t="s">
        <v>42</v>
      </c>
      <c r="O554" s="93"/>
      <c r="P554" s="254">
        <f>O554*H554</f>
        <v>0</v>
      </c>
      <c r="Q554" s="254">
        <v>0</v>
      </c>
      <c r="R554" s="254">
        <f>Q554*H554</f>
        <v>0</v>
      </c>
      <c r="S554" s="254">
        <v>0</v>
      </c>
      <c r="T554" s="255">
        <f>S554*H554</f>
        <v>0</v>
      </c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R554" s="256" t="s">
        <v>175</v>
      </c>
      <c r="AT554" s="256" t="s">
        <v>170</v>
      </c>
      <c r="AU554" s="256" t="s">
        <v>85</v>
      </c>
      <c r="AY554" s="19" t="s">
        <v>167</v>
      </c>
      <c r="BE554" s="257">
        <f>IF(N554="základní",J554,0)</f>
        <v>0</v>
      </c>
      <c r="BF554" s="257">
        <f>IF(N554="snížená",J554,0)</f>
        <v>0</v>
      </c>
      <c r="BG554" s="257">
        <f>IF(N554="zákl. přenesená",J554,0)</f>
        <v>0</v>
      </c>
      <c r="BH554" s="257">
        <f>IF(N554="sníž. přenesená",J554,0)</f>
        <v>0</v>
      </c>
      <c r="BI554" s="257">
        <f>IF(N554="nulová",J554,0)</f>
        <v>0</v>
      </c>
      <c r="BJ554" s="19" t="s">
        <v>85</v>
      </c>
      <c r="BK554" s="257">
        <f>ROUND(I554*H554,2)</f>
        <v>0</v>
      </c>
      <c r="BL554" s="19" t="s">
        <v>175</v>
      </c>
      <c r="BM554" s="256" t="s">
        <v>1800</v>
      </c>
    </row>
    <row r="555" spans="1:47" s="2" customFormat="1" ht="12">
      <c r="A555" s="40"/>
      <c r="B555" s="41"/>
      <c r="C555" s="42"/>
      <c r="D555" s="260" t="s">
        <v>369</v>
      </c>
      <c r="E555" s="42"/>
      <c r="F555" s="302" t="s">
        <v>1141</v>
      </c>
      <c r="G555" s="42"/>
      <c r="H555" s="42"/>
      <c r="I555" s="156"/>
      <c r="J555" s="42"/>
      <c r="K555" s="42"/>
      <c r="L555" s="46"/>
      <c r="M555" s="303"/>
      <c r="N555" s="304"/>
      <c r="O555" s="93"/>
      <c r="P555" s="93"/>
      <c r="Q555" s="93"/>
      <c r="R555" s="93"/>
      <c r="S555" s="93"/>
      <c r="T555" s="94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T555" s="19" t="s">
        <v>369</v>
      </c>
      <c r="AU555" s="19" t="s">
        <v>85</v>
      </c>
    </row>
    <row r="556" spans="1:65" s="2" customFormat="1" ht="16.5" customHeight="1">
      <c r="A556" s="40"/>
      <c r="B556" s="41"/>
      <c r="C556" s="245" t="s">
        <v>1425</v>
      </c>
      <c r="D556" s="245" t="s">
        <v>170</v>
      </c>
      <c r="E556" s="246" t="s">
        <v>1801</v>
      </c>
      <c r="F556" s="247" t="s">
        <v>1802</v>
      </c>
      <c r="G556" s="248" t="s">
        <v>173</v>
      </c>
      <c r="H556" s="249">
        <v>5.094</v>
      </c>
      <c r="I556" s="250"/>
      <c r="J556" s="251">
        <f>ROUND(I556*H556,2)</f>
        <v>0</v>
      </c>
      <c r="K556" s="247" t="s">
        <v>317</v>
      </c>
      <c r="L556" s="46"/>
      <c r="M556" s="252" t="s">
        <v>1</v>
      </c>
      <c r="N556" s="253" t="s">
        <v>42</v>
      </c>
      <c r="O556" s="93"/>
      <c r="P556" s="254">
        <f>O556*H556</f>
        <v>0</v>
      </c>
      <c r="Q556" s="254">
        <v>0</v>
      </c>
      <c r="R556" s="254">
        <f>Q556*H556</f>
        <v>0</v>
      </c>
      <c r="S556" s="254">
        <v>0</v>
      </c>
      <c r="T556" s="255">
        <f>S556*H556</f>
        <v>0</v>
      </c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R556" s="256" t="s">
        <v>175</v>
      </c>
      <c r="AT556" s="256" t="s">
        <v>170</v>
      </c>
      <c r="AU556" s="256" t="s">
        <v>85</v>
      </c>
      <c r="AY556" s="19" t="s">
        <v>167</v>
      </c>
      <c r="BE556" s="257">
        <f>IF(N556="základní",J556,0)</f>
        <v>0</v>
      </c>
      <c r="BF556" s="257">
        <f>IF(N556="snížená",J556,0)</f>
        <v>0</v>
      </c>
      <c r="BG556" s="257">
        <f>IF(N556="zákl. přenesená",J556,0)</f>
        <v>0</v>
      </c>
      <c r="BH556" s="257">
        <f>IF(N556="sníž. přenesená",J556,0)</f>
        <v>0</v>
      </c>
      <c r="BI556" s="257">
        <f>IF(N556="nulová",J556,0)</f>
        <v>0</v>
      </c>
      <c r="BJ556" s="19" t="s">
        <v>85</v>
      </c>
      <c r="BK556" s="257">
        <f>ROUND(I556*H556,2)</f>
        <v>0</v>
      </c>
      <c r="BL556" s="19" t="s">
        <v>175</v>
      </c>
      <c r="BM556" s="256" t="s">
        <v>1803</v>
      </c>
    </row>
    <row r="557" spans="1:47" s="2" customFormat="1" ht="12">
      <c r="A557" s="40"/>
      <c r="B557" s="41"/>
      <c r="C557" s="42"/>
      <c r="D557" s="260" t="s">
        <v>369</v>
      </c>
      <c r="E557" s="42"/>
      <c r="F557" s="302" t="s">
        <v>1141</v>
      </c>
      <c r="G557" s="42"/>
      <c r="H557" s="42"/>
      <c r="I557" s="156"/>
      <c r="J557" s="42"/>
      <c r="K557" s="42"/>
      <c r="L557" s="46"/>
      <c r="M557" s="303"/>
      <c r="N557" s="304"/>
      <c r="O557" s="93"/>
      <c r="P557" s="93"/>
      <c r="Q557" s="93"/>
      <c r="R557" s="93"/>
      <c r="S557" s="93"/>
      <c r="T557" s="94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T557" s="19" t="s">
        <v>369</v>
      </c>
      <c r="AU557" s="19" t="s">
        <v>85</v>
      </c>
    </row>
    <row r="558" spans="1:65" s="2" customFormat="1" ht="16.5" customHeight="1">
      <c r="A558" s="40"/>
      <c r="B558" s="41"/>
      <c r="C558" s="245" t="s">
        <v>1804</v>
      </c>
      <c r="D558" s="245" t="s">
        <v>170</v>
      </c>
      <c r="E558" s="246" t="s">
        <v>1805</v>
      </c>
      <c r="F558" s="247" t="s">
        <v>1806</v>
      </c>
      <c r="G558" s="248" t="s">
        <v>173</v>
      </c>
      <c r="H558" s="249">
        <v>7.491</v>
      </c>
      <c r="I558" s="250"/>
      <c r="J558" s="251">
        <f>ROUND(I558*H558,2)</f>
        <v>0</v>
      </c>
      <c r="K558" s="247" t="s">
        <v>317</v>
      </c>
      <c r="L558" s="46"/>
      <c r="M558" s="252" t="s">
        <v>1</v>
      </c>
      <c r="N558" s="253" t="s">
        <v>42</v>
      </c>
      <c r="O558" s="93"/>
      <c r="P558" s="254">
        <f>O558*H558</f>
        <v>0</v>
      </c>
      <c r="Q558" s="254">
        <v>0</v>
      </c>
      <c r="R558" s="254">
        <f>Q558*H558</f>
        <v>0</v>
      </c>
      <c r="S558" s="254">
        <v>0</v>
      </c>
      <c r="T558" s="255">
        <f>S558*H558</f>
        <v>0</v>
      </c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R558" s="256" t="s">
        <v>175</v>
      </c>
      <c r="AT558" s="256" t="s">
        <v>170</v>
      </c>
      <c r="AU558" s="256" t="s">
        <v>85</v>
      </c>
      <c r="AY558" s="19" t="s">
        <v>167</v>
      </c>
      <c r="BE558" s="257">
        <f>IF(N558="základní",J558,0)</f>
        <v>0</v>
      </c>
      <c r="BF558" s="257">
        <f>IF(N558="snížená",J558,0)</f>
        <v>0</v>
      </c>
      <c r="BG558" s="257">
        <f>IF(N558="zákl. přenesená",J558,0)</f>
        <v>0</v>
      </c>
      <c r="BH558" s="257">
        <f>IF(N558="sníž. přenesená",J558,0)</f>
        <v>0</v>
      </c>
      <c r="BI558" s="257">
        <f>IF(N558="nulová",J558,0)</f>
        <v>0</v>
      </c>
      <c r="BJ558" s="19" t="s">
        <v>85</v>
      </c>
      <c r="BK558" s="257">
        <f>ROUND(I558*H558,2)</f>
        <v>0</v>
      </c>
      <c r="BL558" s="19" t="s">
        <v>175</v>
      </c>
      <c r="BM558" s="256" t="s">
        <v>1807</v>
      </c>
    </row>
    <row r="559" spans="1:47" s="2" customFormat="1" ht="12">
      <c r="A559" s="40"/>
      <c r="B559" s="41"/>
      <c r="C559" s="42"/>
      <c r="D559" s="260" t="s">
        <v>369</v>
      </c>
      <c r="E559" s="42"/>
      <c r="F559" s="302" t="s">
        <v>1141</v>
      </c>
      <c r="G559" s="42"/>
      <c r="H559" s="42"/>
      <c r="I559" s="156"/>
      <c r="J559" s="42"/>
      <c r="K559" s="42"/>
      <c r="L559" s="46"/>
      <c r="M559" s="303"/>
      <c r="N559" s="304"/>
      <c r="O559" s="93"/>
      <c r="P559" s="93"/>
      <c r="Q559" s="93"/>
      <c r="R559" s="93"/>
      <c r="S559" s="93"/>
      <c r="T559" s="94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T559" s="19" t="s">
        <v>369</v>
      </c>
      <c r="AU559" s="19" t="s">
        <v>85</v>
      </c>
    </row>
    <row r="560" spans="1:65" s="2" customFormat="1" ht="16.5" customHeight="1">
      <c r="A560" s="40"/>
      <c r="B560" s="41"/>
      <c r="C560" s="245" t="s">
        <v>1428</v>
      </c>
      <c r="D560" s="245" t="s">
        <v>170</v>
      </c>
      <c r="E560" s="246" t="s">
        <v>1808</v>
      </c>
      <c r="F560" s="247" t="s">
        <v>1809</v>
      </c>
      <c r="G560" s="248" t="s">
        <v>173</v>
      </c>
      <c r="H560" s="249">
        <v>3.496</v>
      </c>
      <c r="I560" s="250"/>
      <c r="J560" s="251">
        <f>ROUND(I560*H560,2)</f>
        <v>0</v>
      </c>
      <c r="K560" s="247" t="s">
        <v>317</v>
      </c>
      <c r="L560" s="46"/>
      <c r="M560" s="252" t="s">
        <v>1</v>
      </c>
      <c r="N560" s="253" t="s">
        <v>42</v>
      </c>
      <c r="O560" s="93"/>
      <c r="P560" s="254">
        <f>O560*H560</f>
        <v>0</v>
      </c>
      <c r="Q560" s="254">
        <v>0</v>
      </c>
      <c r="R560" s="254">
        <f>Q560*H560</f>
        <v>0</v>
      </c>
      <c r="S560" s="254">
        <v>0</v>
      </c>
      <c r="T560" s="255">
        <f>S560*H560</f>
        <v>0</v>
      </c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R560" s="256" t="s">
        <v>175</v>
      </c>
      <c r="AT560" s="256" t="s">
        <v>170</v>
      </c>
      <c r="AU560" s="256" t="s">
        <v>85</v>
      </c>
      <c r="AY560" s="19" t="s">
        <v>167</v>
      </c>
      <c r="BE560" s="257">
        <f>IF(N560="základní",J560,0)</f>
        <v>0</v>
      </c>
      <c r="BF560" s="257">
        <f>IF(N560="snížená",J560,0)</f>
        <v>0</v>
      </c>
      <c r="BG560" s="257">
        <f>IF(N560="zákl. přenesená",J560,0)</f>
        <v>0</v>
      </c>
      <c r="BH560" s="257">
        <f>IF(N560="sníž. přenesená",J560,0)</f>
        <v>0</v>
      </c>
      <c r="BI560" s="257">
        <f>IF(N560="nulová",J560,0)</f>
        <v>0</v>
      </c>
      <c r="BJ560" s="19" t="s">
        <v>85</v>
      </c>
      <c r="BK560" s="257">
        <f>ROUND(I560*H560,2)</f>
        <v>0</v>
      </c>
      <c r="BL560" s="19" t="s">
        <v>175</v>
      </c>
      <c r="BM560" s="256" t="s">
        <v>1810</v>
      </c>
    </row>
    <row r="561" spans="1:47" s="2" customFormat="1" ht="12">
      <c r="A561" s="40"/>
      <c r="B561" s="41"/>
      <c r="C561" s="42"/>
      <c r="D561" s="260" t="s">
        <v>369</v>
      </c>
      <c r="E561" s="42"/>
      <c r="F561" s="302" t="s">
        <v>1141</v>
      </c>
      <c r="G561" s="42"/>
      <c r="H561" s="42"/>
      <c r="I561" s="156"/>
      <c r="J561" s="42"/>
      <c r="K561" s="42"/>
      <c r="L561" s="46"/>
      <c r="M561" s="303"/>
      <c r="N561" s="304"/>
      <c r="O561" s="93"/>
      <c r="P561" s="93"/>
      <c r="Q561" s="93"/>
      <c r="R561" s="93"/>
      <c r="S561" s="93"/>
      <c r="T561" s="94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T561" s="19" t="s">
        <v>369</v>
      </c>
      <c r="AU561" s="19" t="s">
        <v>85</v>
      </c>
    </row>
    <row r="562" spans="1:65" s="2" customFormat="1" ht="16.5" customHeight="1">
      <c r="A562" s="40"/>
      <c r="B562" s="41"/>
      <c r="C562" s="245" t="s">
        <v>1811</v>
      </c>
      <c r="D562" s="245" t="s">
        <v>170</v>
      </c>
      <c r="E562" s="246" t="s">
        <v>1812</v>
      </c>
      <c r="F562" s="247" t="s">
        <v>1813</v>
      </c>
      <c r="G562" s="248" t="s">
        <v>173</v>
      </c>
      <c r="H562" s="249">
        <v>3.585</v>
      </c>
      <c r="I562" s="250"/>
      <c r="J562" s="251">
        <f>ROUND(I562*H562,2)</f>
        <v>0</v>
      </c>
      <c r="K562" s="247" t="s">
        <v>317</v>
      </c>
      <c r="L562" s="46"/>
      <c r="M562" s="252" t="s">
        <v>1</v>
      </c>
      <c r="N562" s="253" t="s">
        <v>42</v>
      </c>
      <c r="O562" s="93"/>
      <c r="P562" s="254">
        <f>O562*H562</f>
        <v>0</v>
      </c>
      <c r="Q562" s="254">
        <v>0</v>
      </c>
      <c r="R562" s="254">
        <f>Q562*H562</f>
        <v>0</v>
      </c>
      <c r="S562" s="254">
        <v>0</v>
      </c>
      <c r="T562" s="255">
        <f>S562*H562</f>
        <v>0</v>
      </c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R562" s="256" t="s">
        <v>175</v>
      </c>
      <c r="AT562" s="256" t="s">
        <v>170</v>
      </c>
      <c r="AU562" s="256" t="s">
        <v>85</v>
      </c>
      <c r="AY562" s="19" t="s">
        <v>167</v>
      </c>
      <c r="BE562" s="257">
        <f>IF(N562="základní",J562,0)</f>
        <v>0</v>
      </c>
      <c r="BF562" s="257">
        <f>IF(N562="snížená",J562,0)</f>
        <v>0</v>
      </c>
      <c r="BG562" s="257">
        <f>IF(N562="zákl. přenesená",J562,0)</f>
        <v>0</v>
      </c>
      <c r="BH562" s="257">
        <f>IF(N562="sníž. přenesená",J562,0)</f>
        <v>0</v>
      </c>
      <c r="BI562" s="257">
        <f>IF(N562="nulová",J562,0)</f>
        <v>0</v>
      </c>
      <c r="BJ562" s="19" t="s">
        <v>85</v>
      </c>
      <c r="BK562" s="257">
        <f>ROUND(I562*H562,2)</f>
        <v>0</v>
      </c>
      <c r="BL562" s="19" t="s">
        <v>175</v>
      </c>
      <c r="BM562" s="256" t="s">
        <v>1814</v>
      </c>
    </row>
    <row r="563" spans="1:47" s="2" customFormat="1" ht="12">
      <c r="A563" s="40"/>
      <c r="B563" s="41"/>
      <c r="C563" s="42"/>
      <c r="D563" s="260" t="s">
        <v>369</v>
      </c>
      <c r="E563" s="42"/>
      <c r="F563" s="302" t="s">
        <v>1141</v>
      </c>
      <c r="G563" s="42"/>
      <c r="H563" s="42"/>
      <c r="I563" s="156"/>
      <c r="J563" s="42"/>
      <c r="K563" s="42"/>
      <c r="L563" s="46"/>
      <c r="M563" s="303"/>
      <c r="N563" s="304"/>
      <c r="O563" s="93"/>
      <c r="P563" s="93"/>
      <c r="Q563" s="93"/>
      <c r="R563" s="93"/>
      <c r="S563" s="93"/>
      <c r="T563" s="94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T563" s="19" t="s">
        <v>369</v>
      </c>
      <c r="AU563" s="19" t="s">
        <v>85</v>
      </c>
    </row>
    <row r="564" spans="1:65" s="2" customFormat="1" ht="16.5" customHeight="1">
      <c r="A564" s="40"/>
      <c r="B564" s="41"/>
      <c r="C564" s="245" t="s">
        <v>1432</v>
      </c>
      <c r="D564" s="245" t="s">
        <v>170</v>
      </c>
      <c r="E564" s="246" t="s">
        <v>1815</v>
      </c>
      <c r="F564" s="247" t="s">
        <v>1816</v>
      </c>
      <c r="G564" s="248" t="s">
        <v>173</v>
      </c>
      <c r="H564" s="249">
        <v>3.866</v>
      </c>
      <c r="I564" s="250"/>
      <c r="J564" s="251">
        <f>ROUND(I564*H564,2)</f>
        <v>0</v>
      </c>
      <c r="K564" s="247" t="s">
        <v>317</v>
      </c>
      <c r="L564" s="46"/>
      <c r="M564" s="252" t="s">
        <v>1</v>
      </c>
      <c r="N564" s="253" t="s">
        <v>42</v>
      </c>
      <c r="O564" s="93"/>
      <c r="P564" s="254">
        <f>O564*H564</f>
        <v>0</v>
      </c>
      <c r="Q564" s="254">
        <v>0</v>
      </c>
      <c r="R564" s="254">
        <f>Q564*H564</f>
        <v>0</v>
      </c>
      <c r="S564" s="254">
        <v>0</v>
      </c>
      <c r="T564" s="255">
        <f>S564*H564</f>
        <v>0</v>
      </c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R564" s="256" t="s">
        <v>175</v>
      </c>
      <c r="AT564" s="256" t="s">
        <v>170</v>
      </c>
      <c r="AU564" s="256" t="s">
        <v>85</v>
      </c>
      <c r="AY564" s="19" t="s">
        <v>167</v>
      </c>
      <c r="BE564" s="257">
        <f>IF(N564="základní",J564,0)</f>
        <v>0</v>
      </c>
      <c r="BF564" s="257">
        <f>IF(N564="snížená",J564,0)</f>
        <v>0</v>
      </c>
      <c r="BG564" s="257">
        <f>IF(N564="zákl. přenesená",J564,0)</f>
        <v>0</v>
      </c>
      <c r="BH564" s="257">
        <f>IF(N564="sníž. přenesená",J564,0)</f>
        <v>0</v>
      </c>
      <c r="BI564" s="257">
        <f>IF(N564="nulová",J564,0)</f>
        <v>0</v>
      </c>
      <c r="BJ564" s="19" t="s">
        <v>85</v>
      </c>
      <c r="BK564" s="257">
        <f>ROUND(I564*H564,2)</f>
        <v>0</v>
      </c>
      <c r="BL564" s="19" t="s">
        <v>175</v>
      </c>
      <c r="BM564" s="256" t="s">
        <v>1817</v>
      </c>
    </row>
    <row r="565" spans="1:47" s="2" customFormat="1" ht="12">
      <c r="A565" s="40"/>
      <c r="B565" s="41"/>
      <c r="C565" s="42"/>
      <c r="D565" s="260" t="s">
        <v>369</v>
      </c>
      <c r="E565" s="42"/>
      <c r="F565" s="302" t="s">
        <v>1141</v>
      </c>
      <c r="G565" s="42"/>
      <c r="H565" s="42"/>
      <c r="I565" s="156"/>
      <c r="J565" s="42"/>
      <c r="K565" s="42"/>
      <c r="L565" s="46"/>
      <c r="M565" s="303"/>
      <c r="N565" s="304"/>
      <c r="O565" s="93"/>
      <c r="P565" s="93"/>
      <c r="Q565" s="93"/>
      <c r="R565" s="93"/>
      <c r="S565" s="93"/>
      <c r="T565" s="94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T565" s="19" t="s">
        <v>369</v>
      </c>
      <c r="AU565" s="19" t="s">
        <v>85</v>
      </c>
    </row>
    <row r="566" spans="1:65" s="2" customFormat="1" ht="16.5" customHeight="1">
      <c r="A566" s="40"/>
      <c r="B566" s="41"/>
      <c r="C566" s="245" t="s">
        <v>1818</v>
      </c>
      <c r="D566" s="245" t="s">
        <v>170</v>
      </c>
      <c r="E566" s="246" t="s">
        <v>1819</v>
      </c>
      <c r="F566" s="247" t="s">
        <v>1820</v>
      </c>
      <c r="G566" s="248" t="s">
        <v>173</v>
      </c>
      <c r="H566" s="249">
        <v>7.002</v>
      </c>
      <c r="I566" s="250"/>
      <c r="J566" s="251">
        <f>ROUND(I566*H566,2)</f>
        <v>0</v>
      </c>
      <c r="K566" s="247" t="s">
        <v>317</v>
      </c>
      <c r="L566" s="46"/>
      <c r="M566" s="252" t="s">
        <v>1</v>
      </c>
      <c r="N566" s="253" t="s">
        <v>42</v>
      </c>
      <c r="O566" s="93"/>
      <c r="P566" s="254">
        <f>O566*H566</f>
        <v>0</v>
      </c>
      <c r="Q566" s="254">
        <v>0</v>
      </c>
      <c r="R566" s="254">
        <f>Q566*H566</f>
        <v>0</v>
      </c>
      <c r="S566" s="254">
        <v>0</v>
      </c>
      <c r="T566" s="255">
        <f>S566*H566</f>
        <v>0</v>
      </c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R566" s="256" t="s">
        <v>175</v>
      </c>
      <c r="AT566" s="256" t="s">
        <v>170</v>
      </c>
      <c r="AU566" s="256" t="s">
        <v>85</v>
      </c>
      <c r="AY566" s="19" t="s">
        <v>167</v>
      </c>
      <c r="BE566" s="257">
        <f>IF(N566="základní",J566,0)</f>
        <v>0</v>
      </c>
      <c r="BF566" s="257">
        <f>IF(N566="snížená",J566,0)</f>
        <v>0</v>
      </c>
      <c r="BG566" s="257">
        <f>IF(N566="zákl. přenesená",J566,0)</f>
        <v>0</v>
      </c>
      <c r="BH566" s="257">
        <f>IF(N566="sníž. přenesená",J566,0)</f>
        <v>0</v>
      </c>
      <c r="BI566" s="257">
        <f>IF(N566="nulová",J566,0)</f>
        <v>0</v>
      </c>
      <c r="BJ566" s="19" t="s">
        <v>85</v>
      </c>
      <c r="BK566" s="257">
        <f>ROUND(I566*H566,2)</f>
        <v>0</v>
      </c>
      <c r="BL566" s="19" t="s">
        <v>175</v>
      </c>
      <c r="BM566" s="256" t="s">
        <v>1821</v>
      </c>
    </row>
    <row r="567" spans="1:47" s="2" customFormat="1" ht="12">
      <c r="A567" s="40"/>
      <c r="B567" s="41"/>
      <c r="C567" s="42"/>
      <c r="D567" s="260" t="s">
        <v>369</v>
      </c>
      <c r="E567" s="42"/>
      <c r="F567" s="302" t="s">
        <v>1138</v>
      </c>
      <c r="G567" s="42"/>
      <c r="H567" s="42"/>
      <c r="I567" s="156"/>
      <c r="J567" s="42"/>
      <c r="K567" s="42"/>
      <c r="L567" s="46"/>
      <c r="M567" s="303"/>
      <c r="N567" s="304"/>
      <c r="O567" s="93"/>
      <c r="P567" s="93"/>
      <c r="Q567" s="93"/>
      <c r="R567" s="93"/>
      <c r="S567" s="93"/>
      <c r="T567" s="94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T567" s="19" t="s">
        <v>369</v>
      </c>
      <c r="AU567" s="19" t="s">
        <v>85</v>
      </c>
    </row>
    <row r="568" spans="1:65" s="2" customFormat="1" ht="16.5" customHeight="1">
      <c r="A568" s="40"/>
      <c r="B568" s="41"/>
      <c r="C568" s="245" t="s">
        <v>1435</v>
      </c>
      <c r="D568" s="245" t="s">
        <v>170</v>
      </c>
      <c r="E568" s="246" t="s">
        <v>1822</v>
      </c>
      <c r="F568" s="247" t="s">
        <v>1823</v>
      </c>
      <c r="G568" s="248" t="s">
        <v>173</v>
      </c>
      <c r="H568" s="249">
        <v>18.308</v>
      </c>
      <c r="I568" s="250"/>
      <c r="J568" s="251">
        <f>ROUND(I568*H568,2)</f>
        <v>0</v>
      </c>
      <c r="K568" s="247" t="s">
        <v>317</v>
      </c>
      <c r="L568" s="46"/>
      <c r="M568" s="252" t="s">
        <v>1</v>
      </c>
      <c r="N568" s="253" t="s">
        <v>42</v>
      </c>
      <c r="O568" s="93"/>
      <c r="P568" s="254">
        <f>O568*H568</f>
        <v>0</v>
      </c>
      <c r="Q568" s="254">
        <v>0</v>
      </c>
      <c r="R568" s="254">
        <f>Q568*H568</f>
        <v>0</v>
      </c>
      <c r="S568" s="254">
        <v>0</v>
      </c>
      <c r="T568" s="255">
        <f>S568*H568</f>
        <v>0</v>
      </c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R568" s="256" t="s">
        <v>175</v>
      </c>
      <c r="AT568" s="256" t="s">
        <v>170</v>
      </c>
      <c r="AU568" s="256" t="s">
        <v>85</v>
      </c>
      <c r="AY568" s="19" t="s">
        <v>167</v>
      </c>
      <c r="BE568" s="257">
        <f>IF(N568="základní",J568,0)</f>
        <v>0</v>
      </c>
      <c r="BF568" s="257">
        <f>IF(N568="snížená",J568,0)</f>
        <v>0</v>
      </c>
      <c r="BG568" s="257">
        <f>IF(N568="zákl. přenesená",J568,0)</f>
        <v>0</v>
      </c>
      <c r="BH568" s="257">
        <f>IF(N568="sníž. přenesená",J568,0)</f>
        <v>0</v>
      </c>
      <c r="BI568" s="257">
        <f>IF(N568="nulová",J568,0)</f>
        <v>0</v>
      </c>
      <c r="BJ568" s="19" t="s">
        <v>85</v>
      </c>
      <c r="BK568" s="257">
        <f>ROUND(I568*H568,2)</f>
        <v>0</v>
      </c>
      <c r="BL568" s="19" t="s">
        <v>175</v>
      </c>
      <c r="BM568" s="256" t="s">
        <v>1824</v>
      </c>
    </row>
    <row r="569" spans="1:47" s="2" customFormat="1" ht="12">
      <c r="A569" s="40"/>
      <c r="B569" s="41"/>
      <c r="C569" s="42"/>
      <c r="D569" s="260" t="s">
        <v>369</v>
      </c>
      <c r="E569" s="42"/>
      <c r="F569" s="302" t="s">
        <v>1371</v>
      </c>
      <c r="G569" s="42"/>
      <c r="H569" s="42"/>
      <c r="I569" s="156"/>
      <c r="J569" s="42"/>
      <c r="K569" s="42"/>
      <c r="L569" s="46"/>
      <c r="M569" s="303"/>
      <c r="N569" s="304"/>
      <c r="O569" s="93"/>
      <c r="P569" s="93"/>
      <c r="Q569" s="93"/>
      <c r="R569" s="93"/>
      <c r="S569" s="93"/>
      <c r="T569" s="94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T569" s="19" t="s">
        <v>369</v>
      </c>
      <c r="AU569" s="19" t="s">
        <v>85</v>
      </c>
    </row>
    <row r="570" spans="1:65" s="2" customFormat="1" ht="16.5" customHeight="1">
      <c r="A570" s="40"/>
      <c r="B570" s="41"/>
      <c r="C570" s="245" t="s">
        <v>1825</v>
      </c>
      <c r="D570" s="245" t="s">
        <v>170</v>
      </c>
      <c r="E570" s="246" t="s">
        <v>1826</v>
      </c>
      <c r="F570" s="247" t="s">
        <v>1827</v>
      </c>
      <c r="G570" s="248" t="s">
        <v>173</v>
      </c>
      <c r="H570" s="249">
        <v>5.385</v>
      </c>
      <c r="I570" s="250"/>
      <c r="J570" s="251">
        <f>ROUND(I570*H570,2)</f>
        <v>0</v>
      </c>
      <c r="K570" s="247" t="s">
        <v>317</v>
      </c>
      <c r="L570" s="46"/>
      <c r="M570" s="252" t="s">
        <v>1</v>
      </c>
      <c r="N570" s="253" t="s">
        <v>42</v>
      </c>
      <c r="O570" s="93"/>
      <c r="P570" s="254">
        <f>O570*H570</f>
        <v>0</v>
      </c>
      <c r="Q570" s="254">
        <v>0</v>
      </c>
      <c r="R570" s="254">
        <f>Q570*H570</f>
        <v>0</v>
      </c>
      <c r="S570" s="254">
        <v>0</v>
      </c>
      <c r="T570" s="255">
        <f>S570*H570</f>
        <v>0</v>
      </c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R570" s="256" t="s">
        <v>175</v>
      </c>
      <c r="AT570" s="256" t="s">
        <v>170</v>
      </c>
      <c r="AU570" s="256" t="s">
        <v>85</v>
      </c>
      <c r="AY570" s="19" t="s">
        <v>167</v>
      </c>
      <c r="BE570" s="257">
        <f>IF(N570="základní",J570,0)</f>
        <v>0</v>
      </c>
      <c r="BF570" s="257">
        <f>IF(N570="snížená",J570,0)</f>
        <v>0</v>
      </c>
      <c r="BG570" s="257">
        <f>IF(N570="zákl. přenesená",J570,0)</f>
        <v>0</v>
      </c>
      <c r="BH570" s="257">
        <f>IF(N570="sníž. přenesená",J570,0)</f>
        <v>0</v>
      </c>
      <c r="BI570" s="257">
        <f>IF(N570="nulová",J570,0)</f>
        <v>0</v>
      </c>
      <c r="BJ570" s="19" t="s">
        <v>85</v>
      </c>
      <c r="BK570" s="257">
        <f>ROUND(I570*H570,2)</f>
        <v>0</v>
      </c>
      <c r="BL570" s="19" t="s">
        <v>175</v>
      </c>
      <c r="BM570" s="256" t="s">
        <v>1828</v>
      </c>
    </row>
    <row r="571" spans="1:47" s="2" customFormat="1" ht="12">
      <c r="A571" s="40"/>
      <c r="B571" s="41"/>
      <c r="C571" s="42"/>
      <c r="D571" s="260" t="s">
        <v>369</v>
      </c>
      <c r="E571" s="42"/>
      <c r="F571" s="302" t="s">
        <v>1138</v>
      </c>
      <c r="G571" s="42"/>
      <c r="H571" s="42"/>
      <c r="I571" s="156"/>
      <c r="J571" s="42"/>
      <c r="K571" s="42"/>
      <c r="L571" s="46"/>
      <c r="M571" s="303"/>
      <c r="N571" s="304"/>
      <c r="O571" s="93"/>
      <c r="P571" s="93"/>
      <c r="Q571" s="93"/>
      <c r="R571" s="93"/>
      <c r="S571" s="93"/>
      <c r="T571" s="94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T571" s="19" t="s">
        <v>369</v>
      </c>
      <c r="AU571" s="19" t="s">
        <v>85</v>
      </c>
    </row>
    <row r="572" spans="1:65" s="2" customFormat="1" ht="16.5" customHeight="1">
      <c r="A572" s="40"/>
      <c r="B572" s="41"/>
      <c r="C572" s="245" t="s">
        <v>1439</v>
      </c>
      <c r="D572" s="245" t="s">
        <v>170</v>
      </c>
      <c r="E572" s="246" t="s">
        <v>1829</v>
      </c>
      <c r="F572" s="247" t="s">
        <v>1830</v>
      </c>
      <c r="G572" s="248" t="s">
        <v>173</v>
      </c>
      <c r="H572" s="249">
        <v>7.669</v>
      </c>
      <c r="I572" s="250"/>
      <c r="J572" s="251">
        <f>ROUND(I572*H572,2)</f>
        <v>0</v>
      </c>
      <c r="K572" s="247" t="s">
        <v>317</v>
      </c>
      <c r="L572" s="46"/>
      <c r="M572" s="252" t="s">
        <v>1</v>
      </c>
      <c r="N572" s="253" t="s">
        <v>42</v>
      </c>
      <c r="O572" s="93"/>
      <c r="P572" s="254">
        <f>O572*H572</f>
        <v>0</v>
      </c>
      <c r="Q572" s="254">
        <v>0</v>
      </c>
      <c r="R572" s="254">
        <f>Q572*H572</f>
        <v>0</v>
      </c>
      <c r="S572" s="254">
        <v>0</v>
      </c>
      <c r="T572" s="255">
        <f>S572*H572</f>
        <v>0</v>
      </c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R572" s="256" t="s">
        <v>175</v>
      </c>
      <c r="AT572" s="256" t="s">
        <v>170</v>
      </c>
      <c r="AU572" s="256" t="s">
        <v>85</v>
      </c>
      <c r="AY572" s="19" t="s">
        <v>167</v>
      </c>
      <c r="BE572" s="257">
        <f>IF(N572="základní",J572,0)</f>
        <v>0</v>
      </c>
      <c r="BF572" s="257">
        <f>IF(N572="snížená",J572,0)</f>
        <v>0</v>
      </c>
      <c r="BG572" s="257">
        <f>IF(N572="zákl. přenesená",J572,0)</f>
        <v>0</v>
      </c>
      <c r="BH572" s="257">
        <f>IF(N572="sníž. přenesená",J572,0)</f>
        <v>0</v>
      </c>
      <c r="BI572" s="257">
        <f>IF(N572="nulová",J572,0)</f>
        <v>0</v>
      </c>
      <c r="BJ572" s="19" t="s">
        <v>85</v>
      </c>
      <c r="BK572" s="257">
        <f>ROUND(I572*H572,2)</f>
        <v>0</v>
      </c>
      <c r="BL572" s="19" t="s">
        <v>175</v>
      </c>
      <c r="BM572" s="256" t="s">
        <v>1831</v>
      </c>
    </row>
    <row r="573" spans="1:47" s="2" customFormat="1" ht="12">
      <c r="A573" s="40"/>
      <c r="B573" s="41"/>
      <c r="C573" s="42"/>
      <c r="D573" s="260" t="s">
        <v>369</v>
      </c>
      <c r="E573" s="42"/>
      <c r="F573" s="302" t="s">
        <v>1141</v>
      </c>
      <c r="G573" s="42"/>
      <c r="H573" s="42"/>
      <c r="I573" s="156"/>
      <c r="J573" s="42"/>
      <c r="K573" s="42"/>
      <c r="L573" s="46"/>
      <c r="M573" s="303"/>
      <c r="N573" s="304"/>
      <c r="O573" s="93"/>
      <c r="P573" s="93"/>
      <c r="Q573" s="93"/>
      <c r="R573" s="93"/>
      <c r="S573" s="93"/>
      <c r="T573" s="94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T573" s="19" t="s">
        <v>369</v>
      </c>
      <c r="AU573" s="19" t="s">
        <v>85</v>
      </c>
    </row>
    <row r="574" spans="1:65" s="2" customFormat="1" ht="16.5" customHeight="1">
      <c r="A574" s="40"/>
      <c r="B574" s="41"/>
      <c r="C574" s="245" t="s">
        <v>1832</v>
      </c>
      <c r="D574" s="245" t="s">
        <v>170</v>
      </c>
      <c r="E574" s="246" t="s">
        <v>1833</v>
      </c>
      <c r="F574" s="247" t="s">
        <v>1834</v>
      </c>
      <c r="G574" s="248" t="s">
        <v>173</v>
      </c>
      <c r="H574" s="249">
        <v>0.575</v>
      </c>
      <c r="I574" s="250"/>
      <c r="J574" s="251">
        <f>ROUND(I574*H574,2)</f>
        <v>0</v>
      </c>
      <c r="K574" s="247" t="s">
        <v>317</v>
      </c>
      <c r="L574" s="46"/>
      <c r="M574" s="252" t="s">
        <v>1</v>
      </c>
      <c r="N574" s="253" t="s">
        <v>42</v>
      </c>
      <c r="O574" s="93"/>
      <c r="P574" s="254">
        <f>O574*H574</f>
        <v>0</v>
      </c>
      <c r="Q574" s="254">
        <v>0</v>
      </c>
      <c r="R574" s="254">
        <f>Q574*H574</f>
        <v>0</v>
      </c>
      <c r="S574" s="254">
        <v>0</v>
      </c>
      <c r="T574" s="255">
        <f>S574*H574</f>
        <v>0</v>
      </c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R574" s="256" t="s">
        <v>175</v>
      </c>
      <c r="AT574" s="256" t="s">
        <v>170</v>
      </c>
      <c r="AU574" s="256" t="s">
        <v>85</v>
      </c>
      <c r="AY574" s="19" t="s">
        <v>167</v>
      </c>
      <c r="BE574" s="257">
        <f>IF(N574="základní",J574,0)</f>
        <v>0</v>
      </c>
      <c r="BF574" s="257">
        <f>IF(N574="snížená",J574,0)</f>
        <v>0</v>
      </c>
      <c r="BG574" s="257">
        <f>IF(N574="zákl. přenesená",J574,0)</f>
        <v>0</v>
      </c>
      <c r="BH574" s="257">
        <f>IF(N574="sníž. přenesená",J574,0)</f>
        <v>0</v>
      </c>
      <c r="BI574" s="257">
        <f>IF(N574="nulová",J574,0)</f>
        <v>0</v>
      </c>
      <c r="BJ574" s="19" t="s">
        <v>85</v>
      </c>
      <c r="BK574" s="257">
        <f>ROUND(I574*H574,2)</f>
        <v>0</v>
      </c>
      <c r="BL574" s="19" t="s">
        <v>175</v>
      </c>
      <c r="BM574" s="256" t="s">
        <v>1835</v>
      </c>
    </row>
    <row r="575" spans="1:47" s="2" customFormat="1" ht="12">
      <c r="A575" s="40"/>
      <c r="B575" s="41"/>
      <c r="C575" s="42"/>
      <c r="D575" s="260" t="s">
        <v>369</v>
      </c>
      <c r="E575" s="42"/>
      <c r="F575" s="302" t="s">
        <v>1141</v>
      </c>
      <c r="G575" s="42"/>
      <c r="H575" s="42"/>
      <c r="I575" s="156"/>
      <c r="J575" s="42"/>
      <c r="K575" s="42"/>
      <c r="L575" s="46"/>
      <c r="M575" s="303"/>
      <c r="N575" s="304"/>
      <c r="O575" s="93"/>
      <c r="P575" s="93"/>
      <c r="Q575" s="93"/>
      <c r="R575" s="93"/>
      <c r="S575" s="93"/>
      <c r="T575" s="94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T575" s="19" t="s">
        <v>369</v>
      </c>
      <c r="AU575" s="19" t="s">
        <v>85</v>
      </c>
    </row>
    <row r="576" spans="1:65" s="2" customFormat="1" ht="16.5" customHeight="1">
      <c r="A576" s="40"/>
      <c r="B576" s="41"/>
      <c r="C576" s="245" t="s">
        <v>1442</v>
      </c>
      <c r="D576" s="245" t="s">
        <v>170</v>
      </c>
      <c r="E576" s="246" t="s">
        <v>1836</v>
      </c>
      <c r="F576" s="247" t="s">
        <v>1837</v>
      </c>
      <c r="G576" s="248" t="s">
        <v>173</v>
      </c>
      <c r="H576" s="249">
        <v>7.276</v>
      </c>
      <c r="I576" s="250"/>
      <c r="J576" s="251">
        <f>ROUND(I576*H576,2)</f>
        <v>0</v>
      </c>
      <c r="K576" s="247" t="s">
        <v>317</v>
      </c>
      <c r="L576" s="46"/>
      <c r="M576" s="252" t="s">
        <v>1</v>
      </c>
      <c r="N576" s="253" t="s">
        <v>42</v>
      </c>
      <c r="O576" s="93"/>
      <c r="P576" s="254">
        <f>O576*H576</f>
        <v>0</v>
      </c>
      <c r="Q576" s="254">
        <v>0</v>
      </c>
      <c r="R576" s="254">
        <f>Q576*H576</f>
        <v>0</v>
      </c>
      <c r="S576" s="254">
        <v>0</v>
      </c>
      <c r="T576" s="255">
        <f>S576*H576</f>
        <v>0</v>
      </c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R576" s="256" t="s">
        <v>175</v>
      </c>
      <c r="AT576" s="256" t="s">
        <v>170</v>
      </c>
      <c r="AU576" s="256" t="s">
        <v>85</v>
      </c>
      <c r="AY576" s="19" t="s">
        <v>167</v>
      </c>
      <c r="BE576" s="257">
        <f>IF(N576="základní",J576,0)</f>
        <v>0</v>
      </c>
      <c r="BF576" s="257">
        <f>IF(N576="snížená",J576,0)</f>
        <v>0</v>
      </c>
      <c r="BG576" s="257">
        <f>IF(N576="zákl. přenesená",J576,0)</f>
        <v>0</v>
      </c>
      <c r="BH576" s="257">
        <f>IF(N576="sníž. přenesená",J576,0)</f>
        <v>0</v>
      </c>
      <c r="BI576" s="257">
        <f>IF(N576="nulová",J576,0)</f>
        <v>0</v>
      </c>
      <c r="BJ576" s="19" t="s">
        <v>85</v>
      </c>
      <c r="BK576" s="257">
        <f>ROUND(I576*H576,2)</f>
        <v>0</v>
      </c>
      <c r="BL576" s="19" t="s">
        <v>175</v>
      </c>
      <c r="BM576" s="256" t="s">
        <v>1838</v>
      </c>
    </row>
    <row r="577" spans="1:47" s="2" customFormat="1" ht="12">
      <c r="A577" s="40"/>
      <c r="B577" s="41"/>
      <c r="C577" s="42"/>
      <c r="D577" s="260" t="s">
        <v>369</v>
      </c>
      <c r="E577" s="42"/>
      <c r="F577" s="302" t="s">
        <v>1135</v>
      </c>
      <c r="G577" s="42"/>
      <c r="H577" s="42"/>
      <c r="I577" s="156"/>
      <c r="J577" s="42"/>
      <c r="K577" s="42"/>
      <c r="L577" s="46"/>
      <c r="M577" s="303"/>
      <c r="N577" s="304"/>
      <c r="O577" s="93"/>
      <c r="P577" s="93"/>
      <c r="Q577" s="93"/>
      <c r="R577" s="93"/>
      <c r="S577" s="93"/>
      <c r="T577" s="94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T577" s="19" t="s">
        <v>369</v>
      </c>
      <c r="AU577" s="19" t="s">
        <v>85</v>
      </c>
    </row>
    <row r="578" spans="1:65" s="2" customFormat="1" ht="16.5" customHeight="1">
      <c r="A578" s="40"/>
      <c r="B578" s="41"/>
      <c r="C578" s="245" t="s">
        <v>1839</v>
      </c>
      <c r="D578" s="245" t="s">
        <v>170</v>
      </c>
      <c r="E578" s="246" t="s">
        <v>1840</v>
      </c>
      <c r="F578" s="247" t="s">
        <v>1841</v>
      </c>
      <c r="G578" s="248" t="s">
        <v>173</v>
      </c>
      <c r="H578" s="249">
        <v>14.552</v>
      </c>
      <c r="I578" s="250"/>
      <c r="J578" s="251">
        <f>ROUND(I578*H578,2)</f>
        <v>0</v>
      </c>
      <c r="K578" s="247" t="s">
        <v>317</v>
      </c>
      <c r="L578" s="46"/>
      <c r="M578" s="252" t="s">
        <v>1</v>
      </c>
      <c r="N578" s="253" t="s">
        <v>42</v>
      </c>
      <c r="O578" s="93"/>
      <c r="P578" s="254">
        <f>O578*H578</f>
        <v>0</v>
      </c>
      <c r="Q578" s="254">
        <v>0</v>
      </c>
      <c r="R578" s="254">
        <f>Q578*H578</f>
        <v>0</v>
      </c>
      <c r="S578" s="254">
        <v>0</v>
      </c>
      <c r="T578" s="255">
        <f>S578*H578</f>
        <v>0</v>
      </c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R578" s="256" t="s">
        <v>175</v>
      </c>
      <c r="AT578" s="256" t="s">
        <v>170</v>
      </c>
      <c r="AU578" s="256" t="s">
        <v>85</v>
      </c>
      <c r="AY578" s="19" t="s">
        <v>167</v>
      </c>
      <c r="BE578" s="257">
        <f>IF(N578="základní",J578,0)</f>
        <v>0</v>
      </c>
      <c r="BF578" s="257">
        <f>IF(N578="snížená",J578,0)</f>
        <v>0</v>
      </c>
      <c r="BG578" s="257">
        <f>IF(N578="zákl. přenesená",J578,0)</f>
        <v>0</v>
      </c>
      <c r="BH578" s="257">
        <f>IF(N578="sníž. přenesená",J578,0)</f>
        <v>0</v>
      </c>
      <c r="BI578" s="257">
        <f>IF(N578="nulová",J578,0)</f>
        <v>0</v>
      </c>
      <c r="BJ578" s="19" t="s">
        <v>85</v>
      </c>
      <c r="BK578" s="257">
        <f>ROUND(I578*H578,2)</f>
        <v>0</v>
      </c>
      <c r="BL578" s="19" t="s">
        <v>175</v>
      </c>
      <c r="BM578" s="256" t="s">
        <v>1842</v>
      </c>
    </row>
    <row r="579" spans="1:47" s="2" customFormat="1" ht="12">
      <c r="A579" s="40"/>
      <c r="B579" s="41"/>
      <c r="C579" s="42"/>
      <c r="D579" s="260" t="s">
        <v>369</v>
      </c>
      <c r="E579" s="42"/>
      <c r="F579" s="302" t="s">
        <v>1150</v>
      </c>
      <c r="G579" s="42"/>
      <c r="H579" s="42"/>
      <c r="I579" s="156"/>
      <c r="J579" s="42"/>
      <c r="K579" s="42"/>
      <c r="L579" s="46"/>
      <c r="M579" s="303"/>
      <c r="N579" s="304"/>
      <c r="O579" s="93"/>
      <c r="P579" s="93"/>
      <c r="Q579" s="93"/>
      <c r="R579" s="93"/>
      <c r="S579" s="93"/>
      <c r="T579" s="94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T579" s="19" t="s">
        <v>369</v>
      </c>
      <c r="AU579" s="19" t="s">
        <v>85</v>
      </c>
    </row>
    <row r="580" spans="1:65" s="2" customFormat="1" ht="16.5" customHeight="1">
      <c r="A580" s="40"/>
      <c r="B580" s="41"/>
      <c r="C580" s="245" t="s">
        <v>1446</v>
      </c>
      <c r="D580" s="245" t="s">
        <v>170</v>
      </c>
      <c r="E580" s="246" t="s">
        <v>1843</v>
      </c>
      <c r="F580" s="247" t="s">
        <v>1844</v>
      </c>
      <c r="G580" s="248" t="s">
        <v>173</v>
      </c>
      <c r="H580" s="249">
        <v>2.977</v>
      </c>
      <c r="I580" s="250"/>
      <c r="J580" s="251">
        <f>ROUND(I580*H580,2)</f>
        <v>0</v>
      </c>
      <c r="K580" s="247" t="s">
        <v>317</v>
      </c>
      <c r="L580" s="46"/>
      <c r="M580" s="252" t="s">
        <v>1</v>
      </c>
      <c r="N580" s="253" t="s">
        <v>42</v>
      </c>
      <c r="O580" s="93"/>
      <c r="P580" s="254">
        <f>O580*H580</f>
        <v>0</v>
      </c>
      <c r="Q580" s="254">
        <v>0</v>
      </c>
      <c r="R580" s="254">
        <f>Q580*H580</f>
        <v>0</v>
      </c>
      <c r="S580" s="254">
        <v>0</v>
      </c>
      <c r="T580" s="255">
        <f>S580*H580</f>
        <v>0</v>
      </c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R580" s="256" t="s">
        <v>175</v>
      </c>
      <c r="AT580" s="256" t="s">
        <v>170</v>
      </c>
      <c r="AU580" s="256" t="s">
        <v>85</v>
      </c>
      <c r="AY580" s="19" t="s">
        <v>167</v>
      </c>
      <c r="BE580" s="257">
        <f>IF(N580="základní",J580,0)</f>
        <v>0</v>
      </c>
      <c r="BF580" s="257">
        <f>IF(N580="snížená",J580,0)</f>
        <v>0</v>
      </c>
      <c r="BG580" s="257">
        <f>IF(N580="zákl. přenesená",J580,0)</f>
        <v>0</v>
      </c>
      <c r="BH580" s="257">
        <f>IF(N580="sníž. přenesená",J580,0)</f>
        <v>0</v>
      </c>
      <c r="BI580" s="257">
        <f>IF(N580="nulová",J580,0)</f>
        <v>0</v>
      </c>
      <c r="BJ580" s="19" t="s">
        <v>85</v>
      </c>
      <c r="BK580" s="257">
        <f>ROUND(I580*H580,2)</f>
        <v>0</v>
      </c>
      <c r="BL580" s="19" t="s">
        <v>175</v>
      </c>
      <c r="BM580" s="256" t="s">
        <v>1845</v>
      </c>
    </row>
    <row r="581" spans="1:47" s="2" customFormat="1" ht="12">
      <c r="A581" s="40"/>
      <c r="B581" s="41"/>
      <c r="C581" s="42"/>
      <c r="D581" s="260" t="s">
        <v>369</v>
      </c>
      <c r="E581" s="42"/>
      <c r="F581" s="302" t="s">
        <v>1197</v>
      </c>
      <c r="G581" s="42"/>
      <c r="H581" s="42"/>
      <c r="I581" s="156"/>
      <c r="J581" s="42"/>
      <c r="K581" s="42"/>
      <c r="L581" s="46"/>
      <c r="M581" s="303"/>
      <c r="N581" s="304"/>
      <c r="O581" s="93"/>
      <c r="P581" s="93"/>
      <c r="Q581" s="93"/>
      <c r="R581" s="93"/>
      <c r="S581" s="93"/>
      <c r="T581" s="94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T581" s="19" t="s">
        <v>369</v>
      </c>
      <c r="AU581" s="19" t="s">
        <v>85</v>
      </c>
    </row>
    <row r="582" spans="1:65" s="2" customFormat="1" ht="16.5" customHeight="1">
      <c r="A582" s="40"/>
      <c r="B582" s="41"/>
      <c r="C582" s="245" t="s">
        <v>1846</v>
      </c>
      <c r="D582" s="245" t="s">
        <v>170</v>
      </c>
      <c r="E582" s="246" t="s">
        <v>1847</v>
      </c>
      <c r="F582" s="247" t="s">
        <v>1848</v>
      </c>
      <c r="G582" s="248" t="s">
        <v>173</v>
      </c>
      <c r="H582" s="249">
        <v>0.684</v>
      </c>
      <c r="I582" s="250"/>
      <c r="J582" s="251">
        <f>ROUND(I582*H582,2)</f>
        <v>0</v>
      </c>
      <c r="K582" s="247" t="s">
        <v>317</v>
      </c>
      <c r="L582" s="46"/>
      <c r="M582" s="252" t="s">
        <v>1</v>
      </c>
      <c r="N582" s="253" t="s">
        <v>42</v>
      </c>
      <c r="O582" s="93"/>
      <c r="P582" s="254">
        <f>O582*H582</f>
        <v>0</v>
      </c>
      <c r="Q582" s="254">
        <v>0</v>
      </c>
      <c r="R582" s="254">
        <f>Q582*H582</f>
        <v>0</v>
      </c>
      <c r="S582" s="254">
        <v>0</v>
      </c>
      <c r="T582" s="255">
        <f>S582*H582</f>
        <v>0</v>
      </c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R582" s="256" t="s">
        <v>175</v>
      </c>
      <c r="AT582" s="256" t="s">
        <v>170</v>
      </c>
      <c r="AU582" s="256" t="s">
        <v>85</v>
      </c>
      <c r="AY582" s="19" t="s">
        <v>167</v>
      </c>
      <c r="BE582" s="257">
        <f>IF(N582="základní",J582,0)</f>
        <v>0</v>
      </c>
      <c r="BF582" s="257">
        <f>IF(N582="snížená",J582,0)</f>
        <v>0</v>
      </c>
      <c r="BG582" s="257">
        <f>IF(N582="zákl. přenesená",J582,0)</f>
        <v>0</v>
      </c>
      <c r="BH582" s="257">
        <f>IF(N582="sníž. přenesená",J582,0)</f>
        <v>0</v>
      </c>
      <c r="BI582" s="257">
        <f>IF(N582="nulová",J582,0)</f>
        <v>0</v>
      </c>
      <c r="BJ582" s="19" t="s">
        <v>85</v>
      </c>
      <c r="BK582" s="257">
        <f>ROUND(I582*H582,2)</f>
        <v>0</v>
      </c>
      <c r="BL582" s="19" t="s">
        <v>175</v>
      </c>
      <c r="BM582" s="256" t="s">
        <v>1849</v>
      </c>
    </row>
    <row r="583" spans="1:47" s="2" customFormat="1" ht="12">
      <c r="A583" s="40"/>
      <c r="B583" s="41"/>
      <c r="C583" s="42"/>
      <c r="D583" s="260" t="s">
        <v>369</v>
      </c>
      <c r="E583" s="42"/>
      <c r="F583" s="302" t="s">
        <v>1197</v>
      </c>
      <c r="G583" s="42"/>
      <c r="H583" s="42"/>
      <c r="I583" s="156"/>
      <c r="J583" s="42"/>
      <c r="K583" s="42"/>
      <c r="L583" s="46"/>
      <c r="M583" s="303"/>
      <c r="N583" s="304"/>
      <c r="O583" s="93"/>
      <c r="P583" s="93"/>
      <c r="Q583" s="93"/>
      <c r="R583" s="93"/>
      <c r="S583" s="93"/>
      <c r="T583" s="94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T583" s="19" t="s">
        <v>369</v>
      </c>
      <c r="AU583" s="19" t="s">
        <v>85</v>
      </c>
    </row>
    <row r="584" spans="1:65" s="2" customFormat="1" ht="16.5" customHeight="1">
      <c r="A584" s="40"/>
      <c r="B584" s="41"/>
      <c r="C584" s="245" t="s">
        <v>1449</v>
      </c>
      <c r="D584" s="245" t="s">
        <v>170</v>
      </c>
      <c r="E584" s="246" t="s">
        <v>1850</v>
      </c>
      <c r="F584" s="247" t="s">
        <v>1851</v>
      </c>
      <c r="G584" s="248" t="s">
        <v>173</v>
      </c>
      <c r="H584" s="249">
        <v>0.684</v>
      </c>
      <c r="I584" s="250"/>
      <c r="J584" s="251">
        <f>ROUND(I584*H584,2)</f>
        <v>0</v>
      </c>
      <c r="K584" s="247" t="s">
        <v>317</v>
      </c>
      <c r="L584" s="46"/>
      <c r="M584" s="252" t="s">
        <v>1</v>
      </c>
      <c r="N584" s="253" t="s">
        <v>42</v>
      </c>
      <c r="O584" s="93"/>
      <c r="P584" s="254">
        <f>O584*H584</f>
        <v>0</v>
      </c>
      <c r="Q584" s="254">
        <v>0</v>
      </c>
      <c r="R584" s="254">
        <f>Q584*H584</f>
        <v>0</v>
      </c>
      <c r="S584" s="254">
        <v>0</v>
      </c>
      <c r="T584" s="255">
        <f>S584*H584</f>
        <v>0</v>
      </c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R584" s="256" t="s">
        <v>175</v>
      </c>
      <c r="AT584" s="256" t="s">
        <v>170</v>
      </c>
      <c r="AU584" s="256" t="s">
        <v>85</v>
      </c>
      <c r="AY584" s="19" t="s">
        <v>167</v>
      </c>
      <c r="BE584" s="257">
        <f>IF(N584="základní",J584,0)</f>
        <v>0</v>
      </c>
      <c r="BF584" s="257">
        <f>IF(N584="snížená",J584,0)</f>
        <v>0</v>
      </c>
      <c r="BG584" s="257">
        <f>IF(N584="zákl. přenesená",J584,0)</f>
        <v>0</v>
      </c>
      <c r="BH584" s="257">
        <f>IF(N584="sníž. přenesená",J584,0)</f>
        <v>0</v>
      </c>
      <c r="BI584" s="257">
        <f>IF(N584="nulová",J584,0)</f>
        <v>0</v>
      </c>
      <c r="BJ584" s="19" t="s">
        <v>85</v>
      </c>
      <c r="BK584" s="257">
        <f>ROUND(I584*H584,2)</f>
        <v>0</v>
      </c>
      <c r="BL584" s="19" t="s">
        <v>175</v>
      </c>
      <c r="BM584" s="256" t="s">
        <v>1852</v>
      </c>
    </row>
    <row r="585" spans="1:47" s="2" customFormat="1" ht="12">
      <c r="A585" s="40"/>
      <c r="B585" s="41"/>
      <c r="C585" s="42"/>
      <c r="D585" s="260" t="s">
        <v>369</v>
      </c>
      <c r="E585" s="42"/>
      <c r="F585" s="302" t="s">
        <v>1141</v>
      </c>
      <c r="G585" s="42"/>
      <c r="H585" s="42"/>
      <c r="I585" s="156"/>
      <c r="J585" s="42"/>
      <c r="K585" s="42"/>
      <c r="L585" s="46"/>
      <c r="M585" s="303"/>
      <c r="N585" s="304"/>
      <c r="O585" s="93"/>
      <c r="P585" s="93"/>
      <c r="Q585" s="93"/>
      <c r="R585" s="93"/>
      <c r="S585" s="93"/>
      <c r="T585" s="94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T585" s="19" t="s">
        <v>369</v>
      </c>
      <c r="AU585" s="19" t="s">
        <v>85</v>
      </c>
    </row>
    <row r="586" spans="1:65" s="2" customFormat="1" ht="16.5" customHeight="1">
      <c r="A586" s="40"/>
      <c r="B586" s="41"/>
      <c r="C586" s="245" t="s">
        <v>1853</v>
      </c>
      <c r="D586" s="245" t="s">
        <v>170</v>
      </c>
      <c r="E586" s="246" t="s">
        <v>1854</v>
      </c>
      <c r="F586" s="247" t="s">
        <v>1855</v>
      </c>
      <c r="G586" s="248" t="s">
        <v>173</v>
      </c>
      <c r="H586" s="249">
        <v>2.668</v>
      </c>
      <c r="I586" s="250"/>
      <c r="J586" s="251">
        <f>ROUND(I586*H586,2)</f>
        <v>0</v>
      </c>
      <c r="K586" s="247" t="s">
        <v>317</v>
      </c>
      <c r="L586" s="46"/>
      <c r="M586" s="252" t="s">
        <v>1</v>
      </c>
      <c r="N586" s="253" t="s">
        <v>42</v>
      </c>
      <c r="O586" s="93"/>
      <c r="P586" s="254">
        <f>O586*H586</f>
        <v>0</v>
      </c>
      <c r="Q586" s="254">
        <v>0</v>
      </c>
      <c r="R586" s="254">
        <f>Q586*H586</f>
        <v>0</v>
      </c>
      <c r="S586" s="254">
        <v>0</v>
      </c>
      <c r="T586" s="255">
        <f>S586*H586</f>
        <v>0</v>
      </c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R586" s="256" t="s">
        <v>175</v>
      </c>
      <c r="AT586" s="256" t="s">
        <v>170</v>
      </c>
      <c r="AU586" s="256" t="s">
        <v>85</v>
      </c>
      <c r="AY586" s="19" t="s">
        <v>167</v>
      </c>
      <c r="BE586" s="257">
        <f>IF(N586="základní",J586,0)</f>
        <v>0</v>
      </c>
      <c r="BF586" s="257">
        <f>IF(N586="snížená",J586,0)</f>
        <v>0</v>
      </c>
      <c r="BG586" s="257">
        <f>IF(N586="zákl. přenesená",J586,0)</f>
        <v>0</v>
      </c>
      <c r="BH586" s="257">
        <f>IF(N586="sníž. přenesená",J586,0)</f>
        <v>0</v>
      </c>
      <c r="BI586" s="257">
        <f>IF(N586="nulová",J586,0)</f>
        <v>0</v>
      </c>
      <c r="BJ586" s="19" t="s">
        <v>85</v>
      </c>
      <c r="BK586" s="257">
        <f>ROUND(I586*H586,2)</f>
        <v>0</v>
      </c>
      <c r="BL586" s="19" t="s">
        <v>175</v>
      </c>
      <c r="BM586" s="256" t="s">
        <v>1856</v>
      </c>
    </row>
    <row r="587" spans="1:47" s="2" customFormat="1" ht="12">
      <c r="A587" s="40"/>
      <c r="B587" s="41"/>
      <c r="C587" s="42"/>
      <c r="D587" s="260" t="s">
        <v>369</v>
      </c>
      <c r="E587" s="42"/>
      <c r="F587" s="302" t="s">
        <v>1239</v>
      </c>
      <c r="G587" s="42"/>
      <c r="H587" s="42"/>
      <c r="I587" s="156"/>
      <c r="J587" s="42"/>
      <c r="K587" s="42"/>
      <c r="L587" s="46"/>
      <c r="M587" s="303"/>
      <c r="N587" s="304"/>
      <c r="O587" s="93"/>
      <c r="P587" s="93"/>
      <c r="Q587" s="93"/>
      <c r="R587" s="93"/>
      <c r="S587" s="93"/>
      <c r="T587" s="94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T587" s="19" t="s">
        <v>369</v>
      </c>
      <c r="AU587" s="19" t="s">
        <v>85</v>
      </c>
    </row>
    <row r="588" spans="1:65" s="2" customFormat="1" ht="16.5" customHeight="1">
      <c r="A588" s="40"/>
      <c r="B588" s="41"/>
      <c r="C588" s="245" t="s">
        <v>1453</v>
      </c>
      <c r="D588" s="245" t="s">
        <v>170</v>
      </c>
      <c r="E588" s="246" t="s">
        <v>1857</v>
      </c>
      <c r="F588" s="247" t="s">
        <v>1858</v>
      </c>
      <c r="G588" s="248" t="s">
        <v>173</v>
      </c>
      <c r="H588" s="249">
        <v>5.878</v>
      </c>
      <c r="I588" s="250"/>
      <c r="J588" s="251">
        <f>ROUND(I588*H588,2)</f>
        <v>0</v>
      </c>
      <c r="K588" s="247" t="s">
        <v>317</v>
      </c>
      <c r="L588" s="46"/>
      <c r="M588" s="252" t="s">
        <v>1</v>
      </c>
      <c r="N588" s="253" t="s">
        <v>42</v>
      </c>
      <c r="O588" s="93"/>
      <c r="P588" s="254">
        <f>O588*H588</f>
        <v>0</v>
      </c>
      <c r="Q588" s="254">
        <v>0</v>
      </c>
      <c r="R588" s="254">
        <f>Q588*H588</f>
        <v>0</v>
      </c>
      <c r="S588" s="254">
        <v>0</v>
      </c>
      <c r="T588" s="255">
        <f>S588*H588</f>
        <v>0</v>
      </c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R588" s="256" t="s">
        <v>175</v>
      </c>
      <c r="AT588" s="256" t="s">
        <v>170</v>
      </c>
      <c r="AU588" s="256" t="s">
        <v>85</v>
      </c>
      <c r="AY588" s="19" t="s">
        <v>167</v>
      </c>
      <c r="BE588" s="257">
        <f>IF(N588="základní",J588,0)</f>
        <v>0</v>
      </c>
      <c r="BF588" s="257">
        <f>IF(N588="snížená",J588,0)</f>
        <v>0</v>
      </c>
      <c r="BG588" s="257">
        <f>IF(N588="zákl. přenesená",J588,0)</f>
        <v>0</v>
      </c>
      <c r="BH588" s="257">
        <f>IF(N588="sníž. přenesená",J588,0)</f>
        <v>0</v>
      </c>
      <c r="BI588" s="257">
        <f>IF(N588="nulová",J588,0)</f>
        <v>0</v>
      </c>
      <c r="BJ588" s="19" t="s">
        <v>85</v>
      </c>
      <c r="BK588" s="257">
        <f>ROUND(I588*H588,2)</f>
        <v>0</v>
      </c>
      <c r="BL588" s="19" t="s">
        <v>175</v>
      </c>
      <c r="BM588" s="256" t="s">
        <v>1859</v>
      </c>
    </row>
    <row r="589" spans="1:47" s="2" customFormat="1" ht="12">
      <c r="A589" s="40"/>
      <c r="B589" s="41"/>
      <c r="C589" s="42"/>
      <c r="D589" s="260" t="s">
        <v>369</v>
      </c>
      <c r="E589" s="42"/>
      <c r="F589" s="302" t="s">
        <v>1141</v>
      </c>
      <c r="G589" s="42"/>
      <c r="H589" s="42"/>
      <c r="I589" s="156"/>
      <c r="J589" s="42"/>
      <c r="K589" s="42"/>
      <c r="L589" s="46"/>
      <c r="M589" s="303"/>
      <c r="N589" s="304"/>
      <c r="O589" s="93"/>
      <c r="P589" s="93"/>
      <c r="Q589" s="93"/>
      <c r="R589" s="93"/>
      <c r="S589" s="93"/>
      <c r="T589" s="94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T589" s="19" t="s">
        <v>369</v>
      </c>
      <c r="AU589" s="19" t="s">
        <v>85</v>
      </c>
    </row>
    <row r="590" spans="1:65" s="2" customFormat="1" ht="16.5" customHeight="1">
      <c r="A590" s="40"/>
      <c r="B590" s="41"/>
      <c r="C590" s="245" t="s">
        <v>1860</v>
      </c>
      <c r="D590" s="245" t="s">
        <v>170</v>
      </c>
      <c r="E590" s="246" t="s">
        <v>1861</v>
      </c>
      <c r="F590" s="247" t="s">
        <v>1862</v>
      </c>
      <c r="G590" s="248" t="s">
        <v>173</v>
      </c>
      <c r="H590" s="249">
        <v>3.675</v>
      </c>
      <c r="I590" s="250"/>
      <c r="J590" s="251">
        <f>ROUND(I590*H590,2)</f>
        <v>0</v>
      </c>
      <c r="K590" s="247" t="s">
        <v>317</v>
      </c>
      <c r="L590" s="46"/>
      <c r="M590" s="252" t="s">
        <v>1</v>
      </c>
      <c r="N590" s="253" t="s">
        <v>42</v>
      </c>
      <c r="O590" s="93"/>
      <c r="P590" s="254">
        <f>O590*H590</f>
        <v>0</v>
      </c>
      <c r="Q590" s="254">
        <v>0</v>
      </c>
      <c r="R590" s="254">
        <f>Q590*H590</f>
        <v>0</v>
      </c>
      <c r="S590" s="254">
        <v>0</v>
      </c>
      <c r="T590" s="255">
        <f>S590*H590</f>
        <v>0</v>
      </c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R590" s="256" t="s">
        <v>175</v>
      </c>
      <c r="AT590" s="256" t="s">
        <v>170</v>
      </c>
      <c r="AU590" s="256" t="s">
        <v>85</v>
      </c>
      <c r="AY590" s="19" t="s">
        <v>167</v>
      </c>
      <c r="BE590" s="257">
        <f>IF(N590="základní",J590,0)</f>
        <v>0</v>
      </c>
      <c r="BF590" s="257">
        <f>IF(N590="snížená",J590,0)</f>
        <v>0</v>
      </c>
      <c r="BG590" s="257">
        <f>IF(N590="zákl. přenesená",J590,0)</f>
        <v>0</v>
      </c>
      <c r="BH590" s="257">
        <f>IF(N590="sníž. přenesená",J590,0)</f>
        <v>0</v>
      </c>
      <c r="BI590" s="257">
        <f>IF(N590="nulová",J590,0)</f>
        <v>0</v>
      </c>
      <c r="BJ590" s="19" t="s">
        <v>85</v>
      </c>
      <c r="BK590" s="257">
        <f>ROUND(I590*H590,2)</f>
        <v>0</v>
      </c>
      <c r="BL590" s="19" t="s">
        <v>175</v>
      </c>
      <c r="BM590" s="256" t="s">
        <v>1863</v>
      </c>
    </row>
    <row r="591" spans="1:47" s="2" customFormat="1" ht="12">
      <c r="A591" s="40"/>
      <c r="B591" s="41"/>
      <c r="C591" s="42"/>
      <c r="D591" s="260" t="s">
        <v>369</v>
      </c>
      <c r="E591" s="42"/>
      <c r="F591" s="302" t="s">
        <v>1141</v>
      </c>
      <c r="G591" s="42"/>
      <c r="H591" s="42"/>
      <c r="I591" s="156"/>
      <c r="J591" s="42"/>
      <c r="K591" s="42"/>
      <c r="L591" s="46"/>
      <c r="M591" s="303"/>
      <c r="N591" s="304"/>
      <c r="O591" s="93"/>
      <c r="P591" s="93"/>
      <c r="Q591" s="93"/>
      <c r="R591" s="93"/>
      <c r="S591" s="93"/>
      <c r="T591" s="94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T591" s="19" t="s">
        <v>369</v>
      </c>
      <c r="AU591" s="19" t="s">
        <v>85</v>
      </c>
    </row>
    <row r="592" spans="1:65" s="2" customFormat="1" ht="16.5" customHeight="1">
      <c r="A592" s="40"/>
      <c r="B592" s="41"/>
      <c r="C592" s="245" t="s">
        <v>1456</v>
      </c>
      <c r="D592" s="245" t="s">
        <v>170</v>
      </c>
      <c r="E592" s="246" t="s">
        <v>1864</v>
      </c>
      <c r="F592" s="247" t="s">
        <v>1865</v>
      </c>
      <c r="G592" s="248" t="s">
        <v>173</v>
      </c>
      <c r="H592" s="249">
        <v>3.925</v>
      </c>
      <c r="I592" s="250"/>
      <c r="J592" s="251">
        <f>ROUND(I592*H592,2)</f>
        <v>0</v>
      </c>
      <c r="K592" s="247" t="s">
        <v>317</v>
      </c>
      <c r="L592" s="46"/>
      <c r="M592" s="252" t="s">
        <v>1</v>
      </c>
      <c r="N592" s="253" t="s">
        <v>42</v>
      </c>
      <c r="O592" s="93"/>
      <c r="P592" s="254">
        <f>O592*H592</f>
        <v>0</v>
      </c>
      <c r="Q592" s="254">
        <v>0</v>
      </c>
      <c r="R592" s="254">
        <f>Q592*H592</f>
        <v>0</v>
      </c>
      <c r="S592" s="254">
        <v>0</v>
      </c>
      <c r="T592" s="255">
        <f>S592*H592</f>
        <v>0</v>
      </c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R592" s="256" t="s">
        <v>175</v>
      </c>
      <c r="AT592" s="256" t="s">
        <v>170</v>
      </c>
      <c r="AU592" s="256" t="s">
        <v>85</v>
      </c>
      <c r="AY592" s="19" t="s">
        <v>167</v>
      </c>
      <c r="BE592" s="257">
        <f>IF(N592="základní",J592,0)</f>
        <v>0</v>
      </c>
      <c r="BF592" s="257">
        <f>IF(N592="snížená",J592,0)</f>
        <v>0</v>
      </c>
      <c r="BG592" s="257">
        <f>IF(N592="zákl. přenesená",J592,0)</f>
        <v>0</v>
      </c>
      <c r="BH592" s="257">
        <f>IF(N592="sníž. přenesená",J592,0)</f>
        <v>0</v>
      </c>
      <c r="BI592" s="257">
        <f>IF(N592="nulová",J592,0)</f>
        <v>0</v>
      </c>
      <c r="BJ592" s="19" t="s">
        <v>85</v>
      </c>
      <c r="BK592" s="257">
        <f>ROUND(I592*H592,2)</f>
        <v>0</v>
      </c>
      <c r="BL592" s="19" t="s">
        <v>175</v>
      </c>
      <c r="BM592" s="256" t="s">
        <v>1866</v>
      </c>
    </row>
    <row r="593" spans="1:47" s="2" customFormat="1" ht="12">
      <c r="A593" s="40"/>
      <c r="B593" s="41"/>
      <c r="C593" s="42"/>
      <c r="D593" s="260" t="s">
        <v>369</v>
      </c>
      <c r="E593" s="42"/>
      <c r="F593" s="302" t="s">
        <v>1141</v>
      </c>
      <c r="G593" s="42"/>
      <c r="H593" s="42"/>
      <c r="I593" s="156"/>
      <c r="J593" s="42"/>
      <c r="K593" s="42"/>
      <c r="L593" s="46"/>
      <c r="M593" s="303"/>
      <c r="N593" s="304"/>
      <c r="O593" s="93"/>
      <c r="P593" s="93"/>
      <c r="Q593" s="93"/>
      <c r="R593" s="93"/>
      <c r="S593" s="93"/>
      <c r="T593" s="94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T593" s="19" t="s">
        <v>369</v>
      </c>
      <c r="AU593" s="19" t="s">
        <v>85</v>
      </c>
    </row>
    <row r="594" spans="1:65" s="2" customFormat="1" ht="16.5" customHeight="1">
      <c r="A594" s="40"/>
      <c r="B594" s="41"/>
      <c r="C594" s="245" t="s">
        <v>1867</v>
      </c>
      <c r="D594" s="245" t="s">
        <v>170</v>
      </c>
      <c r="E594" s="246" t="s">
        <v>1868</v>
      </c>
      <c r="F594" s="247" t="s">
        <v>1869</v>
      </c>
      <c r="G594" s="248" t="s">
        <v>173</v>
      </c>
      <c r="H594" s="249">
        <v>0.808</v>
      </c>
      <c r="I594" s="250"/>
      <c r="J594" s="251">
        <f>ROUND(I594*H594,2)</f>
        <v>0</v>
      </c>
      <c r="K594" s="247" t="s">
        <v>317</v>
      </c>
      <c r="L594" s="46"/>
      <c r="M594" s="252" t="s">
        <v>1</v>
      </c>
      <c r="N594" s="253" t="s">
        <v>42</v>
      </c>
      <c r="O594" s="93"/>
      <c r="P594" s="254">
        <f>O594*H594</f>
        <v>0</v>
      </c>
      <c r="Q594" s="254">
        <v>0</v>
      </c>
      <c r="R594" s="254">
        <f>Q594*H594</f>
        <v>0</v>
      </c>
      <c r="S594" s="254">
        <v>0</v>
      </c>
      <c r="T594" s="255">
        <f>S594*H594</f>
        <v>0</v>
      </c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R594" s="256" t="s">
        <v>175</v>
      </c>
      <c r="AT594" s="256" t="s">
        <v>170</v>
      </c>
      <c r="AU594" s="256" t="s">
        <v>85</v>
      </c>
      <c r="AY594" s="19" t="s">
        <v>167</v>
      </c>
      <c r="BE594" s="257">
        <f>IF(N594="základní",J594,0)</f>
        <v>0</v>
      </c>
      <c r="BF594" s="257">
        <f>IF(N594="snížená",J594,0)</f>
        <v>0</v>
      </c>
      <c r="BG594" s="257">
        <f>IF(N594="zákl. přenesená",J594,0)</f>
        <v>0</v>
      </c>
      <c r="BH594" s="257">
        <f>IF(N594="sníž. přenesená",J594,0)</f>
        <v>0</v>
      </c>
      <c r="BI594" s="257">
        <f>IF(N594="nulová",J594,0)</f>
        <v>0</v>
      </c>
      <c r="BJ594" s="19" t="s">
        <v>85</v>
      </c>
      <c r="BK594" s="257">
        <f>ROUND(I594*H594,2)</f>
        <v>0</v>
      </c>
      <c r="BL594" s="19" t="s">
        <v>175</v>
      </c>
      <c r="BM594" s="256" t="s">
        <v>1870</v>
      </c>
    </row>
    <row r="595" spans="1:47" s="2" customFormat="1" ht="12">
      <c r="A595" s="40"/>
      <c r="B595" s="41"/>
      <c r="C595" s="42"/>
      <c r="D595" s="260" t="s">
        <v>369</v>
      </c>
      <c r="E595" s="42"/>
      <c r="F595" s="302" t="s">
        <v>1141</v>
      </c>
      <c r="G595" s="42"/>
      <c r="H595" s="42"/>
      <c r="I595" s="156"/>
      <c r="J595" s="42"/>
      <c r="K595" s="42"/>
      <c r="L595" s="46"/>
      <c r="M595" s="303"/>
      <c r="N595" s="304"/>
      <c r="O595" s="93"/>
      <c r="P595" s="93"/>
      <c r="Q595" s="93"/>
      <c r="R595" s="93"/>
      <c r="S595" s="93"/>
      <c r="T595" s="94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T595" s="19" t="s">
        <v>369</v>
      </c>
      <c r="AU595" s="19" t="s">
        <v>85</v>
      </c>
    </row>
    <row r="596" spans="1:65" s="2" customFormat="1" ht="16.5" customHeight="1">
      <c r="A596" s="40"/>
      <c r="B596" s="41"/>
      <c r="C596" s="245" t="s">
        <v>1460</v>
      </c>
      <c r="D596" s="245" t="s">
        <v>170</v>
      </c>
      <c r="E596" s="246" t="s">
        <v>1871</v>
      </c>
      <c r="F596" s="247" t="s">
        <v>1872</v>
      </c>
      <c r="G596" s="248" t="s">
        <v>173</v>
      </c>
      <c r="H596" s="249">
        <v>1.812</v>
      </c>
      <c r="I596" s="250"/>
      <c r="J596" s="251">
        <f>ROUND(I596*H596,2)</f>
        <v>0</v>
      </c>
      <c r="K596" s="247" t="s">
        <v>317</v>
      </c>
      <c r="L596" s="46"/>
      <c r="M596" s="252" t="s">
        <v>1</v>
      </c>
      <c r="N596" s="253" t="s">
        <v>42</v>
      </c>
      <c r="O596" s="93"/>
      <c r="P596" s="254">
        <f>O596*H596</f>
        <v>0</v>
      </c>
      <c r="Q596" s="254">
        <v>0</v>
      </c>
      <c r="R596" s="254">
        <f>Q596*H596</f>
        <v>0</v>
      </c>
      <c r="S596" s="254">
        <v>0</v>
      </c>
      <c r="T596" s="255">
        <f>S596*H596</f>
        <v>0</v>
      </c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R596" s="256" t="s">
        <v>175</v>
      </c>
      <c r="AT596" s="256" t="s">
        <v>170</v>
      </c>
      <c r="AU596" s="256" t="s">
        <v>85</v>
      </c>
      <c r="AY596" s="19" t="s">
        <v>167</v>
      </c>
      <c r="BE596" s="257">
        <f>IF(N596="základní",J596,0)</f>
        <v>0</v>
      </c>
      <c r="BF596" s="257">
        <f>IF(N596="snížená",J596,0)</f>
        <v>0</v>
      </c>
      <c r="BG596" s="257">
        <f>IF(N596="zákl. přenesená",J596,0)</f>
        <v>0</v>
      </c>
      <c r="BH596" s="257">
        <f>IF(N596="sníž. přenesená",J596,0)</f>
        <v>0</v>
      </c>
      <c r="BI596" s="257">
        <f>IF(N596="nulová",J596,0)</f>
        <v>0</v>
      </c>
      <c r="BJ596" s="19" t="s">
        <v>85</v>
      </c>
      <c r="BK596" s="257">
        <f>ROUND(I596*H596,2)</f>
        <v>0</v>
      </c>
      <c r="BL596" s="19" t="s">
        <v>175</v>
      </c>
      <c r="BM596" s="256" t="s">
        <v>1873</v>
      </c>
    </row>
    <row r="597" spans="1:47" s="2" customFormat="1" ht="12">
      <c r="A597" s="40"/>
      <c r="B597" s="41"/>
      <c r="C597" s="42"/>
      <c r="D597" s="260" t="s">
        <v>369</v>
      </c>
      <c r="E597" s="42"/>
      <c r="F597" s="302" t="s">
        <v>1141</v>
      </c>
      <c r="G597" s="42"/>
      <c r="H597" s="42"/>
      <c r="I597" s="156"/>
      <c r="J597" s="42"/>
      <c r="K597" s="42"/>
      <c r="L597" s="46"/>
      <c r="M597" s="303"/>
      <c r="N597" s="304"/>
      <c r="O597" s="93"/>
      <c r="P597" s="93"/>
      <c r="Q597" s="93"/>
      <c r="R597" s="93"/>
      <c r="S597" s="93"/>
      <c r="T597" s="94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T597" s="19" t="s">
        <v>369</v>
      </c>
      <c r="AU597" s="19" t="s">
        <v>85</v>
      </c>
    </row>
    <row r="598" spans="1:65" s="2" customFormat="1" ht="16.5" customHeight="1">
      <c r="A598" s="40"/>
      <c r="B598" s="41"/>
      <c r="C598" s="245" t="s">
        <v>1874</v>
      </c>
      <c r="D598" s="245" t="s">
        <v>170</v>
      </c>
      <c r="E598" s="246" t="s">
        <v>1875</v>
      </c>
      <c r="F598" s="247" t="s">
        <v>1876</v>
      </c>
      <c r="G598" s="248" t="s">
        <v>173</v>
      </c>
      <c r="H598" s="249">
        <v>11.81</v>
      </c>
      <c r="I598" s="250"/>
      <c r="J598" s="251">
        <f>ROUND(I598*H598,2)</f>
        <v>0</v>
      </c>
      <c r="K598" s="247" t="s">
        <v>317</v>
      </c>
      <c r="L598" s="46"/>
      <c r="M598" s="252" t="s">
        <v>1</v>
      </c>
      <c r="N598" s="253" t="s">
        <v>42</v>
      </c>
      <c r="O598" s="93"/>
      <c r="P598" s="254">
        <f>O598*H598</f>
        <v>0</v>
      </c>
      <c r="Q598" s="254">
        <v>0</v>
      </c>
      <c r="R598" s="254">
        <f>Q598*H598</f>
        <v>0</v>
      </c>
      <c r="S598" s="254">
        <v>0</v>
      </c>
      <c r="T598" s="255">
        <f>S598*H598</f>
        <v>0</v>
      </c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R598" s="256" t="s">
        <v>175</v>
      </c>
      <c r="AT598" s="256" t="s">
        <v>170</v>
      </c>
      <c r="AU598" s="256" t="s">
        <v>85</v>
      </c>
      <c r="AY598" s="19" t="s">
        <v>167</v>
      </c>
      <c r="BE598" s="257">
        <f>IF(N598="základní",J598,0)</f>
        <v>0</v>
      </c>
      <c r="BF598" s="257">
        <f>IF(N598="snížená",J598,0)</f>
        <v>0</v>
      </c>
      <c r="BG598" s="257">
        <f>IF(N598="zákl. přenesená",J598,0)</f>
        <v>0</v>
      </c>
      <c r="BH598" s="257">
        <f>IF(N598="sníž. přenesená",J598,0)</f>
        <v>0</v>
      </c>
      <c r="BI598" s="257">
        <f>IF(N598="nulová",J598,0)</f>
        <v>0</v>
      </c>
      <c r="BJ598" s="19" t="s">
        <v>85</v>
      </c>
      <c r="BK598" s="257">
        <f>ROUND(I598*H598,2)</f>
        <v>0</v>
      </c>
      <c r="BL598" s="19" t="s">
        <v>175</v>
      </c>
      <c r="BM598" s="256" t="s">
        <v>1877</v>
      </c>
    </row>
    <row r="599" spans="1:47" s="2" customFormat="1" ht="12">
      <c r="A599" s="40"/>
      <c r="B599" s="41"/>
      <c r="C599" s="42"/>
      <c r="D599" s="260" t="s">
        <v>369</v>
      </c>
      <c r="E599" s="42"/>
      <c r="F599" s="302" t="s">
        <v>1239</v>
      </c>
      <c r="G599" s="42"/>
      <c r="H599" s="42"/>
      <c r="I599" s="156"/>
      <c r="J599" s="42"/>
      <c r="K599" s="42"/>
      <c r="L599" s="46"/>
      <c r="M599" s="303"/>
      <c r="N599" s="304"/>
      <c r="O599" s="93"/>
      <c r="P599" s="93"/>
      <c r="Q599" s="93"/>
      <c r="R599" s="93"/>
      <c r="S599" s="93"/>
      <c r="T599" s="94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T599" s="19" t="s">
        <v>369</v>
      </c>
      <c r="AU599" s="19" t="s">
        <v>85</v>
      </c>
    </row>
    <row r="600" spans="1:65" s="2" customFormat="1" ht="16.5" customHeight="1">
      <c r="A600" s="40"/>
      <c r="B600" s="41"/>
      <c r="C600" s="245" t="s">
        <v>1463</v>
      </c>
      <c r="D600" s="245" t="s">
        <v>170</v>
      </c>
      <c r="E600" s="246" t="s">
        <v>1878</v>
      </c>
      <c r="F600" s="247" t="s">
        <v>1879</v>
      </c>
      <c r="G600" s="248" t="s">
        <v>173</v>
      </c>
      <c r="H600" s="249">
        <v>1.497</v>
      </c>
      <c r="I600" s="250"/>
      <c r="J600" s="251">
        <f>ROUND(I600*H600,2)</f>
        <v>0</v>
      </c>
      <c r="K600" s="247" t="s">
        <v>317</v>
      </c>
      <c r="L600" s="46"/>
      <c r="M600" s="252" t="s">
        <v>1</v>
      </c>
      <c r="N600" s="253" t="s">
        <v>42</v>
      </c>
      <c r="O600" s="93"/>
      <c r="P600" s="254">
        <f>O600*H600</f>
        <v>0</v>
      </c>
      <c r="Q600" s="254">
        <v>0</v>
      </c>
      <c r="R600" s="254">
        <f>Q600*H600</f>
        <v>0</v>
      </c>
      <c r="S600" s="254">
        <v>0</v>
      </c>
      <c r="T600" s="255">
        <f>S600*H600</f>
        <v>0</v>
      </c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R600" s="256" t="s">
        <v>175</v>
      </c>
      <c r="AT600" s="256" t="s">
        <v>170</v>
      </c>
      <c r="AU600" s="256" t="s">
        <v>85</v>
      </c>
      <c r="AY600" s="19" t="s">
        <v>167</v>
      </c>
      <c r="BE600" s="257">
        <f>IF(N600="základní",J600,0)</f>
        <v>0</v>
      </c>
      <c r="BF600" s="257">
        <f>IF(N600="snížená",J600,0)</f>
        <v>0</v>
      </c>
      <c r="BG600" s="257">
        <f>IF(N600="zákl. přenesená",J600,0)</f>
        <v>0</v>
      </c>
      <c r="BH600" s="257">
        <f>IF(N600="sníž. přenesená",J600,0)</f>
        <v>0</v>
      </c>
      <c r="BI600" s="257">
        <f>IF(N600="nulová",J600,0)</f>
        <v>0</v>
      </c>
      <c r="BJ600" s="19" t="s">
        <v>85</v>
      </c>
      <c r="BK600" s="257">
        <f>ROUND(I600*H600,2)</f>
        <v>0</v>
      </c>
      <c r="BL600" s="19" t="s">
        <v>175</v>
      </c>
      <c r="BM600" s="256" t="s">
        <v>1880</v>
      </c>
    </row>
    <row r="601" spans="1:47" s="2" customFormat="1" ht="12">
      <c r="A601" s="40"/>
      <c r="B601" s="41"/>
      <c r="C601" s="42"/>
      <c r="D601" s="260" t="s">
        <v>369</v>
      </c>
      <c r="E601" s="42"/>
      <c r="F601" s="302" t="s">
        <v>1141</v>
      </c>
      <c r="G601" s="42"/>
      <c r="H601" s="42"/>
      <c r="I601" s="156"/>
      <c r="J601" s="42"/>
      <c r="K601" s="42"/>
      <c r="L601" s="46"/>
      <c r="M601" s="303"/>
      <c r="N601" s="304"/>
      <c r="O601" s="93"/>
      <c r="P601" s="93"/>
      <c r="Q601" s="93"/>
      <c r="R601" s="93"/>
      <c r="S601" s="93"/>
      <c r="T601" s="94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T601" s="19" t="s">
        <v>369</v>
      </c>
      <c r="AU601" s="19" t="s">
        <v>85</v>
      </c>
    </row>
    <row r="602" spans="1:65" s="2" customFormat="1" ht="16.5" customHeight="1">
      <c r="A602" s="40"/>
      <c r="B602" s="41"/>
      <c r="C602" s="245" t="s">
        <v>1881</v>
      </c>
      <c r="D602" s="245" t="s">
        <v>170</v>
      </c>
      <c r="E602" s="246" t="s">
        <v>1882</v>
      </c>
      <c r="F602" s="247" t="s">
        <v>1883</v>
      </c>
      <c r="G602" s="248" t="s">
        <v>173</v>
      </c>
      <c r="H602" s="249">
        <v>1.755</v>
      </c>
      <c r="I602" s="250"/>
      <c r="J602" s="251">
        <f>ROUND(I602*H602,2)</f>
        <v>0</v>
      </c>
      <c r="K602" s="247" t="s">
        <v>317</v>
      </c>
      <c r="L602" s="46"/>
      <c r="M602" s="252" t="s">
        <v>1</v>
      </c>
      <c r="N602" s="253" t="s">
        <v>42</v>
      </c>
      <c r="O602" s="93"/>
      <c r="P602" s="254">
        <f>O602*H602</f>
        <v>0</v>
      </c>
      <c r="Q602" s="254">
        <v>0</v>
      </c>
      <c r="R602" s="254">
        <f>Q602*H602</f>
        <v>0</v>
      </c>
      <c r="S602" s="254">
        <v>0</v>
      </c>
      <c r="T602" s="255">
        <f>S602*H602</f>
        <v>0</v>
      </c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R602" s="256" t="s">
        <v>175</v>
      </c>
      <c r="AT602" s="256" t="s">
        <v>170</v>
      </c>
      <c r="AU602" s="256" t="s">
        <v>85</v>
      </c>
      <c r="AY602" s="19" t="s">
        <v>167</v>
      </c>
      <c r="BE602" s="257">
        <f>IF(N602="základní",J602,0)</f>
        <v>0</v>
      </c>
      <c r="BF602" s="257">
        <f>IF(N602="snížená",J602,0)</f>
        <v>0</v>
      </c>
      <c r="BG602" s="257">
        <f>IF(N602="zákl. přenesená",J602,0)</f>
        <v>0</v>
      </c>
      <c r="BH602" s="257">
        <f>IF(N602="sníž. přenesená",J602,0)</f>
        <v>0</v>
      </c>
      <c r="BI602" s="257">
        <f>IF(N602="nulová",J602,0)</f>
        <v>0</v>
      </c>
      <c r="BJ602" s="19" t="s">
        <v>85</v>
      </c>
      <c r="BK602" s="257">
        <f>ROUND(I602*H602,2)</f>
        <v>0</v>
      </c>
      <c r="BL602" s="19" t="s">
        <v>175</v>
      </c>
      <c r="BM602" s="256" t="s">
        <v>1884</v>
      </c>
    </row>
    <row r="603" spans="1:47" s="2" customFormat="1" ht="12">
      <c r="A603" s="40"/>
      <c r="B603" s="41"/>
      <c r="C603" s="42"/>
      <c r="D603" s="260" t="s">
        <v>369</v>
      </c>
      <c r="E603" s="42"/>
      <c r="F603" s="302" t="s">
        <v>1141</v>
      </c>
      <c r="G603" s="42"/>
      <c r="H603" s="42"/>
      <c r="I603" s="156"/>
      <c r="J603" s="42"/>
      <c r="K603" s="42"/>
      <c r="L603" s="46"/>
      <c r="M603" s="303"/>
      <c r="N603" s="304"/>
      <c r="O603" s="93"/>
      <c r="P603" s="93"/>
      <c r="Q603" s="93"/>
      <c r="R603" s="93"/>
      <c r="S603" s="93"/>
      <c r="T603" s="94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T603" s="19" t="s">
        <v>369</v>
      </c>
      <c r="AU603" s="19" t="s">
        <v>85</v>
      </c>
    </row>
    <row r="604" spans="1:65" s="2" customFormat="1" ht="16.5" customHeight="1">
      <c r="A604" s="40"/>
      <c r="B604" s="41"/>
      <c r="C604" s="245" t="s">
        <v>1467</v>
      </c>
      <c r="D604" s="245" t="s">
        <v>170</v>
      </c>
      <c r="E604" s="246" t="s">
        <v>1885</v>
      </c>
      <c r="F604" s="247" t="s">
        <v>1886</v>
      </c>
      <c r="G604" s="248" t="s">
        <v>173</v>
      </c>
      <c r="H604" s="249">
        <v>2.261</v>
      </c>
      <c r="I604" s="250"/>
      <c r="J604" s="251">
        <f>ROUND(I604*H604,2)</f>
        <v>0</v>
      </c>
      <c r="K604" s="247" t="s">
        <v>317</v>
      </c>
      <c r="L604" s="46"/>
      <c r="M604" s="252" t="s">
        <v>1</v>
      </c>
      <c r="N604" s="253" t="s">
        <v>42</v>
      </c>
      <c r="O604" s="93"/>
      <c r="P604" s="254">
        <f>O604*H604</f>
        <v>0</v>
      </c>
      <c r="Q604" s="254">
        <v>0</v>
      </c>
      <c r="R604" s="254">
        <f>Q604*H604</f>
        <v>0</v>
      </c>
      <c r="S604" s="254">
        <v>0</v>
      </c>
      <c r="T604" s="255">
        <f>S604*H604</f>
        <v>0</v>
      </c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R604" s="256" t="s">
        <v>175</v>
      </c>
      <c r="AT604" s="256" t="s">
        <v>170</v>
      </c>
      <c r="AU604" s="256" t="s">
        <v>85</v>
      </c>
      <c r="AY604" s="19" t="s">
        <v>167</v>
      </c>
      <c r="BE604" s="257">
        <f>IF(N604="základní",J604,0)</f>
        <v>0</v>
      </c>
      <c r="BF604" s="257">
        <f>IF(N604="snížená",J604,0)</f>
        <v>0</v>
      </c>
      <c r="BG604" s="257">
        <f>IF(N604="zákl. přenesená",J604,0)</f>
        <v>0</v>
      </c>
      <c r="BH604" s="257">
        <f>IF(N604="sníž. přenesená",J604,0)</f>
        <v>0</v>
      </c>
      <c r="BI604" s="257">
        <f>IF(N604="nulová",J604,0)</f>
        <v>0</v>
      </c>
      <c r="BJ604" s="19" t="s">
        <v>85</v>
      </c>
      <c r="BK604" s="257">
        <f>ROUND(I604*H604,2)</f>
        <v>0</v>
      </c>
      <c r="BL604" s="19" t="s">
        <v>175</v>
      </c>
      <c r="BM604" s="256" t="s">
        <v>1887</v>
      </c>
    </row>
    <row r="605" spans="1:47" s="2" customFormat="1" ht="12">
      <c r="A605" s="40"/>
      <c r="B605" s="41"/>
      <c r="C605" s="42"/>
      <c r="D605" s="260" t="s">
        <v>369</v>
      </c>
      <c r="E605" s="42"/>
      <c r="F605" s="302" t="s">
        <v>1141</v>
      </c>
      <c r="G605" s="42"/>
      <c r="H605" s="42"/>
      <c r="I605" s="156"/>
      <c r="J605" s="42"/>
      <c r="K605" s="42"/>
      <c r="L605" s="46"/>
      <c r="M605" s="303"/>
      <c r="N605" s="304"/>
      <c r="O605" s="93"/>
      <c r="P605" s="93"/>
      <c r="Q605" s="93"/>
      <c r="R605" s="93"/>
      <c r="S605" s="93"/>
      <c r="T605" s="94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T605" s="19" t="s">
        <v>369</v>
      </c>
      <c r="AU605" s="19" t="s">
        <v>85</v>
      </c>
    </row>
    <row r="606" spans="1:65" s="2" customFormat="1" ht="16.5" customHeight="1">
      <c r="A606" s="40"/>
      <c r="B606" s="41"/>
      <c r="C606" s="245" t="s">
        <v>1888</v>
      </c>
      <c r="D606" s="245" t="s">
        <v>170</v>
      </c>
      <c r="E606" s="246" t="s">
        <v>1889</v>
      </c>
      <c r="F606" s="247" t="s">
        <v>1890</v>
      </c>
      <c r="G606" s="248" t="s">
        <v>173</v>
      </c>
      <c r="H606" s="249">
        <v>7.074</v>
      </c>
      <c r="I606" s="250"/>
      <c r="J606" s="251">
        <f>ROUND(I606*H606,2)</f>
        <v>0</v>
      </c>
      <c r="K606" s="247" t="s">
        <v>317</v>
      </c>
      <c r="L606" s="46"/>
      <c r="M606" s="252" t="s">
        <v>1</v>
      </c>
      <c r="N606" s="253" t="s">
        <v>42</v>
      </c>
      <c r="O606" s="93"/>
      <c r="P606" s="254">
        <f>O606*H606</f>
        <v>0</v>
      </c>
      <c r="Q606" s="254">
        <v>0</v>
      </c>
      <c r="R606" s="254">
        <f>Q606*H606</f>
        <v>0</v>
      </c>
      <c r="S606" s="254">
        <v>0</v>
      </c>
      <c r="T606" s="255">
        <f>S606*H606</f>
        <v>0</v>
      </c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R606" s="256" t="s">
        <v>175</v>
      </c>
      <c r="AT606" s="256" t="s">
        <v>170</v>
      </c>
      <c r="AU606" s="256" t="s">
        <v>85</v>
      </c>
      <c r="AY606" s="19" t="s">
        <v>167</v>
      </c>
      <c r="BE606" s="257">
        <f>IF(N606="základní",J606,0)</f>
        <v>0</v>
      </c>
      <c r="BF606" s="257">
        <f>IF(N606="snížená",J606,0)</f>
        <v>0</v>
      </c>
      <c r="BG606" s="257">
        <f>IF(N606="zákl. přenesená",J606,0)</f>
        <v>0</v>
      </c>
      <c r="BH606" s="257">
        <f>IF(N606="sníž. přenesená",J606,0)</f>
        <v>0</v>
      </c>
      <c r="BI606" s="257">
        <f>IF(N606="nulová",J606,0)</f>
        <v>0</v>
      </c>
      <c r="BJ606" s="19" t="s">
        <v>85</v>
      </c>
      <c r="BK606" s="257">
        <f>ROUND(I606*H606,2)</f>
        <v>0</v>
      </c>
      <c r="BL606" s="19" t="s">
        <v>175</v>
      </c>
      <c r="BM606" s="256" t="s">
        <v>1891</v>
      </c>
    </row>
    <row r="607" spans="1:47" s="2" customFormat="1" ht="12">
      <c r="A607" s="40"/>
      <c r="B607" s="41"/>
      <c r="C607" s="42"/>
      <c r="D607" s="260" t="s">
        <v>369</v>
      </c>
      <c r="E607" s="42"/>
      <c r="F607" s="302" t="s">
        <v>1141</v>
      </c>
      <c r="G607" s="42"/>
      <c r="H607" s="42"/>
      <c r="I607" s="156"/>
      <c r="J607" s="42"/>
      <c r="K607" s="42"/>
      <c r="L607" s="46"/>
      <c r="M607" s="303"/>
      <c r="N607" s="304"/>
      <c r="O607" s="93"/>
      <c r="P607" s="93"/>
      <c r="Q607" s="93"/>
      <c r="R607" s="93"/>
      <c r="S607" s="93"/>
      <c r="T607" s="94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T607" s="19" t="s">
        <v>369</v>
      </c>
      <c r="AU607" s="19" t="s">
        <v>85</v>
      </c>
    </row>
    <row r="608" spans="1:65" s="2" customFormat="1" ht="16.5" customHeight="1">
      <c r="A608" s="40"/>
      <c r="B608" s="41"/>
      <c r="C608" s="245" t="s">
        <v>1470</v>
      </c>
      <c r="D608" s="245" t="s">
        <v>170</v>
      </c>
      <c r="E608" s="246" t="s">
        <v>1892</v>
      </c>
      <c r="F608" s="247" t="s">
        <v>1893</v>
      </c>
      <c r="G608" s="248" t="s">
        <v>173</v>
      </c>
      <c r="H608" s="249">
        <v>3.634</v>
      </c>
      <c r="I608" s="250"/>
      <c r="J608" s="251">
        <f>ROUND(I608*H608,2)</f>
        <v>0</v>
      </c>
      <c r="K608" s="247" t="s">
        <v>317</v>
      </c>
      <c r="L608" s="46"/>
      <c r="M608" s="252" t="s">
        <v>1</v>
      </c>
      <c r="N608" s="253" t="s">
        <v>42</v>
      </c>
      <c r="O608" s="93"/>
      <c r="P608" s="254">
        <f>O608*H608</f>
        <v>0</v>
      </c>
      <c r="Q608" s="254">
        <v>0</v>
      </c>
      <c r="R608" s="254">
        <f>Q608*H608</f>
        <v>0</v>
      </c>
      <c r="S608" s="254">
        <v>0</v>
      </c>
      <c r="T608" s="255">
        <f>S608*H608</f>
        <v>0</v>
      </c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R608" s="256" t="s">
        <v>175</v>
      </c>
      <c r="AT608" s="256" t="s">
        <v>170</v>
      </c>
      <c r="AU608" s="256" t="s">
        <v>85</v>
      </c>
      <c r="AY608" s="19" t="s">
        <v>167</v>
      </c>
      <c r="BE608" s="257">
        <f>IF(N608="základní",J608,0)</f>
        <v>0</v>
      </c>
      <c r="BF608" s="257">
        <f>IF(N608="snížená",J608,0)</f>
        <v>0</v>
      </c>
      <c r="BG608" s="257">
        <f>IF(N608="zákl. přenesená",J608,0)</f>
        <v>0</v>
      </c>
      <c r="BH608" s="257">
        <f>IF(N608="sníž. přenesená",J608,0)</f>
        <v>0</v>
      </c>
      <c r="BI608" s="257">
        <f>IF(N608="nulová",J608,0)</f>
        <v>0</v>
      </c>
      <c r="BJ608" s="19" t="s">
        <v>85</v>
      </c>
      <c r="BK608" s="257">
        <f>ROUND(I608*H608,2)</f>
        <v>0</v>
      </c>
      <c r="BL608" s="19" t="s">
        <v>175</v>
      </c>
      <c r="BM608" s="256" t="s">
        <v>1894</v>
      </c>
    </row>
    <row r="609" spans="1:47" s="2" customFormat="1" ht="12">
      <c r="A609" s="40"/>
      <c r="B609" s="41"/>
      <c r="C609" s="42"/>
      <c r="D609" s="260" t="s">
        <v>369</v>
      </c>
      <c r="E609" s="42"/>
      <c r="F609" s="302" t="s">
        <v>1141</v>
      </c>
      <c r="G609" s="42"/>
      <c r="H609" s="42"/>
      <c r="I609" s="156"/>
      <c r="J609" s="42"/>
      <c r="K609" s="42"/>
      <c r="L609" s="46"/>
      <c r="M609" s="303"/>
      <c r="N609" s="304"/>
      <c r="O609" s="93"/>
      <c r="P609" s="93"/>
      <c r="Q609" s="93"/>
      <c r="R609" s="93"/>
      <c r="S609" s="93"/>
      <c r="T609" s="94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T609" s="19" t="s">
        <v>369</v>
      </c>
      <c r="AU609" s="19" t="s">
        <v>85</v>
      </c>
    </row>
    <row r="610" spans="1:65" s="2" customFormat="1" ht="16.5" customHeight="1">
      <c r="A610" s="40"/>
      <c r="B610" s="41"/>
      <c r="C610" s="245" t="s">
        <v>1895</v>
      </c>
      <c r="D610" s="245" t="s">
        <v>170</v>
      </c>
      <c r="E610" s="246" t="s">
        <v>1896</v>
      </c>
      <c r="F610" s="247" t="s">
        <v>1897</v>
      </c>
      <c r="G610" s="248" t="s">
        <v>173</v>
      </c>
      <c r="H610" s="249">
        <v>0.898</v>
      </c>
      <c r="I610" s="250"/>
      <c r="J610" s="251">
        <f>ROUND(I610*H610,2)</f>
        <v>0</v>
      </c>
      <c r="K610" s="247" t="s">
        <v>317</v>
      </c>
      <c r="L610" s="46"/>
      <c r="M610" s="252" t="s">
        <v>1</v>
      </c>
      <c r="N610" s="253" t="s">
        <v>42</v>
      </c>
      <c r="O610" s="93"/>
      <c r="P610" s="254">
        <f>O610*H610</f>
        <v>0</v>
      </c>
      <c r="Q610" s="254">
        <v>0</v>
      </c>
      <c r="R610" s="254">
        <f>Q610*H610</f>
        <v>0</v>
      </c>
      <c r="S610" s="254">
        <v>0</v>
      </c>
      <c r="T610" s="255">
        <f>S610*H610</f>
        <v>0</v>
      </c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R610" s="256" t="s">
        <v>175</v>
      </c>
      <c r="AT610" s="256" t="s">
        <v>170</v>
      </c>
      <c r="AU610" s="256" t="s">
        <v>85</v>
      </c>
      <c r="AY610" s="19" t="s">
        <v>167</v>
      </c>
      <c r="BE610" s="257">
        <f>IF(N610="základní",J610,0)</f>
        <v>0</v>
      </c>
      <c r="BF610" s="257">
        <f>IF(N610="snížená",J610,0)</f>
        <v>0</v>
      </c>
      <c r="BG610" s="257">
        <f>IF(N610="zákl. přenesená",J610,0)</f>
        <v>0</v>
      </c>
      <c r="BH610" s="257">
        <f>IF(N610="sníž. přenesená",J610,0)</f>
        <v>0</v>
      </c>
      <c r="BI610" s="257">
        <f>IF(N610="nulová",J610,0)</f>
        <v>0</v>
      </c>
      <c r="BJ610" s="19" t="s">
        <v>85</v>
      </c>
      <c r="BK610" s="257">
        <f>ROUND(I610*H610,2)</f>
        <v>0</v>
      </c>
      <c r="BL610" s="19" t="s">
        <v>175</v>
      </c>
      <c r="BM610" s="256" t="s">
        <v>1898</v>
      </c>
    </row>
    <row r="611" spans="1:47" s="2" customFormat="1" ht="12">
      <c r="A611" s="40"/>
      <c r="B611" s="41"/>
      <c r="C611" s="42"/>
      <c r="D611" s="260" t="s">
        <v>369</v>
      </c>
      <c r="E611" s="42"/>
      <c r="F611" s="302" t="s">
        <v>1141</v>
      </c>
      <c r="G611" s="42"/>
      <c r="H611" s="42"/>
      <c r="I611" s="156"/>
      <c r="J611" s="42"/>
      <c r="K611" s="42"/>
      <c r="L611" s="46"/>
      <c r="M611" s="303"/>
      <c r="N611" s="304"/>
      <c r="O611" s="93"/>
      <c r="P611" s="93"/>
      <c r="Q611" s="93"/>
      <c r="R611" s="93"/>
      <c r="S611" s="93"/>
      <c r="T611" s="94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T611" s="19" t="s">
        <v>369</v>
      </c>
      <c r="AU611" s="19" t="s">
        <v>85</v>
      </c>
    </row>
    <row r="612" spans="1:65" s="2" customFormat="1" ht="16.5" customHeight="1">
      <c r="A612" s="40"/>
      <c r="B612" s="41"/>
      <c r="C612" s="245" t="s">
        <v>1474</v>
      </c>
      <c r="D612" s="245" t="s">
        <v>170</v>
      </c>
      <c r="E612" s="246" t="s">
        <v>1899</v>
      </c>
      <c r="F612" s="247" t="s">
        <v>1900</v>
      </c>
      <c r="G612" s="248" t="s">
        <v>173</v>
      </c>
      <c r="H612" s="249">
        <v>5.068</v>
      </c>
      <c r="I612" s="250"/>
      <c r="J612" s="251">
        <f>ROUND(I612*H612,2)</f>
        <v>0</v>
      </c>
      <c r="K612" s="247" t="s">
        <v>317</v>
      </c>
      <c r="L612" s="46"/>
      <c r="M612" s="252" t="s">
        <v>1</v>
      </c>
      <c r="N612" s="253" t="s">
        <v>42</v>
      </c>
      <c r="O612" s="93"/>
      <c r="P612" s="254">
        <f>O612*H612</f>
        <v>0</v>
      </c>
      <c r="Q612" s="254">
        <v>0</v>
      </c>
      <c r="R612" s="254">
        <f>Q612*H612</f>
        <v>0</v>
      </c>
      <c r="S612" s="254">
        <v>0</v>
      </c>
      <c r="T612" s="255">
        <f>S612*H612</f>
        <v>0</v>
      </c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R612" s="256" t="s">
        <v>175</v>
      </c>
      <c r="AT612" s="256" t="s">
        <v>170</v>
      </c>
      <c r="AU612" s="256" t="s">
        <v>85</v>
      </c>
      <c r="AY612" s="19" t="s">
        <v>167</v>
      </c>
      <c r="BE612" s="257">
        <f>IF(N612="základní",J612,0)</f>
        <v>0</v>
      </c>
      <c r="BF612" s="257">
        <f>IF(N612="snížená",J612,0)</f>
        <v>0</v>
      </c>
      <c r="BG612" s="257">
        <f>IF(N612="zákl. přenesená",J612,0)</f>
        <v>0</v>
      </c>
      <c r="BH612" s="257">
        <f>IF(N612="sníž. přenesená",J612,0)</f>
        <v>0</v>
      </c>
      <c r="BI612" s="257">
        <f>IF(N612="nulová",J612,0)</f>
        <v>0</v>
      </c>
      <c r="BJ612" s="19" t="s">
        <v>85</v>
      </c>
      <c r="BK612" s="257">
        <f>ROUND(I612*H612,2)</f>
        <v>0</v>
      </c>
      <c r="BL612" s="19" t="s">
        <v>175</v>
      </c>
      <c r="BM612" s="256" t="s">
        <v>1901</v>
      </c>
    </row>
    <row r="613" spans="1:47" s="2" customFormat="1" ht="12">
      <c r="A613" s="40"/>
      <c r="B613" s="41"/>
      <c r="C613" s="42"/>
      <c r="D613" s="260" t="s">
        <v>369</v>
      </c>
      <c r="E613" s="42"/>
      <c r="F613" s="302" t="s">
        <v>1135</v>
      </c>
      <c r="G613" s="42"/>
      <c r="H613" s="42"/>
      <c r="I613" s="156"/>
      <c r="J613" s="42"/>
      <c r="K613" s="42"/>
      <c r="L613" s="46"/>
      <c r="M613" s="303"/>
      <c r="N613" s="304"/>
      <c r="O613" s="93"/>
      <c r="P613" s="93"/>
      <c r="Q613" s="93"/>
      <c r="R613" s="93"/>
      <c r="S613" s="93"/>
      <c r="T613" s="94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T613" s="19" t="s">
        <v>369</v>
      </c>
      <c r="AU613" s="19" t="s">
        <v>85</v>
      </c>
    </row>
    <row r="614" spans="1:65" s="2" customFormat="1" ht="16.5" customHeight="1">
      <c r="A614" s="40"/>
      <c r="B614" s="41"/>
      <c r="C614" s="245" t="s">
        <v>1902</v>
      </c>
      <c r="D614" s="245" t="s">
        <v>170</v>
      </c>
      <c r="E614" s="246" t="s">
        <v>1903</v>
      </c>
      <c r="F614" s="247" t="s">
        <v>1904</v>
      </c>
      <c r="G614" s="248" t="s">
        <v>173</v>
      </c>
      <c r="H614" s="249">
        <v>0.711</v>
      </c>
      <c r="I614" s="250"/>
      <c r="J614" s="251">
        <f>ROUND(I614*H614,2)</f>
        <v>0</v>
      </c>
      <c r="K614" s="247" t="s">
        <v>317</v>
      </c>
      <c r="L614" s="46"/>
      <c r="M614" s="252" t="s">
        <v>1</v>
      </c>
      <c r="N614" s="253" t="s">
        <v>42</v>
      </c>
      <c r="O614" s="93"/>
      <c r="P614" s="254">
        <f>O614*H614</f>
        <v>0</v>
      </c>
      <c r="Q614" s="254">
        <v>0</v>
      </c>
      <c r="R614" s="254">
        <f>Q614*H614</f>
        <v>0</v>
      </c>
      <c r="S614" s="254">
        <v>0</v>
      </c>
      <c r="T614" s="255">
        <f>S614*H614</f>
        <v>0</v>
      </c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R614" s="256" t="s">
        <v>175</v>
      </c>
      <c r="AT614" s="256" t="s">
        <v>170</v>
      </c>
      <c r="AU614" s="256" t="s">
        <v>85</v>
      </c>
      <c r="AY614" s="19" t="s">
        <v>167</v>
      </c>
      <c r="BE614" s="257">
        <f>IF(N614="základní",J614,0)</f>
        <v>0</v>
      </c>
      <c r="BF614" s="257">
        <f>IF(N614="snížená",J614,0)</f>
        <v>0</v>
      </c>
      <c r="BG614" s="257">
        <f>IF(N614="zákl. přenesená",J614,0)</f>
        <v>0</v>
      </c>
      <c r="BH614" s="257">
        <f>IF(N614="sníž. přenesená",J614,0)</f>
        <v>0</v>
      </c>
      <c r="BI614" s="257">
        <f>IF(N614="nulová",J614,0)</f>
        <v>0</v>
      </c>
      <c r="BJ614" s="19" t="s">
        <v>85</v>
      </c>
      <c r="BK614" s="257">
        <f>ROUND(I614*H614,2)</f>
        <v>0</v>
      </c>
      <c r="BL614" s="19" t="s">
        <v>175</v>
      </c>
      <c r="BM614" s="256" t="s">
        <v>1905</v>
      </c>
    </row>
    <row r="615" spans="1:47" s="2" customFormat="1" ht="12">
      <c r="A615" s="40"/>
      <c r="B615" s="41"/>
      <c r="C615" s="42"/>
      <c r="D615" s="260" t="s">
        <v>369</v>
      </c>
      <c r="E615" s="42"/>
      <c r="F615" s="302" t="s">
        <v>1141</v>
      </c>
      <c r="G615" s="42"/>
      <c r="H615" s="42"/>
      <c r="I615" s="156"/>
      <c r="J615" s="42"/>
      <c r="K615" s="42"/>
      <c r="L615" s="46"/>
      <c r="M615" s="303"/>
      <c r="N615" s="304"/>
      <c r="O615" s="93"/>
      <c r="P615" s="93"/>
      <c r="Q615" s="93"/>
      <c r="R615" s="93"/>
      <c r="S615" s="93"/>
      <c r="T615" s="94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T615" s="19" t="s">
        <v>369</v>
      </c>
      <c r="AU615" s="19" t="s">
        <v>85</v>
      </c>
    </row>
    <row r="616" spans="1:65" s="2" customFormat="1" ht="16.5" customHeight="1">
      <c r="A616" s="40"/>
      <c r="B616" s="41"/>
      <c r="C616" s="245" t="s">
        <v>1477</v>
      </c>
      <c r="D616" s="245" t="s">
        <v>170</v>
      </c>
      <c r="E616" s="246" t="s">
        <v>1906</v>
      </c>
      <c r="F616" s="247" t="s">
        <v>1907</v>
      </c>
      <c r="G616" s="248" t="s">
        <v>173</v>
      </c>
      <c r="H616" s="249">
        <v>0.687</v>
      </c>
      <c r="I616" s="250"/>
      <c r="J616" s="251">
        <f>ROUND(I616*H616,2)</f>
        <v>0</v>
      </c>
      <c r="K616" s="247" t="s">
        <v>317</v>
      </c>
      <c r="L616" s="46"/>
      <c r="M616" s="252" t="s">
        <v>1</v>
      </c>
      <c r="N616" s="253" t="s">
        <v>42</v>
      </c>
      <c r="O616" s="93"/>
      <c r="P616" s="254">
        <f>O616*H616</f>
        <v>0</v>
      </c>
      <c r="Q616" s="254">
        <v>0</v>
      </c>
      <c r="R616" s="254">
        <f>Q616*H616</f>
        <v>0</v>
      </c>
      <c r="S616" s="254">
        <v>0</v>
      </c>
      <c r="T616" s="255">
        <f>S616*H616</f>
        <v>0</v>
      </c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R616" s="256" t="s">
        <v>175</v>
      </c>
      <c r="AT616" s="256" t="s">
        <v>170</v>
      </c>
      <c r="AU616" s="256" t="s">
        <v>85</v>
      </c>
      <c r="AY616" s="19" t="s">
        <v>167</v>
      </c>
      <c r="BE616" s="257">
        <f>IF(N616="základní",J616,0)</f>
        <v>0</v>
      </c>
      <c r="BF616" s="257">
        <f>IF(N616="snížená",J616,0)</f>
        <v>0</v>
      </c>
      <c r="BG616" s="257">
        <f>IF(N616="zákl. přenesená",J616,0)</f>
        <v>0</v>
      </c>
      <c r="BH616" s="257">
        <f>IF(N616="sníž. přenesená",J616,0)</f>
        <v>0</v>
      </c>
      <c r="BI616" s="257">
        <f>IF(N616="nulová",J616,0)</f>
        <v>0</v>
      </c>
      <c r="BJ616" s="19" t="s">
        <v>85</v>
      </c>
      <c r="BK616" s="257">
        <f>ROUND(I616*H616,2)</f>
        <v>0</v>
      </c>
      <c r="BL616" s="19" t="s">
        <v>175</v>
      </c>
      <c r="BM616" s="256" t="s">
        <v>1908</v>
      </c>
    </row>
    <row r="617" spans="1:47" s="2" customFormat="1" ht="12">
      <c r="A617" s="40"/>
      <c r="B617" s="41"/>
      <c r="C617" s="42"/>
      <c r="D617" s="260" t="s">
        <v>369</v>
      </c>
      <c r="E617" s="42"/>
      <c r="F617" s="302" t="s">
        <v>1141</v>
      </c>
      <c r="G617" s="42"/>
      <c r="H617" s="42"/>
      <c r="I617" s="156"/>
      <c r="J617" s="42"/>
      <c r="K617" s="42"/>
      <c r="L617" s="46"/>
      <c r="M617" s="303"/>
      <c r="N617" s="304"/>
      <c r="O617" s="93"/>
      <c r="P617" s="93"/>
      <c r="Q617" s="93"/>
      <c r="R617" s="93"/>
      <c r="S617" s="93"/>
      <c r="T617" s="94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T617" s="19" t="s">
        <v>369</v>
      </c>
      <c r="AU617" s="19" t="s">
        <v>85</v>
      </c>
    </row>
    <row r="618" spans="1:65" s="2" customFormat="1" ht="16.5" customHeight="1">
      <c r="A618" s="40"/>
      <c r="B618" s="41"/>
      <c r="C618" s="245" t="s">
        <v>1909</v>
      </c>
      <c r="D618" s="245" t="s">
        <v>170</v>
      </c>
      <c r="E618" s="246" t="s">
        <v>1910</v>
      </c>
      <c r="F618" s="247" t="s">
        <v>1911</v>
      </c>
      <c r="G618" s="248" t="s">
        <v>173</v>
      </c>
      <c r="H618" s="249">
        <v>2.418</v>
      </c>
      <c r="I618" s="250"/>
      <c r="J618" s="251">
        <f>ROUND(I618*H618,2)</f>
        <v>0</v>
      </c>
      <c r="K618" s="247" t="s">
        <v>317</v>
      </c>
      <c r="L618" s="46"/>
      <c r="M618" s="252" t="s">
        <v>1</v>
      </c>
      <c r="N618" s="253" t="s">
        <v>42</v>
      </c>
      <c r="O618" s="93"/>
      <c r="P618" s="254">
        <f>O618*H618</f>
        <v>0</v>
      </c>
      <c r="Q618" s="254">
        <v>0</v>
      </c>
      <c r="R618" s="254">
        <f>Q618*H618</f>
        <v>0</v>
      </c>
      <c r="S618" s="254">
        <v>0</v>
      </c>
      <c r="T618" s="255">
        <f>S618*H618</f>
        <v>0</v>
      </c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R618" s="256" t="s">
        <v>175</v>
      </c>
      <c r="AT618" s="256" t="s">
        <v>170</v>
      </c>
      <c r="AU618" s="256" t="s">
        <v>85</v>
      </c>
      <c r="AY618" s="19" t="s">
        <v>167</v>
      </c>
      <c r="BE618" s="257">
        <f>IF(N618="základní",J618,0)</f>
        <v>0</v>
      </c>
      <c r="BF618" s="257">
        <f>IF(N618="snížená",J618,0)</f>
        <v>0</v>
      </c>
      <c r="BG618" s="257">
        <f>IF(N618="zákl. přenesená",J618,0)</f>
        <v>0</v>
      </c>
      <c r="BH618" s="257">
        <f>IF(N618="sníž. přenesená",J618,0)</f>
        <v>0</v>
      </c>
      <c r="BI618" s="257">
        <f>IF(N618="nulová",J618,0)</f>
        <v>0</v>
      </c>
      <c r="BJ618" s="19" t="s">
        <v>85</v>
      </c>
      <c r="BK618" s="257">
        <f>ROUND(I618*H618,2)</f>
        <v>0</v>
      </c>
      <c r="BL618" s="19" t="s">
        <v>175</v>
      </c>
      <c r="BM618" s="256" t="s">
        <v>1912</v>
      </c>
    </row>
    <row r="619" spans="1:47" s="2" customFormat="1" ht="12">
      <c r="A619" s="40"/>
      <c r="B619" s="41"/>
      <c r="C619" s="42"/>
      <c r="D619" s="260" t="s">
        <v>369</v>
      </c>
      <c r="E619" s="42"/>
      <c r="F619" s="302" t="s">
        <v>1141</v>
      </c>
      <c r="G619" s="42"/>
      <c r="H619" s="42"/>
      <c r="I619" s="156"/>
      <c r="J619" s="42"/>
      <c r="K619" s="42"/>
      <c r="L619" s="46"/>
      <c r="M619" s="303"/>
      <c r="N619" s="304"/>
      <c r="O619" s="93"/>
      <c r="P619" s="93"/>
      <c r="Q619" s="93"/>
      <c r="R619" s="93"/>
      <c r="S619" s="93"/>
      <c r="T619" s="94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T619" s="19" t="s">
        <v>369</v>
      </c>
      <c r="AU619" s="19" t="s">
        <v>85</v>
      </c>
    </row>
    <row r="620" spans="1:65" s="2" customFormat="1" ht="16.5" customHeight="1">
      <c r="A620" s="40"/>
      <c r="B620" s="41"/>
      <c r="C620" s="245" t="s">
        <v>1481</v>
      </c>
      <c r="D620" s="245" t="s">
        <v>170</v>
      </c>
      <c r="E620" s="246" t="s">
        <v>1913</v>
      </c>
      <c r="F620" s="247" t="s">
        <v>1914</v>
      </c>
      <c r="G620" s="248" t="s">
        <v>173</v>
      </c>
      <c r="H620" s="249">
        <v>5.238</v>
      </c>
      <c r="I620" s="250"/>
      <c r="J620" s="251">
        <f>ROUND(I620*H620,2)</f>
        <v>0</v>
      </c>
      <c r="K620" s="247" t="s">
        <v>317</v>
      </c>
      <c r="L620" s="46"/>
      <c r="M620" s="252" t="s">
        <v>1</v>
      </c>
      <c r="N620" s="253" t="s">
        <v>42</v>
      </c>
      <c r="O620" s="93"/>
      <c r="P620" s="254">
        <f>O620*H620</f>
        <v>0</v>
      </c>
      <c r="Q620" s="254">
        <v>0</v>
      </c>
      <c r="R620" s="254">
        <f>Q620*H620</f>
        <v>0</v>
      </c>
      <c r="S620" s="254">
        <v>0</v>
      </c>
      <c r="T620" s="255">
        <f>S620*H620</f>
        <v>0</v>
      </c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R620" s="256" t="s">
        <v>175</v>
      </c>
      <c r="AT620" s="256" t="s">
        <v>170</v>
      </c>
      <c r="AU620" s="256" t="s">
        <v>85</v>
      </c>
      <c r="AY620" s="19" t="s">
        <v>167</v>
      </c>
      <c r="BE620" s="257">
        <f>IF(N620="základní",J620,0)</f>
        <v>0</v>
      </c>
      <c r="BF620" s="257">
        <f>IF(N620="snížená",J620,0)</f>
        <v>0</v>
      </c>
      <c r="BG620" s="257">
        <f>IF(N620="zákl. přenesená",J620,0)</f>
        <v>0</v>
      </c>
      <c r="BH620" s="257">
        <f>IF(N620="sníž. přenesená",J620,0)</f>
        <v>0</v>
      </c>
      <c r="BI620" s="257">
        <f>IF(N620="nulová",J620,0)</f>
        <v>0</v>
      </c>
      <c r="BJ620" s="19" t="s">
        <v>85</v>
      </c>
      <c r="BK620" s="257">
        <f>ROUND(I620*H620,2)</f>
        <v>0</v>
      </c>
      <c r="BL620" s="19" t="s">
        <v>175</v>
      </c>
      <c r="BM620" s="256" t="s">
        <v>1915</v>
      </c>
    </row>
    <row r="621" spans="1:47" s="2" customFormat="1" ht="12">
      <c r="A621" s="40"/>
      <c r="B621" s="41"/>
      <c r="C621" s="42"/>
      <c r="D621" s="260" t="s">
        <v>369</v>
      </c>
      <c r="E621" s="42"/>
      <c r="F621" s="302" t="s">
        <v>1141</v>
      </c>
      <c r="G621" s="42"/>
      <c r="H621" s="42"/>
      <c r="I621" s="156"/>
      <c r="J621" s="42"/>
      <c r="K621" s="42"/>
      <c r="L621" s="46"/>
      <c r="M621" s="303"/>
      <c r="N621" s="304"/>
      <c r="O621" s="93"/>
      <c r="P621" s="93"/>
      <c r="Q621" s="93"/>
      <c r="R621" s="93"/>
      <c r="S621" s="93"/>
      <c r="T621" s="94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T621" s="19" t="s">
        <v>369</v>
      </c>
      <c r="AU621" s="19" t="s">
        <v>85</v>
      </c>
    </row>
    <row r="622" spans="1:65" s="2" customFormat="1" ht="16.5" customHeight="1">
      <c r="A622" s="40"/>
      <c r="B622" s="41"/>
      <c r="C622" s="245" t="s">
        <v>1916</v>
      </c>
      <c r="D622" s="245" t="s">
        <v>170</v>
      </c>
      <c r="E622" s="246" t="s">
        <v>1917</v>
      </c>
      <c r="F622" s="247" t="s">
        <v>1918</v>
      </c>
      <c r="G622" s="248" t="s">
        <v>173</v>
      </c>
      <c r="H622" s="249">
        <v>5.868</v>
      </c>
      <c r="I622" s="250"/>
      <c r="J622" s="251">
        <f>ROUND(I622*H622,2)</f>
        <v>0</v>
      </c>
      <c r="K622" s="247" t="s">
        <v>317</v>
      </c>
      <c r="L622" s="46"/>
      <c r="M622" s="252" t="s">
        <v>1</v>
      </c>
      <c r="N622" s="253" t="s">
        <v>42</v>
      </c>
      <c r="O622" s="93"/>
      <c r="P622" s="254">
        <f>O622*H622</f>
        <v>0</v>
      </c>
      <c r="Q622" s="254">
        <v>0</v>
      </c>
      <c r="R622" s="254">
        <f>Q622*H622</f>
        <v>0</v>
      </c>
      <c r="S622" s="254">
        <v>0</v>
      </c>
      <c r="T622" s="255">
        <f>S622*H622</f>
        <v>0</v>
      </c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R622" s="256" t="s">
        <v>175</v>
      </c>
      <c r="AT622" s="256" t="s">
        <v>170</v>
      </c>
      <c r="AU622" s="256" t="s">
        <v>85</v>
      </c>
      <c r="AY622" s="19" t="s">
        <v>167</v>
      </c>
      <c r="BE622" s="257">
        <f>IF(N622="základní",J622,0)</f>
        <v>0</v>
      </c>
      <c r="BF622" s="257">
        <f>IF(N622="snížená",J622,0)</f>
        <v>0</v>
      </c>
      <c r="BG622" s="257">
        <f>IF(N622="zákl. přenesená",J622,0)</f>
        <v>0</v>
      </c>
      <c r="BH622" s="257">
        <f>IF(N622="sníž. přenesená",J622,0)</f>
        <v>0</v>
      </c>
      <c r="BI622" s="257">
        <f>IF(N622="nulová",J622,0)</f>
        <v>0</v>
      </c>
      <c r="BJ622" s="19" t="s">
        <v>85</v>
      </c>
      <c r="BK622" s="257">
        <f>ROUND(I622*H622,2)</f>
        <v>0</v>
      </c>
      <c r="BL622" s="19" t="s">
        <v>175</v>
      </c>
      <c r="BM622" s="256" t="s">
        <v>1919</v>
      </c>
    </row>
    <row r="623" spans="1:47" s="2" customFormat="1" ht="12">
      <c r="A623" s="40"/>
      <c r="B623" s="41"/>
      <c r="C623" s="42"/>
      <c r="D623" s="260" t="s">
        <v>369</v>
      </c>
      <c r="E623" s="42"/>
      <c r="F623" s="302" t="s">
        <v>1138</v>
      </c>
      <c r="G623" s="42"/>
      <c r="H623" s="42"/>
      <c r="I623" s="156"/>
      <c r="J623" s="42"/>
      <c r="K623" s="42"/>
      <c r="L623" s="46"/>
      <c r="M623" s="303"/>
      <c r="N623" s="304"/>
      <c r="O623" s="93"/>
      <c r="P623" s="93"/>
      <c r="Q623" s="93"/>
      <c r="R623" s="93"/>
      <c r="S623" s="93"/>
      <c r="T623" s="94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T623" s="19" t="s">
        <v>369</v>
      </c>
      <c r="AU623" s="19" t="s">
        <v>85</v>
      </c>
    </row>
    <row r="624" spans="1:65" s="2" customFormat="1" ht="16.5" customHeight="1">
      <c r="A624" s="40"/>
      <c r="B624" s="41"/>
      <c r="C624" s="245" t="s">
        <v>1484</v>
      </c>
      <c r="D624" s="245" t="s">
        <v>170</v>
      </c>
      <c r="E624" s="246" t="s">
        <v>1920</v>
      </c>
      <c r="F624" s="247" t="s">
        <v>1921</v>
      </c>
      <c r="G624" s="248" t="s">
        <v>173</v>
      </c>
      <c r="H624" s="249">
        <v>1.463</v>
      </c>
      <c r="I624" s="250"/>
      <c r="J624" s="251">
        <f>ROUND(I624*H624,2)</f>
        <v>0</v>
      </c>
      <c r="K624" s="247" t="s">
        <v>317</v>
      </c>
      <c r="L624" s="46"/>
      <c r="M624" s="252" t="s">
        <v>1</v>
      </c>
      <c r="N624" s="253" t="s">
        <v>42</v>
      </c>
      <c r="O624" s="93"/>
      <c r="P624" s="254">
        <f>O624*H624</f>
        <v>0</v>
      </c>
      <c r="Q624" s="254">
        <v>0</v>
      </c>
      <c r="R624" s="254">
        <f>Q624*H624</f>
        <v>0</v>
      </c>
      <c r="S624" s="254">
        <v>0</v>
      </c>
      <c r="T624" s="255">
        <f>S624*H624</f>
        <v>0</v>
      </c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R624" s="256" t="s">
        <v>175</v>
      </c>
      <c r="AT624" s="256" t="s">
        <v>170</v>
      </c>
      <c r="AU624" s="256" t="s">
        <v>85</v>
      </c>
      <c r="AY624" s="19" t="s">
        <v>167</v>
      </c>
      <c r="BE624" s="257">
        <f>IF(N624="základní",J624,0)</f>
        <v>0</v>
      </c>
      <c r="BF624" s="257">
        <f>IF(N624="snížená",J624,0)</f>
        <v>0</v>
      </c>
      <c r="BG624" s="257">
        <f>IF(N624="zákl. přenesená",J624,0)</f>
        <v>0</v>
      </c>
      <c r="BH624" s="257">
        <f>IF(N624="sníž. přenesená",J624,0)</f>
        <v>0</v>
      </c>
      <c r="BI624" s="257">
        <f>IF(N624="nulová",J624,0)</f>
        <v>0</v>
      </c>
      <c r="BJ624" s="19" t="s">
        <v>85</v>
      </c>
      <c r="BK624" s="257">
        <f>ROUND(I624*H624,2)</f>
        <v>0</v>
      </c>
      <c r="BL624" s="19" t="s">
        <v>175</v>
      </c>
      <c r="BM624" s="256" t="s">
        <v>1922</v>
      </c>
    </row>
    <row r="625" spans="1:47" s="2" customFormat="1" ht="12">
      <c r="A625" s="40"/>
      <c r="B625" s="41"/>
      <c r="C625" s="42"/>
      <c r="D625" s="260" t="s">
        <v>369</v>
      </c>
      <c r="E625" s="42"/>
      <c r="F625" s="302" t="s">
        <v>1197</v>
      </c>
      <c r="G625" s="42"/>
      <c r="H625" s="42"/>
      <c r="I625" s="156"/>
      <c r="J625" s="42"/>
      <c r="K625" s="42"/>
      <c r="L625" s="46"/>
      <c r="M625" s="303"/>
      <c r="N625" s="304"/>
      <c r="O625" s="93"/>
      <c r="P625" s="93"/>
      <c r="Q625" s="93"/>
      <c r="R625" s="93"/>
      <c r="S625" s="93"/>
      <c r="T625" s="94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T625" s="19" t="s">
        <v>369</v>
      </c>
      <c r="AU625" s="19" t="s">
        <v>85</v>
      </c>
    </row>
    <row r="626" spans="1:65" s="2" customFormat="1" ht="16.5" customHeight="1">
      <c r="A626" s="40"/>
      <c r="B626" s="41"/>
      <c r="C626" s="245" t="s">
        <v>1923</v>
      </c>
      <c r="D626" s="245" t="s">
        <v>170</v>
      </c>
      <c r="E626" s="246" t="s">
        <v>1924</v>
      </c>
      <c r="F626" s="247" t="s">
        <v>1925</v>
      </c>
      <c r="G626" s="248" t="s">
        <v>173</v>
      </c>
      <c r="H626" s="249">
        <v>4.046</v>
      </c>
      <c r="I626" s="250"/>
      <c r="J626" s="251">
        <f>ROUND(I626*H626,2)</f>
        <v>0</v>
      </c>
      <c r="K626" s="247" t="s">
        <v>317</v>
      </c>
      <c r="L626" s="46"/>
      <c r="M626" s="252" t="s">
        <v>1</v>
      </c>
      <c r="N626" s="253" t="s">
        <v>42</v>
      </c>
      <c r="O626" s="93"/>
      <c r="P626" s="254">
        <f>O626*H626</f>
        <v>0</v>
      </c>
      <c r="Q626" s="254">
        <v>0</v>
      </c>
      <c r="R626" s="254">
        <f>Q626*H626</f>
        <v>0</v>
      </c>
      <c r="S626" s="254">
        <v>0</v>
      </c>
      <c r="T626" s="255">
        <f>S626*H626</f>
        <v>0</v>
      </c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R626" s="256" t="s">
        <v>175</v>
      </c>
      <c r="AT626" s="256" t="s">
        <v>170</v>
      </c>
      <c r="AU626" s="256" t="s">
        <v>85</v>
      </c>
      <c r="AY626" s="19" t="s">
        <v>167</v>
      </c>
      <c r="BE626" s="257">
        <f>IF(N626="základní",J626,0)</f>
        <v>0</v>
      </c>
      <c r="BF626" s="257">
        <f>IF(N626="snížená",J626,0)</f>
        <v>0</v>
      </c>
      <c r="BG626" s="257">
        <f>IF(N626="zákl. přenesená",J626,0)</f>
        <v>0</v>
      </c>
      <c r="BH626" s="257">
        <f>IF(N626="sníž. přenesená",J626,0)</f>
        <v>0</v>
      </c>
      <c r="BI626" s="257">
        <f>IF(N626="nulová",J626,0)</f>
        <v>0</v>
      </c>
      <c r="BJ626" s="19" t="s">
        <v>85</v>
      </c>
      <c r="BK626" s="257">
        <f>ROUND(I626*H626,2)</f>
        <v>0</v>
      </c>
      <c r="BL626" s="19" t="s">
        <v>175</v>
      </c>
      <c r="BM626" s="256" t="s">
        <v>1926</v>
      </c>
    </row>
    <row r="627" spans="1:47" s="2" customFormat="1" ht="12">
      <c r="A627" s="40"/>
      <c r="B627" s="41"/>
      <c r="C627" s="42"/>
      <c r="D627" s="260" t="s">
        <v>369</v>
      </c>
      <c r="E627" s="42"/>
      <c r="F627" s="302" t="s">
        <v>1150</v>
      </c>
      <c r="G627" s="42"/>
      <c r="H627" s="42"/>
      <c r="I627" s="156"/>
      <c r="J627" s="42"/>
      <c r="K627" s="42"/>
      <c r="L627" s="46"/>
      <c r="M627" s="303"/>
      <c r="N627" s="304"/>
      <c r="O627" s="93"/>
      <c r="P627" s="93"/>
      <c r="Q627" s="93"/>
      <c r="R627" s="93"/>
      <c r="S627" s="93"/>
      <c r="T627" s="94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T627" s="19" t="s">
        <v>369</v>
      </c>
      <c r="AU627" s="19" t="s">
        <v>85</v>
      </c>
    </row>
    <row r="628" spans="1:65" s="2" customFormat="1" ht="16.5" customHeight="1">
      <c r="A628" s="40"/>
      <c r="B628" s="41"/>
      <c r="C628" s="245" t="s">
        <v>1488</v>
      </c>
      <c r="D628" s="245" t="s">
        <v>170</v>
      </c>
      <c r="E628" s="246" t="s">
        <v>1927</v>
      </c>
      <c r="F628" s="247" t="s">
        <v>1928</v>
      </c>
      <c r="G628" s="248" t="s">
        <v>173</v>
      </c>
      <c r="H628" s="249">
        <v>11.505</v>
      </c>
      <c r="I628" s="250"/>
      <c r="J628" s="251">
        <f>ROUND(I628*H628,2)</f>
        <v>0</v>
      </c>
      <c r="K628" s="247" t="s">
        <v>317</v>
      </c>
      <c r="L628" s="46"/>
      <c r="M628" s="252" t="s">
        <v>1</v>
      </c>
      <c r="N628" s="253" t="s">
        <v>42</v>
      </c>
      <c r="O628" s="93"/>
      <c r="P628" s="254">
        <f>O628*H628</f>
        <v>0</v>
      </c>
      <c r="Q628" s="254">
        <v>0</v>
      </c>
      <c r="R628" s="254">
        <f>Q628*H628</f>
        <v>0</v>
      </c>
      <c r="S628" s="254">
        <v>0</v>
      </c>
      <c r="T628" s="255">
        <f>S628*H628</f>
        <v>0</v>
      </c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R628" s="256" t="s">
        <v>175</v>
      </c>
      <c r="AT628" s="256" t="s">
        <v>170</v>
      </c>
      <c r="AU628" s="256" t="s">
        <v>85</v>
      </c>
      <c r="AY628" s="19" t="s">
        <v>167</v>
      </c>
      <c r="BE628" s="257">
        <f>IF(N628="základní",J628,0)</f>
        <v>0</v>
      </c>
      <c r="BF628" s="257">
        <f>IF(N628="snížená",J628,0)</f>
        <v>0</v>
      </c>
      <c r="BG628" s="257">
        <f>IF(N628="zákl. přenesená",J628,0)</f>
        <v>0</v>
      </c>
      <c r="BH628" s="257">
        <f>IF(N628="sníž. přenesená",J628,0)</f>
        <v>0</v>
      </c>
      <c r="BI628" s="257">
        <f>IF(N628="nulová",J628,0)</f>
        <v>0</v>
      </c>
      <c r="BJ628" s="19" t="s">
        <v>85</v>
      </c>
      <c r="BK628" s="257">
        <f>ROUND(I628*H628,2)</f>
        <v>0</v>
      </c>
      <c r="BL628" s="19" t="s">
        <v>175</v>
      </c>
      <c r="BM628" s="256" t="s">
        <v>1929</v>
      </c>
    </row>
    <row r="629" spans="1:47" s="2" customFormat="1" ht="12">
      <c r="A629" s="40"/>
      <c r="B629" s="41"/>
      <c r="C629" s="42"/>
      <c r="D629" s="260" t="s">
        <v>369</v>
      </c>
      <c r="E629" s="42"/>
      <c r="F629" s="302" t="s">
        <v>1371</v>
      </c>
      <c r="G629" s="42"/>
      <c r="H629" s="42"/>
      <c r="I629" s="156"/>
      <c r="J629" s="42"/>
      <c r="K629" s="42"/>
      <c r="L629" s="46"/>
      <c r="M629" s="303"/>
      <c r="N629" s="304"/>
      <c r="O629" s="93"/>
      <c r="P629" s="93"/>
      <c r="Q629" s="93"/>
      <c r="R629" s="93"/>
      <c r="S629" s="93"/>
      <c r="T629" s="94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T629" s="19" t="s">
        <v>369</v>
      </c>
      <c r="AU629" s="19" t="s">
        <v>85</v>
      </c>
    </row>
    <row r="630" spans="1:65" s="2" customFormat="1" ht="16.5" customHeight="1">
      <c r="A630" s="40"/>
      <c r="B630" s="41"/>
      <c r="C630" s="245" t="s">
        <v>1930</v>
      </c>
      <c r="D630" s="245" t="s">
        <v>170</v>
      </c>
      <c r="E630" s="246" t="s">
        <v>1931</v>
      </c>
      <c r="F630" s="247" t="s">
        <v>1932</v>
      </c>
      <c r="G630" s="248" t="s">
        <v>173</v>
      </c>
      <c r="H630" s="249">
        <v>2.366</v>
      </c>
      <c r="I630" s="250"/>
      <c r="J630" s="251">
        <f>ROUND(I630*H630,2)</f>
        <v>0</v>
      </c>
      <c r="K630" s="247" t="s">
        <v>317</v>
      </c>
      <c r="L630" s="46"/>
      <c r="M630" s="252" t="s">
        <v>1</v>
      </c>
      <c r="N630" s="253" t="s">
        <v>42</v>
      </c>
      <c r="O630" s="93"/>
      <c r="P630" s="254">
        <f>O630*H630</f>
        <v>0</v>
      </c>
      <c r="Q630" s="254">
        <v>0</v>
      </c>
      <c r="R630" s="254">
        <f>Q630*H630</f>
        <v>0</v>
      </c>
      <c r="S630" s="254">
        <v>0</v>
      </c>
      <c r="T630" s="255">
        <f>S630*H630</f>
        <v>0</v>
      </c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R630" s="256" t="s">
        <v>175</v>
      </c>
      <c r="AT630" s="256" t="s">
        <v>170</v>
      </c>
      <c r="AU630" s="256" t="s">
        <v>85</v>
      </c>
      <c r="AY630" s="19" t="s">
        <v>167</v>
      </c>
      <c r="BE630" s="257">
        <f>IF(N630="základní",J630,0)</f>
        <v>0</v>
      </c>
      <c r="BF630" s="257">
        <f>IF(N630="snížená",J630,0)</f>
        <v>0</v>
      </c>
      <c r="BG630" s="257">
        <f>IF(N630="zákl. přenesená",J630,0)</f>
        <v>0</v>
      </c>
      <c r="BH630" s="257">
        <f>IF(N630="sníž. přenesená",J630,0)</f>
        <v>0</v>
      </c>
      <c r="BI630" s="257">
        <f>IF(N630="nulová",J630,0)</f>
        <v>0</v>
      </c>
      <c r="BJ630" s="19" t="s">
        <v>85</v>
      </c>
      <c r="BK630" s="257">
        <f>ROUND(I630*H630,2)</f>
        <v>0</v>
      </c>
      <c r="BL630" s="19" t="s">
        <v>175</v>
      </c>
      <c r="BM630" s="256" t="s">
        <v>1933</v>
      </c>
    </row>
    <row r="631" spans="1:47" s="2" customFormat="1" ht="12">
      <c r="A631" s="40"/>
      <c r="B631" s="41"/>
      <c r="C631" s="42"/>
      <c r="D631" s="260" t="s">
        <v>369</v>
      </c>
      <c r="E631" s="42"/>
      <c r="F631" s="302" t="s">
        <v>1520</v>
      </c>
      <c r="G631" s="42"/>
      <c r="H631" s="42"/>
      <c r="I631" s="156"/>
      <c r="J631" s="42"/>
      <c r="K631" s="42"/>
      <c r="L631" s="46"/>
      <c r="M631" s="303"/>
      <c r="N631" s="304"/>
      <c r="O631" s="93"/>
      <c r="P631" s="93"/>
      <c r="Q631" s="93"/>
      <c r="R631" s="93"/>
      <c r="S631" s="93"/>
      <c r="T631" s="94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T631" s="19" t="s">
        <v>369</v>
      </c>
      <c r="AU631" s="19" t="s">
        <v>85</v>
      </c>
    </row>
    <row r="632" spans="1:65" s="2" customFormat="1" ht="16.5" customHeight="1">
      <c r="A632" s="40"/>
      <c r="B632" s="41"/>
      <c r="C632" s="245" t="s">
        <v>1491</v>
      </c>
      <c r="D632" s="245" t="s">
        <v>170</v>
      </c>
      <c r="E632" s="246" t="s">
        <v>1934</v>
      </c>
      <c r="F632" s="247" t="s">
        <v>1935</v>
      </c>
      <c r="G632" s="248" t="s">
        <v>173</v>
      </c>
      <c r="H632" s="249">
        <v>4.113</v>
      </c>
      <c r="I632" s="250"/>
      <c r="J632" s="251">
        <f>ROUND(I632*H632,2)</f>
        <v>0</v>
      </c>
      <c r="K632" s="247" t="s">
        <v>317</v>
      </c>
      <c r="L632" s="46"/>
      <c r="M632" s="252" t="s">
        <v>1</v>
      </c>
      <c r="N632" s="253" t="s">
        <v>42</v>
      </c>
      <c r="O632" s="93"/>
      <c r="P632" s="254">
        <f>O632*H632</f>
        <v>0</v>
      </c>
      <c r="Q632" s="254">
        <v>0</v>
      </c>
      <c r="R632" s="254">
        <f>Q632*H632</f>
        <v>0</v>
      </c>
      <c r="S632" s="254">
        <v>0</v>
      </c>
      <c r="T632" s="255">
        <f>S632*H632</f>
        <v>0</v>
      </c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R632" s="256" t="s">
        <v>175</v>
      </c>
      <c r="AT632" s="256" t="s">
        <v>170</v>
      </c>
      <c r="AU632" s="256" t="s">
        <v>85</v>
      </c>
      <c r="AY632" s="19" t="s">
        <v>167</v>
      </c>
      <c r="BE632" s="257">
        <f>IF(N632="základní",J632,0)</f>
        <v>0</v>
      </c>
      <c r="BF632" s="257">
        <f>IF(N632="snížená",J632,0)</f>
        <v>0</v>
      </c>
      <c r="BG632" s="257">
        <f>IF(N632="zákl. přenesená",J632,0)</f>
        <v>0</v>
      </c>
      <c r="BH632" s="257">
        <f>IF(N632="sníž. přenesená",J632,0)</f>
        <v>0</v>
      </c>
      <c r="BI632" s="257">
        <f>IF(N632="nulová",J632,0)</f>
        <v>0</v>
      </c>
      <c r="BJ632" s="19" t="s">
        <v>85</v>
      </c>
      <c r="BK632" s="257">
        <f>ROUND(I632*H632,2)</f>
        <v>0</v>
      </c>
      <c r="BL632" s="19" t="s">
        <v>175</v>
      </c>
      <c r="BM632" s="256" t="s">
        <v>1936</v>
      </c>
    </row>
    <row r="633" spans="1:47" s="2" customFormat="1" ht="12">
      <c r="A633" s="40"/>
      <c r="B633" s="41"/>
      <c r="C633" s="42"/>
      <c r="D633" s="260" t="s">
        <v>369</v>
      </c>
      <c r="E633" s="42"/>
      <c r="F633" s="302" t="s">
        <v>1141</v>
      </c>
      <c r="G633" s="42"/>
      <c r="H633" s="42"/>
      <c r="I633" s="156"/>
      <c r="J633" s="42"/>
      <c r="K633" s="42"/>
      <c r="L633" s="46"/>
      <c r="M633" s="303"/>
      <c r="N633" s="304"/>
      <c r="O633" s="93"/>
      <c r="P633" s="93"/>
      <c r="Q633" s="93"/>
      <c r="R633" s="93"/>
      <c r="S633" s="93"/>
      <c r="T633" s="94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T633" s="19" t="s">
        <v>369</v>
      </c>
      <c r="AU633" s="19" t="s">
        <v>85</v>
      </c>
    </row>
    <row r="634" spans="1:65" s="2" customFormat="1" ht="16.5" customHeight="1">
      <c r="A634" s="40"/>
      <c r="B634" s="41"/>
      <c r="C634" s="245" t="s">
        <v>1937</v>
      </c>
      <c r="D634" s="245" t="s">
        <v>170</v>
      </c>
      <c r="E634" s="246" t="s">
        <v>1938</v>
      </c>
      <c r="F634" s="247" t="s">
        <v>1939</v>
      </c>
      <c r="G634" s="248" t="s">
        <v>173</v>
      </c>
      <c r="H634" s="249">
        <v>28.538</v>
      </c>
      <c r="I634" s="250"/>
      <c r="J634" s="251">
        <f>ROUND(I634*H634,2)</f>
        <v>0</v>
      </c>
      <c r="K634" s="247" t="s">
        <v>317</v>
      </c>
      <c r="L634" s="46"/>
      <c r="M634" s="252" t="s">
        <v>1</v>
      </c>
      <c r="N634" s="253" t="s">
        <v>42</v>
      </c>
      <c r="O634" s="93"/>
      <c r="P634" s="254">
        <f>O634*H634</f>
        <v>0</v>
      </c>
      <c r="Q634" s="254">
        <v>0</v>
      </c>
      <c r="R634" s="254">
        <f>Q634*H634</f>
        <v>0</v>
      </c>
      <c r="S634" s="254">
        <v>0</v>
      </c>
      <c r="T634" s="255">
        <f>S634*H634</f>
        <v>0</v>
      </c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R634" s="256" t="s">
        <v>175</v>
      </c>
      <c r="AT634" s="256" t="s">
        <v>170</v>
      </c>
      <c r="AU634" s="256" t="s">
        <v>85</v>
      </c>
      <c r="AY634" s="19" t="s">
        <v>167</v>
      </c>
      <c r="BE634" s="257">
        <f>IF(N634="základní",J634,0)</f>
        <v>0</v>
      </c>
      <c r="BF634" s="257">
        <f>IF(N634="snížená",J634,0)</f>
        <v>0</v>
      </c>
      <c r="BG634" s="257">
        <f>IF(N634="zákl. přenesená",J634,0)</f>
        <v>0</v>
      </c>
      <c r="BH634" s="257">
        <f>IF(N634="sníž. přenesená",J634,0)</f>
        <v>0</v>
      </c>
      <c r="BI634" s="257">
        <f>IF(N634="nulová",J634,0)</f>
        <v>0</v>
      </c>
      <c r="BJ634" s="19" t="s">
        <v>85</v>
      </c>
      <c r="BK634" s="257">
        <f>ROUND(I634*H634,2)</f>
        <v>0</v>
      </c>
      <c r="BL634" s="19" t="s">
        <v>175</v>
      </c>
      <c r="BM634" s="256" t="s">
        <v>1940</v>
      </c>
    </row>
    <row r="635" spans="1:47" s="2" customFormat="1" ht="12">
      <c r="A635" s="40"/>
      <c r="B635" s="41"/>
      <c r="C635" s="42"/>
      <c r="D635" s="260" t="s">
        <v>369</v>
      </c>
      <c r="E635" s="42"/>
      <c r="F635" s="302" t="s">
        <v>1941</v>
      </c>
      <c r="G635" s="42"/>
      <c r="H635" s="42"/>
      <c r="I635" s="156"/>
      <c r="J635" s="42"/>
      <c r="K635" s="42"/>
      <c r="L635" s="46"/>
      <c r="M635" s="303"/>
      <c r="N635" s="304"/>
      <c r="O635" s="93"/>
      <c r="P635" s="93"/>
      <c r="Q635" s="93"/>
      <c r="R635" s="93"/>
      <c r="S635" s="93"/>
      <c r="T635" s="94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T635" s="19" t="s">
        <v>369</v>
      </c>
      <c r="AU635" s="19" t="s">
        <v>85</v>
      </c>
    </row>
    <row r="636" spans="1:65" s="2" customFormat="1" ht="16.5" customHeight="1">
      <c r="A636" s="40"/>
      <c r="B636" s="41"/>
      <c r="C636" s="245" t="s">
        <v>1495</v>
      </c>
      <c r="D636" s="245" t="s">
        <v>170</v>
      </c>
      <c r="E636" s="246" t="s">
        <v>1942</v>
      </c>
      <c r="F636" s="247" t="s">
        <v>1943</v>
      </c>
      <c r="G636" s="248" t="s">
        <v>173</v>
      </c>
      <c r="H636" s="249">
        <v>1.767</v>
      </c>
      <c r="I636" s="250"/>
      <c r="J636" s="251">
        <f>ROUND(I636*H636,2)</f>
        <v>0</v>
      </c>
      <c r="K636" s="247" t="s">
        <v>317</v>
      </c>
      <c r="L636" s="46"/>
      <c r="M636" s="252" t="s">
        <v>1</v>
      </c>
      <c r="N636" s="253" t="s">
        <v>42</v>
      </c>
      <c r="O636" s="93"/>
      <c r="P636" s="254">
        <f>O636*H636</f>
        <v>0</v>
      </c>
      <c r="Q636" s="254">
        <v>0</v>
      </c>
      <c r="R636" s="254">
        <f>Q636*H636</f>
        <v>0</v>
      </c>
      <c r="S636" s="254">
        <v>0</v>
      </c>
      <c r="T636" s="255">
        <f>S636*H636</f>
        <v>0</v>
      </c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R636" s="256" t="s">
        <v>175</v>
      </c>
      <c r="AT636" s="256" t="s">
        <v>170</v>
      </c>
      <c r="AU636" s="256" t="s">
        <v>85</v>
      </c>
      <c r="AY636" s="19" t="s">
        <v>167</v>
      </c>
      <c r="BE636" s="257">
        <f>IF(N636="základní",J636,0)</f>
        <v>0</v>
      </c>
      <c r="BF636" s="257">
        <f>IF(N636="snížená",J636,0)</f>
        <v>0</v>
      </c>
      <c r="BG636" s="257">
        <f>IF(N636="zákl. přenesená",J636,0)</f>
        <v>0</v>
      </c>
      <c r="BH636" s="257">
        <f>IF(N636="sníž. přenesená",J636,0)</f>
        <v>0</v>
      </c>
      <c r="BI636" s="257">
        <f>IF(N636="nulová",J636,0)</f>
        <v>0</v>
      </c>
      <c r="BJ636" s="19" t="s">
        <v>85</v>
      </c>
      <c r="BK636" s="257">
        <f>ROUND(I636*H636,2)</f>
        <v>0</v>
      </c>
      <c r="BL636" s="19" t="s">
        <v>175</v>
      </c>
      <c r="BM636" s="256" t="s">
        <v>1944</v>
      </c>
    </row>
    <row r="637" spans="1:47" s="2" customFormat="1" ht="12">
      <c r="A637" s="40"/>
      <c r="B637" s="41"/>
      <c r="C637" s="42"/>
      <c r="D637" s="260" t="s">
        <v>369</v>
      </c>
      <c r="E637" s="42"/>
      <c r="F637" s="302" t="s">
        <v>1141</v>
      </c>
      <c r="G637" s="42"/>
      <c r="H637" s="42"/>
      <c r="I637" s="156"/>
      <c r="J637" s="42"/>
      <c r="K637" s="42"/>
      <c r="L637" s="46"/>
      <c r="M637" s="303"/>
      <c r="N637" s="304"/>
      <c r="O637" s="93"/>
      <c r="P637" s="93"/>
      <c r="Q637" s="93"/>
      <c r="R637" s="93"/>
      <c r="S637" s="93"/>
      <c r="T637" s="94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T637" s="19" t="s">
        <v>369</v>
      </c>
      <c r="AU637" s="19" t="s">
        <v>85</v>
      </c>
    </row>
    <row r="638" spans="1:65" s="2" customFormat="1" ht="16.5" customHeight="1">
      <c r="A638" s="40"/>
      <c r="B638" s="41"/>
      <c r="C638" s="245" t="s">
        <v>1945</v>
      </c>
      <c r="D638" s="245" t="s">
        <v>170</v>
      </c>
      <c r="E638" s="246" t="s">
        <v>1946</v>
      </c>
      <c r="F638" s="247" t="s">
        <v>1947</v>
      </c>
      <c r="G638" s="248" t="s">
        <v>173</v>
      </c>
      <c r="H638" s="249">
        <v>3.449</v>
      </c>
      <c r="I638" s="250"/>
      <c r="J638" s="251">
        <f>ROUND(I638*H638,2)</f>
        <v>0</v>
      </c>
      <c r="K638" s="247" t="s">
        <v>317</v>
      </c>
      <c r="L638" s="46"/>
      <c r="M638" s="252" t="s">
        <v>1</v>
      </c>
      <c r="N638" s="253" t="s">
        <v>42</v>
      </c>
      <c r="O638" s="93"/>
      <c r="P638" s="254">
        <f>O638*H638</f>
        <v>0</v>
      </c>
      <c r="Q638" s="254">
        <v>0</v>
      </c>
      <c r="R638" s="254">
        <f>Q638*H638</f>
        <v>0</v>
      </c>
      <c r="S638" s="254">
        <v>0</v>
      </c>
      <c r="T638" s="255">
        <f>S638*H638</f>
        <v>0</v>
      </c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R638" s="256" t="s">
        <v>175</v>
      </c>
      <c r="AT638" s="256" t="s">
        <v>170</v>
      </c>
      <c r="AU638" s="256" t="s">
        <v>85</v>
      </c>
      <c r="AY638" s="19" t="s">
        <v>167</v>
      </c>
      <c r="BE638" s="257">
        <f>IF(N638="základní",J638,0)</f>
        <v>0</v>
      </c>
      <c r="BF638" s="257">
        <f>IF(N638="snížená",J638,0)</f>
        <v>0</v>
      </c>
      <c r="BG638" s="257">
        <f>IF(N638="zákl. přenesená",J638,0)</f>
        <v>0</v>
      </c>
      <c r="BH638" s="257">
        <f>IF(N638="sníž. přenesená",J638,0)</f>
        <v>0</v>
      </c>
      <c r="BI638" s="257">
        <f>IF(N638="nulová",J638,0)</f>
        <v>0</v>
      </c>
      <c r="BJ638" s="19" t="s">
        <v>85</v>
      </c>
      <c r="BK638" s="257">
        <f>ROUND(I638*H638,2)</f>
        <v>0</v>
      </c>
      <c r="BL638" s="19" t="s">
        <v>175</v>
      </c>
      <c r="BM638" s="256" t="s">
        <v>1948</v>
      </c>
    </row>
    <row r="639" spans="1:47" s="2" customFormat="1" ht="12">
      <c r="A639" s="40"/>
      <c r="B639" s="41"/>
      <c r="C639" s="42"/>
      <c r="D639" s="260" t="s">
        <v>369</v>
      </c>
      <c r="E639" s="42"/>
      <c r="F639" s="302" t="s">
        <v>1141</v>
      </c>
      <c r="G639" s="42"/>
      <c r="H639" s="42"/>
      <c r="I639" s="156"/>
      <c r="J639" s="42"/>
      <c r="K639" s="42"/>
      <c r="L639" s="46"/>
      <c r="M639" s="303"/>
      <c r="N639" s="304"/>
      <c r="O639" s="93"/>
      <c r="P639" s="93"/>
      <c r="Q639" s="93"/>
      <c r="R639" s="93"/>
      <c r="S639" s="93"/>
      <c r="T639" s="94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T639" s="19" t="s">
        <v>369</v>
      </c>
      <c r="AU639" s="19" t="s">
        <v>85</v>
      </c>
    </row>
    <row r="640" spans="1:65" s="2" customFormat="1" ht="16.5" customHeight="1">
      <c r="A640" s="40"/>
      <c r="B640" s="41"/>
      <c r="C640" s="245" t="s">
        <v>1502</v>
      </c>
      <c r="D640" s="245" t="s">
        <v>170</v>
      </c>
      <c r="E640" s="246" t="s">
        <v>1949</v>
      </c>
      <c r="F640" s="247" t="s">
        <v>1950</v>
      </c>
      <c r="G640" s="248" t="s">
        <v>173</v>
      </c>
      <c r="H640" s="249">
        <v>3.017</v>
      </c>
      <c r="I640" s="250"/>
      <c r="J640" s="251">
        <f>ROUND(I640*H640,2)</f>
        <v>0</v>
      </c>
      <c r="K640" s="247" t="s">
        <v>317</v>
      </c>
      <c r="L640" s="46"/>
      <c r="M640" s="252" t="s">
        <v>1</v>
      </c>
      <c r="N640" s="253" t="s">
        <v>42</v>
      </c>
      <c r="O640" s="93"/>
      <c r="P640" s="254">
        <f>O640*H640</f>
        <v>0</v>
      </c>
      <c r="Q640" s="254">
        <v>0</v>
      </c>
      <c r="R640" s="254">
        <f>Q640*H640</f>
        <v>0</v>
      </c>
      <c r="S640" s="254">
        <v>0</v>
      </c>
      <c r="T640" s="255">
        <f>S640*H640</f>
        <v>0</v>
      </c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R640" s="256" t="s">
        <v>175</v>
      </c>
      <c r="AT640" s="256" t="s">
        <v>170</v>
      </c>
      <c r="AU640" s="256" t="s">
        <v>85</v>
      </c>
      <c r="AY640" s="19" t="s">
        <v>167</v>
      </c>
      <c r="BE640" s="257">
        <f>IF(N640="základní",J640,0)</f>
        <v>0</v>
      </c>
      <c r="BF640" s="257">
        <f>IF(N640="snížená",J640,0)</f>
        <v>0</v>
      </c>
      <c r="BG640" s="257">
        <f>IF(N640="zákl. přenesená",J640,0)</f>
        <v>0</v>
      </c>
      <c r="BH640" s="257">
        <f>IF(N640="sníž. přenesená",J640,0)</f>
        <v>0</v>
      </c>
      <c r="BI640" s="257">
        <f>IF(N640="nulová",J640,0)</f>
        <v>0</v>
      </c>
      <c r="BJ640" s="19" t="s">
        <v>85</v>
      </c>
      <c r="BK640" s="257">
        <f>ROUND(I640*H640,2)</f>
        <v>0</v>
      </c>
      <c r="BL640" s="19" t="s">
        <v>175</v>
      </c>
      <c r="BM640" s="256" t="s">
        <v>1951</v>
      </c>
    </row>
    <row r="641" spans="1:47" s="2" customFormat="1" ht="12">
      <c r="A641" s="40"/>
      <c r="B641" s="41"/>
      <c r="C641" s="42"/>
      <c r="D641" s="260" t="s">
        <v>369</v>
      </c>
      <c r="E641" s="42"/>
      <c r="F641" s="302" t="s">
        <v>1197</v>
      </c>
      <c r="G641" s="42"/>
      <c r="H641" s="42"/>
      <c r="I641" s="156"/>
      <c r="J641" s="42"/>
      <c r="K641" s="42"/>
      <c r="L641" s="46"/>
      <c r="M641" s="303"/>
      <c r="N641" s="304"/>
      <c r="O641" s="93"/>
      <c r="P641" s="93"/>
      <c r="Q641" s="93"/>
      <c r="R641" s="93"/>
      <c r="S641" s="93"/>
      <c r="T641" s="94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T641" s="19" t="s">
        <v>369</v>
      </c>
      <c r="AU641" s="19" t="s">
        <v>85</v>
      </c>
    </row>
    <row r="642" spans="1:65" s="2" customFormat="1" ht="16.5" customHeight="1">
      <c r="A642" s="40"/>
      <c r="B642" s="41"/>
      <c r="C642" s="245" t="s">
        <v>1952</v>
      </c>
      <c r="D642" s="245" t="s">
        <v>170</v>
      </c>
      <c r="E642" s="246" t="s">
        <v>1953</v>
      </c>
      <c r="F642" s="247" t="s">
        <v>1954</v>
      </c>
      <c r="G642" s="248" t="s">
        <v>173</v>
      </c>
      <c r="H642" s="249">
        <v>1.894</v>
      </c>
      <c r="I642" s="250"/>
      <c r="J642" s="251">
        <f>ROUND(I642*H642,2)</f>
        <v>0</v>
      </c>
      <c r="K642" s="247" t="s">
        <v>317</v>
      </c>
      <c r="L642" s="46"/>
      <c r="M642" s="252" t="s">
        <v>1</v>
      </c>
      <c r="N642" s="253" t="s">
        <v>42</v>
      </c>
      <c r="O642" s="93"/>
      <c r="P642" s="254">
        <f>O642*H642</f>
        <v>0</v>
      </c>
      <c r="Q642" s="254">
        <v>0</v>
      </c>
      <c r="R642" s="254">
        <f>Q642*H642</f>
        <v>0</v>
      </c>
      <c r="S642" s="254">
        <v>0</v>
      </c>
      <c r="T642" s="255">
        <f>S642*H642</f>
        <v>0</v>
      </c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R642" s="256" t="s">
        <v>175</v>
      </c>
      <c r="AT642" s="256" t="s">
        <v>170</v>
      </c>
      <c r="AU642" s="256" t="s">
        <v>85</v>
      </c>
      <c r="AY642" s="19" t="s">
        <v>167</v>
      </c>
      <c r="BE642" s="257">
        <f>IF(N642="základní",J642,0)</f>
        <v>0</v>
      </c>
      <c r="BF642" s="257">
        <f>IF(N642="snížená",J642,0)</f>
        <v>0</v>
      </c>
      <c r="BG642" s="257">
        <f>IF(N642="zákl. přenesená",J642,0)</f>
        <v>0</v>
      </c>
      <c r="BH642" s="257">
        <f>IF(N642="sníž. přenesená",J642,0)</f>
        <v>0</v>
      </c>
      <c r="BI642" s="257">
        <f>IF(N642="nulová",J642,0)</f>
        <v>0</v>
      </c>
      <c r="BJ642" s="19" t="s">
        <v>85</v>
      </c>
      <c r="BK642" s="257">
        <f>ROUND(I642*H642,2)</f>
        <v>0</v>
      </c>
      <c r="BL642" s="19" t="s">
        <v>175</v>
      </c>
      <c r="BM642" s="256" t="s">
        <v>1955</v>
      </c>
    </row>
    <row r="643" spans="1:47" s="2" customFormat="1" ht="12">
      <c r="A643" s="40"/>
      <c r="B643" s="41"/>
      <c r="C643" s="42"/>
      <c r="D643" s="260" t="s">
        <v>369</v>
      </c>
      <c r="E643" s="42"/>
      <c r="F643" s="302" t="s">
        <v>1141</v>
      </c>
      <c r="G643" s="42"/>
      <c r="H643" s="42"/>
      <c r="I643" s="156"/>
      <c r="J643" s="42"/>
      <c r="K643" s="42"/>
      <c r="L643" s="46"/>
      <c r="M643" s="303"/>
      <c r="N643" s="304"/>
      <c r="O643" s="93"/>
      <c r="P643" s="93"/>
      <c r="Q643" s="93"/>
      <c r="R643" s="93"/>
      <c r="S643" s="93"/>
      <c r="T643" s="94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T643" s="19" t="s">
        <v>369</v>
      </c>
      <c r="AU643" s="19" t="s">
        <v>85</v>
      </c>
    </row>
    <row r="644" spans="1:65" s="2" customFormat="1" ht="16.5" customHeight="1">
      <c r="A644" s="40"/>
      <c r="B644" s="41"/>
      <c r="C644" s="245" t="s">
        <v>1505</v>
      </c>
      <c r="D644" s="245" t="s">
        <v>170</v>
      </c>
      <c r="E644" s="246" t="s">
        <v>1956</v>
      </c>
      <c r="F644" s="247" t="s">
        <v>1957</v>
      </c>
      <c r="G644" s="248" t="s">
        <v>173</v>
      </c>
      <c r="H644" s="249">
        <v>2.111</v>
      </c>
      <c r="I644" s="250"/>
      <c r="J644" s="251">
        <f>ROUND(I644*H644,2)</f>
        <v>0</v>
      </c>
      <c r="K644" s="247" t="s">
        <v>317</v>
      </c>
      <c r="L644" s="46"/>
      <c r="M644" s="252" t="s">
        <v>1</v>
      </c>
      <c r="N644" s="253" t="s">
        <v>42</v>
      </c>
      <c r="O644" s="93"/>
      <c r="P644" s="254">
        <f>O644*H644</f>
        <v>0</v>
      </c>
      <c r="Q644" s="254">
        <v>0</v>
      </c>
      <c r="R644" s="254">
        <f>Q644*H644</f>
        <v>0</v>
      </c>
      <c r="S644" s="254">
        <v>0</v>
      </c>
      <c r="T644" s="255">
        <f>S644*H644</f>
        <v>0</v>
      </c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R644" s="256" t="s">
        <v>175</v>
      </c>
      <c r="AT644" s="256" t="s">
        <v>170</v>
      </c>
      <c r="AU644" s="256" t="s">
        <v>85</v>
      </c>
      <c r="AY644" s="19" t="s">
        <v>167</v>
      </c>
      <c r="BE644" s="257">
        <f>IF(N644="základní",J644,0)</f>
        <v>0</v>
      </c>
      <c r="BF644" s="257">
        <f>IF(N644="snížená",J644,0)</f>
        <v>0</v>
      </c>
      <c r="BG644" s="257">
        <f>IF(N644="zákl. přenesená",J644,0)</f>
        <v>0</v>
      </c>
      <c r="BH644" s="257">
        <f>IF(N644="sníž. přenesená",J644,0)</f>
        <v>0</v>
      </c>
      <c r="BI644" s="257">
        <f>IF(N644="nulová",J644,0)</f>
        <v>0</v>
      </c>
      <c r="BJ644" s="19" t="s">
        <v>85</v>
      </c>
      <c r="BK644" s="257">
        <f>ROUND(I644*H644,2)</f>
        <v>0</v>
      </c>
      <c r="BL644" s="19" t="s">
        <v>175</v>
      </c>
      <c r="BM644" s="256" t="s">
        <v>1958</v>
      </c>
    </row>
    <row r="645" spans="1:47" s="2" customFormat="1" ht="12">
      <c r="A645" s="40"/>
      <c r="B645" s="41"/>
      <c r="C645" s="42"/>
      <c r="D645" s="260" t="s">
        <v>369</v>
      </c>
      <c r="E645" s="42"/>
      <c r="F645" s="302" t="s">
        <v>1141</v>
      </c>
      <c r="G645" s="42"/>
      <c r="H645" s="42"/>
      <c r="I645" s="156"/>
      <c r="J645" s="42"/>
      <c r="K645" s="42"/>
      <c r="L645" s="46"/>
      <c r="M645" s="303"/>
      <c r="N645" s="304"/>
      <c r="O645" s="93"/>
      <c r="P645" s="93"/>
      <c r="Q645" s="93"/>
      <c r="R645" s="93"/>
      <c r="S645" s="93"/>
      <c r="T645" s="94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T645" s="19" t="s">
        <v>369</v>
      </c>
      <c r="AU645" s="19" t="s">
        <v>85</v>
      </c>
    </row>
    <row r="646" spans="1:65" s="2" customFormat="1" ht="16.5" customHeight="1">
      <c r="A646" s="40"/>
      <c r="B646" s="41"/>
      <c r="C646" s="245" t="s">
        <v>1959</v>
      </c>
      <c r="D646" s="245" t="s">
        <v>170</v>
      </c>
      <c r="E646" s="246" t="s">
        <v>1960</v>
      </c>
      <c r="F646" s="247" t="s">
        <v>1961</v>
      </c>
      <c r="G646" s="248" t="s">
        <v>173</v>
      </c>
      <c r="H646" s="249">
        <v>2.06</v>
      </c>
      <c r="I646" s="250"/>
      <c r="J646" s="251">
        <f>ROUND(I646*H646,2)</f>
        <v>0</v>
      </c>
      <c r="K646" s="247" t="s">
        <v>317</v>
      </c>
      <c r="L646" s="46"/>
      <c r="M646" s="252" t="s">
        <v>1</v>
      </c>
      <c r="N646" s="253" t="s">
        <v>42</v>
      </c>
      <c r="O646" s="93"/>
      <c r="P646" s="254">
        <f>O646*H646</f>
        <v>0</v>
      </c>
      <c r="Q646" s="254">
        <v>0</v>
      </c>
      <c r="R646" s="254">
        <f>Q646*H646</f>
        <v>0</v>
      </c>
      <c r="S646" s="254">
        <v>0</v>
      </c>
      <c r="T646" s="255">
        <f>S646*H646</f>
        <v>0</v>
      </c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R646" s="256" t="s">
        <v>175</v>
      </c>
      <c r="AT646" s="256" t="s">
        <v>170</v>
      </c>
      <c r="AU646" s="256" t="s">
        <v>85</v>
      </c>
      <c r="AY646" s="19" t="s">
        <v>167</v>
      </c>
      <c r="BE646" s="257">
        <f>IF(N646="základní",J646,0)</f>
        <v>0</v>
      </c>
      <c r="BF646" s="257">
        <f>IF(N646="snížená",J646,0)</f>
        <v>0</v>
      </c>
      <c r="BG646" s="257">
        <f>IF(N646="zákl. přenesená",J646,0)</f>
        <v>0</v>
      </c>
      <c r="BH646" s="257">
        <f>IF(N646="sníž. přenesená",J646,0)</f>
        <v>0</v>
      </c>
      <c r="BI646" s="257">
        <f>IF(N646="nulová",J646,0)</f>
        <v>0</v>
      </c>
      <c r="BJ646" s="19" t="s">
        <v>85</v>
      </c>
      <c r="BK646" s="257">
        <f>ROUND(I646*H646,2)</f>
        <v>0</v>
      </c>
      <c r="BL646" s="19" t="s">
        <v>175</v>
      </c>
      <c r="BM646" s="256" t="s">
        <v>1962</v>
      </c>
    </row>
    <row r="647" spans="1:47" s="2" customFormat="1" ht="12">
      <c r="A647" s="40"/>
      <c r="B647" s="41"/>
      <c r="C647" s="42"/>
      <c r="D647" s="260" t="s">
        <v>369</v>
      </c>
      <c r="E647" s="42"/>
      <c r="F647" s="302" t="s">
        <v>1141</v>
      </c>
      <c r="G647" s="42"/>
      <c r="H647" s="42"/>
      <c r="I647" s="156"/>
      <c r="J647" s="42"/>
      <c r="K647" s="42"/>
      <c r="L647" s="46"/>
      <c r="M647" s="303"/>
      <c r="N647" s="304"/>
      <c r="O647" s="93"/>
      <c r="P647" s="93"/>
      <c r="Q647" s="93"/>
      <c r="R647" s="93"/>
      <c r="S647" s="93"/>
      <c r="T647" s="94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T647" s="19" t="s">
        <v>369</v>
      </c>
      <c r="AU647" s="19" t="s">
        <v>85</v>
      </c>
    </row>
    <row r="648" spans="1:65" s="2" customFormat="1" ht="16.5" customHeight="1">
      <c r="A648" s="40"/>
      <c r="B648" s="41"/>
      <c r="C648" s="245" t="s">
        <v>1509</v>
      </c>
      <c r="D648" s="245" t="s">
        <v>170</v>
      </c>
      <c r="E648" s="246" t="s">
        <v>1963</v>
      </c>
      <c r="F648" s="247" t="s">
        <v>1964</v>
      </c>
      <c r="G648" s="248" t="s">
        <v>173</v>
      </c>
      <c r="H648" s="249">
        <v>7.258</v>
      </c>
      <c r="I648" s="250"/>
      <c r="J648" s="251">
        <f>ROUND(I648*H648,2)</f>
        <v>0</v>
      </c>
      <c r="K648" s="247" t="s">
        <v>317</v>
      </c>
      <c r="L648" s="46"/>
      <c r="M648" s="252" t="s">
        <v>1</v>
      </c>
      <c r="N648" s="253" t="s">
        <v>42</v>
      </c>
      <c r="O648" s="93"/>
      <c r="P648" s="254">
        <f>O648*H648</f>
        <v>0</v>
      </c>
      <c r="Q648" s="254">
        <v>0</v>
      </c>
      <c r="R648" s="254">
        <f>Q648*H648</f>
        <v>0</v>
      </c>
      <c r="S648" s="254">
        <v>0</v>
      </c>
      <c r="T648" s="255">
        <f>S648*H648</f>
        <v>0</v>
      </c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R648" s="256" t="s">
        <v>175</v>
      </c>
      <c r="AT648" s="256" t="s">
        <v>170</v>
      </c>
      <c r="AU648" s="256" t="s">
        <v>85</v>
      </c>
      <c r="AY648" s="19" t="s">
        <v>167</v>
      </c>
      <c r="BE648" s="257">
        <f>IF(N648="základní",J648,0)</f>
        <v>0</v>
      </c>
      <c r="BF648" s="257">
        <f>IF(N648="snížená",J648,0)</f>
        <v>0</v>
      </c>
      <c r="BG648" s="257">
        <f>IF(N648="zákl. přenesená",J648,0)</f>
        <v>0</v>
      </c>
      <c r="BH648" s="257">
        <f>IF(N648="sníž. přenesená",J648,0)</f>
        <v>0</v>
      </c>
      <c r="BI648" s="257">
        <f>IF(N648="nulová",J648,0)</f>
        <v>0</v>
      </c>
      <c r="BJ648" s="19" t="s">
        <v>85</v>
      </c>
      <c r="BK648" s="257">
        <f>ROUND(I648*H648,2)</f>
        <v>0</v>
      </c>
      <c r="BL648" s="19" t="s">
        <v>175</v>
      </c>
      <c r="BM648" s="256" t="s">
        <v>1965</v>
      </c>
    </row>
    <row r="649" spans="1:47" s="2" customFormat="1" ht="12">
      <c r="A649" s="40"/>
      <c r="B649" s="41"/>
      <c r="C649" s="42"/>
      <c r="D649" s="260" t="s">
        <v>369</v>
      </c>
      <c r="E649" s="42"/>
      <c r="F649" s="302" t="s">
        <v>1966</v>
      </c>
      <c r="G649" s="42"/>
      <c r="H649" s="42"/>
      <c r="I649" s="156"/>
      <c r="J649" s="42"/>
      <c r="K649" s="42"/>
      <c r="L649" s="46"/>
      <c r="M649" s="303"/>
      <c r="N649" s="304"/>
      <c r="O649" s="93"/>
      <c r="P649" s="93"/>
      <c r="Q649" s="93"/>
      <c r="R649" s="93"/>
      <c r="S649" s="93"/>
      <c r="T649" s="94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T649" s="19" t="s">
        <v>369</v>
      </c>
      <c r="AU649" s="19" t="s">
        <v>85</v>
      </c>
    </row>
    <row r="650" spans="1:65" s="2" customFormat="1" ht="16.5" customHeight="1">
      <c r="A650" s="40"/>
      <c r="B650" s="41"/>
      <c r="C650" s="245" t="s">
        <v>1967</v>
      </c>
      <c r="D650" s="245" t="s">
        <v>170</v>
      </c>
      <c r="E650" s="246" t="s">
        <v>1968</v>
      </c>
      <c r="F650" s="247" t="s">
        <v>1969</v>
      </c>
      <c r="G650" s="248" t="s">
        <v>173</v>
      </c>
      <c r="H650" s="249">
        <v>22.616</v>
      </c>
      <c r="I650" s="250"/>
      <c r="J650" s="251">
        <f>ROUND(I650*H650,2)</f>
        <v>0</v>
      </c>
      <c r="K650" s="247" t="s">
        <v>317</v>
      </c>
      <c r="L650" s="46"/>
      <c r="M650" s="252" t="s">
        <v>1</v>
      </c>
      <c r="N650" s="253" t="s">
        <v>42</v>
      </c>
      <c r="O650" s="93"/>
      <c r="P650" s="254">
        <f>O650*H650</f>
        <v>0</v>
      </c>
      <c r="Q650" s="254">
        <v>0</v>
      </c>
      <c r="R650" s="254">
        <f>Q650*H650</f>
        <v>0</v>
      </c>
      <c r="S650" s="254">
        <v>0</v>
      </c>
      <c r="T650" s="255">
        <f>S650*H650</f>
        <v>0</v>
      </c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R650" s="256" t="s">
        <v>175</v>
      </c>
      <c r="AT650" s="256" t="s">
        <v>170</v>
      </c>
      <c r="AU650" s="256" t="s">
        <v>85</v>
      </c>
      <c r="AY650" s="19" t="s">
        <v>167</v>
      </c>
      <c r="BE650" s="257">
        <f>IF(N650="základní",J650,0)</f>
        <v>0</v>
      </c>
      <c r="BF650" s="257">
        <f>IF(N650="snížená",J650,0)</f>
        <v>0</v>
      </c>
      <c r="BG650" s="257">
        <f>IF(N650="zákl. přenesená",J650,0)</f>
        <v>0</v>
      </c>
      <c r="BH650" s="257">
        <f>IF(N650="sníž. přenesená",J650,0)</f>
        <v>0</v>
      </c>
      <c r="BI650" s="257">
        <f>IF(N650="nulová",J650,0)</f>
        <v>0</v>
      </c>
      <c r="BJ650" s="19" t="s">
        <v>85</v>
      </c>
      <c r="BK650" s="257">
        <f>ROUND(I650*H650,2)</f>
        <v>0</v>
      </c>
      <c r="BL650" s="19" t="s">
        <v>175</v>
      </c>
      <c r="BM650" s="256" t="s">
        <v>1970</v>
      </c>
    </row>
    <row r="651" spans="1:47" s="2" customFormat="1" ht="12">
      <c r="A651" s="40"/>
      <c r="B651" s="41"/>
      <c r="C651" s="42"/>
      <c r="D651" s="260" t="s">
        <v>369</v>
      </c>
      <c r="E651" s="42"/>
      <c r="F651" s="302" t="s">
        <v>1971</v>
      </c>
      <c r="G651" s="42"/>
      <c r="H651" s="42"/>
      <c r="I651" s="156"/>
      <c r="J651" s="42"/>
      <c r="K651" s="42"/>
      <c r="L651" s="46"/>
      <c r="M651" s="303"/>
      <c r="N651" s="304"/>
      <c r="O651" s="93"/>
      <c r="P651" s="93"/>
      <c r="Q651" s="93"/>
      <c r="R651" s="93"/>
      <c r="S651" s="93"/>
      <c r="T651" s="94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T651" s="19" t="s">
        <v>369</v>
      </c>
      <c r="AU651" s="19" t="s">
        <v>85</v>
      </c>
    </row>
    <row r="652" spans="1:65" s="2" customFormat="1" ht="16.5" customHeight="1">
      <c r="A652" s="40"/>
      <c r="B652" s="41"/>
      <c r="C652" s="245" t="s">
        <v>1512</v>
      </c>
      <c r="D652" s="245" t="s">
        <v>170</v>
      </c>
      <c r="E652" s="246" t="s">
        <v>1972</v>
      </c>
      <c r="F652" s="247" t="s">
        <v>1973</v>
      </c>
      <c r="G652" s="248" t="s">
        <v>173</v>
      </c>
      <c r="H652" s="249">
        <v>0.909</v>
      </c>
      <c r="I652" s="250"/>
      <c r="J652" s="251">
        <f>ROUND(I652*H652,2)</f>
        <v>0</v>
      </c>
      <c r="K652" s="247" t="s">
        <v>317</v>
      </c>
      <c r="L652" s="46"/>
      <c r="M652" s="252" t="s">
        <v>1</v>
      </c>
      <c r="N652" s="253" t="s">
        <v>42</v>
      </c>
      <c r="O652" s="93"/>
      <c r="P652" s="254">
        <f>O652*H652</f>
        <v>0</v>
      </c>
      <c r="Q652" s="254">
        <v>0</v>
      </c>
      <c r="R652" s="254">
        <f>Q652*H652</f>
        <v>0</v>
      </c>
      <c r="S652" s="254">
        <v>0</v>
      </c>
      <c r="T652" s="255">
        <f>S652*H652</f>
        <v>0</v>
      </c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R652" s="256" t="s">
        <v>175</v>
      </c>
      <c r="AT652" s="256" t="s">
        <v>170</v>
      </c>
      <c r="AU652" s="256" t="s">
        <v>85</v>
      </c>
      <c r="AY652" s="19" t="s">
        <v>167</v>
      </c>
      <c r="BE652" s="257">
        <f>IF(N652="základní",J652,0)</f>
        <v>0</v>
      </c>
      <c r="BF652" s="257">
        <f>IF(N652="snížená",J652,0)</f>
        <v>0</v>
      </c>
      <c r="BG652" s="257">
        <f>IF(N652="zákl. přenesená",J652,0)</f>
        <v>0</v>
      </c>
      <c r="BH652" s="257">
        <f>IF(N652="sníž. přenesená",J652,0)</f>
        <v>0</v>
      </c>
      <c r="BI652" s="257">
        <f>IF(N652="nulová",J652,0)</f>
        <v>0</v>
      </c>
      <c r="BJ652" s="19" t="s">
        <v>85</v>
      </c>
      <c r="BK652" s="257">
        <f>ROUND(I652*H652,2)</f>
        <v>0</v>
      </c>
      <c r="BL652" s="19" t="s">
        <v>175</v>
      </c>
      <c r="BM652" s="256" t="s">
        <v>1974</v>
      </c>
    </row>
    <row r="653" spans="1:47" s="2" customFormat="1" ht="12">
      <c r="A653" s="40"/>
      <c r="B653" s="41"/>
      <c r="C653" s="42"/>
      <c r="D653" s="260" t="s">
        <v>369</v>
      </c>
      <c r="E653" s="42"/>
      <c r="F653" s="302" t="s">
        <v>1141</v>
      </c>
      <c r="G653" s="42"/>
      <c r="H653" s="42"/>
      <c r="I653" s="156"/>
      <c r="J653" s="42"/>
      <c r="K653" s="42"/>
      <c r="L653" s="46"/>
      <c r="M653" s="303"/>
      <c r="N653" s="304"/>
      <c r="O653" s="93"/>
      <c r="P653" s="93"/>
      <c r="Q653" s="93"/>
      <c r="R653" s="93"/>
      <c r="S653" s="93"/>
      <c r="T653" s="94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T653" s="19" t="s">
        <v>369</v>
      </c>
      <c r="AU653" s="19" t="s">
        <v>85</v>
      </c>
    </row>
    <row r="654" spans="1:65" s="2" customFormat="1" ht="16.5" customHeight="1">
      <c r="A654" s="40"/>
      <c r="B654" s="41"/>
      <c r="C654" s="245" t="s">
        <v>1975</v>
      </c>
      <c r="D654" s="245" t="s">
        <v>170</v>
      </c>
      <c r="E654" s="246" t="s">
        <v>1976</v>
      </c>
      <c r="F654" s="247" t="s">
        <v>1977</v>
      </c>
      <c r="G654" s="248" t="s">
        <v>173</v>
      </c>
      <c r="H654" s="249">
        <v>0.909</v>
      </c>
      <c r="I654" s="250"/>
      <c r="J654" s="251">
        <f>ROUND(I654*H654,2)</f>
        <v>0</v>
      </c>
      <c r="K654" s="247" t="s">
        <v>317</v>
      </c>
      <c r="L654" s="46"/>
      <c r="M654" s="252" t="s">
        <v>1</v>
      </c>
      <c r="N654" s="253" t="s">
        <v>42</v>
      </c>
      <c r="O654" s="93"/>
      <c r="P654" s="254">
        <f>O654*H654</f>
        <v>0</v>
      </c>
      <c r="Q654" s="254">
        <v>0</v>
      </c>
      <c r="R654" s="254">
        <f>Q654*H654</f>
        <v>0</v>
      </c>
      <c r="S654" s="254">
        <v>0</v>
      </c>
      <c r="T654" s="255">
        <f>S654*H654</f>
        <v>0</v>
      </c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R654" s="256" t="s">
        <v>175</v>
      </c>
      <c r="AT654" s="256" t="s">
        <v>170</v>
      </c>
      <c r="AU654" s="256" t="s">
        <v>85</v>
      </c>
      <c r="AY654" s="19" t="s">
        <v>167</v>
      </c>
      <c r="BE654" s="257">
        <f>IF(N654="základní",J654,0)</f>
        <v>0</v>
      </c>
      <c r="BF654" s="257">
        <f>IF(N654="snížená",J654,0)</f>
        <v>0</v>
      </c>
      <c r="BG654" s="257">
        <f>IF(N654="zákl. přenesená",J654,0)</f>
        <v>0</v>
      </c>
      <c r="BH654" s="257">
        <f>IF(N654="sníž. přenesená",J654,0)</f>
        <v>0</v>
      </c>
      <c r="BI654" s="257">
        <f>IF(N654="nulová",J654,0)</f>
        <v>0</v>
      </c>
      <c r="BJ654" s="19" t="s">
        <v>85</v>
      </c>
      <c r="BK654" s="257">
        <f>ROUND(I654*H654,2)</f>
        <v>0</v>
      </c>
      <c r="BL654" s="19" t="s">
        <v>175</v>
      </c>
      <c r="BM654" s="256" t="s">
        <v>1978</v>
      </c>
    </row>
    <row r="655" spans="1:47" s="2" customFormat="1" ht="12">
      <c r="A655" s="40"/>
      <c r="B655" s="41"/>
      <c r="C655" s="42"/>
      <c r="D655" s="260" t="s">
        <v>369</v>
      </c>
      <c r="E655" s="42"/>
      <c r="F655" s="302" t="s">
        <v>1979</v>
      </c>
      <c r="G655" s="42"/>
      <c r="H655" s="42"/>
      <c r="I655" s="156"/>
      <c r="J655" s="42"/>
      <c r="K655" s="42"/>
      <c r="L655" s="46"/>
      <c r="M655" s="303"/>
      <c r="N655" s="304"/>
      <c r="O655" s="93"/>
      <c r="P655" s="93"/>
      <c r="Q655" s="93"/>
      <c r="R655" s="93"/>
      <c r="S655" s="93"/>
      <c r="T655" s="94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T655" s="19" t="s">
        <v>369</v>
      </c>
      <c r="AU655" s="19" t="s">
        <v>85</v>
      </c>
    </row>
    <row r="656" spans="1:65" s="2" customFormat="1" ht="16.5" customHeight="1">
      <c r="A656" s="40"/>
      <c r="B656" s="41"/>
      <c r="C656" s="245" t="s">
        <v>1516</v>
      </c>
      <c r="D656" s="245" t="s">
        <v>170</v>
      </c>
      <c r="E656" s="246" t="s">
        <v>1980</v>
      </c>
      <c r="F656" s="247" t="s">
        <v>1981</v>
      </c>
      <c r="G656" s="248" t="s">
        <v>173</v>
      </c>
      <c r="H656" s="249">
        <v>4.651</v>
      </c>
      <c r="I656" s="250"/>
      <c r="J656" s="251">
        <f>ROUND(I656*H656,2)</f>
        <v>0</v>
      </c>
      <c r="K656" s="247" t="s">
        <v>317</v>
      </c>
      <c r="L656" s="46"/>
      <c r="M656" s="252" t="s">
        <v>1</v>
      </c>
      <c r="N656" s="253" t="s">
        <v>42</v>
      </c>
      <c r="O656" s="93"/>
      <c r="P656" s="254">
        <f>O656*H656</f>
        <v>0</v>
      </c>
      <c r="Q656" s="254">
        <v>0</v>
      </c>
      <c r="R656" s="254">
        <f>Q656*H656</f>
        <v>0</v>
      </c>
      <c r="S656" s="254">
        <v>0</v>
      </c>
      <c r="T656" s="255">
        <f>S656*H656</f>
        <v>0</v>
      </c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R656" s="256" t="s">
        <v>175</v>
      </c>
      <c r="AT656" s="256" t="s">
        <v>170</v>
      </c>
      <c r="AU656" s="256" t="s">
        <v>85</v>
      </c>
      <c r="AY656" s="19" t="s">
        <v>167</v>
      </c>
      <c r="BE656" s="257">
        <f>IF(N656="základní",J656,0)</f>
        <v>0</v>
      </c>
      <c r="BF656" s="257">
        <f>IF(N656="snížená",J656,0)</f>
        <v>0</v>
      </c>
      <c r="BG656" s="257">
        <f>IF(N656="zákl. přenesená",J656,0)</f>
        <v>0</v>
      </c>
      <c r="BH656" s="257">
        <f>IF(N656="sníž. přenesená",J656,0)</f>
        <v>0</v>
      </c>
      <c r="BI656" s="257">
        <f>IF(N656="nulová",J656,0)</f>
        <v>0</v>
      </c>
      <c r="BJ656" s="19" t="s">
        <v>85</v>
      </c>
      <c r="BK656" s="257">
        <f>ROUND(I656*H656,2)</f>
        <v>0</v>
      </c>
      <c r="BL656" s="19" t="s">
        <v>175</v>
      </c>
      <c r="BM656" s="256" t="s">
        <v>1982</v>
      </c>
    </row>
    <row r="657" spans="1:47" s="2" customFormat="1" ht="12">
      <c r="A657" s="40"/>
      <c r="B657" s="41"/>
      <c r="C657" s="42"/>
      <c r="D657" s="260" t="s">
        <v>369</v>
      </c>
      <c r="E657" s="42"/>
      <c r="F657" s="302" t="s">
        <v>1371</v>
      </c>
      <c r="G657" s="42"/>
      <c r="H657" s="42"/>
      <c r="I657" s="156"/>
      <c r="J657" s="42"/>
      <c r="K657" s="42"/>
      <c r="L657" s="46"/>
      <c r="M657" s="303"/>
      <c r="N657" s="304"/>
      <c r="O657" s="93"/>
      <c r="P657" s="93"/>
      <c r="Q657" s="93"/>
      <c r="R657" s="93"/>
      <c r="S657" s="93"/>
      <c r="T657" s="94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T657" s="19" t="s">
        <v>369</v>
      </c>
      <c r="AU657" s="19" t="s">
        <v>85</v>
      </c>
    </row>
    <row r="658" spans="1:65" s="2" customFormat="1" ht="16.5" customHeight="1">
      <c r="A658" s="40"/>
      <c r="B658" s="41"/>
      <c r="C658" s="245" t="s">
        <v>1983</v>
      </c>
      <c r="D658" s="245" t="s">
        <v>170</v>
      </c>
      <c r="E658" s="246" t="s">
        <v>1984</v>
      </c>
      <c r="F658" s="247" t="s">
        <v>1985</v>
      </c>
      <c r="G658" s="248" t="s">
        <v>173</v>
      </c>
      <c r="H658" s="249">
        <v>0.93</v>
      </c>
      <c r="I658" s="250"/>
      <c r="J658" s="251">
        <f>ROUND(I658*H658,2)</f>
        <v>0</v>
      </c>
      <c r="K658" s="247" t="s">
        <v>317</v>
      </c>
      <c r="L658" s="46"/>
      <c r="M658" s="252" t="s">
        <v>1</v>
      </c>
      <c r="N658" s="253" t="s">
        <v>42</v>
      </c>
      <c r="O658" s="93"/>
      <c r="P658" s="254">
        <f>O658*H658</f>
        <v>0</v>
      </c>
      <c r="Q658" s="254">
        <v>0</v>
      </c>
      <c r="R658" s="254">
        <f>Q658*H658</f>
        <v>0</v>
      </c>
      <c r="S658" s="254">
        <v>0</v>
      </c>
      <c r="T658" s="255">
        <f>S658*H658</f>
        <v>0</v>
      </c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R658" s="256" t="s">
        <v>175</v>
      </c>
      <c r="AT658" s="256" t="s">
        <v>170</v>
      </c>
      <c r="AU658" s="256" t="s">
        <v>85</v>
      </c>
      <c r="AY658" s="19" t="s">
        <v>167</v>
      </c>
      <c r="BE658" s="257">
        <f>IF(N658="základní",J658,0)</f>
        <v>0</v>
      </c>
      <c r="BF658" s="257">
        <f>IF(N658="snížená",J658,0)</f>
        <v>0</v>
      </c>
      <c r="BG658" s="257">
        <f>IF(N658="zákl. přenesená",J658,0)</f>
        <v>0</v>
      </c>
      <c r="BH658" s="257">
        <f>IF(N658="sníž. přenesená",J658,0)</f>
        <v>0</v>
      </c>
      <c r="BI658" s="257">
        <f>IF(N658="nulová",J658,0)</f>
        <v>0</v>
      </c>
      <c r="BJ658" s="19" t="s">
        <v>85</v>
      </c>
      <c r="BK658" s="257">
        <f>ROUND(I658*H658,2)</f>
        <v>0</v>
      </c>
      <c r="BL658" s="19" t="s">
        <v>175</v>
      </c>
      <c r="BM658" s="256" t="s">
        <v>1986</v>
      </c>
    </row>
    <row r="659" spans="1:47" s="2" customFormat="1" ht="12">
      <c r="A659" s="40"/>
      <c r="B659" s="41"/>
      <c r="C659" s="42"/>
      <c r="D659" s="260" t="s">
        <v>369</v>
      </c>
      <c r="E659" s="42"/>
      <c r="F659" s="302" t="s">
        <v>1979</v>
      </c>
      <c r="G659" s="42"/>
      <c r="H659" s="42"/>
      <c r="I659" s="156"/>
      <c r="J659" s="42"/>
      <c r="K659" s="42"/>
      <c r="L659" s="46"/>
      <c r="M659" s="303"/>
      <c r="N659" s="304"/>
      <c r="O659" s="93"/>
      <c r="P659" s="93"/>
      <c r="Q659" s="93"/>
      <c r="R659" s="93"/>
      <c r="S659" s="93"/>
      <c r="T659" s="94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T659" s="19" t="s">
        <v>369</v>
      </c>
      <c r="AU659" s="19" t="s">
        <v>85</v>
      </c>
    </row>
    <row r="660" spans="1:65" s="2" customFormat="1" ht="16.5" customHeight="1">
      <c r="A660" s="40"/>
      <c r="B660" s="41"/>
      <c r="C660" s="245" t="s">
        <v>1519</v>
      </c>
      <c r="D660" s="245" t="s">
        <v>170</v>
      </c>
      <c r="E660" s="246" t="s">
        <v>1987</v>
      </c>
      <c r="F660" s="247" t="s">
        <v>1988</v>
      </c>
      <c r="G660" s="248" t="s">
        <v>173</v>
      </c>
      <c r="H660" s="249">
        <v>4.185</v>
      </c>
      <c r="I660" s="250"/>
      <c r="J660" s="251">
        <f>ROUND(I660*H660,2)</f>
        <v>0</v>
      </c>
      <c r="K660" s="247" t="s">
        <v>317</v>
      </c>
      <c r="L660" s="46"/>
      <c r="M660" s="252" t="s">
        <v>1</v>
      </c>
      <c r="N660" s="253" t="s">
        <v>42</v>
      </c>
      <c r="O660" s="93"/>
      <c r="P660" s="254">
        <f>O660*H660</f>
        <v>0</v>
      </c>
      <c r="Q660" s="254">
        <v>0</v>
      </c>
      <c r="R660" s="254">
        <f>Q660*H660</f>
        <v>0</v>
      </c>
      <c r="S660" s="254">
        <v>0</v>
      </c>
      <c r="T660" s="255">
        <f>S660*H660</f>
        <v>0</v>
      </c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R660" s="256" t="s">
        <v>175</v>
      </c>
      <c r="AT660" s="256" t="s">
        <v>170</v>
      </c>
      <c r="AU660" s="256" t="s">
        <v>85</v>
      </c>
      <c r="AY660" s="19" t="s">
        <v>167</v>
      </c>
      <c r="BE660" s="257">
        <f>IF(N660="základní",J660,0)</f>
        <v>0</v>
      </c>
      <c r="BF660" s="257">
        <f>IF(N660="snížená",J660,0)</f>
        <v>0</v>
      </c>
      <c r="BG660" s="257">
        <f>IF(N660="zákl. přenesená",J660,0)</f>
        <v>0</v>
      </c>
      <c r="BH660" s="257">
        <f>IF(N660="sníž. přenesená",J660,0)</f>
        <v>0</v>
      </c>
      <c r="BI660" s="257">
        <f>IF(N660="nulová",J660,0)</f>
        <v>0</v>
      </c>
      <c r="BJ660" s="19" t="s">
        <v>85</v>
      </c>
      <c r="BK660" s="257">
        <f>ROUND(I660*H660,2)</f>
        <v>0</v>
      </c>
      <c r="BL660" s="19" t="s">
        <v>175</v>
      </c>
      <c r="BM660" s="256" t="s">
        <v>1989</v>
      </c>
    </row>
    <row r="661" spans="1:47" s="2" customFormat="1" ht="12">
      <c r="A661" s="40"/>
      <c r="B661" s="41"/>
      <c r="C661" s="42"/>
      <c r="D661" s="260" t="s">
        <v>369</v>
      </c>
      <c r="E661" s="42"/>
      <c r="F661" s="302" t="s">
        <v>1150</v>
      </c>
      <c r="G661" s="42"/>
      <c r="H661" s="42"/>
      <c r="I661" s="156"/>
      <c r="J661" s="42"/>
      <c r="K661" s="42"/>
      <c r="L661" s="46"/>
      <c r="M661" s="303"/>
      <c r="N661" s="304"/>
      <c r="O661" s="93"/>
      <c r="P661" s="93"/>
      <c r="Q661" s="93"/>
      <c r="R661" s="93"/>
      <c r="S661" s="93"/>
      <c r="T661" s="94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T661" s="19" t="s">
        <v>369</v>
      </c>
      <c r="AU661" s="19" t="s">
        <v>85</v>
      </c>
    </row>
    <row r="662" spans="1:65" s="2" customFormat="1" ht="16.5" customHeight="1">
      <c r="A662" s="40"/>
      <c r="B662" s="41"/>
      <c r="C662" s="245" t="s">
        <v>1524</v>
      </c>
      <c r="D662" s="245" t="s">
        <v>170</v>
      </c>
      <c r="E662" s="246" t="s">
        <v>1990</v>
      </c>
      <c r="F662" s="247" t="s">
        <v>1991</v>
      </c>
      <c r="G662" s="248" t="s">
        <v>173</v>
      </c>
      <c r="H662" s="249">
        <v>2.637</v>
      </c>
      <c r="I662" s="250"/>
      <c r="J662" s="251">
        <f>ROUND(I662*H662,2)</f>
        <v>0</v>
      </c>
      <c r="K662" s="247" t="s">
        <v>317</v>
      </c>
      <c r="L662" s="46"/>
      <c r="M662" s="252" t="s">
        <v>1</v>
      </c>
      <c r="N662" s="253" t="s">
        <v>42</v>
      </c>
      <c r="O662" s="93"/>
      <c r="P662" s="254">
        <f>O662*H662</f>
        <v>0</v>
      </c>
      <c r="Q662" s="254">
        <v>0</v>
      </c>
      <c r="R662" s="254">
        <f>Q662*H662</f>
        <v>0</v>
      </c>
      <c r="S662" s="254">
        <v>0</v>
      </c>
      <c r="T662" s="255">
        <f>S662*H662</f>
        <v>0</v>
      </c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R662" s="256" t="s">
        <v>175</v>
      </c>
      <c r="AT662" s="256" t="s">
        <v>170</v>
      </c>
      <c r="AU662" s="256" t="s">
        <v>85</v>
      </c>
      <c r="AY662" s="19" t="s">
        <v>167</v>
      </c>
      <c r="BE662" s="257">
        <f>IF(N662="základní",J662,0)</f>
        <v>0</v>
      </c>
      <c r="BF662" s="257">
        <f>IF(N662="snížená",J662,0)</f>
        <v>0</v>
      </c>
      <c r="BG662" s="257">
        <f>IF(N662="zákl. přenesená",J662,0)</f>
        <v>0</v>
      </c>
      <c r="BH662" s="257">
        <f>IF(N662="sníž. přenesená",J662,0)</f>
        <v>0</v>
      </c>
      <c r="BI662" s="257">
        <f>IF(N662="nulová",J662,0)</f>
        <v>0</v>
      </c>
      <c r="BJ662" s="19" t="s">
        <v>85</v>
      </c>
      <c r="BK662" s="257">
        <f>ROUND(I662*H662,2)</f>
        <v>0</v>
      </c>
      <c r="BL662" s="19" t="s">
        <v>175</v>
      </c>
      <c r="BM662" s="256" t="s">
        <v>1992</v>
      </c>
    </row>
    <row r="663" spans="1:47" s="2" customFormat="1" ht="12">
      <c r="A663" s="40"/>
      <c r="B663" s="41"/>
      <c r="C663" s="42"/>
      <c r="D663" s="260" t="s">
        <v>369</v>
      </c>
      <c r="E663" s="42"/>
      <c r="F663" s="302" t="s">
        <v>1138</v>
      </c>
      <c r="G663" s="42"/>
      <c r="H663" s="42"/>
      <c r="I663" s="156"/>
      <c r="J663" s="42"/>
      <c r="K663" s="42"/>
      <c r="L663" s="46"/>
      <c r="M663" s="303"/>
      <c r="N663" s="304"/>
      <c r="O663" s="93"/>
      <c r="P663" s="93"/>
      <c r="Q663" s="93"/>
      <c r="R663" s="93"/>
      <c r="S663" s="93"/>
      <c r="T663" s="94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T663" s="19" t="s">
        <v>369</v>
      </c>
      <c r="AU663" s="19" t="s">
        <v>85</v>
      </c>
    </row>
    <row r="664" spans="1:65" s="2" customFormat="1" ht="16.5" customHeight="1">
      <c r="A664" s="40"/>
      <c r="B664" s="41"/>
      <c r="C664" s="245" t="s">
        <v>1993</v>
      </c>
      <c r="D664" s="245" t="s">
        <v>170</v>
      </c>
      <c r="E664" s="246" t="s">
        <v>1994</v>
      </c>
      <c r="F664" s="247" t="s">
        <v>1995</v>
      </c>
      <c r="G664" s="248" t="s">
        <v>173</v>
      </c>
      <c r="H664" s="249">
        <v>1.875</v>
      </c>
      <c r="I664" s="250"/>
      <c r="J664" s="251">
        <f>ROUND(I664*H664,2)</f>
        <v>0</v>
      </c>
      <c r="K664" s="247" t="s">
        <v>317</v>
      </c>
      <c r="L664" s="46"/>
      <c r="M664" s="252" t="s">
        <v>1</v>
      </c>
      <c r="N664" s="253" t="s">
        <v>42</v>
      </c>
      <c r="O664" s="93"/>
      <c r="P664" s="254">
        <f>O664*H664</f>
        <v>0</v>
      </c>
      <c r="Q664" s="254">
        <v>0</v>
      </c>
      <c r="R664" s="254">
        <f>Q664*H664</f>
        <v>0</v>
      </c>
      <c r="S664" s="254">
        <v>0</v>
      </c>
      <c r="T664" s="255">
        <f>S664*H664</f>
        <v>0</v>
      </c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R664" s="256" t="s">
        <v>175</v>
      </c>
      <c r="AT664" s="256" t="s">
        <v>170</v>
      </c>
      <c r="AU664" s="256" t="s">
        <v>85</v>
      </c>
      <c r="AY664" s="19" t="s">
        <v>167</v>
      </c>
      <c r="BE664" s="257">
        <f>IF(N664="základní",J664,0)</f>
        <v>0</v>
      </c>
      <c r="BF664" s="257">
        <f>IF(N664="snížená",J664,0)</f>
        <v>0</v>
      </c>
      <c r="BG664" s="257">
        <f>IF(N664="zákl. přenesená",J664,0)</f>
        <v>0</v>
      </c>
      <c r="BH664" s="257">
        <f>IF(N664="sníž. přenesená",J664,0)</f>
        <v>0</v>
      </c>
      <c r="BI664" s="257">
        <f>IF(N664="nulová",J664,0)</f>
        <v>0</v>
      </c>
      <c r="BJ664" s="19" t="s">
        <v>85</v>
      </c>
      <c r="BK664" s="257">
        <f>ROUND(I664*H664,2)</f>
        <v>0</v>
      </c>
      <c r="BL664" s="19" t="s">
        <v>175</v>
      </c>
      <c r="BM664" s="256" t="s">
        <v>1996</v>
      </c>
    </row>
    <row r="665" spans="1:47" s="2" customFormat="1" ht="12">
      <c r="A665" s="40"/>
      <c r="B665" s="41"/>
      <c r="C665" s="42"/>
      <c r="D665" s="260" t="s">
        <v>369</v>
      </c>
      <c r="E665" s="42"/>
      <c r="F665" s="302" t="s">
        <v>1141</v>
      </c>
      <c r="G665" s="42"/>
      <c r="H665" s="42"/>
      <c r="I665" s="156"/>
      <c r="J665" s="42"/>
      <c r="K665" s="42"/>
      <c r="L665" s="46"/>
      <c r="M665" s="303"/>
      <c r="N665" s="304"/>
      <c r="O665" s="93"/>
      <c r="P665" s="93"/>
      <c r="Q665" s="93"/>
      <c r="R665" s="93"/>
      <c r="S665" s="93"/>
      <c r="T665" s="94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T665" s="19" t="s">
        <v>369</v>
      </c>
      <c r="AU665" s="19" t="s">
        <v>85</v>
      </c>
    </row>
    <row r="666" spans="1:65" s="2" customFormat="1" ht="16.5" customHeight="1">
      <c r="A666" s="40"/>
      <c r="B666" s="41"/>
      <c r="C666" s="245" t="s">
        <v>1528</v>
      </c>
      <c r="D666" s="245" t="s">
        <v>170</v>
      </c>
      <c r="E666" s="246" t="s">
        <v>1997</v>
      </c>
      <c r="F666" s="247" t="s">
        <v>1998</v>
      </c>
      <c r="G666" s="248" t="s">
        <v>173</v>
      </c>
      <c r="H666" s="249">
        <v>1.5</v>
      </c>
      <c r="I666" s="250"/>
      <c r="J666" s="251">
        <f>ROUND(I666*H666,2)</f>
        <v>0</v>
      </c>
      <c r="K666" s="247" t="s">
        <v>317</v>
      </c>
      <c r="L666" s="46"/>
      <c r="M666" s="252" t="s">
        <v>1</v>
      </c>
      <c r="N666" s="253" t="s">
        <v>42</v>
      </c>
      <c r="O666" s="93"/>
      <c r="P666" s="254">
        <f>O666*H666</f>
        <v>0</v>
      </c>
      <c r="Q666" s="254">
        <v>0</v>
      </c>
      <c r="R666" s="254">
        <f>Q666*H666</f>
        <v>0</v>
      </c>
      <c r="S666" s="254">
        <v>0</v>
      </c>
      <c r="T666" s="255">
        <f>S666*H666</f>
        <v>0</v>
      </c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R666" s="256" t="s">
        <v>175</v>
      </c>
      <c r="AT666" s="256" t="s">
        <v>170</v>
      </c>
      <c r="AU666" s="256" t="s">
        <v>85</v>
      </c>
      <c r="AY666" s="19" t="s">
        <v>167</v>
      </c>
      <c r="BE666" s="257">
        <f>IF(N666="základní",J666,0)</f>
        <v>0</v>
      </c>
      <c r="BF666" s="257">
        <f>IF(N666="snížená",J666,0)</f>
        <v>0</v>
      </c>
      <c r="BG666" s="257">
        <f>IF(N666="zákl. přenesená",J666,0)</f>
        <v>0</v>
      </c>
      <c r="BH666" s="257">
        <f>IF(N666="sníž. přenesená",J666,0)</f>
        <v>0</v>
      </c>
      <c r="BI666" s="257">
        <f>IF(N666="nulová",J666,0)</f>
        <v>0</v>
      </c>
      <c r="BJ666" s="19" t="s">
        <v>85</v>
      </c>
      <c r="BK666" s="257">
        <f>ROUND(I666*H666,2)</f>
        <v>0</v>
      </c>
      <c r="BL666" s="19" t="s">
        <v>175</v>
      </c>
      <c r="BM666" s="256" t="s">
        <v>1999</v>
      </c>
    </row>
    <row r="667" spans="1:47" s="2" customFormat="1" ht="12">
      <c r="A667" s="40"/>
      <c r="B667" s="41"/>
      <c r="C667" s="42"/>
      <c r="D667" s="260" t="s">
        <v>369</v>
      </c>
      <c r="E667" s="42"/>
      <c r="F667" s="302" t="s">
        <v>1141</v>
      </c>
      <c r="G667" s="42"/>
      <c r="H667" s="42"/>
      <c r="I667" s="156"/>
      <c r="J667" s="42"/>
      <c r="K667" s="42"/>
      <c r="L667" s="46"/>
      <c r="M667" s="303"/>
      <c r="N667" s="304"/>
      <c r="O667" s="93"/>
      <c r="P667" s="93"/>
      <c r="Q667" s="93"/>
      <c r="R667" s="93"/>
      <c r="S667" s="93"/>
      <c r="T667" s="94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T667" s="19" t="s">
        <v>369</v>
      </c>
      <c r="AU667" s="19" t="s">
        <v>85</v>
      </c>
    </row>
    <row r="668" spans="1:65" s="2" customFormat="1" ht="16.5" customHeight="1">
      <c r="A668" s="40"/>
      <c r="B668" s="41"/>
      <c r="C668" s="245" t="s">
        <v>2000</v>
      </c>
      <c r="D668" s="245" t="s">
        <v>170</v>
      </c>
      <c r="E668" s="246" t="s">
        <v>2001</v>
      </c>
      <c r="F668" s="247" t="s">
        <v>2002</v>
      </c>
      <c r="G668" s="248" t="s">
        <v>173</v>
      </c>
      <c r="H668" s="249">
        <v>3.752</v>
      </c>
      <c r="I668" s="250"/>
      <c r="J668" s="251">
        <f>ROUND(I668*H668,2)</f>
        <v>0</v>
      </c>
      <c r="K668" s="247" t="s">
        <v>317</v>
      </c>
      <c r="L668" s="46"/>
      <c r="M668" s="252" t="s">
        <v>1</v>
      </c>
      <c r="N668" s="253" t="s">
        <v>42</v>
      </c>
      <c r="O668" s="93"/>
      <c r="P668" s="254">
        <f>O668*H668</f>
        <v>0</v>
      </c>
      <c r="Q668" s="254">
        <v>0</v>
      </c>
      <c r="R668" s="254">
        <f>Q668*H668</f>
        <v>0</v>
      </c>
      <c r="S668" s="254">
        <v>0</v>
      </c>
      <c r="T668" s="255">
        <f>S668*H668</f>
        <v>0</v>
      </c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R668" s="256" t="s">
        <v>175</v>
      </c>
      <c r="AT668" s="256" t="s">
        <v>170</v>
      </c>
      <c r="AU668" s="256" t="s">
        <v>85</v>
      </c>
      <c r="AY668" s="19" t="s">
        <v>167</v>
      </c>
      <c r="BE668" s="257">
        <f>IF(N668="základní",J668,0)</f>
        <v>0</v>
      </c>
      <c r="BF668" s="257">
        <f>IF(N668="snížená",J668,0)</f>
        <v>0</v>
      </c>
      <c r="BG668" s="257">
        <f>IF(N668="zákl. přenesená",J668,0)</f>
        <v>0</v>
      </c>
      <c r="BH668" s="257">
        <f>IF(N668="sníž. přenesená",J668,0)</f>
        <v>0</v>
      </c>
      <c r="BI668" s="257">
        <f>IF(N668="nulová",J668,0)</f>
        <v>0</v>
      </c>
      <c r="BJ668" s="19" t="s">
        <v>85</v>
      </c>
      <c r="BK668" s="257">
        <f>ROUND(I668*H668,2)</f>
        <v>0</v>
      </c>
      <c r="BL668" s="19" t="s">
        <v>175</v>
      </c>
      <c r="BM668" s="256" t="s">
        <v>2003</v>
      </c>
    </row>
    <row r="669" spans="1:47" s="2" customFormat="1" ht="12">
      <c r="A669" s="40"/>
      <c r="B669" s="41"/>
      <c r="C669" s="42"/>
      <c r="D669" s="260" t="s">
        <v>369</v>
      </c>
      <c r="E669" s="42"/>
      <c r="F669" s="302" t="s">
        <v>1141</v>
      </c>
      <c r="G669" s="42"/>
      <c r="H669" s="42"/>
      <c r="I669" s="156"/>
      <c r="J669" s="42"/>
      <c r="K669" s="42"/>
      <c r="L669" s="46"/>
      <c r="M669" s="303"/>
      <c r="N669" s="304"/>
      <c r="O669" s="93"/>
      <c r="P669" s="93"/>
      <c r="Q669" s="93"/>
      <c r="R669" s="93"/>
      <c r="S669" s="93"/>
      <c r="T669" s="94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T669" s="19" t="s">
        <v>369</v>
      </c>
      <c r="AU669" s="19" t="s">
        <v>85</v>
      </c>
    </row>
    <row r="670" spans="1:65" s="2" customFormat="1" ht="16.5" customHeight="1">
      <c r="A670" s="40"/>
      <c r="B670" s="41"/>
      <c r="C670" s="245" t="s">
        <v>1532</v>
      </c>
      <c r="D670" s="245" t="s">
        <v>170</v>
      </c>
      <c r="E670" s="246" t="s">
        <v>2004</v>
      </c>
      <c r="F670" s="247" t="s">
        <v>2005</v>
      </c>
      <c r="G670" s="248" t="s">
        <v>173</v>
      </c>
      <c r="H670" s="249">
        <v>9.12</v>
      </c>
      <c r="I670" s="250"/>
      <c r="J670" s="251">
        <f>ROUND(I670*H670,2)</f>
        <v>0</v>
      </c>
      <c r="K670" s="247" t="s">
        <v>317</v>
      </c>
      <c r="L670" s="46"/>
      <c r="M670" s="252" t="s">
        <v>1</v>
      </c>
      <c r="N670" s="253" t="s">
        <v>42</v>
      </c>
      <c r="O670" s="93"/>
      <c r="P670" s="254">
        <f>O670*H670</f>
        <v>0</v>
      </c>
      <c r="Q670" s="254">
        <v>0</v>
      </c>
      <c r="R670" s="254">
        <f>Q670*H670</f>
        <v>0</v>
      </c>
      <c r="S670" s="254">
        <v>0</v>
      </c>
      <c r="T670" s="255">
        <f>S670*H670</f>
        <v>0</v>
      </c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R670" s="256" t="s">
        <v>175</v>
      </c>
      <c r="AT670" s="256" t="s">
        <v>170</v>
      </c>
      <c r="AU670" s="256" t="s">
        <v>85</v>
      </c>
      <c r="AY670" s="19" t="s">
        <v>167</v>
      </c>
      <c r="BE670" s="257">
        <f>IF(N670="základní",J670,0)</f>
        <v>0</v>
      </c>
      <c r="BF670" s="257">
        <f>IF(N670="snížená",J670,0)</f>
        <v>0</v>
      </c>
      <c r="BG670" s="257">
        <f>IF(N670="zákl. přenesená",J670,0)</f>
        <v>0</v>
      </c>
      <c r="BH670" s="257">
        <f>IF(N670="sníž. přenesená",J670,0)</f>
        <v>0</v>
      </c>
      <c r="BI670" s="257">
        <f>IF(N670="nulová",J670,0)</f>
        <v>0</v>
      </c>
      <c r="BJ670" s="19" t="s">
        <v>85</v>
      </c>
      <c r="BK670" s="257">
        <f>ROUND(I670*H670,2)</f>
        <v>0</v>
      </c>
      <c r="BL670" s="19" t="s">
        <v>175</v>
      </c>
      <c r="BM670" s="256" t="s">
        <v>2006</v>
      </c>
    </row>
    <row r="671" spans="1:47" s="2" customFormat="1" ht="12">
      <c r="A671" s="40"/>
      <c r="B671" s="41"/>
      <c r="C671" s="42"/>
      <c r="D671" s="260" t="s">
        <v>369</v>
      </c>
      <c r="E671" s="42"/>
      <c r="F671" s="302" t="s">
        <v>1138</v>
      </c>
      <c r="G671" s="42"/>
      <c r="H671" s="42"/>
      <c r="I671" s="156"/>
      <c r="J671" s="42"/>
      <c r="K671" s="42"/>
      <c r="L671" s="46"/>
      <c r="M671" s="303"/>
      <c r="N671" s="304"/>
      <c r="O671" s="93"/>
      <c r="P671" s="93"/>
      <c r="Q671" s="93"/>
      <c r="R671" s="93"/>
      <c r="S671" s="93"/>
      <c r="T671" s="94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T671" s="19" t="s">
        <v>369</v>
      </c>
      <c r="AU671" s="19" t="s">
        <v>85</v>
      </c>
    </row>
    <row r="672" spans="1:65" s="2" customFormat="1" ht="16.5" customHeight="1">
      <c r="A672" s="40"/>
      <c r="B672" s="41"/>
      <c r="C672" s="245" t="s">
        <v>2007</v>
      </c>
      <c r="D672" s="245" t="s">
        <v>170</v>
      </c>
      <c r="E672" s="246" t="s">
        <v>2008</v>
      </c>
      <c r="F672" s="247" t="s">
        <v>2009</v>
      </c>
      <c r="G672" s="248" t="s">
        <v>173</v>
      </c>
      <c r="H672" s="249">
        <v>6.428</v>
      </c>
      <c r="I672" s="250"/>
      <c r="J672" s="251">
        <f>ROUND(I672*H672,2)</f>
        <v>0</v>
      </c>
      <c r="K672" s="247" t="s">
        <v>317</v>
      </c>
      <c r="L672" s="46"/>
      <c r="M672" s="252" t="s">
        <v>1</v>
      </c>
      <c r="N672" s="253" t="s">
        <v>42</v>
      </c>
      <c r="O672" s="93"/>
      <c r="P672" s="254">
        <f>O672*H672</f>
        <v>0</v>
      </c>
      <c r="Q672" s="254">
        <v>0</v>
      </c>
      <c r="R672" s="254">
        <f>Q672*H672</f>
        <v>0</v>
      </c>
      <c r="S672" s="254">
        <v>0</v>
      </c>
      <c r="T672" s="255">
        <f>S672*H672</f>
        <v>0</v>
      </c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R672" s="256" t="s">
        <v>175</v>
      </c>
      <c r="AT672" s="256" t="s">
        <v>170</v>
      </c>
      <c r="AU672" s="256" t="s">
        <v>85</v>
      </c>
      <c r="AY672" s="19" t="s">
        <v>167</v>
      </c>
      <c r="BE672" s="257">
        <f>IF(N672="základní",J672,0)</f>
        <v>0</v>
      </c>
      <c r="BF672" s="257">
        <f>IF(N672="snížená",J672,0)</f>
        <v>0</v>
      </c>
      <c r="BG672" s="257">
        <f>IF(N672="zákl. přenesená",J672,0)</f>
        <v>0</v>
      </c>
      <c r="BH672" s="257">
        <f>IF(N672="sníž. přenesená",J672,0)</f>
        <v>0</v>
      </c>
      <c r="BI672" s="257">
        <f>IF(N672="nulová",J672,0)</f>
        <v>0</v>
      </c>
      <c r="BJ672" s="19" t="s">
        <v>85</v>
      </c>
      <c r="BK672" s="257">
        <f>ROUND(I672*H672,2)</f>
        <v>0</v>
      </c>
      <c r="BL672" s="19" t="s">
        <v>175</v>
      </c>
      <c r="BM672" s="256" t="s">
        <v>2010</v>
      </c>
    </row>
    <row r="673" spans="1:47" s="2" customFormat="1" ht="12">
      <c r="A673" s="40"/>
      <c r="B673" s="41"/>
      <c r="C673" s="42"/>
      <c r="D673" s="260" t="s">
        <v>369</v>
      </c>
      <c r="E673" s="42"/>
      <c r="F673" s="302" t="s">
        <v>1138</v>
      </c>
      <c r="G673" s="42"/>
      <c r="H673" s="42"/>
      <c r="I673" s="156"/>
      <c r="J673" s="42"/>
      <c r="K673" s="42"/>
      <c r="L673" s="46"/>
      <c r="M673" s="303"/>
      <c r="N673" s="304"/>
      <c r="O673" s="93"/>
      <c r="P673" s="93"/>
      <c r="Q673" s="93"/>
      <c r="R673" s="93"/>
      <c r="S673" s="93"/>
      <c r="T673" s="94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T673" s="19" t="s">
        <v>369</v>
      </c>
      <c r="AU673" s="19" t="s">
        <v>85</v>
      </c>
    </row>
    <row r="674" spans="1:65" s="2" customFormat="1" ht="16.5" customHeight="1">
      <c r="A674" s="40"/>
      <c r="B674" s="41"/>
      <c r="C674" s="245" t="s">
        <v>1535</v>
      </c>
      <c r="D674" s="245" t="s">
        <v>170</v>
      </c>
      <c r="E674" s="246" t="s">
        <v>2011</v>
      </c>
      <c r="F674" s="247" t="s">
        <v>2012</v>
      </c>
      <c r="G674" s="248" t="s">
        <v>173</v>
      </c>
      <c r="H674" s="249">
        <v>3.724</v>
      </c>
      <c r="I674" s="250"/>
      <c r="J674" s="251">
        <f>ROUND(I674*H674,2)</f>
        <v>0</v>
      </c>
      <c r="K674" s="247" t="s">
        <v>317</v>
      </c>
      <c r="L674" s="46"/>
      <c r="M674" s="252" t="s">
        <v>1</v>
      </c>
      <c r="N674" s="253" t="s">
        <v>42</v>
      </c>
      <c r="O674" s="93"/>
      <c r="P674" s="254">
        <f>O674*H674</f>
        <v>0</v>
      </c>
      <c r="Q674" s="254">
        <v>0</v>
      </c>
      <c r="R674" s="254">
        <f>Q674*H674</f>
        <v>0</v>
      </c>
      <c r="S674" s="254">
        <v>0</v>
      </c>
      <c r="T674" s="255">
        <f>S674*H674</f>
        <v>0</v>
      </c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R674" s="256" t="s">
        <v>175</v>
      </c>
      <c r="AT674" s="256" t="s">
        <v>170</v>
      </c>
      <c r="AU674" s="256" t="s">
        <v>85</v>
      </c>
      <c r="AY674" s="19" t="s">
        <v>167</v>
      </c>
      <c r="BE674" s="257">
        <f>IF(N674="základní",J674,0)</f>
        <v>0</v>
      </c>
      <c r="BF674" s="257">
        <f>IF(N674="snížená",J674,0)</f>
        <v>0</v>
      </c>
      <c r="BG674" s="257">
        <f>IF(N674="zákl. přenesená",J674,0)</f>
        <v>0</v>
      </c>
      <c r="BH674" s="257">
        <f>IF(N674="sníž. přenesená",J674,0)</f>
        <v>0</v>
      </c>
      <c r="BI674" s="257">
        <f>IF(N674="nulová",J674,0)</f>
        <v>0</v>
      </c>
      <c r="BJ674" s="19" t="s">
        <v>85</v>
      </c>
      <c r="BK674" s="257">
        <f>ROUND(I674*H674,2)</f>
        <v>0</v>
      </c>
      <c r="BL674" s="19" t="s">
        <v>175</v>
      </c>
      <c r="BM674" s="256" t="s">
        <v>2013</v>
      </c>
    </row>
    <row r="675" spans="1:47" s="2" customFormat="1" ht="12">
      <c r="A675" s="40"/>
      <c r="B675" s="41"/>
      <c r="C675" s="42"/>
      <c r="D675" s="260" t="s">
        <v>369</v>
      </c>
      <c r="E675" s="42"/>
      <c r="F675" s="302" t="s">
        <v>1141</v>
      </c>
      <c r="G675" s="42"/>
      <c r="H675" s="42"/>
      <c r="I675" s="156"/>
      <c r="J675" s="42"/>
      <c r="K675" s="42"/>
      <c r="L675" s="46"/>
      <c r="M675" s="303"/>
      <c r="N675" s="304"/>
      <c r="O675" s="93"/>
      <c r="P675" s="93"/>
      <c r="Q675" s="93"/>
      <c r="R675" s="93"/>
      <c r="S675" s="93"/>
      <c r="T675" s="94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T675" s="19" t="s">
        <v>369</v>
      </c>
      <c r="AU675" s="19" t="s">
        <v>85</v>
      </c>
    </row>
    <row r="676" spans="1:65" s="2" customFormat="1" ht="16.5" customHeight="1">
      <c r="A676" s="40"/>
      <c r="B676" s="41"/>
      <c r="C676" s="245" t="s">
        <v>2014</v>
      </c>
      <c r="D676" s="245" t="s">
        <v>170</v>
      </c>
      <c r="E676" s="246" t="s">
        <v>2015</v>
      </c>
      <c r="F676" s="247" t="s">
        <v>2016</v>
      </c>
      <c r="G676" s="248" t="s">
        <v>173</v>
      </c>
      <c r="H676" s="249">
        <v>3.032</v>
      </c>
      <c r="I676" s="250"/>
      <c r="J676" s="251">
        <f>ROUND(I676*H676,2)</f>
        <v>0</v>
      </c>
      <c r="K676" s="247" t="s">
        <v>317</v>
      </c>
      <c r="L676" s="46"/>
      <c r="M676" s="252" t="s">
        <v>1</v>
      </c>
      <c r="N676" s="253" t="s">
        <v>42</v>
      </c>
      <c r="O676" s="93"/>
      <c r="P676" s="254">
        <f>O676*H676</f>
        <v>0</v>
      </c>
      <c r="Q676" s="254">
        <v>0</v>
      </c>
      <c r="R676" s="254">
        <f>Q676*H676</f>
        <v>0</v>
      </c>
      <c r="S676" s="254">
        <v>0</v>
      </c>
      <c r="T676" s="255">
        <f>S676*H676</f>
        <v>0</v>
      </c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R676" s="256" t="s">
        <v>175</v>
      </c>
      <c r="AT676" s="256" t="s">
        <v>170</v>
      </c>
      <c r="AU676" s="256" t="s">
        <v>85</v>
      </c>
      <c r="AY676" s="19" t="s">
        <v>167</v>
      </c>
      <c r="BE676" s="257">
        <f>IF(N676="základní",J676,0)</f>
        <v>0</v>
      </c>
      <c r="BF676" s="257">
        <f>IF(N676="snížená",J676,0)</f>
        <v>0</v>
      </c>
      <c r="BG676" s="257">
        <f>IF(N676="zákl. přenesená",J676,0)</f>
        <v>0</v>
      </c>
      <c r="BH676" s="257">
        <f>IF(N676="sníž. přenesená",J676,0)</f>
        <v>0</v>
      </c>
      <c r="BI676" s="257">
        <f>IF(N676="nulová",J676,0)</f>
        <v>0</v>
      </c>
      <c r="BJ676" s="19" t="s">
        <v>85</v>
      </c>
      <c r="BK676" s="257">
        <f>ROUND(I676*H676,2)</f>
        <v>0</v>
      </c>
      <c r="BL676" s="19" t="s">
        <v>175</v>
      </c>
      <c r="BM676" s="256" t="s">
        <v>2017</v>
      </c>
    </row>
    <row r="677" spans="1:47" s="2" customFormat="1" ht="12">
      <c r="A677" s="40"/>
      <c r="B677" s="41"/>
      <c r="C677" s="42"/>
      <c r="D677" s="260" t="s">
        <v>369</v>
      </c>
      <c r="E677" s="42"/>
      <c r="F677" s="302" t="s">
        <v>1141</v>
      </c>
      <c r="G677" s="42"/>
      <c r="H677" s="42"/>
      <c r="I677" s="156"/>
      <c r="J677" s="42"/>
      <c r="K677" s="42"/>
      <c r="L677" s="46"/>
      <c r="M677" s="303"/>
      <c r="N677" s="304"/>
      <c r="O677" s="93"/>
      <c r="P677" s="93"/>
      <c r="Q677" s="93"/>
      <c r="R677" s="93"/>
      <c r="S677" s="93"/>
      <c r="T677" s="94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T677" s="19" t="s">
        <v>369</v>
      </c>
      <c r="AU677" s="19" t="s">
        <v>85</v>
      </c>
    </row>
    <row r="678" spans="1:65" s="2" customFormat="1" ht="16.5" customHeight="1">
      <c r="A678" s="40"/>
      <c r="B678" s="41"/>
      <c r="C678" s="245" t="s">
        <v>1539</v>
      </c>
      <c r="D678" s="245" t="s">
        <v>170</v>
      </c>
      <c r="E678" s="246" t="s">
        <v>2018</v>
      </c>
      <c r="F678" s="247" t="s">
        <v>2019</v>
      </c>
      <c r="G678" s="248" t="s">
        <v>173</v>
      </c>
      <c r="H678" s="249">
        <v>5.589</v>
      </c>
      <c r="I678" s="250"/>
      <c r="J678" s="251">
        <f>ROUND(I678*H678,2)</f>
        <v>0</v>
      </c>
      <c r="K678" s="247" t="s">
        <v>317</v>
      </c>
      <c r="L678" s="46"/>
      <c r="M678" s="252" t="s">
        <v>1</v>
      </c>
      <c r="N678" s="253" t="s">
        <v>42</v>
      </c>
      <c r="O678" s="93"/>
      <c r="P678" s="254">
        <f>O678*H678</f>
        <v>0</v>
      </c>
      <c r="Q678" s="254">
        <v>0</v>
      </c>
      <c r="R678" s="254">
        <f>Q678*H678</f>
        <v>0</v>
      </c>
      <c r="S678" s="254">
        <v>0</v>
      </c>
      <c r="T678" s="255">
        <f>S678*H678</f>
        <v>0</v>
      </c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R678" s="256" t="s">
        <v>175</v>
      </c>
      <c r="AT678" s="256" t="s">
        <v>170</v>
      </c>
      <c r="AU678" s="256" t="s">
        <v>85</v>
      </c>
      <c r="AY678" s="19" t="s">
        <v>167</v>
      </c>
      <c r="BE678" s="257">
        <f>IF(N678="základní",J678,0)</f>
        <v>0</v>
      </c>
      <c r="BF678" s="257">
        <f>IF(N678="snížená",J678,0)</f>
        <v>0</v>
      </c>
      <c r="BG678" s="257">
        <f>IF(N678="zákl. přenesená",J678,0)</f>
        <v>0</v>
      </c>
      <c r="BH678" s="257">
        <f>IF(N678="sníž. přenesená",J678,0)</f>
        <v>0</v>
      </c>
      <c r="BI678" s="257">
        <f>IF(N678="nulová",J678,0)</f>
        <v>0</v>
      </c>
      <c r="BJ678" s="19" t="s">
        <v>85</v>
      </c>
      <c r="BK678" s="257">
        <f>ROUND(I678*H678,2)</f>
        <v>0</v>
      </c>
      <c r="BL678" s="19" t="s">
        <v>175</v>
      </c>
      <c r="BM678" s="256" t="s">
        <v>2020</v>
      </c>
    </row>
    <row r="679" spans="1:47" s="2" customFormat="1" ht="12">
      <c r="A679" s="40"/>
      <c r="B679" s="41"/>
      <c r="C679" s="42"/>
      <c r="D679" s="260" t="s">
        <v>369</v>
      </c>
      <c r="E679" s="42"/>
      <c r="F679" s="302" t="s">
        <v>1141</v>
      </c>
      <c r="G679" s="42"/>
      <c r="H679" s="42"/>
      <c r="I679" s="156"/>
      <c r="J679" s="42"/>
      <c r="K679" s="42"/>
      <c r="L679" s="46"/>
      <c r="M679" s="303"/>
      <c r="N679" s="304"/>
      <c r="O679" s="93"/>
      <c r="P679" s="93"/>
      <c r="Q679" s="93"/>
      <c r="R679" s="93"/>
      <c r="S679" s="93"/>
      <c r="T679" s="94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T679" s="19" t="s">
        <v>369</v>
      </c>
      <c r="AU679" s="19" t="s">
        <v>85</v>
      </c>
    </row>
    <row r="680" spans="1:65" s="2" customFormat="1" ht="16.5" customHeight="1">
      <c r="A680" s="40"/>
      <c r="B680" s="41"/>
      <c r="C680" s="245" t="s">
        <v>2021</v>
      </c>
      <c r="D680" s="245" t="s">
        <v>170</v>
      </c>
      <c r="E680" s="246" t="s">
        <v>2022</v>
      </c>
      <c r="F680" s="247" t="s">
        <v>2023</v>
      </c>
      <c r="G680" s="248" t="s">
        <v>173</v>
      </c>
      <c r="H680" s="249">
        <v>1.239</v>
      </c>
      <c r="I680" s="250"/>
      <c r="J680" s="251">
        <f>ROUND(I680*H680,2)</f>
        <v>0</v>
      </c>
      <c r="K680" s="247" t="s">
        <v>317</v>
      </c>
      <c r="L680" s="46"/>
      <c r="M680" s="252" t="s">
        <v>1</v>
      </c>
      <c r="N680" s="253" t="s">
        <v>42</v>
      </c>
      <c r="O680" s="93"/>
      <c r="P680" s="254">
        <f>O680*H680</f>
        <v>0</v>
      </c>
      <c r="Q680" s="254">
        <v>0</v>
      </c>
      <c r="R680" s="254">
        <f>Q680*H680</f>
        <v>0</v>
      </c>
      <c r="S680" s="254">
        <v>0</v>
      </c>
      <c r="T680" s="255">
        <f>S680*H680</f>
        <v>0</v>
      </c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R680" s="256" t="s">
        <v>175</v>
      </c>
      <c r="AT680" s="256" t="s">
        <v>170</v>
      </c>
      <c r="AU680" s="256" t="s">
        <v>85</v>
      </c>
      <c r="AY680" s="19" t="s">
        <v>167</v>
      </c>
      <c r="BE680" s="257">
        <f>IF(N680="základní",J680,0)</f>
        <v>0</v>
      </c>
      <c r="BF680" s="257">
        <f>IF(N680="snížená",J680,0)</f>
        <v>0</v>
      </c>
      <c r="BG680" s="257">
        <f>IF(N680="zákl. přenesená",J680,0)</f>
        <v>0</v>
      </c>
      <c r="BH680" s="257">
        <f>IF(N680="sníž. přenesená",J680,0)</f>
        <v>0</v>
      </c>
      <c r="BI680" s="257">
        <f>IF(N680="nulová",J680,0)</f>
        <v>0</v>
      </c>
      <c r="BJ680" s="19" t="s">
        <v>85</v>
      </c>
      <c r="BK680" s="257">
        <f>ROUND(I680*H680,2)</f>
        <v>0</v>
      </c>
      <c r="BL680" s="19" t="s">
        <v>175</v>
      </c>
      <c r="BM680" s="256" t="s">
        <v>2024</v>
      </c>
    </row>
    <row r="681" spans="1:47" s="2" customFormat="1" ht="12">
      <c r="A681" s="40"/>
      <c r="B681" s="41"/>
      <c r="C681" s="42"/>
      <c r="D681" s="260" t="s">
        <v>369</v>
      </c>
      <c r="E681" s="42"/>
      <c r="F681" s="302" t="s">
        <v>1138</v>
      </c>
      <c r="G681" s="42"/>
      <c r="H681" s="42"/>
      <c r="I681" s="156"/>
      <c r="J681" s="42"/>
      <c r="K681" s="42"/>
      <c r="L681" s="46"/>
      <c r="M681" s="303"/>
      <c r="N681" s="304"/>
      <c r="O681" s="93"/>
      <c r="P681" s="93"/>
      <c r="Q681" s="93"/>
      <c r="R681" s="93"/>
      <c r="S681" s="93"/>
      <c r="T681" s="94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T681" s="19" t="s">
        <v>369</v>
      </c>
      <c r="AU681" s="19" t="s">
        <v>85</v>
      </c>
    </row>
    <row r="682" spans="1:65" s="2" customFormat="1" ht="16.5" customHeight="1">
      <c r="A682" s="40"/>
      <c r="B682" s="41"/>
      <c r="C682" s="245" t="s">
        <v>1542</v>
      </c>
      <c r="D682" s="245" t="s">
        <v>170</v>
      </c>
      <c r="E682" s="246" t="s">
        <v>2025</v>
      </c>
      <c r="F682" s="247" t="s">
        <v>2026</v>
      </c>
      <c r="G682" s="248" t="s">
        <v>173</v>
      </c>
      <c r="H682" s="249">
        <v>7.884</v>
      </c>
      <c r="I682" s="250"/>
      <c r="J682" s="251">
        <f>ROUND(I682*H682,2)</f>
        <v>0</v>
      </c>
      <c r="K682" s="247" t="s">
        <v>317</v>
      </c>
      <c r="L682" s="46"/>
      <c r="M682" s="252" t="s">
        <v>1</v>
      </c>
      <c r="N682" s="253" t="s">
        <v>42</v>
      </c>
      <c r="O682" s="93"/>
      <c r="P682" s="254">
        <f>O682*H682</f>
        <v>0</v>
      </c>
      <c r="Q682" s="254">
        <v>0</v>
      </c>
      <c r="R682" s="254">
        <f>Q682*H682</f>
        <v>0</v>
      </c>
      <c r="S682" s="254">
        <v>0</v>
      </c>
      <c r="T682" s="255">
        <f>S682*H682</f>
        <v>0</v>
      </c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R682" s="256" t="s">
        <v>175</v>
      </c>
      <c r="AT682" s="256" t="s">
        <v>170</v>
      </c>
      <c r="AU682" s="256" t="s">
        <v>85</v>
      </c>
      <c r="AY682" s="19" t="s">
        <v>167</v>
      </c>
      <c r="BE682" s="257">
        <f>IF(N682="základní",J682,0)</f>
        <v>0</v>
      </c>
      <c r="BF682" s="257">
        <f>IF(N682="snížená",J682,0)</f>
        <v>0</v>
      </c>
      <c r="BG682" s="257">
        <f>IF(N682="zákl. přenesená",J682,0)</f>
        <v>0</v>
      </c>
      <c r="BH682" s="257">
        <f>IF(N682="sníž. přenesená",J682,0)</f>
        <v>0</v>
      </c>
      <c r="BI682" s="257">
        <f>IF(N682="nulová",J682,0)</f>
        <v>0</v>
      </c>
      <c r="BJ682" s="19" t="s">
        <v>85</v>
      </c>
      <c r="BK682" s="257">
        <f>ROUND(I682*H682,2)</f>
        <v>0</v>
      </c>
      <c r="BL682" s="19" t="s">
        <v>175</v>
      </c>
      <c r="BM682" s="256" t="s">
        <v>2027</v>
      </c>
    </row>
    <row r="683" spans="1:47" s="2" customFormat="1" ht="12">
      <c r="A683" s="40"/>
      <c r="B683" s="41"/>
      <c r="C683" s="42"/>
      <c r="D683" s="260" t="s">
        <v>369</v>
      </c>
      <c r="E683" s="42"/>
      <c r="F683" s="302" t="s">
        <v>1138</v>
      </c>
      <c r="G683" s="42"/>
      <c r="H683" s="42"/>
      <c r="I683" s="156"/>
      <c r="J683" s="42"/>
      <c r="K683" s="42"/>
      <c r="L683" s="46"/>
      <c r="M683" s="303"/>
      <c r="N683" s="304"/>
      <c r="O683" s="93"/>
      <c r="P683" s="93"/>
      <c r="Q683" s="93"/>
      <c r="R683" s="93"/>
      <c r="S683" s="93"/>
      <c r="T683" s="94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T683" s="19" t="s">
        <v>369</v>
      </c>
      <c r="AU683" s="19" t="s">
        <v>85</v>
      </c>
    </row>
    <row r="684" spans="1:65" s="2" customFormat="1" ht="16.5" customHeight="1">
      <c r="A684" s="40"/>
      <c r="B684" s="41"/>
      <c r="C684" s="245" t="s">
        <v>2028</v>
      </c>
      <c r="D684" s="245" t="s">
        <v>170</v>
      </c>
      <c r="E684" s="246" t="s">
        <v>2029</v>
      </c>
      <c r="F684" s="247" t="s">
        <v>2030</v>
      </c>
      <c r="G684" s="248" t="s">
        <v>173</v>
      </c>
      <c r="H684" s="249">
        <v>0.954</v>
      </c>
      <c r="I684" s="250"/>
      <c r="J684" s="251">
        <f>ROUND(I684*H684,2)</f>
        <v>0</v>
      </c>
      <c r="K684" s="247" t="s">
        <v>317</v>
      </c>
      <c r="L684" s="46"/>
      <c r="M684" s="252" t="s">
        <v>1</v>
      </c>
      <c r="N684" s="253" t="s">
        <v>42</v>
      </c>
      <c r="O684" s="93"/>
      <c r="P684" s="254">
        <f>O684*H684</f>
        <v>0</v>
      </c>
      <c r="Q684" s="254">
        <v>0</v>
      </c>
      <c r="R684" s="254">
        <f>Q684*H684</f>
        <v>0</v>
      </c>
      <c r="S684" s="254">
        <v>0</v>
      </c>
      <c r="T684" s="255">
        <f>S684*H684</f>
        <v>0</v>
      </c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R684" s="256" t="s">
        <v>175</v>
      </c>
      <c r="AT684" s="256" t="s">
        <v>170</v>
      </c>
      <c r="AU684" s="256" t="s">
        <v>85</v>
      </c>
      <c r="AY684" s="19" t="s">
        <v>167</v>
      </c>
      <c r="BE684" s="257">
        <f>IF(N684="základní",J684,0)</f>
        <v>0</v>
      </c>
      <c r="BF684" s="257">
        <f>IF(N684="snížená",J684,0)</f>
        <v>0</v>
      </c>
      <c r="BG684" s="257">
        <f>IF(N684="zákl. přenesená",J684,0)</f>
        <v>0</v>
      </c>
      <c r="BH684" s="257">
        <f>IF(N684="sníž. přenesená",J684,0)</f>
        <v>0</v>
      </c>
      <c r="BI684" s="257">
        <f>IF(N684="nulová",J684,0)</f>
        <v>0</v>
      </c>
      <c r="BJ684" s="19" t="s">
        <v>85</v>
      </c>
      <c r="BK684" s="257">
        <f>ROUND(I684*H684,2)</f>
        <v>0</v>
      </c>
      <c r="BL684" s="19" t="s">
        <v>175</v>
      </c>
      <c r="BM684" s="256" t="s">
        <v>2031</v>
      </c>
    </row>
    <row r="685" spans="1:47" s="2" customFormat="1" ht="12">
      <c r="A685" s="40"/>
      <c r="B685" s="41"/>
      <c r="C685" s="42"/>
      <c r="D685" s="260" t="s">
        <v>369</v>
      </c>
      <c r="E685" s="42"/>
      <c r="F685" s="302" t="s">
        <v>1141</v>
      </c>
      <c r="G685" s="42"/>
      <c r="H685" s="42"/>
      <c r="I685" s="156"/>
      <c r="J685" s="42"/>
      <c r="K685" s="42"/>
      <c r="L685" s="46"/>
      <c r="M685" s="303"/>
      <c r="N685" s="304"/>
      <c r="O685" s="93"/>
      <c r="P685" s="93"/>
      <c r="Q685" s="93"/>
      <c r="R685" s="93"/>
      <c r="S685" s="93"/>
      <c r="T685" s="94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T685" s="19" t="s">
        <v>369</v>
      </c>
      <c r="AU685" s="19" t="s">
        <v>85</v>
      </c>
    </row>
    <row r="686" spans="1:65" s="2" customFormat="1" ht="16.5" customHeight="1">
      <c r="A686" s="40"/>
      <c r="B686" s="41"/>
      <c r="C686" s="245" t="s">
        <v>1546</v>
      </c>
      <c r="D686" s="245" t="s">
        <v>170</v>
      </c>
      <c r="E686" s="246" t="s">
        <v>2032</v>
      </c>
      <c r="F686" s="247" t="s">
        <v>2033</v>
      </c>
      <c r="G686" s="248" t="s">
        <v>173</v>
      </c>
      <c r="H686" s="249">
        <v>3.04</v>
      </c>
      <c r="I686" s="250"/>
      <c r="J686" s="251">
        <f>ROUND(I686*H686,2)</f>
        <v>0</v>
      </c>
      <c r="K686" s="247" t="s">
        <v>317</v>
      </c>
      <c r="L686" s="46"/>
      <c r="M686" s="252" t="s">
        <v>1</v>
      </c>
      <c r="N686" s="253" t="s">
        <v>42</v>
      </c>
      <c r="O686" s="93"/>
      <c r="P686" s="254">
        <f>O686*H686</f>
        <v>0</v>
      </c>
      <c r="Q686" s="254">
        <v>0</v>
      </c>
      <c r="R686" s="254">
        <f>Q686*H686</f>
        <v>0</v>
      </c>
      <c r="S686" s="254">
        <v>0</v>
      </c>
      <c r="T686" s="255">
        <f>S686*H686</f>
        <v>0</v>
      </c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R686" s="256" t="s">
        <v>175</v>
      </c>
      <c r="AT686" s="256" t="s">
        <v>170</v>
      </c>
      <c r="AU686" s="256" t="s">
        <v>85</v>
      </c>
      <c r="AY686" s="19" t="s">
        <v>167</v>
      </c>
      <c r="BE686" s="257">
        <f>IF(N686="základní",J686,0)</f>
        <v>0</v>
      </c>
      <c r="BF686" s="257">
        <f>IF(N686="snížená",J686,0)</f>
        <v>0</v>
      </c>
      <c r="BG686" s="257">
        <f>IF(N686="zákl. přenesená",J686,0)</f>
        <v>0</v>
      </c>
      <c r="BH686" s="257">
        <f>IF(N686="sníž. přenesená",J686,0)</f>
        <v>0</v>
      </c>
      <c r="BI686" s="257">
        <f>IF(N686="nulová",J686,0)</f>
        <v>0</v>
      </c>
      <c r="BJ686" s="19" t="s">
        <v>85</v>
      </c>
      <c r="BK686" s="257">
        <f>ROUND(I686*H686,2)</f>
        <v>0</v>
      </c>
      <c r="BL686" s="19" t="s">
        <v>175</v>
      </c>
      <c r="BM686" s="256" t="s">
        <v>2034</v>
      </c>
    </row>
    <row r="687" spans="1:47" s="2" customFormat="1" ht="12">
      <c r="A687" s="40"/>
      <c r="B687" s="41"/>
      <c r="C687" s="42"/>
      <c r="D687" s="260" t="s">
        <v>369</v>
      </c>
      <c r="E687" s="42"/>
      <c r="F687" s="302" t="s">
        <v>1371</v>
      </c>
      <c r="G687" s="42"/>
      <c r="H687" s="42"/>
      <c r="I687" s="156"/>
      <c r="J687" s="42"/>
      <c r="K687" s="42"/>
      <c r="L687" s="46"/>
      <c r="M687" s="303"/>
      <c r="N687" s="304"/>
      <c r="O687" s="93"/>
      <c r="P687" s="93"/>
      <c r="Q687" s="93"/>
      <c r="R687" s="93"/>
      <c r="S687" s="93"/>
      <c r="T687" s="94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T687" s="19" t="s">
        <v>369</v>
      </c>
      <c r="AU687" s="19" t="s">
        <v>85</v>
      </c>
    </row>
    <row r="688" spans="1:65" s="2" customFormat="1" ht="16.5" customHeight="1">
      <c r="A688" s="40"/>
      <c r="B688" s="41"/>
      <c r="C688" s="245" t="s">
        <v>2035</v>
      </c>
      <c r="D688" s="245" t="s">
        <v>170</v>
      </c>
      <c r="E688" s="246" t="s">
        <v>2036</v>
      </c>
      <c r="F688" s="247" t="s">
        <v>2037</v>
      </c>
      <c r="G688" s="248" t="s">
        <v>173</v>
      </c>
      <c r="H688" s="249">
        <v>1.45</v>
      </c>
      <c r="I688" s="250"/>
      <c r="J688" s="251">
        <f>ROUND(I688*H688,2)</f>
        <v>0</v>
      </c>
      <c r="K688" s="247" t="s">
        <v>317</v>
      </c>
      <c r="L688" s="46"/>
      <c r="M688" s="252" t="s">
        <v>1</v>
      </c>
      <c r="N688" s="253" t="s">
        <v>42</v>
      </c>
      <c r="O688" s="93"/>
      <c r="P688" s="254">
        <f>O688*H688</f>
        <v>0</v>
      </c>
      <c r="Q688" s="254">
        <v>0</v>
      </c>
      <c r="R688" s="254">
        <f>Q688*H688</f>
        <v>0</v>
      </c>
      <c r="S688" s="254">
        <v>0</v>
      </c>
      <c r="T688" s="255">
        <f>S688*H688</f>
        <v>0</v>
      </c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R688" s="256" t="s">
        <v>175</v>
      </c>
      <c r="AT688" s="256" t="s">
        <v>170</v>
      </c>
      <c r="AU688" s="256" t="s">
        <v>85</v>
      </c>
      <c r="AY688" s="19" t="s">
        <v>167</v>
      </c>
      <c r="BE688" s="257">
        <f>IF(N688="základní",J688,0)</f>
        <v>0</v>
      </c>
      <c r="BF688" s="257">
        <f>IF(N688="snížená",J688,0)</f>
        <v>0</v>
      </c>
      <c r="BG688" s="257">
        <f>IF(N688="zákl. přenesená",J688,0)</f>
        <v>0</v>
      </c>
      <c r="BH688" s="257">
        <f>IF(N688="sníž. přenesená",J688,0)</f>
        <v>0</v>
      </c>
      <c r="BI688" s="257">
        <f>IF(N688="nulová",J688,0)</f>
        <v>0</v>
      </c>
      <c r="BJ688" s="19" t="s">
        <v>85</v>
      </c>
      <c r="BK688" s="257">
        <f>ROUND(I688*H688,2)</f>
        <v>0</v>
      </c>
      <c r="BL688" s="19" t="s">
        <v>175</v>
      </c>
      <c r="BM688" s="256" t="s">
        <v>2038</v>
      </c>
    </row>
    <row r="689" spans="1:47" s="2" customFormat="1" ht="12">
      <c r="A689" s="40"/>
      <c r="B689" s="41"/>
      <c r="C689" s="42"/>
      <c r="D689" s="260" t="s">
        <v>369</v>
      </c>
      <c r="E689" s="42"/>
      <c r="F689" s="302" t="s">
        <v>1138</v>
      </c>
      <c r="G689" s="42"/>
      <c r="H689" s="42"/>
      <c r="I689" s="156"/>
      <c r="J689" s="42"/>
      <c r="K689" s="42"/>
      <c r="L689" s="46"/>
      <c r="M689" s="303"/>
      <c r="N689" s="304"/>
      <c r="O689" s="93"/>
      <c r="P689" s="93"/>
      <c r="Q689" s="93"/>
      <c r="R689" s="93"/>
      <c r="S689" s="93"/>
      <c r="T689" s="94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T689" s="19" t="s">
        <v>369</v>
      </c>
      <c r="AU689" s="19" t="s">
        <v>85</v>
      </c>
    </row>
    <row r="690" spans="1:65" s="2" customFormat="1" ht="16.5" customHeight="1">
      <c r="A690" s="40"/>
      <c r="B690" s="41"/>
      <c r="C690" s="245" t="s">
        <v>1549</v>
      </c>
      <c r="D690" s="245" t="s">
        <v>170</v>
      </c>
      <c r="E690" s="246" t="s">
        <v>2039</v>
      </c>
      <c r="F690" s="247" t="s">
        <v>2040</v>
      </c>
      <c r="G690" s="248" t="s">
        <v>173</v>
      </c>
      <c r="H690" s="249">
        <v>1.02</v>
      </c>
      <c r="I690" s="250"/>
      <c r="J690" s="251">
        <f>ROUND(I690*H690,2)</f>
        <v>0</v>
      </c>
      <c r="K690" s="247" t="s">
        <v>317</v>
      </c>
      <c r="L690" s="46"/>
      <c r="M690" s="252" t="s">
        <v>1</v>
      </c>
      <c r="N690" s="253" t="s">
        <v>42</v>
      </c>
      <c r="O690" s="93"/>
      <c r="P690" s="254">
        <f>O690*H690</f>
        <v>0</v>
      </c>
      <c r="Q690" s="254">
        <v>0</v>
      </c>
      <c r="R690" s="254">
        <f>Q690*H690</f>
        <v>0</v>
      </c>
      <c r="S690" s="254">
        <v>0</v>
      </c>
      <c r="T690" s="255">
        <f>S690*H690</f>
        <v>0</v>
      </c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R690" s="256" t="s">
        <v>175</v>
      </c>
      <c r="AT690" s="256" t="s">
        <v>170</v>
      </c>
      <c r="AU690" s="256" t="s">
        <v>85</v>
      </c>
      <c r="AY690" s="19" t="s">
        <v>167</v>
      </c>
      <c r="BE690" s="257">
        <f>IF(N690="základní",J690,0)</f>
        <v>0</v>
      </c>
      <c r="BF690" s="257">
        <f>IF(N690="snížená",J690,0)</f>
        <v>0</v>
      </c>
      <c r="BG690" s="257">
        <f>IF(N690="zákl. přenesená",J690,0)</f>
        <v>0</v>
      </c>
      <c r="BH690" s="257">
        <f>IF(N690="sníž. přenesená",J690,0)</f>
        <v>0</v>
      </c>
      <c r="BI690" s="257">
        <f>IF(N690="nulová",J690,0)</f>
        <v>0</v>
      </c>
      <c r="BJ690" s="19" t="s">
        <v>85</v>
      </c>
      <c r="BK690" s="257">
        <f>ROUND(I690*H690,2)</f>
        <v>0</v>
      </c>
      <c r="BL690" s="19" t="s">
        <v>175</v>
      </c>
      <c r="BM690" s="256" t="s">
        <v>2041</v>
      </c>
    </row>
    <row r="691" spans="1:47" s="2" customFormat="1" ht="12">
      <c r="A691" s="40"/>
      <c r="B691" s="41"/>
      <c r="C691" s="42"/>
      <c r="D691" s="260" t="s">
        <v>369</v>
      </c>
      <c r="E691" s="42"/>
      <c r="F691" s="302" t="s">
        <v>1239</v>
      </c>
      <c r="G691" s="42"/>
      <c r="H691" s="42"/>
      <c r="I691" s="156"/>
      <c r="J691" s="42"/>
      <c r="K691" s="42"/>
      <c r="L691" s="46"/>
      <c r="M691" s="303"/>
      <c r="N691" s="304"/>
      <c r="O691" s="93"/>
      <c r="P691" s="93"/>
      <c r="Q691" s="93"/>
      <c r="R691" s="93"/>
      <c r="S691" s="93"/>
      <c r="T691" s="94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T691" s="19" t="s">
        <v>369</v>
      </c>
      <c r="AU691" s="19" t="s">
        <v>85</v>
      </c>
    </row>
    <row r="692" spans="1:65" s="2" customFormat="1" ht="16.5" customHeight="1">
      <c r="A692" s="40"/>
      <c r="B692" s="41"/>
      <c r="C692" s="245" t="s">
        <v>2042</v>
      </c>
      <c r="D692" s="245" t="s">
        <v>170</v>
      </c>
      <c r="E692" s="246" t="s">
        <v>2043</v>
      </c>
      <c r="F692" s="247" t="s">
        <v>2044</v>
      </c>
      <c r="G692" s="248" t="s">
        <v>173</v>
      </c>
      <c r="H692" s="249">
        <v>6.185</v>
      </c>
      <c r="I692" s="250"/>
      <c r="J692" s="251">
        <f>ROUND(I692*H692,2)</f>
        <v>0</v>
      </c>
      <c r="K692" s="247" t="s">
        <v>317</v>
      </c>
      <c r="L692" s="46"/>
      <c r="M692" s="252" t="s">
        <v>1</v>
      </c>
      <c r="N692" s="253" t="s">
        <v>42</v>
      </c>
      <c r="O692" s="93"/>
      <c r="P692" s="254">
        <f>O692*H692</f>
        <v>0</v>
      </c>
      <c r="Q692" s="254">
        <v>0</v>
      </c>
      <c r="R692" s="254">
        <f>Q692*H692</f>
        <v>0</v>
      </c>
      <c r="S692" s="254">
        <v>0</v>
      </c>
      <c r="T692" s="255">
        <f>S692*H692</f>
        <v>0</v>
      </c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R692" s="256" t="s">
        <v>175</v>
      </c>
      <c r="AT692" s="256" t="s">
        <v>170</v>
      </c>
      <c r="AU692" s="256" t="s">
        <v>85</v>
      </c>
      <c r="AY692" s="19" t="s">
        <v>167</v>
      </c>
      <c r="BE692" s="257">
        <f>IF(N692="základní",J692,0)</f>
        <v>0</v>
      </c>
      <c r="BF692" s="257">
        <f>IF(N692="snížená",J692,0)</f>
        <v>0</v>
      </c>
      <c r="BG692" s="257">
        <f>IF(N692="zákl. přenesená",J692,0)</f>
        <v>0</v>
      </c>
      <c r="BH692" s="257">
        <f>IF(N692="sníž. přenesená",J692,0)</f>
        <v>0</v>
      </c>
      <c r="BI692" s="257">
        <f>IF(N692="nulová",J692,0)</f>
        <v>0</v>
      </c>
      <c r="BJ692" s="19" t="s">
        <v>85</v>
      </c>
      <c r="BK692" s="257">
        <f>ROUND(I692*H692,2)</f>
        <v>0</v>
      </c>
      <c r="BL692" s="19" t="s">
        <v>175</v>
      </c>
      <c r="BM692" s="256" t="s">
        <v>2045</v>
      </c>
    </row>
    <row r="693" spans="1:47" s="2" customFormat="1" ht="12">
      <c r="A693" s="40"/>
      <c r="B693" s="41"/>
      <c r="C693" s="42"/>
      <c r="D693" s="260" t="s">
        <v>369</v>
      </c>
      <c r="E693" s="42"/>
      <c r="F693" s="302" t="s">
        <v>1141</v>
      </c>
      <c r="G693" s="42"/>
      <c r="H693" s="42"/>
      <c r="I693" s="156"/>
      <c r="J693" s="42"/>
      <c r="K693" s="42"/>
      <c r="L693" s="46"/>
      <c r="M693" s="303"/>
      <c r="N693" s="304"/>
      <c r="O693" s="93"/>
      <c r="P693" s="93"/>
      <c r="Q693" s="93"/>
      <c r="R693" s="93"/>
      <c r="S693" s="93"/>
      <c r="T693" s="94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T693" s="19" t="s">
        <v>369</v>
      </c>
      <c r="AU693" s="19" t="s">
        <v>85</v>
      </c>
    </row>
    <row r="694" spans="1:65" s="2" customFormat="1" ht="16.5" customHeight="1">
      <c r="A694" s="40"/>
      <c r="B694" s="41"/>
      <c r="C694" s="245" t="s">
        <v>1553</v>
      </c>
      <c r="D694" s="245" t="s">
        <v>170</v>
      </c>
      <c r="E694" s="246" t="s">
        <v>2046</v>
      </c>
      <c r="F694" s="247" t="s">
        <v>2047</v>
      </c>
      <c r="G694" s="248" t="s">
        <v>173</v>
      </c>
      <c r="H694" s="249">
        <v>2.965</v>
      </c>
      <c r="I694" s="250"/>
      <c r="J694" s="251">
        <f>ROUND(I694*H694,2)</f>
        <v>0</v>
      </c>
      <c r="K694" s="247" t="s">
        <v>317</v>
      </c>
      <c r="L694" s="46"/>
      <c r="M694" s="252" t="s">
        <v>1</v>
      </c>
      <c r="N694" s="253" t="s">
        <v>42</v>
      </c>
      <c r="O694" s="93"/>
      <c r="P694" s="254">
        <f>O694*H694</f>
        <v>0</v>
      </c>
      <c r="Q694" s="254">
        <v>0</v>
      </c>
      <c r="R694" s="254">
        <f>Q694*H694</f>
        <v>0</v>
      </c>
      <c r="S694" s="254">
        <v>0</v>
      </c>
      <c r="T694" s="255">
        <f>S694*H694</f>
        <v>0</v>
      </c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R694" s="256" t="s">
        <v>175</v>
      </c>
      <c r="AT694" s="256" t="s">
        <v>170</v>
      </c>
      <c r="AU694" s="256" t="s">
        <v>85</v>
      </c>
      <c r="AY694" s="19" t="s">
        <v>167</v>
      </c>
      <c r="BE694" s="257">
        <f>IF(N694="základní",J694,0)</f>
        <v>0</v>
      </c>
      <c r="BF694" s="257">
        <f>IF(N694="snížená",J694,0)</f>
        <v>0</v>
      </c>
      <c r="BG694" s="257">
        <f>IF(N694="zákl. přenesená",J694,0)</f>
        <v>0</v>
      </c>
      <c r="BH694" s="257">
        <f>IF(N694="sníž. přenesená",J694,0)</f>
        <v>0</v>
      </c>
      <c r="BI694" s="257">
        <f>IF(N694="nulová",J694,0)</f>
        <v>0</v>
      </c>
      <c r="BJ694" s="19" t="s">
        <v>85</v>
      </c>
      <c r="BK694" s="257">
        <f>ROUND(I694*H694,2)</f>
        <v>0</v>
      </c>
      <c r="BL694" s="19" t="s">
        <v>175</v>
      </c>
      <c r="BM694" s="256" t="s">
        <v>2048</v>
      </c>
    </row>
    <row r="695" spans="1:47" s="2" customFormat="1" ht="12">
      <c r="A695" s="40"/>
      <c r="B695" s="41"/>
      <c r="C695" s="42"/>
      <c r="D695" s="260" t="s">
        <v>369</v>
      </c>
      <c r="E695" s="42"/>
      <c r="F695" s="302" t="s">
        <v>1141</v>
      </c>
      <c r="G695" s="42"/>
      <c r="H695" s="42"/>
      <c r="I695" s="156"/>
      <c r="J695" s="42"/>
      <c r="K695" s="42"/>
      <c r="L695" s="46"/>
      <c r="M695" s="303"/>
      <c r="N695" s="304"/>
      <c r="O695" s="93"/>
      <c r="P695" s="93"/>
      <c r="Q695" s="93"/>
      <c r="R695" s="93"/>
      <c r="S695" s="93"/>
      <c r="T695" s="94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T695" s="19" t="s">
        <v>369</v>
      </c>
      <c r="AU695" s="19" t="s">
        <v>85</v>
      </c>
    </row>
    <row r="696" spans="1:65" s="2" customFormat="1" ht="16.5" customHeight="1">
      <c r="A696" s="40"/>
      <c r="B696" s="41"/>
      <c r="C696" s="245" t="s">
        <v>2049</v>
      </c>
      <c r="D696" s="245" t="s">
        <v>170</v>
      </c>
      <c r="E696" s="246" t="s">
        <v>2050</v>
      </c>
      <c r="F696" s="247" t="s">
        <v>2051</v>
      </c>
      <c r="G696" s="248" t="s">
        <v>173</v>
      </c>
      <c r="H696" s="249">
        <v>5.488</v>
      </c>
      <c r="I696" s="250"/>
      <c r="J696" s="251">
        <f>ROUND(I696*H696,2)</f>
        <v>0</v>
      </c>
      <c r="K696" s="247" t="s">
        <v>317</v>
      </c>
      <c r="L696" s="46"/>
      <c r="M696" s="252" t="s">
        <v>1</v>
      </c>
      <c r="N696" s="253" t="s">
        <v>42</v>
      </c>
      <c r="O696" s="93"/>
      <c r="P696" s="254">
        <f>O696*H696</f>
        <v>0</v>
      </c>
      <c r="Q696" s="254">
        <v>0</v>
      </c>
      <c r="R696" s="254">
        <f>Q696*H696</f>
        <v>0</v>
      </c>
      <c r="S696" s="254">
        <v>0</v>
      </c>
      <c r="T696" s="255">
        <f>S696*H696</f>
        <v>0</v>
      </c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R696" s="256" t="s">
        <v>175</v>
      </c>
      <c r="AT696" s="256" t="s">
        <v>170</v>
      </c>
      <c r="AU696" s="256" t="s">
        <v>85</v>
      </c>
      <c r="AY696" s="19" t="s">
        <v>167</v>
      </c>
      <c r="BE696" s="257">
        <f>IF(N696="základní",J696,0)</f>
        <v>0</v>
      </c>
      <c r="BF696" s="257">
        <f>IF(N696="snížená",J696,0)</f>
        <v>0</v>
      </c>
      <c r="BG696" s="257">
        <f>IF(N696="zákl. přenesená",J696,0)</f>
        <v>0</v>
      </c>
      <c r="BH696" s="257">
        <f>IF(N696="sníž. přenesená",J696,0)</f>
        <v>0</v>
      </c>
      <c r="BI696" s="257">
        <f>IF(N696="nulová",J696,0)</f>
        <v>0</v>
      </c>
      <c r="BJ696" s="19" t="s">
        <v>85</v>
      </c>
      <c r="BK696" s="257">
        <f>ROUND(I696*H696,2)</f>
        <v>0</v>
      </c>
      <c r="BL696" s="19" t="s">
        <v>175</v>
      </c>
      <c r="BM696" s="256" t="s">
        <v>2052</v>
      </c>
    </row>
    <row r="697" spans="1:47" s="2" customFormat="1" ht="12">
      <c r="A697" s="40"/>
      <c r="B697" s="41"/>
      <c r="C697" s="42"/>
      <c r="D697" s="260" t="s">
        <v>369</v>
      </c>
      <c r="E697" s="42"/>
      <c r="F697" s="302" t="s">
        <v>1141</v>
      </c>
      <c r="G697" s="42"/>
      <c r="H697" s="42"/>
      <c r="I697" s="156"/>
      <c r="J697" s="42"/>
      <c r="K697" s="42"/>
      <c r="L697" s="46"/>
      <c r="M697" s="303"/>
      <c r="N697" s="304"/>
      <c r="O697" s="93"/>
      <c r="P697" s="93"/>
      <c r="Q697" s="93"/>
      <c r="R697" s="93"/>
      <c r="S697" s="93"/>
      <c r="T697" s="94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  <c r="AE697" s="40"/>
      <c r="AT697" s="19" t="s">
        <v>369</v>
      </c>
      <c r="AU697" s="19" t="s">
        <v>85</v>
      </c>
    </row>
    <row r="698" spans="1:65" s="2" customFormat="1" ht="16.5" customHeight="1">
      <c r="A698" s="40"/>
      <c r="B698" s="41"/>
      <c r="C698" s="245" t="s">
        <v>1556</v>
      </c>
      <c r="D698" s="245" t="s">
        <v>170</v>
      </c>
      <c r="E698" s="246" t="s">
        <v>2053</v>
      </c>
      <c r="F698" s="247" t="s">
        <v>2054</v>
      </c>
      <c r="G698" s="248" t="s">
        <v>173</v>
      </c>
      <c r="H698" s="249">
        <v>13.438</v>
      </c>
      <c r="I698" s="250"/>
      <c r="J698" s="251">
        <f>ROUND(I698*H698,2)</f>
        <v>0</v>
      </c>
      <c r="K698" s="247" t="s">
        <v>317</v>
      </c>
      <c r="L698" s="46"/>
      <c r="M698" s="252" t="s">
        <v>1</v>
      </c>
      <c r="N698" s="253" t="s">
        <v>42</v>
      </c>
      <c r="O698" s="93"/>
      <c r="P698" s="254">
        <f>O698*H698</f>
        <v>0</v>
      </c>
      <c r="Q698" s="254">
        <v>0</v>
      </c>
      <c r="R698" s="254">
        <f>Q698*H698</f>
        <v>0</v>
      </c>
      <c r="S698" s="254">
        <v>0</v>
      </c>
      <c r="T698" s="255">
        <f>S698*H698</f>
        <v>0</v>
      </c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  <c r="AE698" s="40"/>
      <c r="AR698" s="256" t="s">
        <v>175</v>
      </c>
      <c r="AT698" s="256" t="s">
        <v>170</v>
      </c>
      <c r="AU698" s="256" t="s">
        <v>85</v>
      </c>
      <c r="AY698" s="19" t="s">
        <v>167</v>
      </c>
      <c r="BE698" s="257">
        <f>IF(N698="základní",J698,0)</f>
        <v>0</v>
      </c>
      <c r="BF698" s="257">
        <f>IF(N698="snížená",J698,0)</f>
        <v>0</v>
      </c>
      <c r="BG698" s="257">
        <f>IF(N698="zákl. přenesená",J698,0)</f>
        <v>0</v>
      </c>
      <c r="BH698" s="257">
        <f>IF(N698="sníž. přenesená",J698,0)</f>
        <v>0</v>
      </c>
      <c r="BI698" s="257">
        <f>IF(N698="nulová",J698,0)</f>
        <v>0</v>
      </c>
      <c r="BJ698" s="19" t="s">
        <v>85</v>
      </c>
      <c r="BK698" s="257">
        <f>ROUND(I698*H698,2)</f>
        <v>0</v>
      </c>
      <c r="BL698" s="19" t="s">
        <v>175</v>
      </c>
      <c r="BM698" s="256" t="s">
        <v>2055</v>
      </c>
    </row>
    <row r="699" spans="1:47" s="2" customFormat="1" ht="12">
      <c r="A699" s="40"/>
      <c r="B699" s="41"/>
      <c r="C699" s="42"/>
      <c r="D699" s="260" t="s">
        <v>369</v>
      </c>
      <c r="E699" s="42"/>
      <c r="F699" s="302" t="s">
        <v>1141</v>
      </c>
      <c r="G699" s="42"/>
      <c r="H699" s="42"/>
      <c r="I699" s="156"/>
      <c r="J699" s="42"/>
      <c r="K699" s="42"/>
      <c r="L699" s="46"/>
      <c r="M699" s="303"/>
      <c r="N699" s="304"/>
      <c r="O699" s="93"/>
      <c r="P699" s="93"/>
      <c r="Q699" s="93"/>
      <c r="R699" s="93"/>
      <c r="S699" s="93"/>
      <c r="T699" s="94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T699" s="19" t="s">
        <v>369</v>
      </c>
      <c r="AU699" s="19" t="s">
        <v>85</v>
      </c>
    </row>
    <row r="700" spans="1:65" s="2" customFormat="1" ht="16.5" customHeight="1">
      <c r="A700" s="40"/>
      <c r="B700" s="41"/>
      <c r="C700" s="245" t="s">
        <v>2056</v>
      </c>
      <c r="D700" s="245" t="s">
        <v>170</v>
      </c>
      <c r="E700" s="246" t="s">
        <v>2057</v>
      </c>
      <c r="F700" s="247" t="s">
        <v>2058</v>
      </c>
      <c r="G700" s="248" t="s">
        <v>173</v>
      </c>
      <c r="H700" s="249">
        <v>5.488</v>
      </c>
      <c r="I700" s="250"/>
      <c r="J700" s="251">
        <f>ROUND(I700*H700,2)</f>
        <v>0</v>
      </c>
      <c r="K700" s="247" t="s">
        <v>317</v>
      </c>
      <c r="L700" s="46"/>
      <c r="M700" s="252" t="s">
        <v>1</v>
      </c>
      <c r="N700" s="253" t="s">
        <v>42</v>
      </c>
      <c r="O700" s="93"/>
      <c r="P700" s="254">
        <f>O700*H700</f>
        <v>0</v>
      </c>
      <c r="Q700" s="254">
        <v>0</v>
      </c>
      <c r="R700" s="254">
        <f>Q700*H700</f>
        <v>0</v>
      </c>
      <c r="S700" s="254">
        <v>0</v>
      </c>
      <c r="T700" s="255">
        <f>S700*H700</f>
        <v>0</v>
      </c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R700" s="256" t="s">
        <v>175</v>
      </c>
      <c r="AT700" s="256" t="s">
        <v>170</v>
      </c>
      <c r="AU700" s="256" t="s">
        <v>85</v>
      </c>
      <c r="AY700" s="19" t="s">
        <v>167</v>
      </c>
      <c r="BE700" s="257">
        <f>IF(N700="základní",J700,0)</f>
        <v>0</v>
      </c>
      <c r="BF700" s="257">
        <f>IF(N700="snížená",J700,0)</f>
        <v>0</v>
      </c>
      <c r="BG700" s="257">
        <f>IF(N700="zákl. přenesená",J700,0)</f>
        <v>0</v>
      </c>
      <c r="BH700" s="257">
        <f>IF(N700="sníž. přenesená",J700,0)</f>
        <v>0</v>
      </c>
      <c r="BI700" s="257">
        <f>IF(N700="nulová",J700,0)</f>
        <v>0</v>
      </c>
      <c r="BJ700" s="19" t="s">
        <v>85</v>
      </c>
      <c r="BK700" s="257">
        <f>ROUND(I700*H700,2)</f>
        <v>0</v>
      </c>
      <c r="BL700" s="19" t="s">
        <v>175</v>
      </c>
      <c r="BM700" s="256" t="s">
        <v>2059</v>
      </c>
    </row>
    <row r="701" spans="1:47" s="2" customFormat="1" ht="12">
      <c r="A701" s="40"/>
      <c r="B701" s="41"/>
      <c r="C701" s="42"/>
      <c r="D701" s="260" t="s">
        <v>369</v>
      </c>
      <c r="E701" s="42"/>
      <c r="F701" s="302" t="s">
        <v>1141</v>
      </c>
      <c r="G701" s="42"/>
      <c r="H701" s="42"/>
      <c r="I701" s="156"/>
      <c r="J701" s="42"/>
      <c r="K701" s="42"/>
      <c r="L701" s="46"/>
      <c r="M701" s="303"/>
      <c r="N701" s="304"/>
      <c r="O701" s="93"/>
      <c r="P701" s="93"/>
      <c r="Q701" s="93"/>
      <c r="R701" s="93"/>
      <c r="S701" s="93"/>
      <c r="T701" s="94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  <c r="AT701" s="19" t="s">
        <v>369</v>
      </c>
      <c r="AU701" s="19" t="s">
        <v>85</v>
      </c>
    </row>
    <row r="702" spans="1:65" s="2" customFormat="1" ht="16.5" customHeight="1">
      <c r="A702" s="40"/>
      <c r="B702" s="41"/>
      <c r="C702" s="245" t="s">
        <v>1560</v>
      </c>
      <c r="D702" s="245" t="s">
        <v>170</v>
      </c>
      <c r="E702" s="246" t="s">
        <v>2060</v>
      </c>
      <c r="F702" s="247" t="s">
        <v>2061</v>
      </c>
      <c r="G702" s="248" t="s">
        <v>173</v>
      </c>
      <c r="H702" s="249">
        <v>1.747</v>
      </c>
      <c r="I702" s="250"/>
      <c r="J702" s="251">
        <f>ROUND(I702*H702,2)</f>
        <v>0</v>
      </c>
      <c r="K702" s="247" t="s">
        <v>317</v>
      </c>
      <c r="L702" s="46"/>
      <c r="M702" s="252" t="s">
        <v>1</v>
      </c>
      <c r="N702" s="253" t="s">
        <v>42</v>
      </c>
      <c r="O702" s="93"/>
      <c r="P702" s="254">
        <f>O702*H702</f>
        <v>0</v>
      </c>
      <c r="Q702" s="254">
        <v>0</v>
      </c>
      <c r="R702" s="254">
        <f>Q702*H702</f>
        <v>0</v>
      </c>
      <c r="S702" s="254">
        <v>0</v>
      </c>
      <c r="T702" s="255">
        <f>S702*H702</f>
        <v>0</v>
      </c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R702" s="256" t="s">
        <v>175</v>
      </c>
      <c r="AT702" s="256" t="s">
        <v>170</v>
      </c>
      <c r="AU702" s="256" t="s">
        <v>85</v>
      </c>
      <c r="AY702" s="19" t="s">
        <v>167</v>
      </c>
      <c r="BE702" s="257">
        <f>IF(N702="základní",J702,0)</f>
        <v>0</v>
      </c>
      <c r="BF702" s="257">
        <f>IF(N702="snížená",J702,0)</f>
        <v>0</v>
      </c>
      <c r="BG702" s="257">
        <f>IF(N702="zákl. přenesená",J702,0)</f>
        <v>0</v>
      </c>
      <c r="BH702" s="257">
        <f>IF(N702="sníž. přenesená",J702,0)</f>
        <v>0</v>
      </c>
      <c r="BI702" s="257">
        <f>IF(N702="nulová",J702,0)</f>
        <v>0</v>
      </c>
      <c r="BJ702" s="19" t="s">
        <v>85</v>
      </c>
      <c r="BK702" s="257">
        <f>ROUND(I702*H702,2)</f>
        <v>0</v>
      </c>
      <c r="BL702" s="19" t="s">
        <v>175</v>
      </c>
      <c r="BM702" s="256" t="s">
        <v>2062</v>
      </c>
    </row>
    <row r="703" spans="1:47" s="2" customFormat="1" ht="12">
      <c r="A703" s="40"/>
      <c r="B703" s="41"/>
      <c r="C703" s="42"/>
      <c r="D703" s="260" t="s">
        <v>369</v>
      </c>
      <c r="E703" s="42"/>
      <c r="F703" s="302" t="s">
        <v>1141</v>
      </c>
      <c r="G703" s="42"/>
      <c r="H703" s="42"/>
      <c r="I703" s="156"/>
      <c r="J703" s="42"/>
      <c r="K703" s="42"/>
      <c r="L703" s="46"/>
      <c r="M703" s="303"/>
      <c r="N703" s="304"/>
      <c r="O703" s="93"/>
      <c r="P703" s="93"/>
      <c r="Q703" s="93"/>
      <c r="R703" s="93"/>
      <c r="S703" s="93"/>
      <c r="T703" s="94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T703" s="19" t="s">
        <v>369</v>
      </c>
      <c r="AU703" s="19" t="s">
        <v>85</v>
      </c>
    </row>
    <row r="704" spans="1:65" s="2" customFormat="1" ht="16.5" customHeight="1">
      <c r="A704" s="40"/>
      <c r="B704" s="41"/>
      <c r="C704" s="245" t="s">
        <v>2063</v>
      </c>
      <c r="D704" s="245" t="s">
        <v>170</v>
      </c>
      <c r="E704" s="246" t="s">
        <v>2064</v>
      </c>
      <c r="F704" s="247" t="s">
        <v>2065</v>
      </c>
      <c r="G704" s="248" t="s">
        <v>173</v>
      </c>
      <c r="H704" s="249">
        <v>7.911</v>
      </c>
      <c r="I704" s="250"/>
      <c r="J704" s="251">
        <f>ROUND(I704*H704,2)</f>
        <v>0</v>
      </c>
      <c r="K704" s="247" t="s">
        <v>317</v>
      </c>
      <c r="L704" s="46"/>
      <c r="M704" s="252" t="s">
        <v>1</v>
      </c>
      <c r="N704" s="253" t="s">
        <v>42</v>
      </c>
      <c r="O704" s="93"/>
      <c r="P704" s="254">
        <f>O704*H704</f>
        <v>0</v>
      </c>
      <c r="Q704" s="254">
        <v>0</v>
      </c>
      <c r="R704" s="254">
        <f>Q704*H704</f>
        <v>0</v>
      </c>
      <c r="S704" s="254">
        <v>0</v>
      </c>
      <c r="T704" s="255">
        <f>S704*H704</f>
        <v>0</v>
      </c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R704" s="256" t="s">
        <v>175</v>
      </c>
      <c r="AT704" s="256" t="s">
        <v>170</v>
      </c>
      <c r="AU704" s="256" t="s">
        <v>85</v>
      </c>
      <c r="AY704" s="19" t="s">
        <v>167</v>
      </c>
      <c r="BE704" s="257">
        <f>IF(N704="základní",J704,0)</f>
        <v>0</v>
      </c>
      <c r="BF704" s="257">
        <f>IF(N704="snížená",J704,0)</f>
        <v>0</v>
      </c>
      <c r="BG704" s="257">
        <f>IF(N704="zákl. přenesená",J704,0)</f>
        <v>0</v>
      </c>
      <c r="BH704" s="257">
        <f>IF(N704="sníž. přenesená",J704,0)</f>
        <v>0</v>
      </c>
      <c r="BI704" s="257">
        <f>IF(N704="nulová",J704,0)</f>
        <v>0</v>
      </c>
      <c r="BJ704" s="19" t="s">
        <v>85</v>
      </c>
      <c r="BK704" s="257">
        <f>ROUND(I704*H704,2)</f>
        <v>0</v>
      </c>
      <c r="BL704" s="19" t="s">
        <v>175</v>
      </c>
      <c r="BM704" s="256" t="s">
        <v>2066</v>
      </c>
    </row>
    <row r="705" spans="1:47" s="2" customFormat="1" ht="12">
      <c r="A705" s="40"/>
      <c r="B705" s="41"/>
      <c r="C705" s="42"/>
      <c r="D705" s="260" t="s">
        <v>369</v>
      </c>
      <c r="E705" s="42"/>
      <c r="F705" s="302" t="s">
        <v>1141</v>
      </c>
      <c r="G705" s="42"/>
      <c r="H705" s="42"/>
      <c r="I705" s="156"/>
      <c r="J705" s="42"/>
      <c r="K705" s="42"/>
      <c r="L705" s="46"/>
      <c r="M705" s="303"/>
      <c r="N705" s="304"/>
      <c r="O705" s="93"/>
      <c r="P705" s="93"/>
      <c r="Q705" s="93"/>
      <c r="R705" s="93"/>
      <c r="S705" s="93"/>
      <c r="T705" s="94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T705" s="19" t="s">
        <v>369</v>
      </c>
      <c r="AU705" s="19" t="s">
        <v>85</v>
      </c>
    </row>
    <row r="706" spans="1:65" s="2" customFormat="1" ht="16.5" customHeight="1">
      <c r="A706" s="40"/>
      <c r="B706" s="41"/>
      <c r="C706" s="245" t="s">
        <v>1564</v>
      </c>
      <c r="D706" s="245" t="s">
        <v>170</v>
      </c>
      <c r="E706" s="246" t="s">
        <v>2067</v>
      </c>
      <c r="F706" s="247" t="s">
        <v>2068</v>
      </c>
      <c r="G706" s="248" t="s">
        <v>173</v>
      </c>
      <c r="H706" s="249">
        <v>2.941</v>
      </c>
      <c r="I706" s="250"/>
      <c r="J706" s="251">
        <f>ROUND(I706*H706,2)</f>
        <v>0</v>
      </c>
      <c r="K706" s="247" t="s">
        <v>317</v>
      </c>
      <c r="L706" s="46"/>
      <c r="M706" s="252" t="s">
        <v>1</v>
      </c>
      <c r="N706" s="253" t="s">
        <v>42</v>
      </c>
      <c r="O706" s="93"/>
      <c r="P706" s="254">
        <f>O706*H706</f>
        <v>0</v>
      </c>
      <c r="Q706" s="254">
        <v>0</v>
      </c>
      <c r="R706" s="254">
        <f>Q706*H706</f>
        <v>0</v>
      </c>
      <c r="S706" s="254">
        <v>0</v>
      </c>
      <c r="T706" s="255">
        <f>S706*H706</f>
        <v>0</v>
      </c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R706" s="256" t="s">
        <v>175</v>
      </c>
      <c r="AT706" s="256" t="s">
        <v>170</v>
      </c>
      <c r="AU706" s="256" t="s">
        <v>85</v>
      </c>
      <c r="AY706" s="19" t="s">
        <v>167</v>
      </c>
      <c r="BE706" s="257">
        <f>IF(N706="základní",J706,0)</f>
        <v>0</v>
      </c>
      <c r="BF706" s="257">
        <f>IF(N706="snížená",J706,0)</f>
        <v>0</v>
      </c>
      <c r="BG706" s="257">
        <f>IF(N706="zákl. přenesená",J706,0)</f>
        <v>0</v>
      </c>
      <c r="BH706" s="257">
        <f>IF(N706="sníž. přenesená",J706,0)</f>
        <v>0</v>
      </c>
      <c r="BI706" s="257">
        <f>IF(N706="nulová",J706,0)</f>
        <v>0</v>
      </c>
      <c r="BJ706" s="19" t="s">
        <v>85</v>
      </c>
      <c r="BK706" s="257">
        <f>ROUND(I706*H706,2)</f>
        <v>0</v>
      </c>
      <c r="BL706" s="19" t="s">
        <v>175</v>
      </c>
      <c r="BM706" s="256" t="s">
        <v>2069</v>
      </c>
    </row>
    <row r="707" spans="1:47" s="2" customFormat="1" ht="12">
      <c r="A707" s="40"/>
      <c r="B707" s="41"/>
      <c r="C707" s="42"/>
      <c r="D707" s="260" t="s">
        <v>369</v>
      </c>
      <c r="E707" s="42"/>
      <c r="F707" s="302" t="s">
        <v>1141</v>
      </c>
      <c r="G707" s="42"/>
      <c r="H707" s="42"/>
      <c r="I707" s="156"/>
      <c r="J707" s="42"/>
      <c r="K707" s="42"/>
      <c r="L707" s="46"/>
      <c r="M707" s="303"/>
      <c r="N707" s="304"/>
      <c r="O707" s="93"/>
      <c r="P707" s="93"/>
      <c r="Q707" s="93"/>
      <c r="R707" s="93"/>
      <c r="S707" s="93"/>
      <c r="T707" s="94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T707" s="19" t="s">
        <v>369</v>
      </c>
      <c r="AU707" s="19" t="s">
        <v>85</v>
      </c>
    </row>
    <row r="708" spans="1:65" s="2" customFormat="1" ht="16.5" customHeight="1">
      <c r="A708" s="40"/>
      <c r="B708" s="41"/>
      <c r="C708" s="245" t="s">
        <v>2070</v>
      </c>
      <c r="D708" s="245" t="s">
        <v>170</v>
      </c>
      <c r="E708" s="246" t="s">
        <v>2071</v>
      </c>
      <c r="F708" s="247" t="s">
        <v>2072</v>
      </c>
      <c r="G708" s="248" t="s">
        <v>173</v>
      </c>
      <c r="H708" s="249">
        <v>2.941</v>
      </c>
      <c r="I708" s="250"/>
      <c r="J708" s="251">
        <f>ROUND(I708*H708,2)</f>
        <v>0</v>
      </c>
      <c r="K708" s="247" t="s">
        <v>317</v>
      </c>
      <c r="L708" s="46"/>
      <c r="M708" s="252" t="s">
        <v>1</v>
      </c>
      <c r="N708" s="253" t="s">
        <v>42</v>
      </c>
      <c r="O708" s="93"/>
      <c r="P708" s="254">
        <f>O708*H708</f>
        <v>0</v>
      </c>
      <c r="Q708" s="254">
        <v>0</v>
      </c>
      <c r="R708" s="254">
        <f>Q708*H708</f>
        <v>0</v>
      </c>
      <c r="S708" s="254">
        <v>0</v>
      </c>
      <c r="T708" s="255">
        <f>S708*H708</f>
        <v>0</v>
      </c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R708" s="256" t="s">
        <v>175</v>
      </c>
      <c r="AT708" s="256" t="s">
        <v>170</v>
      </c>
      <c r="AU708" s="256" t="s">
        <v>85</v>
      </c>
      <c r="AY708" s="19" t="s">
        <v>167</v>
      </c>
      <c r="BE708" s="257">
        <f>IF(N708="základní",J708,0)</f>
        <v>0</v>
      </c>
      <c r="BF708" s="257">
        <f>IF(N708="snížená",J708,0)</f>
        <v>0</v>
      </c>
      <c r="BG708" s="257">
        <f>IF(N708="zákl. přenesená",J708,0)</f>
        <v>0</v>
      </c>
      <c r="BH708" s="257">
        <f>IF(N708="sníž. přenesená",J708,0)</f>
        <v>0</v>
      </c>
      <c r="BI708" s="257">
        <f>IF(N708="nulová",J708,0)</f>
        <v>0</v>
      </c>
      <c r="BJ708" s="19" t="s">
        <v>85</v>
      </c>
      <c r="BK708" s="257">
        <f>ROUND(I708*H708,2)</f>
        <v>0</v>
      </c>
      <c r="BL708" s="19" t="s">
        <v>175</v>
      </c>
      <c r="BM708" s="256" t="s">
        <v>2073</v>
      </c>
    </row>
    <row r="709" spans="1:47" s="2" customFormat="1" ht="12">
      <c r="A709" s="40"/>
      <c r="B709" s="41"/>
      <c r="C709" s="42"/>
      <c r="D709" s="260" t="s">
        <v>369</v>
      </c>
      <c r="E709" s="42"/>
      <c r="F709" s="302" t="s">
        <v>1141</v>
      </c>
      <c r="G709" s="42"/>
      <c r="H709" s="42"/>
      <c r="I709" s="156"/>
      <c r="J709" s="42"/>
      <c r="K709" s="42"/>
      <c r="L709" s="46"/>
      <c r="M709" s="303"/>
      <c r="N709" s="304"/>
      <c r="O709" s="93"/>
      <c r="P709" s="93"/>
      <c r="Q709" s="93"/>
      <c r="R709" s="93"/>
      <c r="S709" s="93"/>
      <c r="T709" s="94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T709" s="19" t="s">
        <v>369</v>
      </c>
      <c r="AU709" s="19" t="s">
        <v>85</v>
      </c>
    </row>
    <row r="710" spans="1:65" s="2" customFormat="1" ht="16.5" customHeight="1">
      <c r="A710" s="40"/>
      <c r="B710" s="41"/>
      <c r="C710" s="245" t="s">
        <v>1568</v>
      </c>
      <c r="D710" s="245" t="s">
        <v>170</v>
      </c>
      <c r="E710" s="246" t="s">
        <v>2074</v>
      </c>
      <c r="F710" s="247" t="s">
        <v>2075</v>
      </c>
      <c r="G710" s="248" t="s">
        <v>173</v>
      </c>
      <c r="H710" s="249">
        <v>1.548</v>
      </c>
      <c r="I710" s="250"/>
      <c r="J710" s="251">
        <f>ROUND(I710*H710,2)</f>
        <v>0</v>
      </c>
      <c r="K710" s="247" t="s">
        <v>317</v>
      </c>
      <c r="L710" s="46"/>
      <c r="M710" s="252" t="s">
        <v>1</v>
      </c>
      <c r="N710" s="253" t="s">
        <v>42</v>
      </c>
      <c r="O710" s="93"/>
      <c r="P710" s="254">
        <f>O710*H710</f>
        <v>0</v>
      </c>
      <c r="Q710" s="254">
        <v>0</v>
      </c>
      <c r="R710" s="254">
        <f>Q710*H710</f>
        <v>0</v>
      </c>
      <c r="S710" s="254">
        <v>0</v>
      </c>
      <c r="T710" s="255">
        <f>S710*H710</f>
        <v>0</v>
      </c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R710" s="256" t="s">
        <v>175</v>
      </c>
      <c r="AT710" s="256" t="s">
        <v>170</v>
      </c>
      <c r="AU710" s="256" t="s">
        <v>85</v>
      </c>
      <c r="AY710" s="19" t="s">
        <v>167</v>
      </c>
      <c r="BE710" s="257">
        <f>IF(N710="základní",J710,0)</f>
        <v>0</v>
      </c>
      <c r="BF710" s="257">
        <f>IF(N710="snížená",J710,0)</f>
        <v>0</v>
      </c>
      <c r="BG710" s="257">
        <f>IF(N710="zákl. přenesená",J710,0)</f>
        <v>0</v>
      </c>
      <c r="BH710" s="257">
        <f>IF(N710="sníž. přenesená",J710,0)</f>
        <v>0</v>
      </c>
      <c r="BI710" s="257">
        <f>IF(N710="nulová",J710,0)</f>
        <v>0</v>
      </c>
      <c r="BJ710" s="19" t="s">
        <v>85</v>
      </c>
      <c r="BK710" s="257">
        <f>ROUND(I710*H710,2)</f>
        <v>0</v>
      </c>
      <c r="BL710" s="19" t="s">
        <v>175</v>
      </c>
      <c r="BM710" s="256" t="s">
        <v>2076</v>
      </c>
    </row>
    <row r="711" spans="1:47" s="2" customFormat="1" ht="12">
      <c r="A711" s="40"/>
      <c r="B711" s="41"/>
      <c r="C711" s="42"/>
      <c r="D711" s="260" t="s">
        <v>369</v>
      </c>
      <c r="E711" s="42"/>
      <c r="F711" s="302" t="s">
        <v>1141</v>
      </c>
      <c r="G711" s="42"/>
      <c r="H711" s="42"/>
      <c r="I711" s="156"/>
      <c r="J711" s="42"/>
      <c r="K711" s="42"/>
      <c r="L711" s="46"/>
      <c r="M711" s="303"/>
      <c r="N711" s="304"/>
      <c r="O711" s="93"/>
      <c r="P711" s="93"/>
      <c r="Q711" s="93"/>
      <c r="R711" s="93"/>
      <c r="S711" s="93"/>
      <c r="T711" s="94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T711" s="19" t="s">
        <v>369</v>
      </c>
      <c r="AU711" s="19" t="s">
        <v>85</v>
      </c>
    </row>
    <row r="712" spans="1:65" s="2" customFormat="1" ht="16.5" customHeight="1">
      <c r="A712" s="40"/>
      <c r="B712" s="41"/>
      <c r="C712" s="245" t="s">
        <v>2077</v>
      </c>
      <c r="D712" s="245" t="s">
        <v>170</v>
      </c>
      <c r="E712" s="246" t="s">
        <v>2078</v>
      </c>
      <c r="F712" s="247" t="s">
        <v>2079</v>
      </c>
      <c r="G712" s="248" t="s">
        <v>173</v>
      </c>
      <c r="H712" s="249">
        <v>0.532</v>
      </c>
      <c r="I712" s="250"/>
      <c r="J712" s="251">
        <f>ROUND(I712*H712,2)</f>
        <v>0</v>
      </c>
      <c r="K712" s="247" t="s">
        <v>317</v>
      </c>
      <c r="L712" s="46"/>
      <c r="M712" s="252" t="s">
        <v>1</v>
      </c>
      <c r="N712" s="253" t="s">
        <v>42</v>
      </c>
      <c r="O712" s="93"/>
      <c r="P712" s="254">
        <f>O712*H712</f>
        <v>0</v>
      </c>
      <c r="Q712" s="254">
        <v>0</v>
      </c>
      <c r="R712" s="254">
        <f>Q712*H712</f>
        <v>0</v>
      </c>
      <c r="S712" s="254">
        <v>0</v>
      </c>
      <c r="T712" s="255">
        <f>S712*H712</f>
        <v>0</v>
      </c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R712" s="256" t="s">
        <v>175</v>
      </c>
      <c r="AT712" s="256" t="s">
        <v>170</v>
      </c>
      <c r="AU712" s="256" t="s">
        <v>85</v>
      </c>
      <c r="AY712" s="19" t="s">
        <v>167</v>
      </c>
      <c r="BE712" s="257">
        <f>IF(N712="základní",J712,0)</f>
        <v>0</v>
      </c>
      <c r="BF712" s="257">
        <f>IF(N712="snížená",J712,0)</f>
        <v>0</v>
      </c>
      <c r="BG712" s="257">
        <f>IF(N712="zákl. přenesená",J712,0)</f>
        <v>0</v>
      </c>
      <c r="BH712" s="257">
        <f>IF(N712="sníž. přenesená",J712,0)</f>
        <v>0</v>
      </c>
      <c r="BI712" s="257">
        <f>IF(N712="nulová",J712,0)</f>
        <v>0</v>
      </c>
      <c r="BJ712" s="19" t="s">
        <v>85</v>
      </c>
      <c r="BK712" s="257">
        <f>ROUND(I712*H712,2)</f>
        <v>0</v>
      </c>
      <c r="BL712" s="19" t="s">
        <v>175</v>
      </c>
      <c r="BM712" s="256" t="s">
        <v>2080</v>
      </c>
    </row>
    <row r="713" spans="1:47" s="2" customFormat="1" ht="12">
      <c r="A713" s="40"/>
      <c r="B713" s="41"/>
      <c r="C713" s="42"/>
      <c r="D713" s="260" t="s">
        <v>369</v>
      </c>
      <c r="E713" s="42"/>
      <c r="F713" s="302" t="s">
        <v>1141</v>
      </c>
      <c r="G713" s="42"/>
      <c r="H713" s="42"/>
      <c r="I713" s="156"/>
      <c r="J713" s="42"/>
      <c r="K713" s="42"/>
      <c r="L713" s="46"/>
      <c r="M713" s="303"/>
      <c r="N713" s="304"/>
      <c r="O713" s="93"/>
      <c r="P713" s="93"/>
      <c r="Q713" s="93"/>
      <c r="R713" s="93"/>
      <c r="S713" s="93"/>
      <c r="T713" s="94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T713" s="19" t="s">
        <v>369</v>
      </c>
      <c r="AU713" s="19" t="s">
        <v>85</v>
      </c>
    </row>
    <row r="714" spans="1:65" s="2" customFormat="1" ht="16.5" customHeight="1">
      <c r="A714" s="40"/>
      <c r="B714" s="41"/>
      <c r="C714" s="245" t="s">
        <v>1571</v>
      </c>
      <c r="D714" s="245" t="s">
        <v>170</v>
      </c>
      <c r="E714" s="246" t="s">
        <v>2081</v>
      </c>
      <c r="F714" s="247" t="s">
        <v>2082</v>
      </c>
      <c r="G714" s="248" t="s">
        <v>173</v>
      </c>
      <c r="H714" s="249">
        <v>0.532</v>
      </c>
      <c r="I714" s="250"/>
      <c r="J714" s="251">
        <f>ROUND(I714*H714,2)</f>
        <v>0</v>
      </c>
      <c r="K714" s="247" t="s">
        <v>317</v>
      </c>
      <c r="L714" s="46"/>
      <c r="M714" s="252" t="s">
        <v>1</v>
      </c>
      <c r="N714" s="253" t="s">
        <v>42</v>
      </c>
      <c r="O714" s="93"/>
      <c r="P714" s="254">
        <f>O714*H714</f>
        <v>0</v>
      </c>
      <c r="Q714" s="254">
        <v>0</v>
      </c>
      <c r="R714" s="254">
        <f>Q714*H714</f>
        <v>0</v>
      </c>
      <c r="S714" s="254">
        <v>0</v>
      </c>
      <c r="T714" s="255">
        <f>S714*H714</f>
        <v>0</v>
      </c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R714" s="256" t="s">
        <v>175</v>
      </c>
      <c r="AT714" s="256" t="s">
        <v>170</v>
      </c>
      <c r="AU714" s="256" t="s">
        <v>85</v>
      </c>
      <c r="AY714" s="19" t="s">
        <v>167</v>
      </c>
      <c r="BE714" s="257">
        <f>IF(N714="základní",J714,0)</f>
        <v>0</v>
      </c>
      <c r="BF714" s="257">
        <f>IF(N714="snížená",J714,0)</f>
        <v>0</v>
      </c>
      <c r="BG714" s="257">
        <f>IF(N714="zákl. přenesená",J714,0)</f>
        <v>0</v>
      </c>
      <c r="BH714" s="257">
        <f>IF(N714="sníž. přenesená",J714,0)</f>
        <v>0</v>
      </c>
      <c r="BI714" s="257">
        <f>IF(N714="nulová",J714,0)</f>
        <v>0</v>
      </c>
      <c r="BJ714" s="19" t="s">
        <v>85</v>
      </c>
      <c r="BK714" s="257">
        <f>ROUND(I714*H714,2)</f>
        <v>0</v>
      </c>
      <c r="BL714" s="19" t="s">
        <v>175</v>
      </c>
      <c r="BM714" s="256" t="s">
        <v>2083</v>
      </c>
    </row>
    <row r="715" spans="1:47" s="2" customFormat="1" ht="12">
      <c r="A715" s="40"/>
      <c r="B715" s="41"/>
      <c r="C715" s="42"/>
      <c r="D715" s="260" t="s">
        <v>369</v>
      </c>
      <c r="E715" s="42"/>
      <c r="F715" s="302" t="s">
        <v>1197</v>
      </c>
      <c r="G715" s="42"/>
      <c r="H715" s="42"/>
      <c r="I715" s="156"/>
      <c r="J715" s="42"/>
      <c r="K715" s="42"/>
      <c r="L715" s="46"/>
      <c r="M715" s="303"/>
      <c r="N715" s="304"/>
      <c r="O715" s="93"/>
      <c r="P715" s="93"/>
      <c r="Q715" s="93"/>
      <c r="R715" s="93"/>
      <c r="S715" s="93"/>
      <c r="T715" s="94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T715" s="19" t="s">
        <v>369</v>
      </c>
      <c r="AU715" s="19" t="s">
        <v>85</v>
      </c>
    </row>
    <row r="716" spans="1:65" s="2" customFormat="1" ht="16.5" customHeight="1">
      <c r="A716" s="40"/>
      <c r="B716" s="41"/>
      <c r="C716" s="245" t="s">
        <v>2084</v>
      </c>
      <c r="D716" s="245" t="s">
        <v>170</v>
      </c>
      <c r="E716" s="246" t="s">
        <v>2085</v>
      </c>
      <c r="F716" s="247" t="s">
        <v>2086</v>
      </c>
      <c r="G716" s="248" t="s">
        <v>173</v>
      </c>
      <c r="H716" s="249">
        <v>2.151</v>
      </c>
      <c r="I716" s="250"/>
      <c r="J716" s="251">
        <f>ROUND(I716*H716,2)</f>
        <v>0</v>
      </c>
      <c r="K716" s="247" t="s">
        <v>317</v>
      </c>
      <c r="L716" s="46"/>
      <c r="M716" s="252" t="s">
        <v>1</v>
      </c>
      <c r="N716" s="253" t="s">
        <v>42</v>
      </c>
      <c r="O716" s="93"/>
      <c r="P716" s="254">
        <f>O716*H716</f>
        <v>0</v>
      </c>
      <c r="Q716" s="254">
        <v>0</v>
      </c>
      <c r="R716" s="254">
        <f>Q716*H716</f>
        <v>0</v>
      </c>
      <c r="S716" s="254">
        <v>0</v>
      </c>
      <c r="T716" s="255">
        <f>S716*H716</f>
        <v>0</v>
      </c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R716" s="256" t="s">
        <v>175</v>
      </c>
      <c r="AT716" s="256" t="s">
        <v>170</v>
      </c>
      <c r="AU716" s="256" t="s">
        <v>85</v>
      </c>
      <c r="AY716" s="19" t="s">
        <v>167</v>
      </c>
      <c r="BE716" s="257">
        <f>IF(N716="základní",J716,0)</f>
        <v>0</v>
      </c>
      <c r="BF716" s="257">
        <f>IF(N716="snížená",J716,0)</f>
        <v>0</v>
      </c>
      <c r="BG716" s="257">
        <f>IF(N716="zákl. přenesená",J716,0)</f>
        <v>0</v>
      </c>
      <c r="BH716" s="257">
        <f>IF(N716="sníž. přenesená",J716,0)</f>
        <v>0</v>
      </c>
      <c r="BI716" s="257">
        <f>IF(N716="nulová",J716,0)</f>
        <v>0</v>
      </c>
      <c r="BJ716" s="19" t="s">
        <v>85</v>
      </c>
      <c r="BK716" s="257">
        <f>ROUND(I716*H716,2)</f>
        <v>0</v>
      </c>
      <c r="BL716" s="19" t="s">
        <v>175</v>
      </c>
      <c r="BM716" s="256" t="s">
        <v>2087</v>
      </c>
    </row>
    <row r="717" spans="1:47" s="2" customFormat="1" ht="12">
      <c r="A717" s="40"/>
      <c r="B717" s="41"/>
      <c r="C717" s="42"/>
      <c r="D717" s="260" t="s">
        <v>369</v>
      </c>
      <c r="E717" s="42"/>
      <c r="F717" s="302" t="s">
        <v>1141</v>
      </c>
      <c r="G717" s="42"/>
      <c r="H717" s="42"/>
      <c r="I717" s="156"/>
      <c r="J717" s="42"/>
      <c r="K717" s="42"/>
      <c r="L717" s="46"/>
      <c r="M717" s="303"/>
      <c r="N717" s="304"/>
      <c r="O717" s="93"/>
      <c r="P717" s="93"/>
      <c r="Q717" s="93"/>
      <c r="R717" s="93"/>
      <c r="S717" s="93"/>
      <c r="T717" s="94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T717" s="19" t="s">
        <v>369</v>
      </c>
      <c r="AU717" s="19" t="s">
        <v>85</v>
      </c>
    </row>
    <row r="718" spans="1:65" s="2" customFormat="1" ht="16.5" customHeight="1">
      <c r="A718" s="40"/>
      <c r="B718" s="41"/>
      <c r="C718" s="245" t="s">
        <v>1575</v>
      </c>
      <c r="D718" s="245" t="s">
        <v>170</v>
      </c>
      <c r="E718" s="246" t="s">
        <v>2088</v>
      </c>
      <c r="F718" s="247" t="s">
        <v>2089</v>
      </c>
      <c r="G718" s="248" t="s">
        <v>173</v>
      </c>
      <c r="H718" s="249">
        <v>3.669</v>
      </c>
      <c r="I718" s="250"/>
      <c r="J718" s="251">
        <f>ROUND(I718*H718,2)</f>
        <v>0</v>
      </c>
      <c r="K718" s="247" t="s">
        <v>317</v>
      </c>
      <c r="L718" s="46"/>
      <c r="M718" s="252" t="s">
        <v>1</v>
      </c>
      <c r="N718" s="253" t="s">
        <v>42</v>
      </c>
      <c r="O718" s="93"/>
      <c r="P718" s="254">
        <f>O718*H718</f>
        <v>0</v>
      </c>
      <c r="Q718" s="254">
        <v>0</v>
      </c>
      <c r="R718" s="254">
        <f>Q718*H718</f>
        <v>0</v>
      </c>
      <c r="S718" s="254">
        <v>0</v>
      </c>
      <c r="T718" s="255">
        <f>S718*H718</f>
        <v>0</v>
      </c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R718" s="256" t="s">
        <v>175</v>
      </c>
      <c r="AT718" s="256" t="s">
        <v>170</v>
      </c>
      <c r="AU718" s="256" t="s">
        <v>85</v>
      </c>
      <c r="AY718" s="19" t="s">
        <v>167</v>
      </c>
      <c r="BE718" s="257">
        <f>IF(N718="základní",J718,0)</f>
        <v>0</v>
      </c>
      <c r="BF718" s="257">
        <f>IF(N718="snížená",J718,0)</f>
        <v>0</v>
      </c>
      <c r="BG718" s="257">
        <f>IF(N718="zákl. přenesená",J718,0)</f>
        <v>0</v>
      </c>
      <c r="BH718" s="257">
        <f>IF(N718="sníž. přenesená",J718,0)</f>
        <v>0</v>
      </c>
      <c r="BI718" s="257">
        <f>IF(N718="nulová",J718,0)</f>
        <v>0</v>
      </c>
      <c r="BJ718" s="19" t="s">
        <v>85</v>
      </c>
      <c r="BK718" s="257">
        <f>ROUND(I718*H718,2)</f>
        <v>0</v>
      </c>
      <c r="BL718" s="19" t="s">
        <v>175</v>
      </c>
      <c r="BM718" s="256" t="s">
        <v>2090</v>
      </c>
    </row>
    <row r="719" spans="1:47" s="2" customFormat="1" ht="12">
      <c r="A719" s="40"/>
      <c r="B719" s="41"/>
      <c r="C719" s="42"/>
      <c r="D719" s="260" t="s">
        <v>369</v>
      </c>
      <c r="E719" s="42"/>
      <c r="F719" s="302" t="s">
        <v>1138</v>
      </c>
      <c r="G719" s="42"/>
      <c r="H719" s="42"/>
      <c r="I719" s="156"/>
      <c r="J719" s="42"/>
      <c r="K719" s="42"/>
      <c r="L719" s="46"/>
      <c r="M719" s="303"/>
      <c r="N719" s="304"/>
      <c r="O719" s="93"/>
      <c r="P719" s="93"/>
      <c r="Q719" s="93"/>
      <c r="R719" s="93"/>
      <c r="S719" s="93"/>
      <c r="T719" s="94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T719" s="19" t="s">
        <v>369</v>
      </c>
      <c r="AU719" s="19" t="s">
        <v>85</v>
      </c>
    </row>
    <row r="720" spans="1:65" s="2" customFormat="1" ht="16.5" customHeight="1">
      <c r="A720" s="40"/>
      <c r="B720" s="41"/>
      <c r="C720" s="245" t="s">
        <v>2091</v>
      </c>
      <c r="D720" s="245" t="s">
        <v>170</v>
      </c>
      <c r="E720" s="246" t="s">
        <v>2092</v>
      </c>
      <c r="F720" s="247" t="s">
        <v>2093</v>
      </c>
      <c r="G720" s="248" t="s">
        <v>173</v>
      </c>
      <c r="H720" s="249">
        <v>1.525</v>
      </c>
      <c r="I720" s="250"/>
      <c r="J720" s="251">
        <f>ROUND(I720*H720,2)</f>
        <v>0</v>
      </c>
      <c r="K720" s="247" t="s">
        <v>317</v>
      </c>
      <c r="L720" s="46"/>
      <c r="M720" s="252" t="s">
        <v>1</v>
      </c>
      <c r="N720" s="253" t="s">
        <v>42</v>
      </c>
      <c r="O720" s="93"/>
      <c r="P720" s="254">
        <f>O720*H720</f>
        <v>0</v>
      </c>
      <c r="Q720" s="254">
        <v>0</v>
      </c>
      <c r="R720" s="254">
        <f>Q720*H720</f>
        <v>0</v>
      </c>
      <c r="S720" s="254">
        <v>0</v>
      </c>
      <c r="T720" s="255">
        <f>S720*H720</f>
        <v>0</v>
      </c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R720" s="256" t="s">
        <v>175</v>
      </c>
      <c r="AT720" s="256" t="s">
        <v>170</v>
      </c>
      <c r="AU720" s="256" t="s">
        <v>85</v>
      </c>
      <c r="AY720" s="19" t="s">
        <v>167</v>
      </c>
      <c r="BE720" s="257">
        <f>IF(N720="základní",J720,0)</f>
        <v>0</v>
      </c>
      <c r="BF720" s="257">
        <f>IF(N720="snížená",J720,0)</f>
        <v>0</v>
      </c>
      <c r="BG720" s="257">
        <f>IF(N720="zákl. přenesená",J720,0)</f>
        <v>0</v>
      </c>
      <c r="BH720" s="257">
        <f>IF(N720="sníž. přenesená",J720,0)</f>
        <v>0</v>
      </c>
      <c r="BI720" s="257">
        <f>IF(N720="nulová",J720,0)</f>
        <v>0</v>
      </c>
      <c r="BJ720" s="19" t="s">
        <v>85</v>
      </c>
      <c r="BK720" s="257">
        <f>ROUND(I720*H720,2)</f>
        <v>0</v>
      </c>
      <c r="BL720" s="19" t="s">
        <v>175</v>
      </c>
      <c r="BM720" s="256" t="s">
        <v>2094</v>
      </c>
    </row>
    <row r="721" spans="1:47" s="2" customFormat="1" ht="12">
      <c r="A721" s="40"/>
      <c r="B721" s="41"/>
      <c r="C721" s="42"/>
      <c r="D721" s="260" t="s">
        <v>369</v>
      </c>
      <c r="E721" s="42"/>
      <c r="F721" s="302" t="s">
        <v>1141</v>
      </c>
      <c r="G721" s="42"/>
      <c r="H721" s="42"/>
      <c r="I721" s="156"/>
      <c r="J721" s="42"/>
      <c r="K721" s="42"/>
      <c r="L721" s="46"/>
      <c r="M721" s="303"/>
      <c r="N721" s="304"/>
      <c r="O721" s="93"/>
      <c r="P721" s="93"/>
      <c r="Q721" s="93"/>
      <c r="R721" s="93"/>
      <c r="S721" s="93"/>
      <c r="T721" s="94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T721" s="19" t="s">
        <v>369</v>
      </c>
      <c r="AU721" s="19" t="s">
        <v>85</v>
      </c>
    </row>
    <row r="722" spans="1:65" s="2" customFormat="1" ht="16.5" customHeight="1">
      <c r="A722" s="40"/>
      <c r="B722" s="41"/>
      <c r="C722" s="245" t="s">
        <v>1578</v>
      </c>
      <c r="D722" s="245" t="s">
        <v>170</v>
      </c>
      <c r="E722" s="246" t="s">
        <v>2095</v>
      </c>
      <c r="F722" s="247" t="s">
        <v>2096</v>
      </c>
      <c r="G722" s="248" t="s">
        <v>173</v>
      </c>
      <c r="H722" s="249">
        <v>1.469</v>
      </c>
      <c r="I722" s="250"/>
      <c r="J722" s="251">
        <f>ROUND(I722*H722,2)</f>
        <v>0</v>
      </c>
      <c r="K722" s="247" t="s">
        <v>317</v>
      </c>
      <c r="L722" s="46"/>
      <c r="M722" s="252" t="s">
        <v>1</v>
      </c>
      <c r="N722" s="253" t="s">
        <v>42</v>
      </c>
      <c r="O722" s="93"/>
      <c r="P722" s="254">
        <f>O722*H722</f>
        <v>0</v>
      </c>
      <c r="Q722" s="254">
        <v>0</v>
      </c>
      <c r="R722" s="254">
        <f>Q722*H722</f>
        <v>0</v>
      </c>
      <c r="S722" s="254">
        <v>0</v>
      </c>
      <c r="T722" s="255">
        <f>S722*H722</f>
        <v>0</v>
      </c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R722" s="256" t="s">
        <v>175</v>
      </c>
      <c r="AT722" s="256" t="s">
        <v>170</v>
      </c>
      <c r="AU722" s="256" t="s">
        <v>85</v>
      </c>
      <c r="AY722" s="19" t="s">
        <v>167</v>
      </c>
      <c r="BE722" s="257">
        <f>IF(N722="základní",J722,0)</f>
        <v>0</v>
      </c>
      <c r="BF722" s="257">
        <f>IF(N722="snížená",J722,0)</f>
        <v>0</v>
      </c>
      <c r="BG722" s="257">
        <f>IF(N722="zákl. přenesená",J722,0)</f>
        <v>0</v>
      </c>
      <c r="BH722" s="257">
        <f>IF(N722="sníž. přenesená",J722,0)</f>
        <v>0</v>
      </c>
      <c r="BI722" s="257">
        <f>IF(N722="nulová",J722,0)</f>
        <v>0</v>
      </c>
      <c r="BJ722" s="19" t="s">
        <v>85</v>
      </c>
      <c r="BK722" s="257">
        <f>ROUND(I722*H722,2)</f>
        <v>0</v>
      </c>
      <c r="BL722" s="19" t="s">
        <v>175</v>
      </c>
      <c r="BM722" s="256" t="s">
        <v>2097</v>
      </c>
    </row>
    <row r="723" spans="1:47" s="2" customFormat="1" ht="12">
      <c r="A723" s="40"/>
      <c r="B723" s="41"/>
      <c r="C723" s="42"/>
      <c r="D723" s="260" t="s">
        <v>369</v>
      </c>
      <c r="E723" s="42"/>
      <c r="F723" s="302" t="s">
        <v>1138</v>
      </c>
      <c r="G723" s="42"/>
      <c r="H723" s="42"/>
      <c r="I723" s="156"/>
      <c r="J723" s="42"/>
      <c r="K723" s="42"/>
      <c r="L723" s="46"/>
      <c r="M723" s="303"/>
      <c r="N723" s="304"/>
      <c r="O723" s="93"/>
      <c r="P723" s="93"/>
      <c r="Q723" s="93"/>
      <c r="R723" s="93"/>
      <c r="S723" s="93"/>
      <c r="T723" s="94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T723" s="19" t="s">
        <v>369</v>
      </c>
      <c r="AU723" s="19" t="s">
        <v>85</v>
      </c>
    </row>
    <row r="724" spans="1:65" s="2" customFormat="1" ht="16.5" customHeight="1">
      <c r="A724" s="40"/>
      <c r="B724" s="41"/>
      <c r="C724" s="245" t="s">
        <v>2098</v>
      </c>
      <c r="D724" s="245" t="s">
        <v>170</v>
      </c>
      <c r="E724" s="246" t="s">
        <v>2099</v>
      </c>
      <c r="F724" s="247" t="s">
        <v>2100</v>
      </c>
      <c r="G724" s="248" t="s">
        <v>173</v>
      </c>
      <c r="H724" s="249">
        <v>2.438</v>
      </c>
      <c r="I724" s="250"/>
      <c r="J724" s="251">
        <f>ROUND(I724*H724,2)</f>
        <v>0</v>
      </c>
      <c r="K724" s="247" t="s">
        <v>317</v>
      </c>
      <c r="L724" s="46"/>
      <c r="M724" s="252" t="s">
        <v>1</v>
      </c>
      <c r="N724" s="253" t="s">
        <v>42</v>
      </c>
      <c r="O724" s="93"/>
      <c r="P724" s="254">
        <f>O724*H724</f>
        <v>0</v>
      </c>
      <c r="Q724" s="254">
        <v>0</v>
      </c>
      <c r="R724" s="254">
        <f>Q724*H724</f>
        <v>0</v>
      </c>
      <c r="S724" s="254">
        <v>0</v>
      </c>
      <c r="T724" s="255">
        <f>S724*H724</f>
        <v>0</v>
      </c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R724" s="256" t="s">
        <v>175</v>
      </c>
      <c r="AT724" s="256" t="s">
        <v>170</v>
      </c>
      <c r="AU724" s="256" t="s">
        <v>85</v>
      </c>
      <c r="AY724" s="19" t="s">
        <v>167</v>
      </c>
      <c r="BE724" s="257">
        <f>IF(N724="základní",J724,0)</f>
        <v>0</v>
      </c>
      <c r="BF724" s="257">
        <f>IF(N724="snížená",J724,0)</f>
        <v>0</v>
      </c>
      <c r="BG724" s="257">
        <f>IF(N724="zákl. přenesená",J724,0)</f>
        <v>0</v>
      </c>
      <c r="BH724" s="257">
        <f>IF(N724="sníž. přenesená",J724,0)</f>
        <v>0</v>
      </c>
      <c r="BI724" s="257">
        <f>IF(N724="nulová",J724,0)</f>
        <v>0</v>
      </c>
      <c r="BJ724" s="19" t="s">
        <v>85</v>
      </c>
      <c r="BK724" s="257">
        <f>ROUND(I724*H724,2)</f>
        <v>0</v>
      </c>
      <c r="BL724" s="19" t="s">
        <v>175</v>
      </c>
      <c r="BM724" s="256" t="s">
        <v>2101</v>
      </c>
    </row>
    <row r="725" spans="1:47" s="2" customFormat="1" ht="12">
      <c r="A725" s="40"/>
      <c r="B725" s="41"/>
      <c r="C725" s="42"/>
      <c r="D725" s="260" t="s">
        <v>369</v>
      </c>
      <c r="E725" s="42"/>
      <c r="F725" s="302" t="s">
        <v>1141</v>
      </c>
      <c r="G725" s="42"/>
      <c r="H725" s="42"/>
      <c r="I725" s="156"/>
      <c r="J725" s="42"/>
      <c r="K725" s="42"/>
      <c r="L725" s="46"/>
      <c r="M725" s="303"/>
      <c r="N725" s="304"/>
      <c r="O725" s="93"/>
      <c r="P725" s="93"/>
      <c r="Q725" s="93"/>
      <c r="R725" s="93"/>
      <c r="S725" s="93"/>
      <c r="T725" s="94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T725" s="19" t="s">
        <v>369</v>
      </c>
      <c r="AU725" s="19" t="s">
        <v>85</v>
      </c>
    </row>
    <row r="726" spans="1:65" s="2" customFormat="1" ht="16.5" customHeight="1">
      <c r="A726" s="40"/>
      <c r="B726" s="41"/>
      <c r="C726" s="245" t="s">
        <v>1582</v>
      </c>
      <c r="D726" s="245" t="s">
        <v>170</v>
      </c>
      <c r="E726" s="246" t="s">
        <v>2102</v>
      </c>
      <c r="F726" s="247" t="s">
        <v>2103</v>
      </c>
      <c r="G726" s="248" t="s">
        <v>173</v>
      </c>
      <c r="H726" s="249">
        <v>8.221</v>
      </c>
      <c r="I726" s="250"/>
      <c r="J726" s="251">
        <f>ROUND(I726*H726,2)</f>
        <v>0</v>
      </c>
      <c r="K726" s="247" t="s">
        <v>317</v>
      </c>
      <c r="L726" s="46"/>
      <c r="M726" s="252" t="s">
        <v>1</v>
      </c>
      <c r="N726" s="253" t="s">
        <v>42</v>
      </c>
      <c r="O726" s="93"/>
      <c r="P726" s="254">
        <f>O726*H726</f>
        <v>0</v>
      </c>
      <c r="Q726" s="254">
        <v>0</v>
      </c>
      <c r="R726" s="254">
        <f>Q726*H726</f>
        <v>0</v>
      </c>
      <c r="S726" s="254">
        <v>0</v>
      </c>
      <c r="T726" s="255">
        <f>S726*H726</f>
        <v>0</v>
      </c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R726" s="256" t="s">
        <v>175</v>
      </c>
      <c r="AT726" s="256" t="s">
        <v>170</v>
      </c>
      <c r="AU726" s="256" t="s">
        <v>85</v>
      </c>
      <c r="AY726" s="19" t="s">
        <v>167</v>
      </c>
      <c r="BE726" s="257">
        <f>IF(N726="základní",J726,0)</f>
        <v>0</v>
      </c>
      <c r="BF726" s="257">
        <f>IF(N726="snížená",J726,0)</f>
        <v>0</v>
      </c>
      <c r="BG726" s="257">
        <f>IF(N726="zákl. přenesená",J726,0)</f>
        <v>0</v>
      </c>
      <c r="BH726" s="257">
        <f>IF(N726="sníž. přenesená",J726,0)</f>
        <v>0</v>
      </c>
      <c r="BI726" s="257">
        <f>IF(N726="nulová",J726,0)</f>
        <v>0</v>
      </c>
      <c r="BJ726" s="19" t="s">
        <v>85</v>
      </c>
      <c r="BK726" s="257">
        <f>ROUND(I726*H726,2)</f>
        <v>0</v>
      </c>
      <c r="BL726" s="19" t="s">
        <v>175</v>
      </c>
      <c r="BM726" s="256" t="s">
        <v>2104</v>
      </c>
    </row>
    <row r="727" spans="1:47" s="2" customFormat="1" ht="12">
      <c r="A727" s="40"/>
      <c r="B727" s="41"/>
      <c r="C727" s="42"/>
      <c r="D727" s="260" t="s">
        <v>369</v>
      </c>
      <c r="E727" s="42"/>
      <c r="F727" s="302" t="s">
        <v>1138</v>
      </c>
      <c r="G727" s="42"/>
      <c r="H727" s="42"/>
      <c r="I727" s="156"/>
      <c r="J727" s="42"/>
      <c r="K727" s="42"/>
      <c r="L727" s="46"/>
      <c r="M727" s="303"/>
      <c r="N727" s="304"/>
      <c r="O727" s="93"/>
      <c r="P727" s="93"/>
      <c r="Q727" s="93"/>
      <c r="R727" s="93"/>
      <c r="S727" s="93"/>
      <c r="T727" s="94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T727" s="19" t="s">
        <v>369</v>
      </c>
      <c r="AU727" s="19" t="s">
        <v>85</v>
      </c>
    </row>
    <row r="728" spans="1:65" s="2" customFormat="1" ht="16.5" customHeight="1">
      <c r="A728" s="40"/>
      <c r="B728" s="41"/>
      <c r="C728" s="245" t="s">
        <v>2105</v>
      </c>
      <c r="D728" s="245" t="s">
        <v>170</v>
      </c>
      <c r="E728" s="246" t="s">
        <v>2106</v>
      </c>
      <c r="F728" s="247" t="s">
        <v>2107</v>
      </c>
      <c r="G728" s="248" t="s">
        <v>173</v>
      </c>
      <c r="H728" s="249">
        <v>1.213</v>
      </c>
      <c r="I728" s="250"/>
      <c r="J728" s="251">
        <f>ROUND(I728*H728,2)</f>
        <v>0</v>
      </c>
      <c r="K728" s="247" t="s">
        <v>317</v>
      </c>
      <c r="L728" s="46"/>
      <c r="M728" s="252" t="s">
        <v>1</v>
      </c>
      <c r="N728" s="253" t="s">
        <v>42</v>
      </c>
      <c r="O728" s="93"/>
      <c r="P728" s="254">
        <f>O728*H728</f>
        <v>0</v>
      </c>
      <c r="Q728" s="254">
        <v>0</v>
      </c>
      <c r="R728" s="254">
        <f>Q728*H728</f>
        <v>0</v>
      </c>
      <c r="S728" s="254">
        <v>0</v>
      </c>
      <c r="T728" s="255">
        <f>S728*H728</f>
        <v>0</v>
      </c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R728" s="256" t="s">
        <v>175</v>
      </c>
      <c r="AT728" s="256" t="s">
        <v>170</v>
      </c>
      <c r="AU728" s="256" t="s">
        <v>85</v>
      </c>
      <c r="AY728" s="19" t="s">
        <v>167</v>
      </c>
      <c r="BE728" s="257">
        <f>IF(N728="základní",J728,0)</f>
        <v>0</v>
      </c>
      <c r="BF728" s="257">
        <f>IF(N728="snížená",J728,0)</f>
        <v>0</v>
      </c>
      <c r="BG728" s="257">
        <f>IF(N728="zákl. přenesená",J728,0)</f>
        <v>0</v>
      </c>
      <c r="BH728" s="257">
        <f>IF(N728="sníž. přenesená",J728,0)</f>
        <v>0</v>
      </c>
      <c r="BI728" s="257">
        <f>IF(N728="nulová",J728,0)</f>
        <v>0</v>
      </c>
      <c r="BJ728" s="19" t="s">
        <v>85</v>
      </c>
      <c r="BK728" s="257">
        <f>ROUND(I728*H728,2)</f>
        <v>0</v>
      </c>
      <c r="BL728" s="19" t="s">
        <v>175</v>
      </c>
      <c r="BM728" s="256" t="s">
        <v>2108</v>
      </c>
    </row>
    <row r="729" spans="1:47" s="2" customFormat="1" ht="12">
      <c r="A729" s="40"/>
      <c r="B729" s="41"/>
      <c r="C729" s="42"/>
      <c r="D729" s="260" t="s">
        <v>369</v>
      </c>
      <c r="E729" s="42"/>
      <c r="F729" s="302" t="s">
        <v>1135</v>
      </c>
      <c r="G729" s="42"/>
      <c r="H729" s="42"/>
      <c r="I729" s="156"/>
      <c r="J729" s="42"/>
      <c r="K729" s="42"/>
      <c r="L729" s="46"/>
      <c r="M729" s="303"/>
      <c r="N729" s="304"/>
      <c r="O729" s="93"/>
      <c r="P729" s="93"/>
      <c r="Q729" s="93"/>
      <c r="R729" s="93"/>
      <c r="S729" s="93"/>
      <c r="T729" s="94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T729" s="19" t="s">
        <v>369</v>
      </c>
      <c r="AU729" s="19" t="s">
        <v>85</v>
      </c>
    </row>
    <row r="730" spans="1:65" s="2" customFormat="1" ht="16.5" customHeight="1">
      <c r="A730" s="40"/>
      <c r="B730" s="41"/>
      <c r="C730" s="245" t="s">
        <v>1585</v>
      </c>
      <c r="D730" s="245" t="s">
        <v>170</v>
      </c>
      <c r="E730" s="246" t="s">
        <v>2109</v>
      </c>
      <c r="F730" s="247" t="s">
        <v>2110</v>
      </c>
      <c r="G730" s="248" t="s">
        <v>348</v>
      </c>
      <c r="H730" s="249">
        <v>2</v>
      </c>
      <c r="I730" s="250"/>
      <c r="J730" s="251">
        <f>ROUND(I730*H730,2)</f>
        <v>0</v>
      </c>
      <c r="K730" s="247" t="s">
        <v>317</v>
      </c>
      <c r="L730" s="46"/>
      <c r="M730" s="252" t="s">
        <v>1</v>
      </c>
      <c r="N730" s="253" t="s">
        <v>42</v>
      </c>
      <c r="O730" s="93"/>
      <c r="P730" s="254">
        <f>O730*H730</f>
        <v>0</v>
      </c>
      <c r="Q730" s="254">
        <v>0</v>
      </c>
      <c r="R730" s="254">
        <f>Q730*H730</f>
        <v>0</v>
      </c>
      <c r="S730" s="254">
        <v>0</v>
      </c>
      <c r="T730" s="255">
        <f>S730*H730</f>
        <v>0</v>
      </c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R730" s="256" t="s">
        <v>175</v>
      </c>
      <c r="AT730" s="256" t="s">
        <v>170</v>
      </c>
      <c r="AU730" s="256" t="s">
        <v>85</v>
      </c>
      <c r="AY730" s="19" t="s">
        <v>167</v>
      </c>
      <c r="BE730" s="257">
        <f>IF(N730="základní",J730,0)</f>
        <v>0</v>
      </c>
      <c r="BF730" s="257">
        <f>IF(N730="snížená",J730,0)</f>
        <v>0</v>
      </c>
      <c r="BG730" s="257">
        <f>IF(N730="zákl. přenesená",J730,0)</f>
        <v>0</v>
      </c>
      <c r="BH730" s="257">
        <f>IF(N730="sníž. přenesená",J730,0)</f>
        <v>0</v>
      </c>
      <c r="BI730" s="257">
        <f>IF(N730="nulová",J730,0)</f>
        <v>0</v>
      </c>
      <c r="BJ730" s="19" t="s">
        <v>85</v>
      </c>
      <c r="BK730" s="257">
        <f>ROUND(I730*H730,2)</f>
        <v>0</v>
      </c>
      <c r="BL730" s="19" t="s">
        <v>175</v>
      </c>
      <c r="BM730" s="256" t="s">
        <v>2111</v>
      </c>
    </row>
    <row r="731" spans="1:47" s="2" customFormat="1" ht="12">
      <c r="A731" s="40"/>
      <c r="B731" s="41"/>
      <c r="C731" s="42"/>
      <c r="D731" s="260" t="s">
        <v>369</v>
      </c>
      <c r="E731" s="42"/>
      <c r="F731" s="302" t="s">
        <v>1138</v>
      </c>
      <c r="G731" s="42"/>
      <c r="H731" s="42"/>
      <c r="I731" s="156"/>
      <c r="J731" s="42"/>
      <c r="K731" s="42"/>
      <c r="L731" s="46"/>
      <c r="M731" s="303"/>
      <c r="N731" s="304"/>
      <c r="O731" s="93"/>
      <c r="P731" s="93"/>
      <c r="Q731" s="93"/>
      <c r="R731" s="93"/>
      <c r="S731" s="93"/>
      <c r="T731" s="94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T731" s="19" t="s">
        <v>369</v>
      </c>
      <c r="AU731" s="19" t="s">
        <v>85</v>
      </c>
    </row>
    <row r="732" spans="1:65" s="2" customFormat="1" ht="16.5" customHeight="1">
      <c r="A732" s="40"/>
      <c r="B732" s="41"/>
      <c r="C732" s="245" t="s">
        <v>2112</v>
      </c>
      <c r="D732" s="245" t="s">
        <v>170</v>
      </c>
      <c r="E732" s="246" t="s">
        <v>2113</v>
      </c>
      <c r="F732" s="247" t="s">
        <v>2114</v>
      </c>
      <c r="G732" s="248" t="s">
        <v>173</v>
      </c>
      <c r="H732" s="249">
        <v>4.262</v>
      </c>
      <c r="I732" s="250"/>
      <c r="J732" s="251">
        <f>ROUND(I732*H732,2)</f>
        <v>0</v>
      </c>
      <c r="K732" s="247" t="s">
        <v>317</v>
      </c>
      <c r="L732" s="46"/>
      <c r="M732" s="252" t="s">
        <v>1</v>
      </c>
      <c r="N732" s="253" t="s">
        <v>42</v>
      </c>
      <c r="O732" s="93"/>
      <c r="P732" s="254">
        <f>O732*H732</f>
        <v>0</v>
      </c>
      <c r="Q732" s="254">
        <v>0</v>
      </c>
      <c r="R732" s="254">
        <f>Q732*H732</f>
        <v>0</v>
      </c>
      <c r="S732" s="254">
        <v>0</v>
      </c>
      <c r="T732" s="255">
        <f>S732*H732</f>
        <v>0</v>
      </c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R732" s="256" t="s">
        <v>175</v>
      </c>
      <c r="AT732" s="256" t="s">
        <v>170</v>
      </c>
      <c r="AU732" s="256" t="s">
        <v>85</v>
      </c>
      <c r="AY732" s="19" t="s">
        <v>167</v>
      </c>
      <c r="BE732" s="257">
        <f>IF(N732="základní",J732,0)</f>
        <v>0</v>
      </c>
      <c r="BF732" s="257">
        <f>IF(N732="snížená",J732,0)</f>
        <v>0</v>
      </c>
      <c r="BG732" s="257">
        <f>IF(N732="zákl. přenesená",J732,0)</f>
        <v>0</v>
      </c>
      <c r="BH732" s="257">
        <f>IF(N732="sníž. přenesená",J732,0)</f>
        <v>0</v>
      </c>
      <c r="BI732" s="257">
        <f>IF(N732="nulová",J732,0)</f>
        <v>0</v>
      </c>
      <c r="BJ732" s="19" t="s">
        <v>85</v>
      </c>
      <c r="BK732" s="257">
        <f>ROUND(I732*H732,2)</f>
        <v>0</v>
      </c>
      <c r="BL732" s="19" t="s">
        <v>175</v>
      </c>
      <c r="BM732" s="256" t="s">
        <v>2115</v>
      </c>
    </row>
    <row r="733" spans="1:47" s="2" customFormat="1" ht="12">
      <c r="A733" s="40"/>
      <c r="B733" s="41"/>
      <c r="C733" s="42"/>
      <c r="D733" s="260" t="s">
        <v>369</v>
      </c>
      <c r="E733" s="42"/>
      <c r="F733" s="302" t="s">
        <v>1138</v>
      </c>
      <c r="G733" s="42"/>
      <c r="H733" s="42"/>
      <c r="I733" s="156"/>
      <c r="J733" s="42"/>
      <c r="K733" s="42"/>
      <c r="L733" s="46"/>
      <c r="M733" s="303"/>
      <c r="N733" s="304"/>
      <c r="O733" s="93"/>
      <c r="P733" s="93"/>
      <c r="Q733" s="93"/>
      <c r="R733" s="93"/>
      <c r="S733" s="93"/>
      <c r="T733" s="94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T733" s="19" t="s">
        <v>369</v>
      </c>
      <c r="AU733" s="19" t="s">
        <v>85</v>
      </c>
    </row>
    <row r="734" spans="1:65" s="2" customFormat="1" ht="16.5" customHeight="1">
      <c r="A734" s="40"/>
      <c r="B734" s="41"/>
      <c r="C734" s="245" t="s">
        <v>1587</v>
      </c>
      <c r="D734" s="245" t="s">
        <v>170</v>
      </c>
      <c r="E734" s="246" t="s">
        <v>2116</v>
      </c>
      <c r="F734" s="247" t="s">
        <v>2117</v>
      </c>
      <c r="G734" s="248" t="s">
        <v>173</v>
      </c>
      <c r="H734" s="249">
        <v>2.515</v>
      </c>
      <c r="I734" s="250"/>
      <c r="J734" s="251">
        <f>ROUND(I734*H734,2)</f>
        <v>0</v>
      </c>
      <c r="K734" s="247" t="s">
        <v>317</v>
      </c>
      <c r="L734" s="46"/>
      <c r="M734" s="252" t="s">
        <v>1</v>
      </c>
      <c r="N734" s="253" t="s">
        <v>42</v>
      </c>
      <c r="O734" s="93"/>
      <c r="P734" s="254">
        <f>O734*H734</f>
        <v>0</v>
      </c>
      <c r="Q734" s="254">
        <v>0</v>
      </c>
      <c r="R734" s="254">
        <f>Q734*H734</f>
        <v>0</v>
      </c>
      <c r="S734" s="254">
        <v>0</v>
      </c>
      <c r="T734" s="255">
        <f>S734*H734</f>
        <v>0</v>
      </c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R734" s="256" t="s">
        <v>175</v>
      </c>
      <c r="AT734" s="256" t="s">
        <v>170</v>
      </c>
      <c r="AU734" s="256" t="s">
        <v>85</v>
      </c>
      <c r="AY734" s="19" t="s">
        <v>167</v>
      </c>
      <c r="BE734" s="257">
        <f>IF(N734="základní",J734,0)</f>
        <v>0</v>
      </c>
      <c r="BF734" s="257">
        <f>IF(N734="snížená",J734,0)</f>
        <v>0</v>
      </c>
      <c r="BG734" s="257">
        <f>IF(N734="zákl. přenesená",J734,0)</f>
        <v>0</v>
      </c>
      <c r="BH734" s="257">
        <f>IF(N734="sníž. přenesená",J734,0)</f>
        <v>0</v>
      </c>
      <c r="BI734" s="257">
        <f>IF(N734="nulová",J734,0)</f>
        <v>0</v>
      </c>
      <c r="BJ734" s="19" t="s">
        <v>85</v>
      </c>
      <c r="BK734" s="257">
        <f>ROUND(I734*H734,2)</f>
        <v>0</v>
      </c>
      <c r="BL734" s="19" t="s">
        <v>175</v>
      </c>
      <c r="BM734" s="256" t="s">
        <v>2118</v>
      </c>
    </row>
    <row r="735" spans="1:47" s="2" customFormat="1" ht="12">
      <c r="A735" s="40"/>
      <c r="B735" s="41"/>
      <c r="C735" s="42"/>
      <c r="D735" s="260" t="s">
        <v>369</v>
      </c>
      <c r="E735" s="42"/>
      <c r="F735" s="302" t="s">
        <v>1141</v>
      </c>
      <c r="G735" s="42"/>
      <c r="H735" s="42"/>
      <c r="I735" s="156"/>
      <c r="J735" s="42"/>
      <c r="K735" s="42"/>
      <c r="L735" s="46"/>
      <c r="M735" s="303"/>
      <c r="N735" s="304"/>
      <c r="O735" s="93"/>
      <c r="P735" s="93"/>
      <c r="Q735" s="93"/>
      <c r="R735" s="93"/>
      <c r="S735" s="93"/>
      <c r="T735" s="94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T735" s="19" t="s">
        <v>369</v>
      </c>
      <c r="AU735" s="19" t="s">
        <v>85</v>
      </c>
    </row>
    <row r="736" spans="1:65" s="2" customFormat="1" ht="16.5" customHeight="1">
      <c r="A736" s="40"/>
      <c r="B736" s="41"/>
      <c r="C736" s="245" t="s">
        <v>2119</v>
      </c>
      <c r="D736" s="245" t="s">
        <v>170</v>
      </c>
      <c r="E736" s="246" t="s">
        <v>2120</v>
      </c>
      <c r="F736" s="247" t="s">
        <v>2121</v>
      </c>
      <c r="G736" s="248" t="s">
        <v>173</v>
      </c>
      <c r="H736" s="249">
        <v>4.854</v>
      </c>
      <c r="I736" s="250"/>
      <c r="J736" s="251">
        <f>ROUND(I736*H736,2)</f>
        <v>0</v>
      </c>
      <c r="K736" s="247" t="s">
        <v>317</v>
      </c>
      <c r="L736" s="46"/>
      <c r="M736" s="252" t="s">
        <v>1</v>
      </c>
      <c r="N736" s="253" t="s">
        <v>42</v>
      </c>
      <c r="O736" s="93"/>
      <c r="P736" s="254">
        <f>O736*H736</f>
        <v>0</v>
      </c>
      <c r="Q736" s="254">
        <v>0</v>
      </c>
      <c r="R736" s="254">
        <f>Q736*H736</f>
        <v>0</v>
      </c>
      <c r="S736" s="254">
        <v>0</v>
      </c>
      <c r="T736" s="255">
        <f>S736*H736</f>
        <v>0</v>
      </c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R736" s="256" t="s">
        <v>175</v>
      </c>
      <c r="AT736" s="256" t="s">
        <v>170</v>
      </c>
      <c r="AU736" s="256" t="s">
        <v>85</v>
      </c>
      <c r="AY736" s="19" t="s">
        <v>167</v>
      </c>
      <c r="BE736" s="257">
        <f>IF(N736="základní",J736,0)</f>
        <v>0</v>
      </c>
      <c r="BF736" s="257">
        <f>IF(N736="snížená",J736,0)</f>
        <v>0</v>
      </c>
      <c r="BG736" s="257">
        <f>IF(N736="zákl. přenesená",J736,0)</f>
        <v>0</v>
      </c>
      <c r="BH736" s="257">
        <f>IF(N736="sníž. přenesená",J736,0)</f>
        <v>0</v>
      </c>
      <c r="BI736" s="257">
        <f>IF(N736="nulová",J736,0)</f>
        <v>0</v>
      </c>
      <c r="BJ736" s="19" t="s">
        <v>85</v>
      </c>
      <c r="BK736" s="257">
        <f>ROUND(I736*H736,2)</f>
        <v>0</v>
      </c>
      <c r="BL736" s="19" t="s">
        <v>175</v>
      </c>
      <c r="BM736" s="256" t="s">
        <v>2122</v>
      </c>
    </row>
    <row r="737" spans="1:47" s="2" customFormat="1" ht="12">
      <c r="A737" s="40"/>
      <c r="B737" s="41"/>
      <c r="C737" s="42"/>
      <c r="D737" s="260" t="s">
        <v>369</v>
      </c>
      <c r="E737" s="42"/>
      <c r="F737" s="302" t="s">
        <v>1135</v>
      </c>
      <c r="G737" s="42"/>
      <c r="H737" s="42"/>
      <c r="I737" s="156"/>
      <c r="J737" s="42"/>
      <c r="K737" s="42"/>
      <c r="L737" s="46"/>
      <c r="M737" s="303"/>
      <c r="N737" s="304"/>
      <c r="O737" s="93"/>
      <c r="P737" s="93"/>
      <c r="Q737" s="93"/>
      <c r="R737" s="93"/>
      <c r="S737" s="93"/>
      <c r="T737" s="94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T737" s="19" t="s">
        <v>369</v>
      </c>
      <c r="AU737" s="19" t="s">
        <v>85</v>
      </c>
    </row>
    <row r="738" spans="1:65" s="2" customFormat="1" ht="16.5" customHeight="1">
      <c r="A738" s="40"/>
      <c r="B738" s="41"/>
      <c r="C738" s="245" t="s">
        <v>1590</v>
      </c>
      <c r="D738" s="245" t="s">
        <v>170</v>
      </c>
      <c r="E738" s="246" t="s">
        <v>2123</v>
      </c>
      <c r="F738" s="247" t="s">
        <v>2124</v>
      </c>
      <c r="G738" s="248" t="s">
        <v>173</v>
      </c>
      <c r="H738" s="249">
        <v>1.604</v>
      </c>
      <c r="I738" s="250"/>
      <c r="J738" s="251">
        <f>ROUND(I738*H738,2)</f>
        <v>0</v>
      </c>
      <c r="K738" s="247" t="s">
        <v>317</v>
      </c>
      <c r="L738" s="46"/>
      <c r="M738" s="252" t="s">
        <v>1</v>
      </c>
      <c r="N738" s="253" t="s">
        <v>42</v>
      </c>
      <c r="O738" s="93"/>
      <c r="P738" s="254">
        <f>O738*H738</f>
        <v>0</v>
      </c>
      <c r="Q738" s="254">
        <v>0</v>
      </c>
      <c r="R738" s="254">
        <f>Q738*H738</f>
        <v>0</v>
      </c>
      <c r="S738" s="254">
        <v>0</v>
      </c>
      <c r="T738" s="255">
        <f>S738*H738</f>
        <v>0</v>
      </c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R738" s="256" t="s">
        <v>175</v>
      </c>
      <c r="AT738" s="256" t="s">
        <v>170</v>
      </c>
      <c r="AU738" s="256" t="s">
        <v>85</v>
      </c>
      <c r="AY738" s="19" t="s">
        <v>167</v>
      </c>
      <c r="BE738" s="257">
        <f>IF(N738="základní",J738,0)</f>
        <v>0</v>
      </c>
      <c r="BF738" s="257">
        <f>IF(N738="snížená",J738,0)</f>
        <v>0</v>
      </c>
      <c r="BG738" s="257">
        <f>IF(N738="zákl. přenesená",J738,0)</f>
        <v>0</v>
      </c>
      <c r="BH738" s="257">
        <f>IF(N738="sníž. přenesená",J738,0)</f>
        <v>0</v>
      </c>
      <c r="BI738" s="257">
        <f>IF(N738="nulová",J738,0)</f>
        <v>0</v>
      </c>
      <c r="BJ738" s="19" t="s">
        <v>85</v>
      </c>
      <c r="BK738" s="257">
        <f>ROUND(I738*H738,2)</f>
        <v>0</v>
      </c>
      <c r="BL738" s="19" t="s">
        <v>175</v>
      </c>
      <c r="BM738" s="256" t="s">
        <v>2125</v>
      </c>
    </row>
    <row r="739" spans="1:47" s="2" customFormat="1" ht="12">
      <c r="A739" s="40"/>
      <c r="B739" s="41"/>
      <c r="C739" s="42"/>
      <c r="D739" s="260" t="s">
        <v>369</v>
      </c>
      <c r="E739" s="42"/>
      <c r="F739" s="302" t="s">
        <v>1141</v>
      </c>
      <c r="G739" s="42"/>
      <c r="H739" s="42"/>
      <c r="I739" s="156"/>
      <c r="J739" s="42"/>
      <c r="K739" s="42"/>
      <c r="L739" s="46"/>
      <c r="M739" s="303"/>
      <c r="N739" s="304"/>
      <c r="O739" s="93"/>
      <c r="P739" s="93"/>
      <c r="Q739" s="93"/>
      <c r="R739" s="93"/>
      <c r="S739" s="93"/>
      <c r="T739" s="94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T739" s="19" t="s">
        <v>369</v>
      </c>
      <c r="AU739" s="19" t="s">
        <v>85</v>
      </c>
    </row>
    <row r="740" spans="1:65" s="2" customFormat="1" ht="16.5" customHeight="1">
      <c r="A740" s="40"/>
      <c r="B740" s="41"/>
      <c r="C740" s="245" t="s">
        <v>2126</v>
      </c>
      <c r="D740" s="245" t="s">
        <v>170</v>
      </c>
      <c r="E740" s="246" t="s">
        <v>2127</v>
      </c>
      <c r="F740" s="247" t="s">
        <v>2128</v>
      </c>
      <c r="G740" s="248" t="s">
        <v>173</v>
      </c>
      <c r="H740" s="249">
        <v>3.535</v>
      </c>
      <c r="I740" s="250"/>
      <c r="J740" s="251">
        <f>ROUND(I740*H740,2)</f>
        <v>0</v>
      </c>
      <c r="K740" s="247" t="s">
        <v>317</v>
      </c>
      <c r="L740" s="46"/>
      <c r="M740" s="252" t="s">
        <v>1</v>
      </c>
      <c r="N740" s="253" t="s">
        <v>42</v>
      </c>
      <c r="O740" s="93"/>
      <c r="P740" s="254">
        <f>O740*H740</f>
        <v>0</v>
      </c>
      <c r="Q740" s="254">
        <v>0</v>
      </c>
      <c r="R740" s="254">
        <f>Q740*H740</f>
        <v>0</v>
      </c>
      <c r="S740" s="254">
        <v>0</v>
      </c>
      <c r="T740" s="255">
        <f>S740*H740</f>
        <v>0</v>
      </c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R740" s="256" t="s">
        <v>175</v>
      </c>
      <c r="AT740" s="256" t="s">
        <v>170</v>
      </c>
      <c r="AU740" s="256" t="s">
        <v>85</v>
      </c>
      <c r="AY740" s="19" t="s">
        <v>167</v>
      </c>
      <c r="BE740" s="257">
        <f>IF(N740="základní",J740,0)</f>
        <v>0</v>
      </c>
      <c r="BF740" s="257">
        <f>IF(N740="snížená",J740,0)</f>
        <v>0</v>
      </c>
      <c r="BG740" s="257">
        <f>IF(N740="zákl. přenesená",J740,0)</f>
        <v>0</v>
      </c>
      <c r="BH740" s="257">
        <f>IF(N740="sníž. přenesená",J740,0)</f>
        <v>0</v>
      </c>
      <c r="BI740" s="257">
        <f>IF(N740="nulová",J740,0)</f>
        <v>0</v>
      </c>
      <c r="BJ740" s="19" t="s">
        <v>85</v>
      </c>
      <c r="BK740" s="257">
        <f>ROUND(I740*H740,2)</f>
        <v>0</v>
      </c>
      <c r="BL740" s="19" t="s">
        <v>175</v>
      </c>
      <c r="BM740" s="256" t="s">
        <v>2129</v>
      </c>
    </row>
    <row r="741" spans="1:47" s="2" customFormat="1" ht="12">
      <c r="A741" s="40"/>
      <c r="B741" s="41"/>
      <c r="C741" s="42"/>
      <c r="D741" s="260" t="s">
        <v>369</v>
      </c>
      <c r="E741" s="42"/>
      <c r="F741" s="302" t="s">
        <v>1141</v>
      </c>
      <c r="G741" s="42"/>
      <c r="H741" s="42"/>
      <c r="I741" s="156"/>
      <c r="J741" s="42"/>
      <c r="K741" s="42"/>
      <c r="L741" s="46"/>
      <c r="M741" s="303"/>
      <c r="N741" s="304"/>
      <c r="O741" s="93"/>
      <c r="P741" s="93"/>
      <c r="Q741" s="93"/>
      <c r="R741" s="93"/>
      <c r="S741" s="93"/>
      <c r="T741" s="94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T741" s="19" t="s">
        <v>369</v>
      </c>
      <c r="AU741" s="19" t="s">
        <v>85</v>
      </c>
    </row>
    <row r="742" spans="1:65" s="2" customFormat="1" ht="16.5" customHeight="1">
      <c r="A742" s="40"/>
      <c r="B742" s="41"/>
      <c r="C742" s="245" t="s">
        <v>1594</v>
      </c>
      <c r="D742" s="245" t="s">
        <v>170</v>
      </c>
      <c r="E742" s="246" t="s">
        <v>2130</v>
      </c>
      <c r="F742" s="247" t="s">
        <v>2131</v>
      </c>
      <c r="G742" s="248" t="s">
        <v>173</v>
      </c>
      <c r="H742" s="249">
        <v>3.349</v>
      </c>
      <c r="I742" s="250"/>
      <c r="J742" s="251">
        <f>ROUND(I742*H742,2)</f>
        <v>0</v>
      </c>
      <c r="K742" s="247" t="s">
        <v>317</v>
      </c>
      <c r="L742" s="46"/>
      <c r="M742" s="252" t="s">
        <v>1</v>
      </c>
      <c r="N742" s="253" t="s">
        <v>42</v>
      </c>
      <c r="O742" s="93"/>
      <c r="P742" s="254">
        <f>O742*H742</f>
        <v>0</v>
      </c>
      <c r="Q742" s="254">
        <v>0</v>
      </c>
      <c r="R742" s="254">
        <f>Q742*H742</f>
        <v>0</v>
      </c>
      <c r="S742" s="254">
        <v>0</v>
      </c>
      <c r="T742" s="255">
        <f>S742*H742</f>
        <v>0</v>
      </c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R742" s="256" t="s">
        <v>175</v>
      </c>
      <c r="AT742" s="256" t="s">
        <v>170</v>
      </c>
      <c r="AU742" s="256" t="s">
        <v>85</v>
      </c>
      <c r="AY742" s="19" t="s">
        <v>167</v>
      </c>
      <c r="BE742" s="257">
        <f>IF(N742="základní",J742,0)</f>
        <v>0</v>
      </c>
      <c r="BF742" s="257">
        <f>IF(N742="snížená",J742,0)</f>
        <v>0</v>
      </c>
      <c r="BG742" s="257">
        <f>IF(N742="zákl. přenesená",J742,0)</f>
        <v>0</v>
      </c>
      <c r="BH742" s="257">
        <f>IF(N742="sníž. přenesená",J742,0)</f>
        <v>0</v>
      </c>
      <c r="BI742" s="257">
        <f>IF(N742="nulová",J742,0)</f>
        <v>0</v>
      </c>
      <c r="BJ742" s="19" t="s">
        <v>85</v>
      </c>
      <c r="BK742" s="257">
        <f>ROUND(I742*H742,2)</f>
        <v>0</v>
      </c>
      <c r="BL742" s="19" t="s">
        <v>175</v>
      </c>
      <c r="BM742" s="256" t="s">
        <v>2132</v>
      </c>
    </row>
    <row r="743" spans="1:47" s="2" customFormat="1" ht="12">
      <c r="A743" s="40"/>
      <c r="B743" s="41"/>
      <c r="C743" s="42"/>
      <c r="D743" s="260" t="s">
        <v>369</v>
      </c>
      <c r="E743" s="42"/>
      <c r="F743" s="302" t="s">
        <v>1239</v>
      </c>
      <c r="G743" s="42"/>
      <c r="H743" s="42"/>
      <c r="I743" s="156"/>
      <c r="J743" s="42"/>
      <c r="K743" s="42"/>
      <c r="L743" s="46"/>
      <c r="M743" s="303"/>
      <c r="N743" s="304"/>
      <c r="O743" s="93"/>
      <c r="P743" s="93"/>
      <c r="Q743" s="93"/>
      <c r="R743" s="93"/>
      <c r="S743" s="93"/>
      <c r="T743" s="94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T743" s="19" t="s">
        <v>369</v>
      </c>
      <c r="AU743" s="19" t="s">
        <v>85</v>
      </c>
    </row>
    <row r="744" spans="1:65" s="2" customFormat="1" ht="16.5" customHeight="1">
      <c r="A744" s="40"/>
      <c r="B744" s="41"/>
      <c r="C744" s="245" t="s">
        <v>2133</v>
      </c>
      <c r="D744" s="245" t="s">
        <v>170</v>
      </c>
      <c r="E744" s="246" t="s">
        <v>2134</v>
      </c>
      <c r="F744" s="247" t="s">
        <v>2135</v>
      </c>
      <c r="G744" s="248" t="s">
        <v>173</v>
      </c>
      <c r="H744" s="249">
        <v>2.504</v>
      </c>
      <c r="I744" s="250"/>
      <c r="J744" s="251">
        <f>ROUND(I744*H744,2)</f>
        <v>0</v>
      </c>
      <c r="K744" s="247" t="s">
        <v>317</v>
      </c>
      <c r="L744" s="46"/>
      <c r="M744" s="252" t="s">
        <v>1</v>
      </c>
      <c r="N744" s="253" t="s">
        <v>42</v>
      </c>
      <c r="O744" s="93"/>
      <c r="P744" s="254">
        <f>O744*H744</f>
        <v>0</v>
      </c>
      <c r="Q744" s="254">
        <v>0</v>
      </c>
      <c r="R744" s="254">
        <f>Q744*H744</f>
        <v>0</v>
      </c>
      <c r="S744" s="254">
        <v>0</v>
      </c>
      <c r="T744" s="255">
        <f>S744*H744</f>
        <v>0</v>
      </c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R744" s="256" t="s">
        <v>175</v>
      </c>
      <c r="AT744" s="256" t="s">
        <v>170</v>
      </c>
      <c r="AU744" s="256" t="s">
        <v>85</v>
      </c>
      <c r="AY744" s="19" t="s">
        <v>167</v>
      </c>
      <c r="BE744" s="257">
        <f>IF(N744="základní",J744,0)</f>
        <v>0</v>
      </c>
      <c r="BF744" s="257">
        <f>IF(N744="snížená",J744,0)</f>
        <v>0</v>
      </c>
      <c r="BG744" s="257">
        <f>IF(N744="zákl. přenesená",J744,0)</f>
        <v>0</v>
      </c>
      <c r="BH744" s="257">
        <f>IF(N744="sníž. přenesená",J744,0)</f>
        <v>0</v>
      </c>
      <c r="BI744" s="257">
        <f>IF(N744="nulová",J744,0)</f>
        <v>0</v>
      </c>
      <c r="BJ744" s="19" t="s">
        <v>85</v>
      </c>
      <c r="BK744" s="257">
        <f>ROUND(I744*H744,2)</f>
        <v>0</v>
      </c>
      <c r="BL744" s="19" t="s">
        <v>175</v>
      </c>
      <c r="BM744" s="256" t="s">
        <v>2136</v>
      </c>
    </row>
    <row r="745" spans="1:47" s="2" customFormat="1" ht="12">
      <c r="A745" s="40"/>
      <c r="B745" s="41"/>
      <c r="C745" s="42"/>
      <c r="D745" s="260" t="s">
        <v>369</v>
      </c>
      <c r="E745" s="42"/>
      <c r="F745" s="302" t="s">
        <v>1135</v>
      </c>
      <c r="G745" s="42"/>
      <c r="H745" s="42"/>
      <c r="I745" s="156"/>
      <c r="J745" s="42"/>
      <c r="K745" s="42"/>
      <c r="L745" s="46"/>
      <c r="M745" s="303"/>
      <c r="N745" s="304"/>
      <c r="O745" s="93"/>
      <c r="P745" s="93"/>
      <c r="Q745" s="93"/>
      <c r="R745" s="93"/>
      <c r="S745" s="93"/>
      <c r="T745" s="94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T745" s="19" t="s">
        <v>369</v>
      </c>
      <c r="AU745" s="19" t="s">
        <v>85</v>
      </c>
    </row>
    <row r="746" spans="1:65" s="2" customFormat="1" ht="16.5" customHeight="1">
      <c r="A746" s="40"/>
      <c r="B746" s="41"/>
      <c r="C746" s="245" t="s">
        <v>1597</v>
      </c>
      <c r="D746" s="245" t="s">
        <v>170</v>
      </c>
      <c r="E746" s="246" t="s">
        <v>2137</v>
      </c>
      <c r="F746" s="247" t="s">
        <v>2138</v>
      </c>
      <c r="G746" s="248" t="s">
        <v>173</v>
      </c>
      <c r="H746" s="249">
        <v>0.235</v>
      </c>
      <c r="I746" s="250"/>
      <c r="J746" s="251">
        <f>ROUND(I746*H746,2)</f>
        <v>0</v>
      </c>
      <c r="K746" s="247" t="s">
        <v>317</v>
      </c>
      <c r="L746" s="46"/>
      <c r="M746" s="252" t="s">
        <v>1</v>
      </c>
      <c r="N746" s="253" t="s">
        <v>42</v>
      </c>
      <c r="O746" s="93"/>
      <c r="P746" s="254">
        <f>O746*H746</f>
        <v>0</v>
      </c>
      <c r="Q746" s="254">
        <v>0</v>
      </c>
      <c r="R746" s="254">
        <f>Q746*H746</f>
        <v>0</v>
      </c>
      <c r="S746" s="254">
        <v>0</v>
      </c>
      <c r="T746" s="255">
        <f>S746*H746</f>
        <v>0</v>
      </c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R746" s="256" t="s">
        <v>175</v>
      </c>
      <c r="AT746" s="256" t="s">
        <v>170</v>
      </c>
      <c r="AU746" s="256" t="s">
        <v>85</v>
      </c>
      <c r="AY746" s="19" t="s">
        <v>167</v>
      </c>
      <c r="BE746" s="257">
        <f>IF(N746="základní",J746,0)</f>
        <v>0</v>
      </c>
      <c r="BF746" s="257">
        <f>IF(N746="snížená",J746,0)</f>
        <v>0</v>
      </c>
      <c r="BG746" s="257">
        <f>IF(N746="zákl. přenesená",J746,0)</f>
        <v>0</v>
      </c>
      <c r="BH746" s="257">
        <f>IF(N746="sníž. přenesená",J746,0)</f>
        <v>0</v>
      </c>
      <c r="BI746" s="257">
        <f>IF(N746="nulová",J746,0)</f>
        <v>0</v>
      </c>
      <c r="BJ746" s="19" t="s">
        <v>85</v>
      </c>
      <c r="BK746" s="257">
        <f>ROUND(I746*H746,2)</f>
        <v>0</v>
      </c>
      <c r="BL746" s="19" t="s">
        <v>175</v>
      </c>
      <c r="BM746" s="256" t="s">
        <v>2139</v>
      </c>
    </row>
    <row r="747" spans="1:47" s="2" customFormat="1" ht="12">
      <c r="A747" s="40"/>
      <c r="B747" s="41"/>
      <c r="C747" s="42"/>
      <c r="D747" s="260" t="s">
        <v>369</v>
      </c>
      <c r="E747" s="42"/>
      <c r="F747" s="302" t="s">
        <v>2140</v>
      </c>
      <c r="G747" s="42"/>
      <c r="H747" s="42"/>
      <c r="I747" s="156"/>
      <c r="J747" s="42"/>
      <c r="K747" s="42"/>
      <c r="L747" s="46"/>
      <c r="M747" s="303"/>
      <c r="N747" s="304"/>
      <c r="O747" s="93"/>
      <c r="P747" s="93"/>
      <c r="Q747" s="93"/>
      <c r="R747" s="93"/>
      <c r="S747" s="93"/>
      <c r="T747" s="94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T747" s="19" t="s">
        <v>369</v>
      </c>
      <c r="AU747" s="19" t="s">
        <v>85</v>
      </c>
    </row>
    <row r="748" spans="1:65" s="2" customFormat="1" ht="16.5" customHeight="1">
      <c r="A748" s="40"/>
      <c r="B748" s="41"/>
      <c r="C748" s="245" t="s">
        <v>2141</v>
      </c>
      <c r="D748" s="245" t="s">
        <v>170</v>
      </c>
      <c r="E748" s="246" t="s">
        <v>2142</v>
      </c>
      <c r="F748" s="247" t="s">
        <v>2143</v>
      </c>
      <c r="G748" s="248" t="s">
        <v>173</v>
      </c>
      <c r="H748" s="249">
        <v>1.33</v>
      </c>
      <c r="I748" s="250"/>
      <c r="J748" s="251">
        <f>ROUND(I748*H748,2)</f>
        <v>0</v>
      </c>
      <c r="K748" s="247" t="s">
        <v>317</v>
      </c>
      <c r="L748" s="46"/>
      <c r="M748" s="252" t="s">
        <v>1</v>
      </c>
      <c r="N748" s="253" t="s">
        <v>42</v>
      </c>
      <c r="O748" s="93"/>
      <c r="P748" s="254">
        <f>O748*H748</f>
        <v>0</v>
      </c>
      <c r="Q748" s="254">
        <v>0</v>
      </c>
      <c r="R748" s="254">
        <f>Q748*H748</f>
        <v>0</v>
      </c>
      <c r="S748" s="254">
        <v>0</v>
      </c>
      <c r="T748" s="255">
        <f>S748*H748</f>
        <v>0</v>
      </c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R748" s="256" t="s">
        <v>175</v>
      </c>
      <c r="AT748" s="256" t="s">
        <v>170</v>
      </c>
      <c r="AU748" s="256" t="s">
        <v>85</v>
      </c>
      <c r="AY748" s="19" t="s">
        <v>167</v>
      </c>
      <c r="BE748" s="257">
        <f>IF(N748="základní",J748,0)</f>
        <v>0</v>
      </c>
      <c r="BF748" s="257">
        <f>IF(N748="snížená",J748,0)</f>
        <v>0</v>
      </c>
      <c r="BG748" s="257">
        <f>IF(N748="zákl. přenesená",J748,0)</f>
        <v>0</v>
      </c>
      <c r="BH748" s="257">
        <f>IF(N748="sníž. přenesená",J748,0)</f>
        <v>0</v>
      </c>
      <c r="BI748" s="257">
        <f>IF(N748="nulová",J748,0)</f>
        <v>0</v>
      </c>
      <c r="BJ748" s="19" t="s">
        <v>85</v>
      </c>
      <c r="BK748" s="257">
        <f>ROUND(I748*H748,2)</f>
        <v>0</v>
      </c>
      <c r="BL748" s="19" t="s">
        <v>175</v>
      </c>
      <c r="BM748" s="256" t="s">
        <v>2144</v>
      </c>
    </row>
    <row r="749" spans="1:47" s="2" customFormat="1" ht="12">
      <c r="A749" s="40"/>
      <c r="B749" s="41"/>
      <c r="C749" s="42"/>
      <c r="D749" s="260" t="s">
        <v>369</v>
      </c>
      <c r="E749" s="42"/>
      <c r="F749" s="302" t="s">
        <v>1138</v>
      </c>
      <c r="G749" s="42"/>
      <c r="H749" s="42"/>
      <c r="I749" s="156"/>
      <c r="J749" s="42"/>
      <c r="K749" s="42"/>
      <c r="L749" s="46"/>
      <c r="M749" s="303"/>
      <c r="N749" s="304"/>
      <c r="O749" s="93"/>
      <c r="P749" s="93"/>
      <c r="Q749" s="93"/>
      <c r="R749" s="93"/>
      <c r="S749" s="93"/>
      <c r="T749" s="94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T749" s="19" t="s">
        <v>369</v>
      </c>
      <c r="AU749" s="19" t="s">
        <v>85</v>
      </c>
    </row>
    <row r="750" spans="1:65" s="2" customFormat="1" ht="16.5" customHeight="1">
      <c r="A750" s="40"/>
      <c r="B750" s="41"/>
      <c r="C750" s="245" t="s">
        <v>1601</v>
      </c>
      <c r="D750" s="245" t="s">
        <v>170</v>
      </c>
      <c r="E750" s="246" t="s">
        <v>2145</v>
      </c>
      <c r="F750" s="247" t="s">
        <v>2146</v>
      </c>
      <c r="G750" s="248" t="s">
        <v>173</v>
      </c>
      <c r="H750" s="249">
        <v>0</v>
      </c>
      <c r="I750" s="250"/>
      <c r="J750" s="251">
        <f>ROUND(I750*H750,2)</f>
        <v>0</v>
      </c>
      <c r="K750" s="247" t="s">
        <v>317</v>
      </c>
      <c r="L750" s="46"/>
      <c r="M750" s="252" t="s">
        <v>1</v>
      </c>
      <c r="N750" s="253" t="s">
        <v>42</v>
      </c>
      <c r="O750" s="93"/>
      <c r="P750" s="254">
        <f>O750*H750</f>
        <v>0</v>
      </c>
      <c r="Q750" s="254">
        <v>0</v>
      </c>
      <c r="R750" s="254">
        <f>Q750*H750</f>
        <v>0</v>
      </c>
      <c r="S750" s="254">
        <v>0</v>
      </c>
      <c r="T750" s="255">
        <f>S750*H750</f>
        <v>0</v>
      </c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R750" s="256" t="s">
        <v>175</v>
      </c>
      <c r="AT750" s="256" t="s">
        <v>170</v>
      </c>
      <c r="AU750" s="256" t="s">
        <v>85</v>
      </c>
      <c r="AY750" s="19" t="s">
        <v>167</v>
      </c>
      <c r="BE750" s="257">
        <f>IF(N750="základní",J750,0)</f>
        <v>0</v>
      </c>
      <c r="BF750" s="257">
        <f>IF(N750="snížená",J750,0)</f>
        <v>0</v>
      </c>
      <c r="BG750" s="257">
        <f>IF(N750="zákl. přenesená",J750,0)</f>
        <v>0</v>
      </c>
      <c r="BH750" s="257">
        <f>IF(N750="sníž. přenesená",J750,0)</f>
        <v>0</v>
      </c>
      <c r="BI750" s="257">
        <f>IF(N750="nulová",J750,0)</f>
        <v>0</v>
      </c>
      <c r="BJ750" s="19" t="s">
        <v>85</v>
      </c>
      <c r="BK750" s="257">
        <f>ROUND(I750*H750,2)</f>
        <v>0</v>
      </c>
      <c r="BL750" s="19" t="s">
        <v>175</v>
      </c>
      <c r="BM750" s="256" t="s">
        <v>2147</v>
      </c>
    </row>
    <row r="751" spans="1:47" s="2" customFormat="1" ht="12">
      <c r="A751" s="40"/>
      <c r="B751" s="41"/>
      <c r="C751" s="42"/>
      <c r="D751" s="260" t="s">
        <v>369</v>
      </c>
      <c r="E751" s="42"/>
      <c r="F751" s="302" t="s">
        <v>2148</v>
      </c>
      <c r="G751" s="42"/>
      <c r="H751" s="42"/>
      <c r="I751" s="156"/>
      <c r="J751" s="42"/>
      <c r="K751" s="42"/>
      <c r="L751" s="46"/>
      <c r="M751" s="303"/>
      <c r="N751" s="304"/>
      <c r="O751" s="93"/>
      <c r="P751" s="93"/>
      <c r="Q751" s="93"/>
      <c r="R751" s="93"/>
      <c r="S751" s="93"/>
      <c r="T751" s="94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T751" s="19" t="s">
        <v>369</v>
      </c>
      <c r="AU751" s="19" t="s">
        <v>85</v>
      </c>
    </row>
    <row r="752" spans="1:65" s="2" customFormat="1" ht="16.5" customHeight="1">
      <c r="A752" s="40"/>
      <c r="B752" s="41"/>
      <c r="C752" s="245" t="s">
        <v>2149</v>
      </c>
      <c r="D752" s="245" t="s">
        <v>170</v>
      </c>
      <c r="E752" s="246" t="s">
        <v>2150</v>
      </c>
      <c r="F752" s="247" t="s">
        <v>2151</v>
      </c>
      <c r="G752" s="248" t="s">
        <v>173</v>
      </c>
      <c r="H752" s="249">
        <v>5.726</v>
      </c>
      <c r="I752" s="250"/>
      <c r="J752" s="251">
        <f>ROUND(I752*H752,2)</f>
        <v>0</v>
      </c>
      <c r="K752" s="247" t="s">
        <v>317</v>
      </c>
      <c r="L752" s="46"/>
      <c r="M752" s="252" t="s">
        <v>1</v>
      </c>
      <c r="N752" s="253" t="s">
        <v>42</v>
      </c>
      <c r="O752" s="93"/>
      <c r="P752" s="254">
        <f>O752*H752</f>
        <v>0</v>
      </c>
      <c r="Q752" s="254">
        <v>0</v>
      </c>
      <c r="R752" s="254">
        <f>Q752*H752</f>
        <v>0</v>
      </c>
      <c r="S752" s="254">
        <v>0</v>
      </c>
      <c r="T752" s="255">
        <f>S752*H752</f>
        <v>0</v>
      </c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R752" s="256" t="s">
        <v>175</v>
      </c>
      <c r="AT752" s="256" t="s">
        <v>170</v>
      </c>
      <c r="AU752" s="256" t="s">
        <v>85</v>
      </c>
      <c r="AY752" s="19" t="s">
        <v>167</v>
      </c>
      <c r="BE752" s="257">
        <f>IF(N752="základní",J752,0)</f>
        <v>0</v>
      </c>
      <c r="BF752" s="257">
        <f>IF(N752="snížená",J752,0)</f>
        <v>0</v>
      </c>
      <c r="BG752" s="257">
        <f>IF(N752="zákl. přenesená",J752,0)</f>
        <v>0</v>
      </c>
      <c r="BH752" s="257">
        <f>IF(N752="sníž. přenesená",J752,0)</f>
        <v>0</v>
      </c>
      <c r="BI752" s="257">
        <f>IF(N752="nulová",J752,0)</f>
        <v>0</v>
      </c>
      <c r="BJ752" s="19" t="s">
        <v>85</v>
      </c>
      <c r="BK752" s="257">
        <f>ROUND(I752*H752,2)</f>
        <v>0</v>
      </c>
      <c r="BL752" s="19" t="s">
        <v>175</v>
      </c>
      <c r="BM752" s="256" t="s">
        <v>2152</v>
      </c>
    </row>
    <row r="753" spans="1:47" s="2" customFormat="1" ht="12">
      <c r="A753" s="40"/>
      <c r="B753" s="41"/>
      <c r="C753" s="42"/>
      <c r="D753" s="260" t="s">
        <v>369</v>
      </c>
      <c r="E753" s="42"/>
      <c r="F753" s="302" t="s">
        <v>1138</v>
      </c>
      <c r="G753" s="42"/>
      <c r="H753" s="42"/>
      <c r="I753" s="156"/>
      <c r="J753" s="42"/>
      <c r="K753" s="42"/>
      <c r="L753" s="46"/>
      <c r="M753" s="303"/>
      <c r="N753" s="304"/>
      <c r="O753" s="93"/>
      <c r="P753" s="93"/>
      <c r="Q753" s="93"/>
      <c r="R753" s="93"/>
      <c r="S753" s="93"/>
      <c r="T753" s="94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T753" s="19" t="s">
        <v>369</v>
      </c>
      <c r="AU753" s="19" t="s">
        <v>85</v>
      </c>
    </row>
    <row r="754" spans="1:65" s="2" customFormat="1" ht="16.5" customHeight="1">
      <c r="A754" s="40"/>
      <c r="B754" s="41"/>
      <c r="C754" s="245" t="s">
        <v>1604</v>
      </c>
      <c r="D754" s="245" t="s">
        <v>170</v>
      </c>
      <c r="E754" s="246" t="s">
        <v>2153</v>
      </c>
      <c r="F754" s="247" t="s">
        <v>2154</v>
      </c>
      <c r="G754" s="248" t="s">
        <v>173</v>
      </c>
      <c r="H754" s="249">
        <v>8.153</v>
      </c>
      <c r="I754" s="250"/>
      <c r="J754" s="251">
        <f>ROUND(I754*H754,2)</f>
        <v>0</v>
      </c>
      <c r="K754" s="247" t="s">
        <v>317</v>
      </c>
      <c r="L754" s="46"/>
      <c r="M754" s="252" t="s">
        <v>1</v>
      </c>
      <c r="N754" s="253" t="s">
        <v>42</v>
      </c>
      <c r="O754" s="93"/>
      <c r="P754" s="254">
        <f>O754*H754</f>
        <v>0</v>
      </c>
      <c r="Q754" s="254">
        <v>0</v>
      </c>
      <c r="R754" s="254">
        <f>Q754*H754</f>
        <v>0</v>
      </c>
      <c r="S754" s="254">
        <v>0</v>
      </c>
      <c r="T754" s="255">
        <f>S754*H754</f>
        <v>0</v>
      </c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R754" s="256" t="s">
        <v>175</v>
      </c>
      <c r="AT754" s="256" t="s">
        <v>170</v>
      </c>
      <c r="AU754" s="256" t="s">
        <v>85</v>
      </c>
      <c r="AY754" s="19" t="s">
        <v>167</v>
      </c>
      <c r="BE754" s="257">
        <f>IF(N754="základní",J754,0)</f>
        <v>0</v>
      </c>
      <c r="BF754" s="257">
        <f>IF(N754="snížená",J754,0)</f>
        <v>0</v>
      </c>
      <c r="BG754" s="257">
        <f>IF(N754="zákl. přenesená",J754,0)</f>
        <v>0</v>
      </c>
      <c r="BH754" s="257">
        <f>IF(N754="sníž. přenesená",J754,0)</f>
        <v>0</v>
      </c>
      <c r="BI754" s="257">
        <f>IF(N754="nulová",J754,0)</f>
        <v>0</v>
      </c>
      <c r="BJ754" s="19" t="s">
        <v>85</v>
      </c>
      <c r="BK754" s="257">
        <f>ROUND(I754*H754,2)</f>
        <v>0</v>
      </c>
      <c r="BL754" s="19" t="s">
        <v>175</v>
      </c>
      <c r="BM754" s="256" t="s">
        <v>2155</v>
      </c>
    </row>
    <row r="755" spans="1:47" s="2" customFormat="1" ht="12">
      <c r="A755" s="40"/>
      <c r="B755" s="41"/>
      <c r="C755" s="42"/>
      <c r="D755" s="260" t="s">
        <v>369</v>
      </c>
      <c r="E755" s="42"/>
      <c r="F755" s="302" t="s">
        <v>1141</v>
      </c>
      <c r="G755" s="42"/>
      <c r="H755" s="42"/>
      <c r="I755" s="156"/>
      <c r="J755" s="42"/>
      <c r="K755" s="42"/>
      <c r="L755" s="46"/>
      <c r="M755" s="303"/>
      <c r="N755" s="304"/>
      <c r="O755" s="93"/>
      <c r="P755" s="93"/>
      <c r="Q755" s="93"/>
      <c r="R755" s="93"/>
      <c r="S755" s="93"/>
      <c r="T755" s="94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T755" s="19" t="s">
        <v>369</v>
      </c>
      <c r="AU755" s="19" t="s">
        <v>85</v>
      </c>
    </row>
    <row r="756" spans="1:65" s="2" customFormat="1" ht="16.5" customHeight="1">
      <c r="A756" s="40"/>
      <c r="B756" s="41"/>
      <c r="C756" s="245" t="s">
        <v>2156</v>
      </c>
      <c r="D756" s="245" t="s">
        <v>170</v>
      </c>
      <c r="E756" s="246" t="s">
        <v>2157</v>
      </c>
      <c r="F756" s="247" t="s">
        <v>2158</v>
      </c>
      <c r="G756" s="248" t="s">
        <v>173</v>
      </c>
      <c r="H756" s="249">
        <v>1.125</v>
      </c>
      <c r="I756" s="250"/>
      <c r="J756" s="251">
        <f>ROUND(I756*H756,2)</f>
        <v>0</v>
      </c>
      <c r="K756" s="247" t="s">
        <v>317</v>
      </c>
      <c r="L756" s="46"/>
      <c r="M756" s="252" t="s">
        <v>1</v>
      </c>
      <c r="N756" s="253" t="s">
        <v>42</v>
      </c>
      <c r="O756" s="93"/>
      <c r="P756" s="254">
        <f>O756*H756</f>
        <v>0</v>
      </c>
      <c r="Q756" s="254">
        <v>0</v>
      </c>
      <c r="R756" s="254">
        <f>Q756*H756</f>
        <v>0</v>
      </c>
      <c r="S756" s="254">
        <v>0</v>
      </c>
      <c r="T756" s="255">
        <f>S756*H756</f>
        <v>0</v>
      </c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R756" s="256" t="s">
        <v>175</v>
      </c>
      <c r="AT756" s="256" t="s">
        <v>170</v>
      </c>
      <c r="AU756" s="256" t="s">
        <v>85</v>
      </c>
      <c r="AY756" s="19" t="s">
        <v>167</v>
      </c>
      <c r="BE756" s="257">
        <f>IF(N756="základní",J756,0)</f>
        <v>0</v>
      </c>
      <c r="BF756" s="257">
        <f>IF(N756="snížená",J756,0)</f>
        <v>0</v>
      </c>
      <c r="BG756" s="257">
        <f>IF(N756="zákl. přenesená",J756,0)</f>
        <v>0</v>
      </c>
      <c r="BH756" s="257">
        <f>IF(N756="sníž. přenesená",J756,0)</f>
        <v>0</v>
      </c>
      <c r="BI756" s="257">
        <f>IF(N756="nulová",J756,0)</f>
        <v>0</v>
      </c>
      <c r="BJ756" s="19" t="s">
        <v>85</v>
      </c>
      <c r="BK756" s="257">
        <f>ROUND(I756*H756,2)</f>
        <v>0</v>
      </c>
      <c r="BL756" s="19" t="s">
        <v>175</v>
      </c>
      <c r="BM756" s="256" t="s">
        <v>2159</v>
      </c>
    </row>
    <row r="757" spans="1:47" s="2" customFormat="1" ht="12">
      <c r="A757" s="40"/>
      <c r="B757" s="41"/>
      <c r="C757" s="42"/>
      <c r="D757" s="260" t="s">
        <v>369</v>
      </c>
      <c r="E757" s="42"/>
      <c r="F757" s="302" t="s">
        <v>1138</v>
      </c>
      <c r="G757" s="42"/>
      <c r="H757" s="42"/>
      <c r="I757" s="156"/>
      <c r="J757" s="42"/>
      <c r="K757" s="42"/>
      <c r="L757" s="46"/>
      <c r="M757" s="303"/>
      <c r="N757" s="304"/>
      <c r="O757" s="93"/>
      <c r="P757" s="93"/>
      <c r="Q757" s="93"/>
      <c r="R757" s="93"/>
      <c r="S757" s="93"/>
      <c r="T757" s="94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T757" s="19" t="s">
        <v>369</v>
      </c>
      <c r="AU757" s="19" t="s">
        <v>85</v>
      </c>
    </row>
    <row r="758" spans="1:65" s="2" customFormat="1" ht="16.5" customHeight="1">
      <c r="A758" s="40"/>
      <c r="B758" s="41"/>
      <c r="C758" s="245" t="s">
        <v>1608</v>
      </c>
      <c r="D758" s="245" t="s">
        <v>170</v>
      </c>
      <c r="E758" s="246" t="s">
        <v>2160</v>
      </c>
      <c r="F758" s="247" t="s">
        <v>2161</v>
      </c>
      <c r="G758" s="248" t="s">
        <v>173</v>
      </c>
      <c r="H758" s="249">
        <v>6.014</v>
      </c>
      <c r="I758" s="250"/>
      <c r="J758" s="251">
        <f>ROUND(I758*H758,2)</f>
        <v>0</v>
      </c>
      <c r="K758" s="247" t="s">
        <v>317</v>
      </c>
      <c r="L758" s="46"/>
      <c r="M758" s="252" t="s">
        <v>1</v>
      </c>
      <c r="N758" s="253" t="s">
        <v>42</v>
      </c>
      <c r="O758" s="93"/>
      <c r="P758" s="254">
        <f>O758*H758</f>
        <v>0</v>
      </c>
      <c r="Q758" s="254">
        <v>0</v>
      </c>
      <c r="R758" s="254">
        <f>Q758*H758</f>
        <v>0</v>
      </c>
      <c r="S758" s="254">
        <v>0</v>
      </c>
      <c r="T758" s="255">
        <f>S758*H758</f>
        <v>0</v>
      </c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R758" s="256" t="s">
        <v>175</v>
      </c>
      <c r="AT758" s="256" t="s">
        <v>170</v>
      </c>
      <c r="AU758" s="256" t="s">
        <v>85</v>
      </c>
      <c r="AY758" s="19" t="s">
        <v>167</v>
      </c>
      <c r="BE758" s="257">
        <f>IF(N758="základní",J758,0)</f>
        <v>0</v>
      </c>
      <c r="BF758" s="257">
        <f>IF(N758="snížená",J758,0)</f>
        <v>0</v>
      </c>
      <c r="BG758" s="257">
        <f>IF(N758="zákl. přenesená",J758,0)</f>
        <v>0</v>
      </c>
      <c r="BH758" s="257">
        <f>IF(N758="sníž. přenesená",J758,0)</f>
        <v>0</v>
      </c>
      <c r="BI758" s="257">
        <f>IF(N758="nulová",J758,0)</f>
        <v>0</v>
      </c>
      <c r="BJ758" s="19" t="s">
        <v>85</v>
      </c>
      <c r="BK758" s="257">
        <f>ROUND(I758*H758,2)</f>
        <v>0</v>
      </c>
      <c r="BL758" s="19" t="s">
        <v>175</v>
      </c>
      <c r="BM758" s="256" t="s">
        <v>2162</v>
      </c>
    </row>
    <row r="759" spans="1:47" s="2" customFormat="1" ht="12">
      <c r="A759" s="40"/>
      <c r="B759" s="41"/>
      <c r="C759" s="42"/>
      <c r="D759" s="260" t="s">
        <v>369</v>
      </c>
      <c r="E759" s="42"/>
      <c r="F759" s="302" t="s">
        <v>1138</v>
      </c>
      <c r="G759" s="42"/>
      <c r="H759" s="42"/>
      <c r="I759" s="156"/>
      <c r="J759" s="42"/>
      <c r="K759" s="42"/>
      <c r="L759" s="46"/>
      <c r="M759" s="303"/>
      <c r="N759" s="304"/>
      <c r="O759" s="93"/>
      <c r="P759" s="93"/>
      <c r="Q759" s="93"/>
      <c r="R759" s="93"/>
      <c r="S759" s="93"/>
      <c r="T759" s="94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T759" s="19" t="s">
        <v>369</v>
      </c>
      <c r="AU759" s="19" t="s">
        <v>85</v>
      </c>
    </row>
    <row r="760" spans="1:65" s="2" customFormat="1" ht="16.5" customHeight="1">
      <c r="A760" s="40"/>
      <c r="B760" s="41"/>
      <c r="C760" s="245" t="s">
        <v>2163</v>
      </c>
      <c r="D760" s="245" t="s">
        <v>170</v>
      </c>
      <c r="E760" s="246" t="s">
        <v>2164</v>
      </c>
      <c r="F760" s="247" t="s">
        <v>2165</v>
      </c>
      <c r="G760" s="248" t="s">
        <v>173</v>
      </c>
      <c r="H760" s="249">
        <v>11.173</v>
      </c>
      <c r="I760" s="250"/>
      <c r="J760" s="251">
        <f>ROUND(I760*H760,2)</f>
        <v>0</v>
      </c>
      <c r="K760" s="247" t="s">
        <v>317</v>
      </c>
      <c r="L760" s="46"/>
      <c r="M760" s="252" t="s">
        <v>1</v>
      </c>
      <c r="N760" s="253" t="s">
        <v>42</v>
      </c>
      <c r="O760" s="93"/>
      <c r="P760" s="254">
        <f>O760*H760</f>
        <v>0</v>
      </c>
      <c r="Q760" s="254">
        <v>0</v>
      </c>
      <c r="R760" s="254">
        <f>Q760*H760</f>
        <v>0</v>
      </c>
      <c r="S760" s="254">
        <v>0</v>
      </c>
      <c r="T760" s="255">
        <f>S760*H760</f>
        <v>0</v>
      </c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R760" s="256" t="s">
        <v>175</v>
      </c>
      <c r="AT760" s="256" t="s">
        <v>170</v>
      </c>
      <c r="AU760" s="256" t="s">
        <v>85</v>
      </c>
      <c r="AY760" s="19" t="s">
        <v>167</v>
      </c>
      <c r="BE760" s="257">
        <f>IF(N760="základní",J760,0)</f>
        <v>0</v>
      </c>
      <c r="BF760" s="257">
        <f>IF(N760="snížená",J760,0)</f>
        <v>0</v>
      </c>
      <c r="BG760" s="257">
        <f>IF(N760="zákl. přenesená",J760,0)</f>
        <v>0</v>
      </c>
      <c r="BH760" s="257">
        <f>IF(N760="sníž. přenesená",J760,0)</f>
        <v>0</v>
      </c>
      <c r="BI760" s="257">
        <f>IF(N760="nulová",J760,0)</f>
        <v>0</v>
      </c>
      <c r="BJ760" s="19" t="s">
        <v>85</v>
      </c>
      <c r="BK760" s="257">
        <f>ROUND(I760*H760,2)</f>
        <v>0</v>
      </c>
      <c r="BL760" s="19" t="s">
        <v>175</v>
      </c>
      <c r="BM760" s="256" t="s">
        <v>2166</v>
      </c>
    </row>
    <row r="761" spans="1:47" s="2" customFormat="1" ht="12">
      <c r="A761" s="40"/>
      <c r="B761" s="41"/>
      <c r="C761" s="42"/>
      <c r="D761" s="260" t="s">
        <v>369</v>
      </c>
      <c r="E761" s="42"/>
      <c r="F761" s="302" t="s">
        <v>1141</v>
      </c>
      <c r="G761" s="42"/>
      <c r="H761" s="42"/>
      <c r="I761" s="156"/>
      <c r="J761" s="42"/>
      <c r="K761" s="42"/>
      <c r="L761" s="46"/>
      <c r="M761" s="303"/>
      <c r="N761" s="304"/>
      <c r="O761" s="93"/>
      <c r="P761" s="93"/>
      <c r="Q761" s="93"/>
      <c r="R761" s="93"/>
      <c r="S761" s="93"/>
      <c r="T761" s="94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T761" s="19" t="s">
        <v>369</v>
      </c>
      <c r="AU761" s="19" t="s">
        <v>85</v>
      </c>
    </row>
    <row r="762" spans="1:65" s="2" customFormat="1" ht="16.5" customHeight="1">
      <c r="A762" s="40"/>
      <c r="B762" s="41"/>
      <c r="C762" s="245" t="s">
        <v>1611</v>
      </c>
      <c r="D762" s="245" t="s">
        <v>170</v>
      </c>
      <c r="E762" s="246" t="s">
        <v>2167</v>
      </c>
      <c r="F762" s="247" t="s">
        <v>2168</v>
      </c>
      <c r="G762" s="248" t="s">
        <v>173</v>
      </c>
      <c r="H762" s="249">
        <v>5.437</v>
      </c>
      <c r="I762" s="250"/>
      <c r="J762" s="251">
        <f>ROUND(I762*H762,2)</f>
        <v>0</v>
      </c>
      <c r="K762" s="247" t="s">
        <v>317</v>
      </c>
      <c r="L762" s="46"/>
      <c r="M762" s="252" t="s">
        <v>1</v>
      </c>
      <c r="N762" s="253" t="s">
        <v>42</v>
      </c>
      <c r="O762" s="93"/>
      <c r="P762" s="254">
        <f>O762*H762</f>
        <v>0</v>
      </c>
      <c r="Q762" s="254">
        <v>0</v>
      </c>
      <c r="R762" s="254">
        <f>Q762*H762</f>
        <v>0</v>
      </c>
      <c r="S762" s="254">
        <v>0</v>
      </c>
      <c r="T762" s="255">
        <f>S762*H762</f>
        <v>0</v>
      </c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R762" s="256" t="s">
        <v>175</v>
      </c>
      <c r="AT762" s="256" t="s">
        <v>170</v>
      </c>
      <c r="AU762" s="256" t="s">
        <v>85</v>
      </c>
      <c r="AY762" s="19" t="s">
        <v>167</v>
      </c>
      <c r="BE762" s="257">
        <f>IF(N762="základní",J762,0)</f>
        <v>0</v>
      </c>
      <c r="BF762" s="257">
        <f>IF(N762="snížená",J762,0)</f>
        <v>0</v>
      </c>
      <c r="BG762" s="257">
        <f>IF(N762="zákl. přenesená",J762,0)</f>
        <v>0</v>
      </c>
      <c r="BH762" s="257">
        <f>IF(N762="sníž. přenesená",J762,0)</f>
        <v>0</v>
      </c>
      <c r="BI762" s="257">
        <f>IF(N762="nulová",J762,0)</f>
        <v>0</v>
      </c>
      <c r="BJ762" s="19" t="s">
        <v>85</v>
      </c>
      <c r="BK762" s="257">
        <f>ROUND(I762*H762,2)</f>
        <v>0</v>
      </c>
      <c r="BL762" s="19" t="s">
        <v>175</v>
      </c>
      <c r="BM762" s="256" t="s">
        <v>2169</v>
      </c>
    </row>
    <row r="763" spans="1:47" s="2" customFormat="1" ht="12">
      <c r="A763" s="40"/>
      <c r="B763" s="41"/>
      <c r="C763" s="42"/>
      <c r="D763" s="260" t="s">
        <v>369</v>
      </c>
      <c r="E763" s="42"/>
      <c r="F763" s="302" t="s">
        <v>1141</v>
      </c>
      <c r="G763" s="42"/>
      <c r="H763" s="42"/>
      <c r="I763" s="156"/>
      <c r="J763" s="42"/>
      <c r="K763" s="42"/>
      <c r="L763" s="46"/>
      <c r="M763" s="303"/>
      <c r="N763" s="304"/>
      <c r="O763" s="93"/>
      <c r="P763" s="93"/>
      <c r="Q763" s="93"/>
      <c r="R763" s="93"/>
      <c r="S763" s="93"/>
      <c r="T763" s="94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T763" s="19" t="s">
        <v>369</v>
      </c>
      <c r="AU763" s="19" t="s">
        <v>85</v>
      </c>
    </row>
    <row r="764" spans="1:65" s="2" customFormat="1" ht="16.5" customHeight="1">
      <c r="A764" s="40"/>
      <c r="B764" s="41"/>
      <c r="C764" s="245" t="s">
        <v>2170</v>
      </c>
      <c r="D764" s="245" t="s">
        <v>170</v>
      </c>
      <c r="E764" s="246" t="s">
        <v>2171</v>
      </c>
      <c r="F764" s="247" t="s">
        <v>2172</v>
      </c>
      <c r="G764" s="248" t="s">
        <v>173</v>
      </c>
      <c r="H764" s="249">
        <v>2.402</v>
      </c>
      <c r="I764" s="250"/>
      <c r="J764" s="251">
        <f>ROUND(I764*H764,2)</f>
        <v>0</v>
      </c>
      <c r="K764" s="247" t="s">
        <v>317</v>
      </c>
      <c r="L764" s="46"/>
      <c r="M764" s="252" t="s">
        <v>1</v>
      </c>
      <c r="N764" s="253" t="s">
        <v>42</v>
      </c>
      <c r="O764" s="93"/>
      <c r="P764" s="254">
        <f>O764*H764</f>
        <v>0</v>
      </c>
      <c r="Q764" s="254">
        <v>0</v>
      </c>
      <c r="R764" s="254">
        <f>Q764*H764</f>
        <v>0</v>
      </c>
      <c r="S764" s="254">
        <v>0</v>
      </c>
      <c r="T764" s="255">
        <f>S764*H764</f>
        <v>0</v>
      </c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R764" s="256" t="s">
        <v>175</v>
      </c>
      <c r="AT764" s="256" t="s">
        <v>170</v>
      </c>
      <c r="AU764" s="256" t="s">
        <v>85</v>
      </c>
      <c r="AY764" s="19" t="s">
        <v>167</v>
      </c>
      <c r="BE764" s="257">
        <f>IF(N764="základní",J764,0)</f>
        <v>0</v>
      </c>
      <c r="BF764" s="257">
        <f>IF(N764="snížená",J764,0)</f>
        <v>0</v>
      </c>
      <c r="BG764" s="257">
        <f>IF(N764="zákl. přenesená",J764,0)</f>
        <v>0</v>
      </c>
      <c r="BH764" s="257">
        <f>IF(N764="sníž. přenesená",J764,0)</f>
        <v>0</v>
      </c>
      <c r="BI764" s="257">
        <f>IF(N764="nulová",J764,0)</f>
        <v>0</v>
      </c>
      <c r="BJ764" s="19" t="s">
        <v>85</v>
      </c>
      <c r="BK764" s="257">
        <f>ROUND(I764*H764,2)</f>
        <v>0</v>
      </c>
      <c r="BL764" s="19" t="s">
        <v>175</v>
      </c>
      <c r="BM764" s="256" t="s">
        <v>2173</v>
      </c>
    </row>
    <row r="765" spans="1:47" s="2" customFormat="1" ht="12">
      <c r="A765" s="40"/>
      <c r="B765" s="41"/>
      <c r="C765" s="42"/>
      <c r="D765" s="260" t="s">
        <v>369</v>
      </c>
      <c r="E765" s="42"/>
      <c r="F765" s="302" t="s">
        <v>2174</v>
      </c>
      <c r="G765" s="42"/>
      <c r="H765" s="42"/>
      <c r="I765" s="156"/>
      <c r="J765" s="42"/>
      <c r="K765" s="42"/>
      <c r="L765" s="46"/>
      <c r="M765" s="303"/>
      <c r="N765" s="304"/>
      <c r="O765" s="93"/>
      <c r="P765" s="93"/>
      <c r="Q765" s="93"/>
      <c r="R765" s="93"/>
      <c r="S765" s="93"/>
      <c r="T765" s="94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T765" s="19" t="s">
        <v>369</v>
      </c>
      <c r="AU765" s="19" t="s">
        <v>85</v>
      </c>
    </row>
    <row r="766" spans="1:65" s="2" customFormat="1" ht="16.5" customHeight="1">
      <c r="A766" s="40"/>
      <c r="B766" s="41"/>
      <c r="C766" s="245" t="s">
        <v>1615</v>
      </c>
      <c r="D766" s="245" t="s">
        <v>170</v>
      </c>
      <c r="E766" s="246" t="s">
        <v>2175</v>
      </c>
      <c r="F766" s="247" t="s">
        <v>2176</v>
      </c>
      <c r="G766" s="248" t="s">
        <v>173</v>
      </c>
      <c r="H766" s="249">
        <v>3.638</v>
      </c>
      <c r="I766" s="250"/>
      <c r="J766" s="251">
        <f>ROUND(I766*H766,2)</f>
        <v>0</v>
      </c>
      <c r="K766" s="247" t="s">
        <v>317</v>
      </c>
      <c r="L766" s="46"/>
      <c r="M766" s="252" t="s">
        <v>1</v>
      </c>
      <c r="N766" s="253" t="s">
        <v>42</v>
      </c>
      <c r="O766" s="93"/>
      <c r="P766" s="254">
        <f>O766*H766</f>
        <v>0</v>
      </c>
      <c r="Q766" s="254">
        <v>0</v>
      </c>
      <c r="R766" s="254">
        <f>Q766*H766</f>
        <v>0</v>
      </c>
      <c r="S766" s="254">
        <v>0</v>
      </c>
      <c r="T766" s="255">
        <f>S766*H766</f>
        <v>0</v>
      </c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R766" s="256" t="s">
        <v>175</v>
      </c>
      <c r="AT766" s="256" t="s">
        <v>170</v>
      </c>
      <c r="AU766" s="256" t="s">
        <v>85</v>
      </c>
      <c r="AY766" s="19" t="s">
        <v>167</v>
      </c>
      <c r="BE766" s="257">
        <f>IF(N766="základní",J766,0)</f>
        <v>0</v>
      </c>
      <c r="BF766" s="257">
        <f>IF(N766="snížená",J766,0)</f>
        <v>0</v>
      </c>
      <c r="BG766" s="257">
        <f>IF(N766="zákl. přenesená",J766,0)</f>
        <v>0</v>
      </c>
      <c r="BH766" s="257">
        <f>IF(N766="sníž. přenesená",J766,0)</f>
        <v>0</v>
      </c>
      <c r="BI766" s="257">
        <f>IF(N766="nulová",J766,0)</f>
        <v>0</v>
      </c>
      <c r="BJ766" s="19" t="s">
        <v>85</v>
      </c>
      <c r="BK766" s="257">
        <f>ROUND(I766*H766,2)</f>
        <v>0</v>
      </c>
      <c r="BL766" s="19" t="s">
        <v>175</v>
      </c>
      <c r="BM766" s="256" t="s">
        <v>2177</v>
      </c>
    </row>
    <row r="767" spans="1:47" s="2" customFormat="1" ht="12">
      <c r="A767" s="40"/>
      <c r="B767" s="41"/>
      <c r="C767" s="42"/>
      <c r="D767" s="260" t="s">
        <v>369</v>
      </c>
      <c r="E767" s="42"/>
      <c r="F767" s="302" t="s">
        <v>1138</v>
      </c>
      <c r="G767" s="42"/>
      <c r="H767" s="42"/>
      <c r="I767" s="156"/>
      <c r="J767" s="42"/>
      <c r="K767" s="42"/>
      <c r="L767" s="46"/>
      <c r="M767" s="303"/>
      <c r="N767" s="304"/>
      <c r="O767" s="93"/>
      <c r="P767" s="93"/>
      <c r="Q767" s="93"/>
      <c r="R767" s="93"/>
      <c r="S767" s="93"/>
      <c r="T767" s="94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T767" s="19" t="s">
        <v>369</v>
      </c>
      <c r="AU767" s="19" t="s">
        <v>85</v>
      </c>
    </row>
    <row r="768" spans="1:65" s="2" customFormat="1" ht="16.5" customHeight="1">
      <c r="A768" s="40"/>
      <c r="B768" s="41"/>
      <c r="C768" s="245" t="s">
        <v>2178</v>
      </c>
      <c r="D768" s="245" t="s">
        <v>170</v>
      </c>
      <c r="E768" s="246" t="s">
        <v>2179</v>
      </c>
      <c r="F768" s="247" t="s">
        <v>2180</v>
      </c>
      <c r="G768" s="248" t="s">
        <v>173</v>
      </c>
      <c r="H768" s="249">
        <v>35.152</v>
      </c>
      <c r="I768" s="250"/>
      <c r="J768" s="251">
        <f>ROUND(I768*H768,2)</f>
        <v>0</v>
      </c>
      <c r="K768" s="247" t="s">
        <v>317</v>
      </c>
      <c r="L768" s="46"/>
      <c r="M768" s="252" t="s">
        <v>1</v>
      </c>
      <c r="N768" s="253" t="s">
        <v>42</v>
      </c>
      <c r="O768" s="93"/>
      <c r="P768" s="254">
        <f>O768*H768</f>
        <v>0</v>
      </c>
      <c r="Q768" s="254">
        <v>0</v>
      </c>
      <c r="R768" s="254">
        <f>Q768*H768</f>
        <v>0</v>
      </c>
      <c r="S768" s="254">
        <v>0</v>
      </c>
      <c r="T768" s="255">
        <f>S768*H768</f>
        <v>0</v>
      </c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R768" s="256" t="s">
        <v>175</v>
      </c>
      <c r="AT768" s="256" t="s">
        <v>170</v>
      </c>
      <c r="AU768" s="256" t="s">
        <v>85</v>
      </c>
      <c r="AY768" s="19" t="s">
        <v>167</v>
      </c>
      <c r="BE768" s="257">
        <f>IF(N768="základní",J768,0)</f>
        <v>0</v>
      </c>
      <c r="BF768" s="257">
        <f>IF(N768="snížená",J768,0)</f>
        <v>0</v>
      </c>
      <c r="BG768" s="257">
        <f>IF(N768="zákl. přenesená",J768,0)</f>
        <v>0</v>
      </c>
      <c r="BH768" s="257">
        <f>IF(N768="sníž. přenesená",J768,0)</f>
        <v>0</v>
      </c>
      <c r="BI768" s="257">
        <f>IF(N768="nulová",J768,0)</f>
        <v>0</v>
      </c>
      <c r="BJ768" s="19" t="s">
        <v>85</v>
      </c>
      <c r="BK768" s="257">
        <f>ROUND(I768*H768,2)</f>
        <v>0</v>
      </c>
      <c r="BL768" s="19" t="s">
        <v>175</v>
      </c>
      <c r="BM768" s="256" t="s">
        <v>2181</v>
      </c>
    </row>
    <row r="769" spans="1:47" s="2" customFormat="1" ht="12">
      <c r="A769" s="40"/>
      <c r="B769" s="41"/>
      <c r="C769" s="42"/>
      <c r="D769" s="260" t="s">
        <v>369</v>
      </c>
      <c r="E769" s="42"/>
      <c r="F769" s="302" t="s">
        <v>2182</v>
      </c>
      <c r="G769" s="42"/>
      <c r="H769" s="42"/>
      <c r="I769" s="156"/>
      <c r="J769" s="42"/>
      <c r="K769" s="42"/>
      <c r="L769" s="46"/>
      <c r="M769" s="303"/>
      <c r="N769" s="304"/>
      <c r="O769" s="93"/>
      <c r="P769" s="93"/>
      <c r="Q769" s="93"/>
      <c r="R769" s="93"/>
      <c r="S769" s="93"/>
      <c r="T769" s="94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T769" s="19" t="s">
        <v>369</v>
      </c>
      <c r="AU769" s="19" t="s">
        <v>85</v>
      </c>
    </row>
    <row r="770" spans="1:65" s="2" customFormat="1" ht="16.5" customHeight="1">
      <c r="A770" s="40"/>
      <c r="B770" s="41"/>
      <c r="C770" s="245" t="s">
        <v>1618</v>
      </c>
      <c r="D770" s="245" t="s">
        <v>170</v>
      </c>
      <c r="E770" s="246" t="s">
        <v>2183</v>
      </c>
      <c r="F770" s="247" t="s">
        <v>2184</v>
      </c>
      <c r="G770" s="248" t="s">
        <v>173</v>
      </c>
      <c r="H770" s="249">
        <v>173.484</v>
      </c>
      <c r="I770" s="250"/>
      <c r="J770" s="251">
        <f>ROUND(I770*H770,2)</f>
        <v>0</v>
      </c>
      <c r="K770" s="247" t="s">
        <v>317</v>
      </c>
      <c r="L770" s="46"/>
      <c r="M770" s="252" t="s">
        <v>1</v>
      </c>
      <c r="N770" s="253" t="s">
        <v>42</v>
      </c>
      <c r="O770" s="93"/>
      <c r="P770" s="254">
        <f>O770*H770</f>
        <v>0</v>
      </c>
      <c r="Q770" s="254">
        <v>0</v>
      </c>
      <c r="R770" s="254">
        <f>Q770*H770</f>
        <v>0</v>
      </c>
      <c r="S770" s="254">
        <v>0</v>
      </c>
      <c r="T770" s="255">
        <f>S770*H770</f>
        <v>0</v>
      </c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R770" s="256" t="s">
        <v>175</v>
      </c>
      <c r="AT770" s="256" t="s">
        <v>170</v>
      </c>
      <c r="AU770" s="256" t="s">
        <v>85</v>
      </c>
      <c r="AY770" s="19" t="s">
        <v>167</v>
      </c>
      <c r="BE770" s="257">
        <f>IF(N770="základní",J770,0)</f>
        <v>0</v>
      </c>
      <c r="BF770" s="257">
        <f>IF(N770="snížená",J770,0)</f>
        <v>0</v>
      </c>
      <c r="BG770" s="257">
        <f>IF(N770="zákl. přenesená",J770,0)</f>
        <v>0</v>
      </c>
      <c r="BH770" s="257">
        <f>IF(N770="sníž. přenesená",J770,0)</f>
        <v>0</v>
      </c>
      <c r="BI770" s="257">
        <f>IF(N770="nulová",J770,0)</f>
        <v>0</v>
      </c>
      <c r="BJ770" s="19" t="s">
        <v>85</v>
      </c>
      <c r="BK770" s="257">
        <f>ROUND(I770*H770,2)</f>
        <v>0</v>
      </c>
      <c r="BL770" s="19" t="s">
        <v>175</v>
      </c>
      <c r="BM770" s="256" t="s">
        <v>2185</v>
      </c>
    </row>
    <row r="771" spans="1:47" s="2" customFormat="1" ht="12">
      <c r="A771" s="40"/>
      <c r="B771" s="41"/>
      <c r="C771" s="42"/>
      <c r="D771" s="260" t="s">
        <v>369</v>
      </c>
      <c r="E771" s="42"/>
      <c r="F771" s="302" t="s">
        <v>1135</v>
      </c>
      <c r="G771" s="42"/>
      <c r="H771" s="42"/>
      <c r="I771" s="156"/>
      <c r="J771" s="42"/>
      <c r="K771" s="42"/>
      <c r="L771" s="46"/>
      <c r="M771" s="303"/>
      <c r="N771" s="304"/>
      <c r="O771" s="93"/>
      <c r="P771" s="93"/>
      <c r="Q771" s="93"/>
      <c r="R771" s="93"/>
      <c r="S771" s="93"/>
      <c r="T771" s="94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T771" s="19" t="s">
        <v>369</v>
      </c>
      <c r="AU771" s="19" t="s">
        <v>85</v>
      </c>
    </row>
    <row r="772" spans="1:65" s="2" customFormat="1" ht="16.5" customHeight="1">
      <c r="A772" s="40"/>
      <c r="B772" s="41"/>
      <c r="C772" s="245" t="s">
        <v>2186</v>
      </c>
      <c r="D772" s="245" t="s">
        <v>170</v>
      </c>
      <c r="E772" s="246" t="s">
        <v>2187</v>
      </c>
      <c r="F772" s="247" t="s">
        <v>2188</v>
      </c>
      <c r="G772" s="248" t="s">
        <v>173</v>
      </c>
      <c r="H772" s="249">
        <v>5.466</v>
      </c>
      <c r="I772" s="250"/>
      <c r="J772" s="251">
        <f>ROUND(I772*H772,2)</f>
        <v>0</v>
      </c>
      <c r="K772" s="247" t="s">
        <v>317</v>
      </c>
      <c r="L772" s="46"/>
      <c r="M772" s="252" t="s">
        <v>1</v>
      </c>
      <c r="N772" s="253" t="s">
        <v>42</v>
      </c>
      <c r="O772" s="93"/>
      <c r="P772" s="254">
        <f>O772*H772</f>
        <v>0</v>
      </c>
      <c r="Q772" s="254">
        <v>0</v>
      </c>
      <c r="R772" s="254">
        <f>Q772*H772</f>
        <v>0</v>
      </c>
      <c r="S772" s="254">
        <v>0</v>
      </c>
      <c r="T772" s="255">
        <f>S772*H772</f>
        <v>0</v>
      </c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R772" s="256" t="s">
        <v>175</v>
      </c>
      <c r="AT772" s="256" t="s">
        <v>170</v>
      </c>
      <c r="AU772" s="256" t="s">
        <v>85</v>
      </c>
      <c r="AY772" s="19" t="s">
        <v>167</v>
      </c>
      <c r="BE772" s="257">
        <f>IF(N772="základní",J772,0)</f>
        <v>0</v>
      </c>
      <c r="BF772" s="257">
        <f>IF(N772="snížená",J772,0)</f>
        <v>0</v>
      </c>
      <c r="BG772" s="257">
        <f>IF(N772="zákl. přenesená",J772,0)</f>
        <v>0</v>
      </c>
      <c r="BH772" s="257">
        <f>IF(N772="sníž. přenesená",J772,0)</f>
        <v>0</v>
      </c>
      <c r="BI772" s="257">
        <f>IF(N772="nulová",J772,0)</f>
        <v>0</v>
      </c>
      <c r="BJ772" s="19" t="s">
        <v>85</v>
      </c>
      <c r="BK772" s="257">
        <f>ROUND(I772*H772,2)</f>
        <v>0</v>
      </c>
      <c r="BL772" s="19" t="s">
        <v>175</v>
      </c>
      <c r="BM772" s="256" t="s">
        <v>2189</v>
      </c>
    </row>
    <row r="773" spans="1:47" s="2" customFormat="1" ht="12">
      <c r="A773" s="40"/>
      <c r="B773" s="41"/>
      <c r="C773" s="42"/>
      <c r="D773" s="260" t="s">
        <v>369</v>
      </c>
      <c r="E773" s="42"/>
      <c r="F773" s="302" t="s">
        <v>1197</v>
      </c>
      <c r="G773" s="42"/>
      <c r="H773" s="42"/>
      <c r="I773" s="156"/>
      <c r="J773" s="42"/>
      <c r="K773" s="42"/>
      <c r="L773" s="46"/>
      <c r="M773" s="303"/>
      <c r="N773" s="304"/>
      <c r="O773" s="93"/>
      <c r="P773" s="93"/>
      <c r="Q773" s="93"/>
      <c r="R773" s="93"/>
      <c r="S773" s="93"/>
      <c r="T773" s="94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T773" s="19" t="s">
        <v>369</v>
      </c>
      <c r="AU773" s="19" t="s">
        <v>85</v>
      </c>
    </row>
    <row r="774" spans="1:65" s="2" customFormat="1" ht="16.5" customHeight="1">
      <c r="A774" s="40"/>
      <c r="B774" s="41"/>
      <c r="C774" s="245" t="s">
        <v>1622</v>
      </c>
      <c r="D774" s="245" t="s">
        <v>170</v>
      </c>
      <c r="E774" s="246" t="s">
        <v>2190</v>
      </c>
      <c r="F774" s="247" t="s">
        <v>2191</v>
      </c>
      <c r="G774" s="248" t="s">
        <v>173</v>
      </c>
      <c r="H774" s="249">
        <v>2.088</v>
      </c>
      <c r="I774" s="250"/>
      <c r="J774" s="251">
        <f>ROUND(I774*H774,2)</f>
        <v>0</v>
      </c>
      <c r="K774" s="247" t="s">
        <v>317</v>
      </c>
      <c r="L774" s="46"/>
      <c r="M774" s="252" t="s">
        <v>1</v>
      </c>
      <c r="N774" s="253" t="s">
        <v>42</v>
      </c>
      <c r="O774" s="93"/>
      <c r="P774" s="254">
        <f>O774*H774</f>
        <v>0</v>
      </c>
      <c r="Q774" s="254">
        <v>0</v>
      </c>
      <c r="R774" s="254">
        <f>Q774*H774</f>
        <v>0</v>
      </c>
      <c r="S774" s="254">
        <v>0</v>
      </c>
      <c r="T774" s="255">
        <f>S774*H774</f>
        <v>0</v>
      </c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R774" s="256" t="s">
        <v>175</v>
      </c>
      <c r="AT774" s="256" t="s">
        <v>170</v>
      </c>
      <c r="AU774" s="256" t="s">
        <v>85</v>
      </c>
      <c r="AY774" s="19" t="s">
        <v>167</v>
      </c>
      <c r="BE774" s="257">
        <f>IF(N774="základní",J774,0)</f>
        <v>0</v>
      </c>
      <c r="BF774" s="257">
        <f>IF(N774="snížená",J774,0)</f>
        <v>0</v>
      </c>
      <c r="BG774" s="257">
        <f>IF(N774="zákl. přenesená",J774,0)</f>
        <v>0</v>
      </c>
      <c r="BH774" s="257">
        <f>IF(N774="sníž. přenesená",J774,0)</f>
        <v>0</v>
      </c>
      <c r="BI774" s="257">
        <f>IF(N774="nulová",J774,0)</f>
        <v>0</v>
      </c>
      <c r="BJ774" s="19" t="s">
        <v>85</v>
      </c>
      <c r="BK774" s="257">
        <f>ROUND(I774*H774,2)</f>
        <v>0</v>
      </c>
      <c r="BL774" s="19" t="s">
        <v>175</v>
      </c>
      <c r="BM774" s="256" t="s">
        <v>2192</v>
      </c>
    </row>
    <row r="775" spans="1:47" s="2" customFormat="1" ht="12">
      <c r="A775" s="40"/>
      <c r="B775" s="41"/>
      <c r="C775" s="42"/>
      <c r="D775" s="260" t="s">
        <v>369</v>
      </c>
      <c r="E775" s="42"/>
      <c r="F775" s="302" t="s">
        <v>1135</v>
      </c>
      <c r="G775" s="42"/>
      <c r="H775" s="42"/>
      <c r="I775" s="156"/>
      <c r="J775" s="42"/>
      <c r="K775" s="42"/>
      <c r="L775" s="46"/>
      <c r="M775" s="303"/>
      <c r="N775" s="304"/>
      <c r="O775" s="93"/>
      <c r="P775" s="93"/>
      <c r="Q775" s="93"/>
      <c r="R775" s="93"/>
      <c r="S775" s="93"/>
      <c r="T775" s="94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T775" s="19" t="s">
        <v>369</v>
      </c>
      <c r="AU775" s="19" t="s">
        <v>85</v>
      </c>
    </row>
    <row r="776" spans="1:65" s="2" customFormat="1" ht="16.5" customHeight="1">
      <c r="A776" s="40"/>
      <c r="B776" s="41"/>
      <c r="C776" s="245" t="s">
        <v>2193</v>
      </c>
      <c r="D776" s="245" t="s">
        <v>170</v>
      </c>
      <c r="E776" s="246" t="s">
        <v>2194</v>
      </c>
      <c r="F776" s="247" t="s">
        <v>2195</v>
      </c>
      <c r="G776" s="248" t="s">
        <v>173</v>
      </c>
      <c r="H776" s="249">
        <v>1.628</v>
      </c>
      <c r="I776" s="250"/>
      <c r="J776" s="251">
        <f>ROUND(I776*H776,2)</f>
        <v>0</v>
      </c>
      <c r="K776" s="247" t="s">
        <v>317</v>
      </c>
      <c r="L776" s="46"/>
      <c r="M776" s="252" t="s">
        <v>1</v>
      </c>
      <c r="N776" s="253" t="s">
        <v>42</v>
      </c>
      <c r="O776" s="93"/>
      <c r="P776" s="254">
        <f>O776*H776</f>
        <v>0</v>
      </c>
      <c r="Q776" s="254">
        <v>0</v>
      </c>
      <c r="R776" s="254">
        <f>Q776*H776</f>
        <v>0</v>
      </c>
      <c r="S776" s="254">
        <v>0</v>
      </c>
      <c r="T776" s="255">
        <f>S776*H776</f>
        <v>0</v>
      </c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R776" s="256" t="s">
        <v>175</v>
      </c>
      <c r="AT776" s="256" t="s">
        <v>170</v>
      </c>
      <c r="AU776" s="256" t="s">
        <v>85</v>
      </c>
      <c r="AY776" s="19" t="s">
        <v>167</v>
      </c>
      <c r="BE776" s="257">
        <f>IF(N776="základní",J776,0)</f>
        <v>0</v>
      </c>
      <c r="BF776" s="257">
        <f>IF(N776="snížená",J776,0)</f>
        <v>0</v>
      </c>
      <c r="BG776" s="257">
        <f>IF(N776="zákl. přenesená",J776,0)</f>
        <v>0</v>
      </c>
      <c r="BH776" s="257">
        <f>IF(N776="sníž. přenesená",J776,0)</f>
        <v>0</v>
      </c>
      <c r="BI776" s="257">
        <f>IF(N776="nulová",J776,0)</f>
        <v>0</v>
      </c>
      <c r="BJ776" s="19" t="s">
        <v>85</v>
      </c>
      <c r="BK776" s="257">
        <f>ROUND(I776*H776,2)</f>
        <v>0</v>
      </c>
      <c r="BL776" s="19" t="s">
        <v>175</v>
      </c>
      <c r="BM776" s="256" t="s">
        <v>2196</v>
      </c>
    </row>
    <row r="777" spans="1:47" s="2" customFormat="1" ht="12">
      <c r="A777" s="40"/>
      <c r="B777" s="41"/>
      <c r="C777" s="42"/>
      <c r="D777" s="260" t="s">
        <v>369</v>
      </c>
      <c r="E777" s="42"/>
      <c r="F777" s="302" t="s">
        <v>1138</v>
      </c>
      <c r="G777" s="42"/>
      <c r="H777" s="42"/>
      <c r="I777" s="156"/>
      <c r="J777" s="42"/>
      <c r="K777" s="42"/>
      <c r="L777" s="46"/>
      <c r="M777" s="303"/>
      <c r="N777" s="304"/>
      <c r="O777" s="93"/>
      <c r="P777" s="93"/>
      <c r="Q777" s="93"/>
      <c r="R777" s="93"/>
      <c r="S777" s="93"/>
      <c r="T777" s="94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T777" s="19" t="s">
        <v>369</v>
      </c>
      <c r="AU777" s="19" t="s">
        <v>85</v>
      </c>
    </row>
    <row r="778" spans="1:65" s="2" customFormat="1" ht="16.5" customHeight="1">
      <c r="A778" s="40"/>
      <c r="B778" s="41"/>
      <c r="C778" s="245" t="s">
        <v>1625</v>
      </c>
      <c r="D778" s="245" t="s">
        <v>170</v>
      </c>
      <c r="E778" s="246" t="s">
        <v>2197</v>
      </c>
      <c r="F778" s="247" t="s">
        <v>2198</v>
      </c>
      <c r="G778" s="248" t="s">
        <v>173</v>
      </c>
      <c r="H778" s="249">
        <v>0.78</v>
      </c>
      <c r="I778" s="250"/>
      <c r="J778" s="251">
        <f>ROUND(I778*H778,2)</f>
        <v>0</v>
      </c>
      <c r="K778" s="247" t="s">
        <v>317</v>
      </c>
      <c r="L778" s="46"/>
      <c r="M778" s="252" t="s">
        <v>1</v>
      </c>
      <c r="N778" s="253" t="s">
        <v>42</v>
      </c>
      <c r="O778" s="93"/>
      <c r="P778" s="254">
        <f>O778*H778</f>
        <v>0</v>
      </c>
      <c r="Q778" s="254">
        <v>0</v>
      </c>
      <c r="R778" s="254">
        <f>Q778*H778</f>
        <v>0</v>
      </c>
      <c r="S778" s="254">
        <v>0</v>
      </c>
      <c r="T778" s="255">
        <f>S778*H778</f>
        <v>0</v>
      </c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R778" s="256" t="s">
        <v>175</v>
      </c>
      <c r="AT778" s="256" t="s">
        <v>170</v>
      </c>
      <c r="AU778" s="256" t="s">
        <v>85</v>
      </c>
      <c r="AY778" s="19" t="s">
        <v>167</v>
      </c>
      <c r="BE778" s="257">
        <f>IF(N778="základní",J778,0)</f>
        <v>0</v>
      </c>
      <c r="BF778" s="257">
        <f>IF(N778="snížená",J778,0)</f>
        <v>0</v>
      </c>
      <c r="BG778" s="257">
        <f>IF(N778="zákl. přenesená",J778,0)</f>
        <v>0</v>
      </c>
      <c r="BH778" s="257">
        <f>IF(N778="sníž. přenesená",J778,0)</f>
        <v>0</v>
      </c>
      <c r="BI778" s="257">
        <f>IF(N778="nulová",J778,0)</f>
        <v>0</v>
      </c>
      <c r="BJ778" s="19" t="s">
        <v>85</v>
      </c>
      <c r="BK778" s="257">
        <f>ROUND(I778*H778,2)</f>
        <v>0</v>
      </c>
      <c r="BL778" s="19" t="s">
        <v>175</v>
      </c>
      <c r="BM778" s="256" t="s">
        <v>2199</v>
      </c>
    </row>
    <row r="779" spans="1:47" s="2" customFormat="1" ht="12">
      <c r="A779" s="40"/>
      <c r="B779" s="41"/>
      <c r="C779" s="42"/>
      <c r="D779" s="260" t="s">
        <v>369</v>
      </c>
      <c r="E779" s="42"/>
      <c r="F779" s="302" t="s">
        <v>1135</v>
      </c>
      <c r="G779" s="42"/>
      <c r="H779" s="42"/>
      <c r="I779" s="156"/>
      <c r="J779" s="42"/>
      <c r="K779" s="42"/>
      <c r="L779" s="46"/>
      <c r="M779" s="303"/>
      <c r="N779" s="304"/>
      <c r="O779" s="93"/>
      <c r="P779" s="93"/>
      <c r="Q779" s="93"/>
      <c r="R779" s="93"/>
      <c r="S779" s="93"/>
      <c r="T779" s="94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T779" s="19" t="s">
        <v>369</v>
      </c>
      <c r="AU779" s="19" t="s">
        <v>85</v>
      </c>
    </row>
    <row r="780" spans="1:65" s="2" customFormat="1" ht="16.5" customHeight="1">
      <c r="A780" s="40"/>
      <c r="B780" s="41"/>
      <c r="C780" s="245" t="s">
        <v>2200</v>
      </c>
      <c r="D780" s="245" t="s">
        <v>170</v>
      </c>
      <c r="E780" s="246" t="s">
        <v>2201</v>
      </c>
      <c r="F780" s="247" t="s">
        <v>2202</v>
      </c>
      <c r="G780" s="248" t="s">
        <v>173</v>
      </c>
      <c r="H780" s="249">
        <v>1.475</v>
      </c>
      <c r="I780" s="250"/>
      <c r="J780" s="251">
        <f>ROUND(I780*H780,2)</f>
        <v>0</v>
      </c>
      <c r="K780" s="247" t="s">
        <v>317</v>
      </c>
      <c r="L780" s="46"/>
      <c r="M780" s="252" t="s">
        <v>1</v>
      </c>
      <c r="N780" s="253" t="s">
        <v>42</v>
      </c>
      <c r="O780" s="93"/>
      <c r="P780" s="254">
        <f>O780*H780</f>
        <v>0</v>
      </c>
      <c r="Q780" s="254">
        <v>0</v>
      </c>
      <c r="R780" s="254">
        <f>Q780*H780</f>
        <v>0</v>
      </c>
      <c r="S780" s="254">
        <v>0</v>
      </c>
      <c r="T780" s="255">
        <f>S780*H780</f>
        <v>0</v>
      </c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R780" s="256" t="s">
        <v>175</v>
      </c>
      <c r="AT780" s="256" t="s">
        <v>170</v>
      </c>
      <c r="AU780" s="256" t="s">
        <v>85</v>
      </c>
      <c r="AY780" s="19" t="s">
        <v>167</v>
      </c>
      <c r="BE780" s="257">
        <f>IF(N780="základní",J780,0)</f>
        <v>0</v>
      </c>
      <c r="BF780" s="257">
        <f>IF(N780="snížená",J780,0)</f>
        <v>0</v>
      </c>
      <c r="BG780" s="257">
        <f>IF(N780="zákl. přenesená",J780,0)</f>
        <v>0</v>
      </c>
      <c r="BH780" s="257">
        <f>IF(N780="sníž. přenesená",J780,0)</f>
        <v>0</v>
      </c>
      <c r="BI780" s="257">
        <f>IF(N780="nulová",J780,0)</f>
        <v>0</v>
      </c>
      <c r="BJ780" s="19" t="s">
        <v>85</v>
      </c>
      <c r="BK780" s="257">
        <f>ROUND(I780*H780,2)</f>
        <v>0</v>
      </c>
      <c r="BL780" s="19" t="s">
        <v>175</v>
      </c>
      <c r="BM780" s="256" t="s">
        <v>2203</v>
      </c>
    </row>
    <row r="781" spans="1:47" s="2" customFormat="1" ht="12">
      <c r="A781" s="40"/>
      <c r="B781" s="41"/>
      <c r="C781" s="42"/>
      <c r="D781" s="260" t="s">
        <v>369</v>
      </c>
      <c r="E781" s="42"/>
      <c r="F781" s="302" t="s">
        <v>1141</v>
      </c>
      <c r="G781" s="42"/>
      <c r="H781" s="42"/>
      <c r="I781" s="156"/>
      <c r="J781" s="42"/>
      <c r="K781" s="42"/>
      <c r="L781" s="46"/>
      <c r="M781" s="303"/>
      <c r="N781" s="304"/>
      <c r="O781" s="93"/>
      <c r="P781" s="93"/>
      <c r="Q781" s="93"/>
      <c r="R781" s="93"/>
      <c r="S781" s="93"/>
      <c r="T781" s="94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T781" s="19" t="s">
        <v>369</v>
      </c>
      <c r="AU781" s="19" t="s">
        <v>85</v>
      </c>
    </row>
    <row r="782" spans="1:65" s="2" customFormat="1" ht="16.5" customHeight="1">
      <c r="A782" s="40"/>
      <c r="B782" s="41"/>
      <c r="C782" s="245" t="s">
        <v>1629</v>
      </c>
      <c r="D782" s="245" t="s">
        <v>170</v>
      </c>
      <c r="E782" s="246" t="s">
        <v>2204</v>
      </c>
      <c r="F782" s="247" t="s">
        <v>2205</v>
      </c>
      <c r="G782" s="248" t="s">
        <v>173</v>
      </c>
      <c r="H782" s="249">
        <v>1.545</v>
      </c>
      <c r="I782" s="250"/>
      <c r="J782" s="251">
        <f>ROUND(I782*H782,2)</f>
        <v>0</v>
      </c>
      <c r="K782" s="247" t="s">
        <v>317</v>
      </c>
      <c r="L782" s="46"/>
      <c r="M782" s="252" t="s">
        <v>1</v>
      </c>
      <c r="N782" s="253" t="s">
        <v>42</v>
      </c>
      <c r="O782" s="93"/>
      <c r="P782" s="254">
        <f>O782*H782</f>
        <v>0</v>
      </c>
      <c r="Q782" s="254">
        <v>0</v>
      </c>
      <c r="R782" s="254">
        <f>Q782*H782</f>
        <v>0</v>
      </c>
      <c r="S782" s="254">
        <v>0</v>
      </c>
      <c r="T782" s="255">
        <f>S782*H782</f>
        <v>0</v>
      </c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R782" s="256" t="s">
        <v>175</v>
      </c>
      <c r="AT782" s="256" t="s">
        <v>170</v>
      </c>
      <c r="AU782" s="256" t="s">
        <v>85</v>
      </c>
      <c r="AY782" s="19" t="s">
        <v>167</v>
      </c>
      <c r="BE782" s="257">
        <f>IF(N782="základní",J782,0)</f>
        <v>0</v>
      </c>
      <c r="BF782" s="257">
        <f>IF(N782="snížená",J782,0)</f>
        <v>0</v>
      </c>
      <c r="BG782" s="257">
        <f>IF(N782="zákl. přenesená",J782,0)</f>
        <v>0</v>
      </c>
      <c r="BH782" s="257">
        <f>IF(N782="sníž. přenesená",J782,0)</f>
        <v>0</v>
      </c>
      <c r="BI782" s="257">
        <f>IF(N782="nulová",J782,0)</f>
        <v>0</v>
      </c>
      <c r="BJ782" s="19" t="s">
        <v>85</v>
      </c>
      <c r="BK782" s="257">
        <f>ROUND(I782*H782,2)</f>
        <v>0</v>
      </c>
      <c r="BL782" s="19" t="s">
        <v>175</v>
      </c>
      <c r="BM782" s="256" t="s">
        <v>2206</v>
      </c>
    </row>
    <row r="783" spans="1:47" s="2" customFormat="1" ht="12">
      <c r="A783" s="40"/>
      <c r="B783" s="41"/>
      <c r="C783" s="42"/>
      <c r="D783" s="260" t="s">
        <v>369</v>
      </c>
      <c r="E783" s="42"/>
      <c r="F783" s="302" t="s">
        <v>1141</v>
      </c>
      <c r="G783" s="42"/>
      <c r="H783" s="42"/>
      <c r="I783" s="156"/>
      <c r="J783" s="42"/>
      <c r="K783" s="42"/>
      <c r="L783" s="46"/>
      <c r="M783" s="303"/>
      <c r="N783" s="304"/>
      <c r="O783" s="93"/>
      <c r="P783" s="93"/>
      <c r="Q783" s="93"/>
      <c r="R783" s="93"/>
      <c r="S783" s="93"/>
      <c r="T783" s="94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T783" s="19" t="s">
        <v>369</v>
      </c>
      <c r="AU783" s="19" t="s">
        <v>85</v>
      </c>
    </row>
    <row r="784" spans="1:65" s="2" customFormat="1" ht="16.5" customHeight="1">
      <c r="A784" s="40"/>
      <c r="B784" s="41"/>
      <c r="C784" s="245" t="s">
        <v>2207</v>
      </c>
      <c r="D784" s="245" t="s">
        <v>170</v>
      </c>
      <c r="E784" s="246" t="s">
        <v>2208</v>
      </c>
      <c r="F784" s="247" t="s">
        <v>2209</v>
      </c>
      <c r="G784" s="248" t="s">
        <v>173</v>
      </c>
      <c r="H784" s="249">
        <v>12.825</v>
      </c>
      <c r="I784" s="250"/>
      <c r="J784" s="251">
        <f>ROUND(I784*H784,2)</f>
        <v>0</v>
      </c>
      <c r="K784" s="247" t="s">
        <v>317</v>
      </c>
      <c r="L784" s="46"/>
      <c r="M784" s="252" t="s">
        <v>1</v>
      </c>
      <c r="N784" s="253" t="s">
        <v>42</v>
      </c>
      <c r="O784" s="93"/>
      <c r="P784" s="254">
        <f>O784*H784</f>
        <v>0</v>
      </c>
      <c r="Q784" s="254">
        <v>0</v>
      </c>
      <c r="R784" s="254">
        <f>Q784*H784</f>
        <v>0</v>
      </c>
      <c r="S784" s="254">
        <v>0</v>
      </c>
      <c r="T784" s="255">
        <f>S784*H784</f>
        <v>0</v>
      </c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R784" s="256" t="s">
        <v>175</v>
      </c>
      <c r="AT784" s="256" t="s">
        <v>170</v>
      </c>
      <c r="AU784" s="256" t="s">
        <v>85</v>
      </c>
      <c r="AY784" s="19" t="s">
        <v>167</v>
      </c>
      <c r="BE784" s="257">
        <f>IF(N784="základní",J784,0)</f>
        <v>0</v>
      </c>
      <c r="BF784" s="257">
        <f>IF(N784="snížená",J784,0)</f>
        <v>0</v>
      </c>
      <c r="BG784" s="257">
        <f>IF(N784="zákl. přenesená",J784,0)</f>
        <v>0</v>
      </c>
      <c r="BH784" s="257">
        <f>IF(N784="sníž. přenesená",J784,0)</f>
        <v>0</v>
      </c>
      <c r="BI784" s="257">
        <f>IF(N784="nulová",J784,0)</f>
        <v>0</v>
      </c>
      <c r="BJ784" s="19" t="s">
        <v>85</v>
      </c>
      <c r="BK784" s="257">
        <f>ROUND(I784*H784,2)</f>
        <v>0</v>
      </c>
      <c r="BL784" s="19" t="s">
        <v>175</v>
      </c>
      <c r="BM784" s="256" t="s">
        <v>2210</v>
      </c>
    </row>
    <row r="785" spans="1:47" s="2" customFormat="1" ht="12">
      <c r="A785" s="40"/>
      <c r="B785" s="41"/>
      <c r="C785" s="42"/>
      <c r="D785" s="260" t="s">
        <v>369</v>
      </c>
      <c r="E785" s="42"/>
      <c r="F785" s="302" t="s">
        <v>1971</v>
      </c>
      <c r="G785" s="42"/>
      <c r="H785" s="42"/>
      <c r="I785" s="156"/>
      <c r="J785" s="42"/>
      <c r="K785" s="42"/>
      <c r="L785" s="46"/>
      <c r="M785" s="303"/>
      <c r="N785" s="304"/>
      <c r="O785" s="93"/>
      <c r="P785" s="93"/>
      <c r="Q785" s="93"/>
      <c r="R785" s="93"/>
      <c r="S785" s="93"/>
      <c r="T785" s="94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T785" s="19" t="s">
        <v>369</v>
      </c>
      <c r="AU785" s="19" t="s">
        <v>85</v>
      </c>
    </row>
    <row r="786" spans="1:65" s="2" customFormat="1" ht="16.5" customHeight="1">
      <c r="A786" s="40"/>
      <c r="B786" s="41"/>
      <c r="C786" s="245" t="s">
        <v>2211</v>
      </c>
      <c r="D786" s="245" t="s">
        <v>170</v>
      </c>
      <c r="E786" s="246" t="s">
        <v>2212</v>
      </c>
      <c r="F786" s="247" t="s">
        <v>2213</v>
      </c>
      <c r="G786" s="248" t="s">
        <v>173</v>
      </c>
      <c r="H786" s="249">
        <v>18.062</v>
      </c>
      <c r="I786" s="250"/>
      <c r="J786" s="251">
        <f>ROUND(I786*H786,2)</f>
        <v>0</v>
      </c>
      <c r="K786" s="247" t="s">
        <v>317</v>
      </c>
      <c r="L786" s="46"/>
      <c r="M786" s="252" t="s">
        <v>1</v>
      </c>
      <c r="N786" s="253" t="s">
        <v>42</v>
      </c>
      <c r="O786" s="93"/>
      <c r="P786" s="254">
        <f>O786*H786</f>
        <v>0</v>
      </c>
      <c r="Q786" s="254">
        <v>0</v>
      </c>
      <c r="R786" s="254">
        <f>Q786*H786</f>
        <v>0</v>
      </c>
      <c r="S786" s="254">
        <v>0</v>
      </c>
      <c r="T786" s="255">
        <f>S786*H786</f>
        <v>0</v>
      </c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R786" s="256" t="s">
        <v>175</v>
      </c>
      <c r="AT786" s="256" t="s">
        <v>170</v>
      </c>
      <c r="AU786" s="256" t="s">
        <v>85</v>
      </c>
      <c r="AY786" s="19" t="s">
        <v>167</v>
      </c>
      <c r="BE786" s="257">
        <f>IF(N786="základní",J786,0)</f>
        <v>0</v>
      </c>
      <c r="BF786" s="257">
        <f>IF(N786="snížená",J786,0)</f>
        <v>0</v>
      </c>
      <c r="BG786" s="257">
        <f>IF(N786="zákl. přenesená",J786,0)</f>
        <v>0</v>
      </c>
      <c r="BH786" s="257">
        <f>IF(N786="sníž. přenesená",J786,0)</f>
        <v>0</v>
      </c>
      <c r="BI786" s="257">
        <f>IF(N786="nulová",J786,0)</f>
        <v>0</v>
      </c>
      <c r="BJ786" s="19" t="s">
        <v>85</v>
      </c>
      <c r="BK786" s="257">
        <f>ROUND(I786*H786,2)</f>
        <v>0</v>
      </c>
      <c r="BL786" s="19" t="s">
        <v>175</v>
      </c>
      <c r="BM786" s="256" t="s">
        <v>2214</v>
      </c>
    </row>
    <row r="787" spans="1:47" s="2" customFormat="1" ht="12">
      <c r="A787" s="40"/>
      <c r="B787" s="41"/>
      <c r="C787" s="42"/>
      <c r="D787" s="260" t="s">
        <v>369</v>
      </c>
      <c r="E787" s="42"/>
      <c r="F787" s="302" t="s">
        <v>2215</v>
      </c>
      <c r="G787" s="42"/>
      <c r="H787" s="42"/>
      <c r="I787" s="156"/>
      <c r="J787" s="42"/>
      <c r="K787" s="42"/>
      <c r="L787" s="46"/>
      <c r="M787" s="303"/>
      <c r="N787" s="304"/>
      <c r="O787" s="93"/>
      <c r="P787" s="93"/>
      <c r="Q787" s="93"/>
      <c r="R787" s="93"/>
      <c r="S787" s="93"/>
      <c r="T787" s="94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T787" s="19" t="s">
        <v>369</v>
      </c>
      <c r="AU787" s="19" t="s">
        <v>85</v>
      </c>
    </row>
    <row r="788" spans="1:65" s="2" customFormat="1" ht="16.5" customHeight="1">
      <c r="A788" s="40"/>
      <c r="B788" s="41"/>
      <c r="C788" s="245" t="s">
        <v>1643</v>
      </c>
      <c r="D788" s="245" t="s">
        <v>170</v>
      </c>
      <c r="E788" s="246" t="s">
        <v>2216</v>
      </c>
      <c r="F788" s="247" t="s">
        <v>2217</v>
      </c>
      <c r="G788" s="248" t="s">
        <v>173</v>
      </c>
      <c r="H788" s="249">
        <v>20.299</v>
      </c>
      <c r="I788" s="250"/>
      <c r="J788" s="251">
        <f>ROUND(I788*H788,2)</f>
        <v>0</v>
      </c>
      <c r="K788" s="247" t="s">
        <v>317</v>
      </c>
      <c r="L788" s="46"/>
      <c r="M788" s="252" t="s">
        <v>1</v>
      </c>
      <c r="N788" s="253" t="s">
        <v>42</v>
      </c>
      <c r="O788" s="93"/>
      <c r="P788" s="254">
        <f>O788*H788</f>
        <v>0</v>
      </c>
      <c r="Q788" s="254">
        <v>0</v>
      </c>
      <c r="R788" s="254">
        <f>Q788*H788</f>
        <v>0</v>
      </c>
      <c r="S788" s="254">
        <v>0</v>
      </c>
      <c r="T788" s="255">
        <f>S788*H788</f>
        <v>0</v>
      </c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R788" s="256" t="s">
        <v>175</v>
      </c>
      <c r="AT788" s="256" t="s">
        <v>170</v>
      </c>
      <c r="AU788" s="256" t="s">
        <v>85</v>
      </c>
      <c r="AY788" s="19" t="s">
        <v>167</v>
      </c>
      <c r="BE788" s="257">
        <f>IF(N788="základní",J788,0)</f>
        <v>0</v>
      </c>
      <c r="BF788" s="257">
        <f>IF(N788="snížená",J788,0)</f>
        <v>0</v>
      </c>
      <c r="BG788" s="257">
        <f>IF(N788="zákl. přenesená",J788,0)</f>
        <v>0</v>
      </c>
      <c r="BH788" s="257">
        <f>IF(N788="sníž. přenesená",J788,0)</f>
        <v>0</v>
      </c>
      <c r="BI788" s="257">
        <f>IF(N788="nulová",J788,0)</f>
        <v>0</v>
      </c>
      <c r="BJ788" s="19" t="s">
        <v>85</v>
      </c>
      <c r="BK788" s="257">
        <f>ROUND(I788*H788,2)</f>
        <v>0</v>
      </c>
      <c r="BL788" s="19" t="s">
        <v>175</v>
      </c>
      <c r="BM788" s="256" t="s">
        <v>2218</v>
      </c>
    </row>
    <row r="789" spans="1:47" s="2" customFormat="1" ht="12">
      <c r="A789" s="40"/>
      <c r="B789" s="41"/>
      <c r="C789" s="42"/>
      <c r="D789" s="260" t="s">
        <v>369</v>
      </c>
      <c r="E789" s="42"/>
      <c r="F789" s="302" t="s">
        <v>2219</v>
      </c>
      <c r="G789" s="42"/>
      <c r="H789" s="42"/>
      <c r="I789" s="156"/>
      <c r="J789" s="42"/>
      <c r="K789" s="42"/>
      <c r="L789" s="46"/>
      <c r="M789" s="303"/>
      <c r="N789" s="304"/>
      <c r="O789" s="93"/>
      <c r="P789" s="93"/>
      <c r="Q789" s="93"/>
      <c r="R789" s="93"/>
      <c r="S789" s="93"/>
      <c r="T789" s="94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T789" s="19" t="s">
        <v>369</v>
      </c>
      <c r="AU789" s="19" t="s">
        <v>85</v>
      </c>
    </row>
    <row r="790" spans="1:65" s="2" customFormat="1" ht="16.5" customHeight="1">
      <c r="A790" s="40"/>
      <c r="B790" s="41"/>
      <c r="C790" s="245" t="s">
        <v>2220</v>
      </c>
      <c r="D790" s="245" t="s">
        <v>170</v>
      </c>
      <c r="E790" s="246" t="s">
        <v>2221</v>
      </c>
      <c r="F790" s="247" t="s">
        <v>2222</v>
      </c>
      <c r="G790" s="248" t="s">
        <v>173</v>
      </c>
      <c r="H790" s="249">
        <v>20.299</v>
      </c>
      <c r="I790" s="250"/>
      <c r="J790" s="251">
        <f>ROUND(I790*H790,2)</f>
        <v>0</v>
      </c>
      <c r="K790" s="247" t="s">
        <v>317</v>
      </c>
      <c r="L790" s="46"/>
      <c r="M790" s="252" t="s">
        <v>1</v>
      </c>
      <c r="N790" s="253" t="s">
        <v>42</v>
      </c>
      <c r="O790" s="93"/>
      <c r="P790" s="254">
        <f>O790*H790</f>
        <v>0</v>
      </c>
      <c r="Q790" s="254">
        <v>0</v>
      </c>
      <c r="R790" s="254">
        <f>Q790*H790</f>
        <v>0</v>
      </c>
      <c r="S790" s="254">
        <v>0</v>
      </c>
      <c r="T790" s="255">
        <f>S790*H790</f>
        <v>0</v>
      </c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R790" s="256" t="s">
        <v>175</v>
      </c>
      <c r="AT790" s="256" t="s">
        <v>170</v>
      </c>
      <c r="AU790" s="256" t="s">
        <v>85</v>
      </c>
      <c r="AY790" s="19" t="s">
        <v>167</v>
      </c>
      <c r="BE790" s="257">
        <f>IF(N790="základní",J790,0)</f>
        <v>0</v>
      </c>
      <c r="BF790" s="257">
        <f>IF(N790="snížená",J790,0)</f>
        <v>0</v>
      </c>
      <c r="BG790" s="257">
        <f>IF(N790="zákl. přenesená",J790,0)</f>
        <v>0</v>
      </c>
      <c r="BH790" s="257">
        <f>IF(N790="sníž. přenesená",J790,0)</f>
        <v>0</v>
      </c>
      <c r="BI790" s="257">
        <f>IF(N790="nulová",J790,0)</f>
        <v>0</v>
      </c>
      <c r="BJ790" s="19" t="s">
        <v>85</v>
      </c>
      <c r="BK790" s="257">
        <f>ROUND(I790*H790,2)</f>
        <v>0</v>
      </c>
      <c r="BL790" s="19" t="s">
        <v>175</v>
      </c>
      <c r="BM790" s="256" t="s">
        <v>2223</v>
      </c>
    </row>
    <row r="791" spans="1:47" s="2" customFormat="1" ht="12">
      <c r="A791" s="40"/>
      <c r="B791" s="41"/>
      <c r="C791" s="42"/>
      <c r="D791" s="260" t="s">
        <v>369</v>
      </c>
      <c r="E791" s="42"/>
      <c r="F791" s="302" t="s">
        <v>2219</v>
      </c>
      <c r="G791" s="42"/>
      <c r="H791" s="42"/>
      <c r="I791" s="156"/>
      <c r="J791" s="42"/>
      <c r="K791" s="42"/>
      <c r="L791" s="46"/>
      <c r="M791" s="303"/>
      <c r="N791" s="304"/>
      <c r="O791" s="93"/>
      <c r="P791" s="93"/>
      <c r="Q791" s="93"/>
      <c r="R791" s="93"/>
      <c r="S791" s="93"/>
      <c r="T791" s="94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T791" s="19" t="s">
        <v>369</v>
      </c>
      <c r="AU791" s="19" t="s">
        <v>85</v>
      </c>
    </row>
    <row r="792" spans="1:65" s="2" customFormat="1" ht="16.5" customHeight="1">
      <c r="A792" s="40"/>
      <c r="B792" s="41"/>
      <c r="C792" s="245" t="s">
        <v>1646</v>
      </c>
      <c r="D792" s="245" t="s">
        <v>170</v>
      </c>
      <c r="E792" s="246" t="s">
        <v>2224</v>
      </c>
      <c r="F792" s="247" t="s">
        <v>2225</v>
      </c>
      <c r="G792" s="248" t="s">
        <v>173</v>
      </c>
      <c r="H792" s="249">
        <v>82.593</v>
      </c>
      <c r="I792" s="250"/>
      <c r="J792" s="251">
        <f>ROUND(I792*H792,2)</f>
        <v>0</v>
      </c>
      <c r="K792" s="247" t="s">
        <v>317</v>
      </c>
      <c r="L792" s="46"/>
      <c r="M792" s="252" t="s">
        <v>1</v>
      </c>
      <c r="N792" s="253" t="s">
        <v>42</v>
      </c>
      <c r="O792" s="93"/>
      <c r="P792" s="254">
        <f>O792*H792</f>
        <v>0</v>
      </c>
      <c r="Q792" s="254">
        <v>0</v>
      </c>
      <c r="R792" s="254">
        <f>Q792*H792</f>
        <v>0</v>
      </c>
      <c r="S792" s="254">
        <v>0</v>
      </c>
      <c r="T792" s="255">
        <f>S792*H792</f>
        <v>0</v>
      </c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R792" s="256" t="s">
        <v>175</v>
      </c>
      <c r="AT792" s="256" t="s">
        <v>170</v>
      </c>
      <c r="AU792" s="256" t="s">
        <v>85</v>
      </c>
      <c r="AY792" s="19" t="s">
        <v>167</v>
      </c>
      <c r="BE792" s="257">
        <f>IF(N792="základní",J792,0)</f>
        <v>0</v>
      </c>
      <c r="BF792" s="257">
        <f>IF(N792="snížená",J792,0)</f>
        <v>0</v>
      </c>
      <c r="BG792" s="257">
        <f>IF(N792="zákl. přenesená",J792,0)</f>
        <v>0</v>
      </c>
      <c r="BH792" s="257">
        <f>IF(N792="sníž. přenesená",J792,0)</f>
        <v>0</v>
      </c>
      <c r="BI792" s="257">
        <f>IF(N792="nulová",J792,0)</f>
        <v>0</v>
      </c>
      <c r="BJ792" s="19" t="s">
        <v>85</v>
      </c>
      <c r="BK792" s="257">
        <f>ROUND(I792*H792,2)</f>
        <v>0</v>
      </c>
      <c r="BL792" s="19" t="s">
        <v>175</v>
      </c>
      <c r="BM792" s="256" t="s">
        <v>2226</v>
      </c>
    </row>
    <row r="793" spans="1:47" s="2" customFormat="1" ht="12">
      <c r="A793" s="40"/>
      <c r="B793" s="41"/>
      <c r="C793" s="42"/>
      <c r="D793" s="260" t="s">
        <v>369</v>
      </c>
      <c r="E793" s="42"/>
      <c r="F793" s="302" t="s">
        <v>2215</v>
      </c>
      <c r="G793" s="42"/>
      <c r="H793" s="42"/>
      <c r="I793" s="156"/>
      <c r="J793" s="42"/>
      <c r="K793" s="42"/>
      <c r="L793" s="46"/>
      <c r="M793" s="303"/>
      <c r="N793" s="304"/>
      <c r="O793" s="93"/>
      <c r="P793" s="93"/>
      <c r="Q793" s="93"/>
      <c r="R793" s="93"/>
      <c r="S793" s="93"/>
      <c r="T793" s="94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T793" s="19" t="s">
        <v>369</v>
      </c>
      <c r="AU793" s="19" t="s">
        <v>85</v>
      </c>
    </row>
    <row r="794" spans="1:65" s="2" customFormat="1" ht="16.5" customHeight="1">
      <c r="A794" s="40"/>
      <c r="B794" s="41"/>
      <c r="C794" s="245" t="s">
        <v>2227</v>
      </c>
      <c r="D794" s="245" t="s">
        <v>170</v>
      </c>
      <c r="E794" s="246" t="s">
        <v>2228</v>
      </c>
      <c r="F794" s="247" t="s">
        <v>2229</v>
      </c>
      <c r="G794" s="248" t="s">
        <v>173</v>
      </c>
      <c r="H794" s="249">
        <v>1.809</v>
      </c>
      <c r="I794" s="250"/>
      <c r="J794" s="251">
        <f>ROUND(I794*H794,2)</f>
        <v>0</v>
      </c>
      <c r="K794" s="247" t="s">
        <v>317</v>
      </c>
      <c r="L794" s="46"/>
      <c r="M794" s="252" t="s">
        <v>1</v>
      </c>
      <c r="N794" s="253" t="s">
        <v>42</v>
      </c>
      <c r="O794" s="93"/>
      <c r="P794" s="254">
        <f>O794*H794</f>
        <v>0</v>
      </c>
      <c r="Q794" s="254">
        <v>0</v>
      </c>
      <c r="R794" s="254">
        <f>Q794*H794</f>
        <v>0</v>
      </c>
      <c r="S794" s="254">
        <v>0</v>
      </c>
      <c r="T794" s="255">
        <f>S794*H794</f>
        <v>0</v>
      </c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R794" s="256" t="s">
        <v>175</v>
      </c>
      <c r="AT794" s="256" t="s">
        <v>170</v>
      </c>
      <c r="AU794" s="256" t="s">
        <v>85</v>
      </c>
      <c r="AY794" s="19" t="s">
        <v>167</v>
      </c>
      <c r="BE794" s="257">
        <f>IF(N794="základní",J794,0)</f>
        <v>0</v>
      </c>
      <c r="BF794" s="257">
        <f>IF(N794="snížená",J794,0)</f>
        <v>0</v>
      </c>
      <c r="BG794" s="257">
        <f>IF(N794="zákl. přenesená",J794,0)</f>
        <v>0</v>
      </c>
      <c r="BH794" s="257">
        <f>IF(N794="sníž. přenesená",J794,0)</f>
        <v>0</v>
      </c>
      <c r="BI794" s="257">
        <f>IF(N794="nulová",J794,0)</f>
        <v>0</v>
      </c>
      <c r="BJ794" s="19" t="s">
        <v>85</v>
      </c>
      <c r="BK794" s="257">
        <f>ROUND(I794*H794,2)</f>
        <v>0</v>
      </c>
      <c r="BL794" s="19" t="s">
        <v>175</v>
      </c>
      <c r="BM794" s="256" t="s">
        <v>2230</v>
      </c>
    </row>
    <row r="795" spans="1:47" s="2" customFormat="1" ht="12">
      <c r="A795" s="40"/>
      <c r="B795" s="41"/>
      <c r="C795" s="42"/>
      <c r="D795" s="260" t="s">
        <v>369</v>
      </c>
      <c r="E795" s="42"/>
      <c r="F795" s="302" t="s">
        <v>1141</v>
      </c>
      <c r="G795" s="42"/>
      <c r="H795" s="42"/>
      <c r="I795" s="156"/>
      <c r="J795" s="42"/>
      <c r="K795" s="42"/>
      <c r="L795" s="46"/>
      <c r="M795" s="303"/>
      <c r="N795" s="304"/>
      <c r="O795" s="93"/>
      <c r="P795" s="93"/>
      <c r="Q795" s="93"/>
      <c r="R795" s="93"/>
      <c r="S795" s="93"/>
      <c r="T795" s="94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T795" s="19" t="s">
        <v>369</v>
      </c>
      <c r="AU795" s="19" t="s">
        <v>85</v>
      </c>
    </row>
    <row r="796" spans="1:65" s="2" customFormat="1" ht="16.5" customHeight="1">
      <c r="A796" s="40"/>
      <c r="B796" s="41"/>
      <c r="C796" s="245" t="s">
        <v>1650</v>
      </c>
      <c r="D796" s="245" t="s">
        <v>170</v>
      </c>
      <c r="E796" s="246" t="s">
        <v>2231</v>
      </c>
      <c r="F796" s="247" t="s">
        <v>2232</v>
      </c>
      <c r="G796" s="248" t="s">
        <v>173</v>
      </c>
      <c r="H796" s="249">
        <v>0.975</v>
      </c>
      <c r="I796" s="250"/>
      <c r="J796" s="251">
        <f>ROUND(I796*H796,2)</f>
        <v>0</v>
      </c>
      <c r="K796" s="247" t="s">
        <v>317</v>
      </c>
      <c r="L796" s="46"/>
      <c r="M796" s="252" t="s">
        <v>1</v>
      </c>
      <c r="N796" s="253" t="s">
        <v>42</v>
      </c>
      <c r="O796" s="93"/>
      <c r="P796" s="254">
        <f>O796*H796</f>
        <v>0</v>
      </c>
      <c r="Q796" s="254">
        <v>0</v>
      </c>
      <c r="R796" s="254">
        <f>Q796*H796</f>
        <v>0</v>
      </c>
      <c r="S796" s="254">
        <v>0</v>
      </c>
      <c r="T796" s="255">
        <f>S796*H796</f>
        <v>0</v>
      </c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R796" s="256" t="s">
        <v>175</v>
      </c>
      <c r="AT796" s="256" t="s">
        <v>170</v>
      </c>
      <c r="AU796" s="256" t="s">
        <v>85</v>
      </c>
      <c r="AY796" s="19" t="s">
        <v>167</v>
      </c>
      <c r="BE796" s="257">
        <f>IF(N796="základní",J796,0)</f>
        <v>0</v>
      </c>
      <c r="BF796" s="257">
        <f>IF(N796="snížená",J796,0)</f>
        <v>0</v>
      </c>
      <c r="BG796" s="257">
        <f>IF(N796="zákl. přenesená",J796,0)</f>
        <v>0</v>
      </c>
      <c r="BH796" s="257">
        <f>IF(N796="sníž. přenesená",J796,0)</f>
        <v>0</v>
      </c>
      <c r="BI796" s="257">
        <f>IF(N796="nulová",J796,0)</f>
        <v>0</v>
      </c>
      <c r="BJ796" s="19" t="s">
        <v>85</v>
      </c>
      <c r="BK796" s="257">
        <f>ROUND(I796*H796,2)</f>
        <v>0</v>
      </c>
      <c r="BL796" s="19" t="s">
        <v>175</v>
      </c>
      <c r="BM796" s="256" t="s">
        <v>2233</v>
      </c>
    </row>
    <row r="797" spans="1:47" s="2" customFormat="1" ht="12">
      <c r="A797" s="40"/>
      <c r="B797" s="41"/>
      <c r="C797" s="42"/>
      <c r="D797" s="260" t="s">
        <v>369</v>
      </c>
      <c r="E797" s="42"/>
      <c r="F797" s="302" t="s">
        <v>1135</v>
      </c>
      <c r="G797" s="42"/>
      <c r="H797" s="42"/>
      <c r="I797" s="156"/>
      <c r="J797" s="42"/>
      <c r="K797" s="42"/>
      <c r="L797" s="46"/>
      <c r="M797" s="303"/>
      <c r="N797" s="304"/>
      <c r="O797" s="93"/>
      <c r="P797" s="93"/>
      <c r="Q797" s="93"/>
      <c r="R797" s="93"/>
      <c r="S797" s="93"/>
      <c r="T797" s="94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T797" s="19" t="s">
        <v>369</v>
      </c>
      <c r="AU797" s="19" t="s">
        <v>85</v>
      </c>
    </row>
    <row r="798" spans="1:65" s="2" customFormat="1" ht="16.5" customHeight="1">
      <c r="A798" s="40"/>
      <c r="B798" s="41"/>
      <c r="C798" s="245" t="s">
        <v>2234</v>
      </c>
      <c r="D798" s="245" t="s">
        <v>170</v>
      </c>
      <c r="E798" s="246" t="s">
        <v>2235</v>
      </c>
      <c r="F798" s="247" t="s">
        <v>2236</v>
      </c>
      <c r="G798" s="248" t="s">
        <v>173</v>
      </c>
      <c r="H798" s="249">
        <v>56.508</v>
      </c>
      <c r="I798" s="250"/>
      <c r="J798" s="251">
        <f>ROUND(I798*H798,2)</f>
        <v>0</v>
      </c>
      <c r="K798" s="247" t="s">
        <v>317</v>
      </c>
      <c r="L798" s="46"/>
      <c r="M798" s="252" t="s">
        <v>1</v>
      </c>
      <c r="N798" s="253" t="s">
        <v>42</v>
      </c>
      <c r="O798" s="93"/>
      <c r="P798" s="254">
        <f>O798*H798</f>
        <v>0</v>
      </c>
      <c r="Q798" s="254">
        <v>0</v>
      </c>
      <c r="R798" s="254">
        <f>Q798*H798</f>
        <v>0</v>
      </c>
      <c r="S798" s="254">
        <v>0</v>
      </c>
      <c r="T798" s="255">
        <f>S798*H798</f>
        <v>0</v>
      </c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R798" s="256" t="s">
        <v>175</v>
      </c>
      <c r="AT798" s="256" t="s">
        <v>170</v>
      </c>
      <c r="AU798" s="256" t="s">
        <v>85</v>
      </c>
      <c r="AY798" s="19" t="s">
        <v>167</v>
      </c>
      <c r="BE798" s="257">
        <f>IF(N798="základní",J798,0)</f>
        <v>0</v>
      </c>
      <c r="BF798" s="257">
        <f>IF(N798="snížená",J798,0)</f>
        <v>0</v>
      </c>
      <c r="BG798" s="257">
        <f>IF(N798="zákl. přenesená",J798,0)</f>
        <v>0</v>
      </c>
      <c r="BH798" s="257">
        <f>IF(N798="sníž. přenesená",J798,0)</f>
        <v>0</v>
      </c>
      <c r="BI798" s="257">
        <f>IF(N798="nulová",J798,0)</f>
        <v>0</v>
      </c>
      <c r="BJ798" s="19" t="s">
        <v>85</v>
      </c>
      <c r="BK798" s="257">
        <f>ROUND(I798*H798,2)</f>
        <v>0</v>
      </c>
      <c r="BL798" s="19" t="s">
        <v>175</v>
      </c>
      <c r="BM798" s="256" t="s">
        <v>2237</v>
      </c>
    </row>
    <row r="799" spans="1:47" s="2" customFormat="1" ht="12">
      <c r="A799" s="40"/>
      <c r="B799" s="41"/>
      <c r="C799" s="42"/>
      <c r="D799" s="260" t="s">
        <v>369</v>
      </c>
      <c r="E799" s="42"/>
      <c r="F799" s="302" t="s">
        <v>2238</v>
      </c>
      <c r="G799" s="42"/>
      <c r="H799" s="42"/>
      <c r="I799" s="156"/>
      <c r="J799" s="42"/>
      <c r="K799" s="42"/>
      <c r="L799" s="46"/>
      <c r="M799" s="303"/>
      <c r="N799" s="304"/>
      <c r="O799" s="93"/>
      <c r="P799" s="93"/>
      <c r="Q799" s="93"/>
      <c r="R799" s="93"/>
      <c r="S799" s="93"/>
      <c r="T799" s="94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T799" s="19" t="s">
        <v>369</v>
      </c>
      <c r="AU799" s="19" t="s">
        <v>85</v>
      </c>
    </row>
    <row r="800" spans="1:65" s="2" customFormat="1" ht="16.5" customHeight="1">
      <c r="A800" s="40"/>
      <c r="B800" s="41"/>
      <c r="C800" s="245" t="s">
        <v>1653</v>
      </c>
      <c r="D800" s="245" t="s">
        <v>170</v>
      </c>
      <c r="E800" s="246" t="s">
        <v>2239</v>
      </c>
      <c r="F800" s="247" t="s">
        <v>2240</v>
      </c>
      <c r="G800" s="248" t="s">
        <v>173</v>
      </c>
      <c r="H800" s="249">
        <v>4.492</v>
      </c>
      <c r="I800" s="250"/>
      <c r="J800" s="251">
        <f>ROUND(I800*H800,2)</f>
        <v>0</v>
      </c>
      <c r="K800" s="247" t="s">
        <v>317</v>
      </c>
      <c r="L800" s="46"/>
      <c r="M800" s="252" t="s">
        <v>1</v>
      </c>
      <c r="N800" s="253" t="s">
        <v>42</v>
      </c>
      <c r="O800" s="93"/>
      <c r="P800" s="254">
        <f>O800*H800</f>
        <v>0</v>
      </c>
      <c r="Q800" s="254">
        <v>0</v>
      </c>
      <c r="R800" s="254">
        <f>Q800*H800</f>
        <v>0</v>
      </c>
      <c r="S800" s="254">
        <v>0</v>
      </c>
      <c r="T800" s="255">
        <f>S800*H800</f>
        <v>0</v>
      </c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R800" s="256" t="s">
        <v>175</v>
      </c>
      <c r="AT800" s="256" t="s">
        <v>170</v>
      </c>
      <c r="AU800" s="256" t="s">
        <v>85</v>
      </c>
      <c r="AY800" s="19" t="s">
        <v>167</v>
      </c>
      <c r="BE800" s="257">
        <f>IF(N800="základní",J800,0)</f>
        <v>0</v>
      </c>
      <c r="BF800" s="257">
        <f>IF(N800="snížená",J800,0)</f>
        <v>0</v>
      </c>
      <c r="BG800" s="257">
        <f>IF(N800="zákl. přenesená",J800,0)</f>
        <v>0</v>
      </c>
      <c r="BH800" s="257">
        <f>IF(N800="sníž. přenesená",J800,0)</f>
        <v>0</v>
      </c>
      <c r="BI800" s="257">
        <f>IF(N800="nulová",J800,0)</f>
        <v>0</v>
      </c>
      <c r="BJ800" s="19" t="s">
        <v>85</v>
      </c>
      <c r="BK800" s="257">
        <f>ROUND(I800*H800,2)</f>
        <v>0</v>
      </c>
      <c r="BL800" s="19" t="s">
        <v>175</v>
      </c>
      <c r="BM800" s="256" t="s">
        <v>2241</v>
      </c>
    </row>
    <row r="801" spans="1:47" s="2" customFormat="1" ht="12">
      <c r="A801" s="40"/>
      <c r="B801" s="41"/>
      <c r="C801" s="42"/>
      <c r="D801" s="260" t="s">
        <v>369</v>
      </c>
      <c r="E801" s="42"/>
      <c r="F801" s="302" t="s">
        <v>1141</v>
      </c>
      <c r="G801" s="42"/>
      <c r="H801" s="42"/>
      <c r="I801" s="156"/>
      <c r="J801" s="42"/>
      <c r="K801" s="42"/>
      <c r="L801" s="46"/>
      <c r="M801" s="303"/>
      <c r="N801" s="304"/>
      <c r="O801" s="93"/>
      <c r="P801" s="93"/>
      <c r="Q801" s="93"/>
      <c r="R801" s="93"/>
      <c r="S801" s="93"/>
      <c r="T801" s="94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T801" s="19" t="s">
        <v>369</v>
      </c>
      <c r="AU801" s="19" t="s">
        <v>85</v>
      </c>
    </row>
    <row r="802" spans="1:65" s="2" customFormat="1" ht="16.5" customHeight="1">
      <c r="A802" s="40"/>
      <c r="B802" s="41"/>
      <c r="C802" s="245" t="s">
        <v>2242</v>
      </c>
      <c r="D802" s="245" t="s">
        <v>170</v>
      </c>
      <c r="E802" s="246" t="s">
        <v>2243</v>
      </c>
      <c r="F802" s="247" t="s">
        <v>2244</v>
      </c>
      <c r="G802" s="248" t="s">
        <v>173</v>
      </c>
      <c r="H802" s="249">
        <v>0.418</v>
      </c>
      <c r="I802" s="250"/>
      <c r="J802" s="251">
        <f>ROUND(I802*H802,2)</f>
        <v>0</v>
      </c>
      <c r="K802" s="247" t="s">
        <v>317</v>
      </c>
      <c r="L802" s="46"/>
      <c r="M802" s="252" t="s">
        <v>1</v>
      </c>
      <c r="N802" s="253" t="s">
        <v>42</v>
      </c>
      <c r="O802" s="93"/>
      <c r="P802" s="254">
        <f>O802*H802</f>
        <v>0</v>
      </c>
      <c r="Q802" s="254">
        <v>0</v>
      </c>
      <c r="R802" s="254">
        <f>Q802*H802</f>
        <v>0</v>
      </c>
      <c r="S802" s="254">
        <v>0</v>
      </c>
      <c r="T802" s="255">
        <f>S802*H802</f>
        <v>0</v>
      </c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R802" s="256" t="s">
        <v>175</v>
      </c>
      <c r="AT802" s="256" t="s">
        <v>170</v>
      </c>
      <c r="AU802" s="256" t="s">
        <v>85</v>
      </c>
      <c r="AY802" s="19" t="s">
        <v>167</v>
      </c>
      <c r="BE802" s="257">
        <f>IF(N802="základní",J802,0)</f>
        <v>0</v>
      </c>
      <c r="BF802" s="257">
        <f>IF(N802="snížená",J802,0)</f>
        <v>0</v>
      </c>
      <c r="BG802" s="257">
        <f>IF(N802="zákl. přenesená",J802,0)</f>
        <v>0</v>
      </c>
      <c r="BH802" s="257">
        <f>IF(N802="sníž. přenesená",J802,0)</f>
        <v>0</v>
      </c>
      <c r="BI802" s="257">
        <f>IF(N802="nulová",J802,0)</f>
        <v>0</v>
      </c>
      <c r="BJ802" s="19" t="s">
        <v>85</v>
      </c>
      <c r="BK802" s="257">
        <f>ROUND(I802*H802,2)</f>
        <v>0</v>
      </c>
      <c r="BL802" s="19" t="s">
        <v>175</v>
      </c>
      <c r="BM802" s="256" t="s">
        <v>2245</v>
      </c>
    </row>
    <row r="803" spans="1:47" s="2" customFormat="1" ht="12">
      <c r="A803" s="40"/>
      <c r="B803" s="41"/>
      <c r="C803" s="42"/>
      <c r="D803" s="260" t="s">
        <v>369</v>
      </c>
      <c r="E803" s="42"/>
      <c r="F803" s="302" t="s">
        <v>1141</v>
      </c>
      <c r="G803" s="42"/>
      <c r="H803" s="42"/>
      <c r="I803" s="156"/>
      <c r="J803" s="42"/>
      <c r="K803" s="42"/>
      <c r="L803" s="46"/>
      <c r="M803" s="303"/>
      <c r="N803" s="304"/>
      <c r="O803" s="93"/>
      <c r="P803" s="93"/>
      <c r="Q803" s="93"/>
      <c r="R803" s="93"/>
      <c r="S803" s="93"/>
      <c r="T803" s="94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T803" s="19" t="s">
        <v>369</v>
      </c>
      <c r="AU803" s="19" t="s">
        <v>85</v>
      </c>
    </row>
    <row r="804" spans="1:65" s="2" customFormat="1" ht="16.5" customHeight="1">
      <c r="A804" s="40"/>
      <c r="B804" s="41"/>
      <c r="C804" s="245" t="s">
        <v>1657</v>
      </c>
      <c r="D804" s="245" t="s">
        <v>170</v>
      </c>
      <c r="E804" s="246" t="s">
        <v>2246</v>
      </c>
      <c r="F804" s="247" t="s">
        <v>2247</v>
      </c>
      <c r="G804" s="248" t="s">
        <v>173</v>
      </c>
      <c r="H804" s="249">
        <v>1.896</v>
      </c>
      <c r="I804" s="250"/>
      <c r="J804" s="251">
        <f>ROUND(I804*H804,2)</f>
        <v>0</v>
      </c>
      <c r="K804" s="247" t="s">
        <v>317</v>
      </c>
      <c r="L804" s="46"/>
      <c r="M804" s="252" t="s">
        <v>1</v>
      </c>
      <c r="N804" s="253" t="s">
        <v>42</v>
      </c>
      <c r="O804" s="93"/>
      <c r="P804" s="254">
        <f>O804*H804</f>
        <v>0</v>
      </c>
      <c r="Q804" s="254">
        <v>0</v>
      </c>
      <c r="R804" s="254">
        <f>Q804*H804</f>
        <v>0</v>
      </c>
      <c r="S804" s="254">
        <v>0</v>
      </c>
      <c r="T804" s="255">
        <f>S804*H804</f>
        <v>0</v>
      </c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R804" s="256" t="s">
        <v>175</v>
      </c>
      <c r="AT804" s="256" t="s">
        <v>170</v>
      </c>
      <c r="AU804" s="256" t="s">
        <v>85</v>
      </c>
      <c r="AY804" s="19" t="s">
        <v>167</v>
      </c>
      <c r="BE804" s="257">
        <f>IF(N804="základní",J804,0)</f>
        <v>0</v>
      </c>
      <c r="BF804" s="257">
        <f>IF(N804="snížená",J804,0)</f>
        <v>0</v>
      </c>
      <c r="BG804" s="257">
        <f>IF(N804="zákl. přenesená",J804,0)</f>
        <v>0</v>
      </c>
      <c r="BH804" s="257">
        <f>IF(N804="sníž. přenesená",J804,0)</f>
        <v>0</v>
      </c>
      <c r="BI804" s="257">
        <f>IF(N804="nulová",J804,0)</f>
        <v>0</v>
      </c>
      <c r="BJ804" s="19" t="s">
        <v>85</v>
      </c>
      <c r="BK804" s="257">
        <f>ROUND(I804*H804,2)</f>
        <v>0</v>
      </c>
      <c r="BL804" s="19" t="s">
        <v>175</v>
      </c>
      <c r="BM804" s="256" t="s">
        <v>2248</v>
      </c>
    </row>
    <row r="805" spans="1:47" s="2" customFormat="1" ht="12">
      <c r="A805" s="40"/>
      <c r="B805" s="41"/>
      <c r="C805" s="42"/>
      <c r="D805" s="260" t="s">
        <v>369</v>
      </c>
      <c r="E805" s="42"/>
      <c r="F805" s="302" t="s">
        <v>1141</v>
      </c>
      <c r="G805" s="42"/>
      <c r="H805" s="42"/>
      <c r="I805" s="156"/>
      <c r="J805" s="42"/>
      <c r="K805" s="42"/>
      <c r="L805" s="46"/>
      <c r="M805" s="303"/>
      <c r="N805" s="304"/>
      <c r="O805" s="93"/>
      <c r="P805" s="93"/>
      <c r="Q805" s="93"/>
      <c r="R805" s="93"/>
      <c r="S805" s="93"/>
      <c r="T805" s="94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T805" s="19" t="s">
        <v>369</v>
      </c>
      <c r="AU805" s="19" t="s">
        <v>85</v>
      </c>
    </row>
    <row r="806" spans="1:65" s="2" customFormat="1" ht="16.5" customHeight="1">
      <c r="A806" s="40"/>
      <c r="B806" s="41"/>
      <c r="C806" s="245" t="s">
        <v>2249</v>
      </c>
      <c r="D806" s="245" t="s">
        <v>170</v>
      </c>
      <c r="E806" s="246" t="s">
        <v>2250</v>
      </c>
      <c r="F806" s="247" t="s">
        <v>2251</v>
      </c>
      <c r="G806" s="248" t="s">
        <v>173</v>
      </c>
      <c r="H806" s="249">
        <v>24.221</v>
      </c>
      <c r="I806" s="250"/>
      <c r="J806" s="251">
        <f>ROUND(I806*H806,2)</f>
        <v>0</v>
      </c>
      <c r="K806" s="247" t="s">
        <v>317</v>
      </c>
      <c r="L806" s="46"/>
      <c r="M806" s="252" t="s">
        <v>1</v>
      </c>
      <c r="N806" s="253" t="s">
        <v>42</v>
      </c>
      <c r="O806" s="93"/>
      <c r="P806" s="254">
        <f>O806*H806</f>
        <v>0</v>
      </c>
      <c r="Q806" s="254">
        <v>0</v>
      </c>
      <c r="R806" s="254">
        <f>Q806*H806</f>
        <v>0</v>
      </c>
      <c r="S806" s="254">
        <v>0</v>
      </c>
      <c r="T806" s="255">
        <f>S806*H806</f>
        <v>0</v>
      </c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R806" s="256" t="s">
        <v>175</v>
      </c>
      <c r="AT806" s="256" t="s">
        <v>170</v>
      </c>
      <c r="AU806" s="256" t="s">
        <v>85</v>
      </c>
      <c r="AY806" s="19" t="s">
        <v>167</v>
      </c>
      <c r="BE806" s="257">
        <f>IF(N806="základní",J806,0)</f>
        <v>0</v>
      </c>
      <c r="BF806" s="257">
        <f>IF(N806="snížená",J806,0)</f>
        <v>0</v>
      </c>
      <c r="BG806" s="257">
        <f>IF(N806="zákl. přenesená",J806,0)</f>
        <v>0</v>
      </c>
      <c r="BH806" s="257">
        <f>IF(N806="sníž. přenesená",J806,0)</f>
        <v>0</v>
      </c>
      <c r="BI806" s="257">
        <f>IF(N806="nulová",J806,0)</f>
        <v>0</v>
      </c>
      <c r="BJ806" s="19" t="s">
        <v>85</v>
      </c>
      <c r="BK806" s="257">
        <f>ROUND(I806*H806,2)</f>
        <v>0</v>
      </c>
      <c r="BL806" s="19" t="s">
        <v>175</v>
      </c>
      <c r="BM806" s="256" t="s">
        <v>2252</v>
      </c>
    </row>
    <row r="807" spans="1:47" s="2" customFormat="1" ht="12">
      <c r="A807" s="40"/>
      <c r="B807" s="41"/>
      <c r="C807" s="42"/>
      <c r="D807" s="260" t="s">
        <v>369</v>
      </c>
      <c r="E807" s="42"/>
      <c r="F807" s="302" t="s">
        <v>1135</v>
      </c>
      <c r="G807" s="42"/>
      <c r="H807" s="42"/>
      <c r="I807" s="156"/>
      <c r="J807" s="42"/>
      <c r="K807" s="42"/>
      <c r="L807" s="46"/>
      <c r="M807" s="303"/>
      <c r="N807" s="304"/>
      <c r="O807" s="93"/>
      <c r="P807" s="93"/>
      <c r="Q807" s="93"/>
      <c r="R807" s="93"/>
      <c r="S807" s="93"/>
      <c r="T807" s="94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T807" s="19" t="s">
        <v>369</v>
      </c>
      <c r="AU807" s="19" t="s">
        <v>85</v>
      </c>
    </row>
    <row r="808" spans="1:65" s="2" customFormat="1" ht="16.5" customHeight="1">
      <c r="A808" s="40"/>
      <c r="B808" s="41"/>
      <c r="C808" s="245" t="s">
        <v>1660</v>
      </c>
      <c r="D808" s="245" t="s">
        <v>170</v>
      </c>
      <c r="E808" s="246" t="s">
        <v>2253</v>
      </c>
      <c r="F808" s="247" t="s">
        <v>2254</v>
      </c>
      <c r="G808" s="248" t="s">
        <v>173</v>
      </c>
      <c r="H808" s="249">
        <v>4.287</v>
      </c>
      <c r="I808" s="250"/>
      <c r="J808" s="251">
        <f>ROUND(I808*H808,2)</f>
        <v>0</v>
      </c>
      <c r="K808" s="247" t="s">
        <v>317</v>
      </c>
      <c r="L808" s="46"/>
      <c r="M808" s="252" t="s">
        <v>1</v>
      </c>
      <c r="N808" s="253" t="s">
        <v>42</v>
      </c>
      <c r="O808" s="93"/>
      <c r="P808" s="254">
        <f>O808*H808</f>
        <v>0</v>
      </c>
      <c r="Q808" s="254">
        <v>0</v>
      </c>
      <c r="R808" s="254">
        <f>Q808*H808</f>
        <v>0</v>
      </c>
      <c r="S808" s="254">
        <v>0</v>
      </c>
      <c r="T808" s="255">
        <f>S808*H808</f>
        <v>0</v>
      </c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  <c r="AR808" s="256" t="s">
        <v>175</v>
      </c>
      <c r="AT808" s="256" t="s">
        <v>170</v>
      </c>
      <c r="AU808" s="256" t="s">
        <v>85</v>
      </c>
      <c r="AY808" s="19" t="s">
        <v>167</v>
      </c>
      <c r="BE808" s="257">
        <f>IF(N808="základní",J808,0)</f>
        <v>0</v>
      </c>
      <c r="BF808" s="257">
        <f>IF(N808="snížená",J808,0)</f>
        <v>0</v>
      </c>
      <c r="BG808" s="257">
        <f>IF(N808="zákl. přenesená",J808,0)</f>
        <v>0</v>
      </c>
      <c r="BH808" s="257">
        <f>IF(N808="sníž. přenesená",J808,0)</f>
        <v>0</v>
      </c>
      <c r="BI808" s="257">
        <f>IF(N808="nulová",J808,0)</f>
        <v>0</v>
      </c>
      <c r="BJ808" s="19" t="s">
        <v>85</v>
      </c>
      <c r="BK808" s="257">
        <f>ROUND(I808*H808,2)</f>
        <v>0</v>
      </c>
      <c r="BL808" s="19" t="s">
        <v>175</v>
      </c>
      <c r="BM808" s="256" t="s">
        <v>2255</v>
      </c>
    </row>
    <row r="809" spans="1:47" s="2" customFormat="1" ht="12">
      <c r="A809" s="40"/>
      <c r="B809" s="41"/>
      <c r="C809" s="42"/>
      <c r="D809" s="260" t="s">
        <v>369</v>
      </c>
      <c r="E809" s="42"/>
      <c r="F809" s="302" t="s">
        <v>1141</v>
      </c>
      <c r="G809" s="42"/>
      <c r="H809" s="42"/>
      <c r="I809" s="156"/>
      <c r="J809" s="42"/>
      <c r="K809" s="42"/>
      <c r="L809" s="46"/>
      <c r="M809" s="303"/>
      <c r="N809" s="304"/>
      <c r="O809" s="93"/>
      <c r="P809" s="93"/>
      <c r="Q809" s="93"/>
      <c r="R809" s="93"/>
      <c r="S809" s="93"/>
      <c r="T809" s="94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T809" s="19" t="s">
        <v>369</v>
      </c>
      <c r="AU809" s="19" t="s">
        <v>85</v>
      </c>
    </row>
    <row r="810" spans="1:65" s="2" customFormat="1" ht="16.5" customHeight="1">
      <c r="A810" s="40"/>
      <c r="B810" s="41"/>
      <c r="C810" s="245" t="s">
        <v>2256</v>
      </c>
      <c r="D810" s="245" t="s">
        <v>170</v>
      </c>
      <c r="E810" s="246" t="s">
        <v>2257</v>
      </c>
      <c r="F810" s="247" t="s">
        <v>2258</v>
      </c>
      <c r="G810" s="248" t="s">
        <v>173</v>
      </c>
      <c r="H810" s="249">
        <v>0.603</v>
      </c>
      <c r="I810" s="250"/>
      <c r="J810" s="251">
        <f>ROUND(I810*H810,2)</f>
        <v>0</v>
      </c>
      <c r="K810" s="247" t="s">
        <v>317</v>
      </c>
      <c r="L810" s="46"/>
      <c r="M810" s="252" t="s">
        <v>1</v>
      </c>
      <c r="N810" s="253" t="s">
        <v>42</v>
      </c>
      <c r="O810" s="93"/>
      <c r="P810" s="254">
        <f>O810*H810</f>
        <v>0</v>
      </c>
      <c r="Q810" s="254">
        <v>0</v>
      </c>
      <c r="R810" s="254">
        <f>Q810*H810</f>
        <v>0</v>
      </c>
      <c r="S810" s="254">
        <v>0</v>
      </c>
      <c r="T810" s="255">
        <f>S810*H810</f>
        <v>0</v>
      </c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R810" s="256" t="s">
        <v>175</v>
      </c>
      <c r="AT810" s="256" t="s">
        <v>170</v>
      </c>
      <c r="AU810" s="256" t="s">
        <v>85</v>
      </c>
      <c r="AY810" s="19" t="s">
        <v>167</v>
      </c>
      <c r="BE810" s="257">
        <f>IF(N810="základní",J810,0)</f>
        <v>0</v>
      </c>
      <c r="BF810" s="257">
        <f>IF(N810="snížená",J810,0)</f>
        <v>0</v>
      </c>
      <c r="BG810" s="257">
        <f>IF(N810="zákl. přenesená",J810,0)</f>
        <v>0</v>
      </c>
      <c r="BH810" s="257">
        <f>IF(N810="sníž. přenesená",J810,0)</f>
        <v>0</v>
      </c>
      <c r="BI810" s="257">
        <f>IF(N810="nulová",J810,0)</f>
        <v>0</v>
      </c>
      <c r="BJ810" s="19" t="s">
        <v>85</v>
      </c>
      <c r="BK810" s="257">
        <f>ROUND(I810*H810,2)</f>
        <v>0</v>
      </c>
      <c r="BL810" s="19" t="s">
        <v>175</v>
      </c>
      <c r="BM810" s="256" t="s">
        <v>2259</v>
      </c>
    </row>
    <row r="811" spans="1:47" s="2" customFormat="1" ht="12">
      <c r="A811" s="40"/>
      <c r="B811" s="41"/>
      <c r="C811" s="42"/>
      <c r="D811" s="260" t="s">
        <v>369</v>
      </c>
      <c r="E811" s="42"/>
      <c r="F811" s="302" t="s">
        <v>1141</v>
      </c>
      <c r="G811" s="42"/>
      <c r="H811" s="42"/>
      <c r="I811" s="156"/>
      <c r="J811" s="42"/>
      <c r="K811" s="42"/>
      <c r="L811" s="46"/>
      <c r="M811" s="303"/>
      <c r="N811" s="304"/>
      <c r="O811" s="93"/>
      <c r="P811" s="93"/>
      <c r="Q811" s="93"/>
      <c r="R811" s="93"/>
      <c r="S811" s="93"/>
      <c r="T811" s="94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T811" s="19" t="s">
        <v>369</v>
      </c>
      <c r="AU811" s="19" t="s">
        <v>85</v>
      </c>
    </row>
    <row r="812" spans="1:65" s="2" customFormat="1" ht="16.5" customHeight="1">
      <c r="A812" s="40"/>
      <c r="B812" s="41"/>
      <c r="C812" s="245" t="s">
        <v>1665</v>
      </c>
      <c r="D812" s="245" t="s">
        <v>170</v>
      </c>
      <c r="E812" s="246" t="s">
        <v>2260</v>
      </c>
      <c r="F812" s="247" t="s">
        <v>2261</v>
      </c>
      <c r="G812" s="248" t="s">
        <v>173</v>
      </c>
      <c r="H812" s="249">
        <v>0.638</v>
      </c>
      <c r="I812" s="250"/>
      <c r="J812" s="251">
        <f>ROUND(I812*H812,2)</f>
        <v>0</v>
      </c>
      <c r="K812" s="247" t="s">
        <v>317</v>
      </c>
      <c r="L812" s="46"/>
      <c r="M812" s="252" t="s">
        <v>1</v>
      </c>
      <c r="N812" s="253" t="s">
        <v>42</v>
      </c>
      <c r="O812" s="93"/>
      <c r="P812" s="254">
        <f>O812*H812</f>
        <v>0</v>
      </c>
      <c r="Q812" s="254">
        <v>0</v>
      </c>
      <c r="R812" s="254">
        <f>Q812*H812</f>
        <v>0</v>
      </c>
      <c r="S812" s="254">
        <v>0</v>
      </c>
      <c r="T812" s="255">
        <f>S812*H812</f>
        <v>0</v>
      </c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R812" s="256" t="s">
        <v>175</v>
      </c>
      <c r="AT812" s="256" t="s">
        <v>170</v>
      </c>
      <c r="AU812" s="256" t="s">
        <v>85</v>
      </c>
      <c r="AY812" s="19" t="s">
        <v>167</v>
      </c>
      <c r="BE812" s="257">
        <f>IF(N812="základní",J812,0)</f>
        <v>0</v>
      </c>
      <c r="BF812" s="257">
        <f>IF(N812="snížená",J812,0)</f>
        <v>0</v>
      </c>
      <c r="BG812" s="257">
        <f>IF(N812="zákl. přenesená",J812,0)</f>
        <v>0</v>
      </c>
      <c r="BH812" s="257">
        <f>IF(N812="sníž. přenesená",J812,0)</f>
        <v>0</v>
      </c>
      <c r="BI812" s="257">
        <f>IF(N812="nulová",J812,0)</f>
        <v>0</v>
      </c>
      <c r="BJ812" s="19" t="s">
        <v>85</v>
      </c>
      <c r="BK812" s="257">
        <f>ROUND(I812*H812,2)</f>
        <v>0</v>
      </c>
      <c r="BL812" s="19" t="s">
        <v>175</v>
      </c>
      <c r="BM812" s="256" t="s">
        <v>2262</v>
      </c>
    </row>
    <row r="813" spans="1:47" s="2" customFormat="1" ht="12">
      <c r="A813" s="40"/>
      <c r="B813" s="41"/>
      <c r="C813" s="42"/>
      <c r="D813" s="260" t="s">
        <v>369</v>
      </c>
      <c r="E813" s="42"/>
      <c r="F813" s="302" t="s">
        <v>1141</v>
      </c>
      <c r="G813" s="42"/>
      <c r="H813" s="42"/>
      <c r="I813" s="156"/>
      <c r="J813" s="42"/>
      <c r="K813" s="42"/>
      <c r="L813" s="46"/>
      <c r="M813" s="303"/>
      <c r="N813" s="304"/>
      <c r="O813" s="93"/>
      <c r="P813" s="93"/>
      <c r="Q813" s="93"/>
      <c r="R813" s="93"/>
      <c r="S813" s="93"/>
      <c r="T813" s="94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T813" s="19" t="s">
        <v>369</v>
      </c>
      <c r="AU813" s="19" t="s">
        <v>85</v>
      </c>
    </row>
    <row r="814" spans="1:65" s="2" customFormat="1" ht="16.5" customHeight="1">
      <c r="A814" s="40"/>
      <c r="B814" s="41"/>
      <c r="C814" s="245" t="s">
        <v>2263</v>
      </c>
      <c r="D814" s="245" t="s">
        <v>170</v>
      </c>
      <c r="E814" s="246" t="s">
        <v>2264</v>
      </c>
      <c r="F814" s="247" t="s">
        <v>2265</v>
      </c>
      <c r="G814" s="248" t="s">
        <v>348</v>
      </c>
      <c r="H814" s="249">
        <v>1</v>
      </c>
      <c r="I814" s="250"/>
      <c r="J814" s="251">
        <f>ROUND(I814*H814,2)</f>
        <v>0</v>
      </c>
      <c r="K814" s="247" t="s">
        <v>317</v>
      </c>
      <c r="L814" s="46"/>
      <c r="M814" s="252" t="s">
        <v>1</v>
      </c>
      <c r="N814" s="253" t="s">
        <v>42</v>
      </c>
      <c r="O814" s="93"/>
      <c r="P814" s="254">
        <f>O814*H814</f>
        <v>0</v>
      </c>
      <c r="Q814" s="254">
        <v>0</v>
      </c>
      <c r="R814" s="254">
        <f>Q814*H814</f>
        <v>0</v>
      </c>
      <c r="S814" s="254">
        <v>0</v>
      </c>
      <c r="T814" s="255">
        <f>S814*H814</f>
        <v>0</v>
      </c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R814" s="256" t="s">
        <v>175</v>
      </c>
      <c r="AT814" s="256" t="s">
        <v>170</v>
      </c>
      <c r="AU814" s="256" t="s">
        <v>85</v>
      </c>
      <c r="AY814" s="19" t="s">
        <v>167</v>
      </c>
      <c r="BE814" s="257">
        <f>IF(N814="základní",J814,0)</f>
        <v>0</v>
      </c>
      <c r="BF814" s="257">
        <f>IF(N814="snížená",J814,0)</f>
        <v>0</v>
      </c>
      <c r="BG814" s="257">
        <f>IF(N814="zákl. přenesená",J814,0)</f>
        <v>0</v>
      </c>
      <c r="BH814" s="257">
        <f>IF(N814="sníž. přenesená",J814,0)</f>
        <v>0</v>
      </c>
      <c r="BI814" s="257">
        <f>IF(N814="nulová",J814,0)</f>
        <v>0</v>
      </c>
      <c r="BJ814" s="19" t="s">
        <v>85</v>
      </c>
      <c r="BK814" s="257">
        <f>ROUND(I814*H814,2)</f>
        <v>0</v>
      </c>
      <c r="BL814" s="19" t="s">
        <v>175</v>
      </c>
      <c r="BM814" s="256" t="s">
        <v>2266</v>
      </c>
    </row>
    <row r="815" spans="1:47" s="2" customFormat="1" ht="12">
      <c r="A815" s="40"/>
      <c r="B815" s="41"/>
      <c r="C815" s="42"/>
      <c r="D815" s="260" t="s">
        <v>369</v>
      </c>
      <c r="E815" s="42"/>
      <c r="F815" s="302" t="s">
        <v>2267</v>
      </c>
      <c r="G815" s="42"/>
      <c r="H815" s="42"/>
      <c r="I815" s="156"/>
      <c r="J815" s="42"/>
      <c r="K815" s="42"/>
      <c r="L815" s="46"/>
      <c r="M815" s="303"/>
      <c r="N815" s="304"/>
      <c r="O815" s="93"/>
      <c r="P815" s="93"/>
      <c r="Q815" s="93"/>
      <c r="R815" s="93"/>
      <c r="S815" s="93"/>
      <c r="T815" s="94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T815" s="19" t="s">
        <v>369</v>
      </c>
      <c r="AU815" s="19" t="s">
        <v>85</v>
      </c>
    </row>
    <row r="816" spans="1:63" s="12" customFormat="1" ht="25.9" customHeight="1">
      <c r="A816" s="12"/>
      <c r="B816" s="229"/>
      <c r="C816" s="230"/>
      <c r="D816" s="231" t="s">
        <v>76</v>
      </c>
      <c r="E816" s="232" t="s">
        <v>2268</v>
      </c>
      <c r="F816" s="232" t="s">
        <v>2269</v>
      </c>
      <c r="G816" s="230"/>
      <c r="H816" s="230"/>
      <c r="I816" s="233"/>
      <c r="J816" s="234">
        <f>BK816</f>
        <v>0</v>
      </c>
      <c r="K816" s="230"/>
      <c r="L816" s="235"/>
      <c r="M816" s="236"/>
      <c r="N816" s="237"/>
      <c r="O816" s="237"/>
      <c r="P816" s="238">
        <f>SUM(P817:P918)</f>
        <v>0</v>
      </c>
      <c r="Q816" s="237"/>
      <c r="R816" s="238">
        <f>SUM(R817:R918)</f>
        <v>0</v>
      </c>
      <c r="S816" s="237"/>
      <c r="T816" s="239">
        <f>SUM(T817:T918)</f>
        <v>0</v>
      </c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R816" s="240" t="s">
        <v>85</v>
      </c>
      <c r="AT816" s="241" t="s">
        <v>76</v>
      </c>
      <c r="AU816" s="241" t="s">
        <v>77</v>
      </c>
      <c r="AY816" s="240" t="s">
        <v>167</v>
      </c>
      <c r="BK816" s="242">
        <f>SUM(BK817:BK918)</f>
        <v>0</v>
      </c>
    </row>
    <row r="817" spans="1:65" s="2" customFormat="1" ht="16.5" customHeight="1">
      <c r="A817" s="40"/>
      <c r="B817" s="41"/>
      <c r="C817" s="245" t="s">
        <v>1394</v>
      </c>
      <c r="D817" s="245" t="s">
        <v>170</v>
      </c>
      <c r="E817" s="246" t="s">
        <v>2270</v>
      </c>
      <c r="F817" s="247" t="s">
        <v>2271</v>
      </c>
      <c r="G817" s="248" t="s">
        <v>173</v>
      </c>
      <c r="H817" s="249">
        <v>5.202</v>
      </c>
      <c r="I817" s="250"/>
      <c r="J817" s="251">
        <f>ROUND(I817*H817,2)</f>
        <v>0</v>
      </c>
      <c r="K817" s="247" t="s">
        <v>317</v>
      </c>
      <c r="L817" s="46"/>
      <c r="M817" s="252" t="s">
        <v>1</v>
      </c>
      <c r="N817" s="253" t="s">
        <v>42</v>
      </c>
      <c r="O817" s="93"/>
      <c r="P817" s="254">
        <f>O817*H817</f>
        <v>0</v>
      </c>
      <c r="Q817" s="254">
        <v>0</v>
      </c>
      <c r="R817" s="254">
        <f>Q817*H817</f>
        <v>0</v>
      </c>
      <c r="S817" s="254">
        <v>0</v>
      </c>
      <c r="T817" s="255">
        <f>S817*H817</f>
        <v>0</v>
      </c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R817" s="256" t="s">
        <v>175</v>
      </c>
      <c r="AT817" s="256" t="s">
        <v>170</v>
      </c>
      <c r="AU817" s="256" t="s">
        <v>85</v>
      </c>
      <c r="AY817" s="19" t="s">
        <v>167</v>
      </c>
      <c r="BE817" s="257">
        <f>IF(N817="základní",J817,0)</f>
        <v>0</v>
      </c>
      <c r="BF817" s="257">
        <f>IF(N817="snížená",J817,0)</f>
        <v>0</v>
      </c>
      <c r="BG817" s="257">
        <f>IF(N817="zákl. přenesená",J817,0)</f>
        <v>0</v>
      </c>
      <c r="BH817" s="257">
        <f>IF(N817="sníž. přenesená",J817,0)</f>
        <v>0</v>
      </c>
      <c r="BI817" s="257">
        <f>IF(N817="nulová",J817,0)</f>
        <v>0</v>
      </c>
      <c r="BJ817" s="19" t="s">
        <v>85</v>
      </c>
      <c r="BK817" s="257">
        <f>ROUND(I817*H817,2)</f>
        <v>0</v>
      </c>
      <c r="BL817" s="19" t="s">
        <v>175</v>
      </c>
      <c r="BM817" s="256" t="s">
        <v>2272</v>
      </c>
    </row>
    <row r="818" spans="1:47" s="2" customFormat="1" ht="12">
      <c r="A818" s="40"/>
      <c r="B818" s="41"/>
      <c r="C818" s="42"/>
      <c r="D818" s="260" t="s">
        <v>369</v>
      </c>
      <c r="E818" s="42"/>
      <c r="F818" s="302" t="s">
        <v>1141</v>
      </c>
      <c r="G818" s="42"/>
      <c r="H818" s="42"/>
      <c r="I818" s="156"/>
      <c r="J818" s="42"/>
      <c r="K818" s="42"/>
      <c r="L818" s="46"/>
      <c r="M818" s="303"/>
      <c r="N818" s="304"/>
      <c r="O818" s="93"/>
      <c r="P818" s="93"/>
      <c r="Q818" s="93"/>
      <c r="R818" s="93"/>
      <c r="S818" s="93"/>
      <c r="T818" s="94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T818" s="19" t="s">
        <v>369</v>
      </c>
      <c r="AU818" s="19" t="s">
        <v>85</v>
      </c>
    </row>
    <row r="819" spans="1:65" s="2" customFormat="1" ht="16.5" customHeight="1">
      <c r="A819" s="40"/>
      <c r="B819" s="41"/>
      <c r="C819" s="245" t="s">
        <v>1242</v>
      </c>
      <c r="D819" s="245" t="s">
        <v>170</v>
      </c>
      <c r="E819" s="246" t="s">
        <v>2273</v>
      </c>
      <c r="F819" s="247" t="s">
        <v>2274</v>
      </c>
      <c r="G819" s="248" t="s">
        <v>173</v>
      </c>
      <c r="H819" s="249">
        <v>5.575</v>
      </c>
      <c r="I819" s="250"/>
      <c r="J819" s="251">
        <f>ROUND(I819*H819,2)</f>
        <v>0</v>
      </c>
      <c r="K819" s="247" t="s">
        <v>317</v>
      </c>
      <c r="L819" s="46"/>
      <c r="M819" s="252" t="s">
        <v>1</v>
      </c>
      <c r="N819" s="253" t="s">
        <v>42</v>
      </c>
      <c r="O819" s="93"/>
      <c r="P819" s="254">
        <f>O819*H819</f>
        <v>0</v>
      </c>
      <c r="Q819" s="254">
        <v>0</v>
      </c>
      <c r="R819" s="254">
        <f>Q819*H819</f>
        <v>0</v>
      </c>
      <c r="S819" s="254">
        <v>0</v>
      </c>
      <c r="T819" s="255">
        <f>S819*H819</f>
        <v>0</v>
      </c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R819" s="256" t="s">
        <v>175</v>
      </c>
      <c r="AT819" s="256" t="s">
        <v>170</v>
      </c>
      <c r="AU819" s="256" t="s">
        <v>85</v>
      </c>
      <c r="AY819" s="19" t="s">
        <v>167</v>
      </c>
      <c r="BE819" s="257">
        <f>IF(N819="základní",J819,0)</f>
        <v>0</v>
      </c>
      <c r="BF819" s="257">
        <f>IF(N819="snížená",J819,0)</f>
        <v>0</v>
      </c>
      <c r="BG819" s="257">
        <f>IF(N819="zákl. přenesená",J819,0)</f>
        <v>0</v>
      </c>
      <c r="BH819" s="257">
        <f>IF(N819="sníž. přenesená",J819,0)</f>
        <v>0</v>
      </c>
      <c r="BI819" s="257">
        <f>IF(N819="nulová",J819,0)</f>
        <v>0</v>
      </c>
      <c r="BJ819" s="19" t="s">
        <v>85</v>
      </c>
      <c r="BK819" s="257">
        <f>ROUND(I819*H819,2)</f>
        <v>0</v>
      </c>
      <c r="BL819" s="19" t="s">
        <v>175</v>
      </c>
      <c r="BM819" s="256" t="s">
        <v>2275</v>
      </c>
    </row>
    <row r="820" spans="1:47" s="2" customFormat="1" ht="12">
      <c r="A820" s="40"/>
      <c r="B820" s="41"/>
      <c r="C820" s="42"/>
      <c r="D820" s="260" t="s">
        <v>369</v>
      </c>
      <c r="E820" s="42"/>
      <c r="F820" s="302" t="s">
        <v>1141</v>
      </c>
      <c r="G820" s="42"/>
      <c r="H820" s="42"/>
      <c r="I820" s="156"/>
      <c r="J820" s="42"/>
      <c r="K820" s="42"/>
      <c r="L820" s="46"/>
      <c r="M820" s="303"/>
      <c r="N820" s="304"/>
      <c r="O820" s="93"/>
      <c r="P820" s="93"/>
      <c r="Q820" s="93"/>
      <c r="R820" s="93"/>
      <c r="S820" s="93"/>
      <c r="T820" s="94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T820" s="19" t="s">
        <v>369</v>
      </c>
      <c r="AU820" s="19" t="s">
        <v>85</v>
      </c>
    </row>
    <row r="821" spans="1:65" s="2" customFormat="1" ht="16.5" customHeight="1">
      <c r="A821" s="40"/>
      <c r="B821" s="41"/>
      <c r="C821" s="245" t="s">
        <v>1401</v>
      </c>
      <c r="D821" s="245" t="s">
        <v>170</v>
      </c>
      <c r="E821" s="246" t="s">
        <v>2276</v>
      </c>
      <c r="F821" s="247" t="s">
        <v>2277</v>
      </c>
      <c r="G821" s="248" t="s">
        <v>173</v>
      </c>
      <c r="H821" s="249">
        <v>1.868</v>
      </c>
      <c r="I821" s="250"/>
      <c r="J821" s="251">
        <f>ROUND(I821*H821,2)</f>
        <v>0</v>
      </c>
      <c r="K821" s="247" t="s">
        <v>317</v>
      </c>
      <c r="L821" s="46"/>
      <c r="M821" s="252" t="s">
        <v>1</v>
      </c>
      <c r="N821" s="253" t="s">
        <v>42</v>
      </c>
      <c r="O821" s="93"/>
      <c r="P821" s="254">
        <f>O821*H821</f>
        <v>0</v>
      </c>
      <c r="Q821" s="254">
        <v>0</v>
      </c>
      <c r="R821" s="254">
        <f>Q821*H821</f>
        <v>0</v>
      </c>
      <c r="S821" s="254">
        <v>0</v>
      </c>
      <c r="T821" s="255">
        <f>S821*H821</f>
        <v>0</v>
      </c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R821" s="256" t="s">
        <v>175</v>
      </c>
      <c r="AT821" s="256" t="s">
        <v>170</v>
      </c>
      <c r="AU821" s="256" t="s">
        <v>85</v>
      </c>
      <c r="AY821" s="19" t="s">
        <v>167</v>
      </c>
      <c r="BE821" s="257">
        <f>IF(N821="základní",J821,0)</f>
        <v>0</v>
      </c>
      <c r="BF821" s="257">
        <f>IF(N821="snížená",J821,0)</f>
        <v>0</v>
      </c>
      <c r="BG821" s="257">
        <f>IF(N821="zákl. přenesená",J821,0)</f>
        <v>0</v>
      </c>
      <c r="BH821" s="257">
        <f>IF(N821="sníž. přenesená",J821,0)</f>
        <v>0</v>
      </c>
      <c r="BI821" s="257">
        <f>IF(N821="nulová",J821,0)</f>
        <v>0</v>
      </c>
      <c r="BJ821" s="19" t="s">
        <v>85</v>
      </c>
      <c r="BK821" s="257">
        <f>ROUND(I821*H821,2)</f>
        <v>0</v>
      </c>
      <c r="BL821" s="19" t="s">
        <v>175</v>
      </c>
      <c r="BM821" s="256" t="s">
        <v>2278</v>
      </c>
    </row>
    <row r="822" spans="1:47" s="2" customFormat="1" ht="12">
      <c r="A822" s="40"/>
      <c r="B822" s="41"/>
      <c r="C822" s="42"/>
      <c r="D822" s="260" t="s">
        <v>369</v>
      </c>
      <c r="E822" s="42"/>
      <c r="F822" s="302" t="s">
        <v>1141</v>
      </c>
      <c r="G822" s="42"/>
      <c r="H822" s="42"/>
      <c r="I822" s="156"/>
      <c r="J822" s="42"/>
      <c r="K822" s="42"/>
      <c r="L822" s="46"/>
      <c r="M822" s="303"/>
      <c r="N822" s="304"/>
      <c r="O822" s="93"/>
      <c r="P822" s="93"/>
      <c r="Q822" s="93"/>
      <c r="R822" s="93"/>
      <c r="S822" s="93"/>
      <c r="T822" s="94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T822" s="19" t="s">
        <v>369</v>
      </c>
      <c r="AU822" s="19" t="s">
        <v>85</v>
      </c>
    </row>
    <row r="823" spans="1:65" s="2" customFormat="1" ht="16.5" customHeight="1">
      <c r="A823" s="40"/>
      <c r="B823" s="41"/>
      <c r="C823" s="245" t="s">
        <v>1245</v>
      </c>
      <c r="D823" s="245" t="s">
        <v>170</v>
      </c>
      <c r="E823" s="246" t="s">
        <v>2279</v>
      </c>
      <c r="F823" s="247" t="s">
        <v>2280</v>
      </c>
      <c r="G823" s="248" t="s">
        <v>173</v>
      </c>
      <c r="H823" s="249">
        <v>4.682</v>
      </c>
      <c r="I823" s="250"/>
      <c r="J823" s="251">
        <f>ROUND(I823*H823,2)</f>
        <v>0</v>
      </c>
      <c r="K823" s="247" t="s">
        <v>317</v>
      </c>
      <c r="L823" s="46"/>
      <c r="M823" s="252" t="s">
        <v>1</v>
      </c>
      <c r="N823" s="253" t="s">
        <v>42</v>
      </c>
      <c r="O823" s="93"/>
      <c r="P823" s="254">
        <f>O823*H823</f>
        <v>0</v>
      </c>
      <c r="Q823" s="254">
        <v>0</v>
      </c>
      <c r="R823" s="254">
        <f>Q823*H823</f>
        <v>0</v>
      </c>
      <c r="S823" s="254">
        <v>0</v>
      </c>
      <c r="T823" s="255">
        <f>S823*H823</f>
        <v>0</v>
      </c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R823" s="256" t="s">
        <v>175</v>
      </c>
      <c r="AT823" s="256" t="s">
        <v>170</v>
      </c>
      <c r="AU823" s="256" t="s">
        <v>85</v>
      </c>
      <c r="AY823" s="19" t="s">
        <v>167</v>
      </c>
      <c r="BE823" s="257">
        <f>IF(N823="základní",J823,0)</f>
        <v>0</v>
      </c>
      <c r="BF823" s="257">
        <f>IF(N823="snížená",J823,0)</f>
        <v>0</v>
      </c>
      <c r="BG823" s="257">
        <f>IF(N823="zákl. přenesená",J823,0)</f>
        <v>0</v>
      </c>
      <c r="BH823" s="257">
        <f>IF(N823="sníž. přenesená",J823,0)</f>
        <v>0</v>
      </c>
      <c r="BI823" s="257">
        <f>IF(N823="nulová",J823,0)</f>
        <v>0</v>
      </c>
      <c r="BJ823" s="19" t="s">
        <v>85</v>
      </c>
      <c r="BK823" s="257">
        <f>ROUND(I823*H823,2)</f>
        <v>0</v>
      </c>
      <c r="BL823" s="19" t="s">
        <v>175</v>
      </c>
      <c r="BM823" s="256" t="s">
        <v>2281</v>
      </c>
    </row>
    <row r="824" spans="1:47" s="2" customFormat="1" ht="12">
      <c r="A824" s="40"/>
      <c r="B824" s="41"/>
      <c r="C824" s="42"/>
      <c r="D824" s="260" t="s">
        <v>369</v>
      </c>
      <c r="E824" s="42"/>
      <c r="F824" s="302" t="s">
        <v>1141</v>
      </c>
      <c r="G824" s="42"/>
      <c r="H824" s="42"/>
      <c r="I824" s="156"/>
      <c r="J824" s="42"/>
      <c r="K824" s="42"/>
      <c r="L824" s="46"/>
      <c r="M824" s="303"/>
      <c r="N824" s="304"/>
      <c r="O824" s="93"/>
      <c r="P824" s="93"/>
      <c r="Q824" s="93"/>
      <c r="R824" s="93"/>
      <c r="S824" s="93"/>
      <c r="T824" s="94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T824" s="19" t="s">
        <v>369</v>
      </c>
      <c r="AU824" s="19" t="s">
        <v>85</v>
      </c>
    </row>
    <row r="825" spans="1:65" s="2" customFormat="1" ht="16.5" customHeight="1">
      <c r="A825" s="40"/>
      <c r="B825" s="41"/>
      <c r="C825" s="245" t="s">
        <v>1408</v>
      </c>
      <c r="D825" s="245" t="s">
        <v>170</v>
      </c>
      <c r="E825" s="246" t="s">
        <v>2282</v>
      </c>
      <c r="F825" s="247" t="s">
        <v>2283</v>
      </c>
      <c r="G825" s="248" t="s">
        <v>173</v>
      </c>
      <c r="H825" s="249">
        <v>1.288</v>
      </c>
      <c r="I825" s="250"/>
      <c r="J825" s="251">
        <f>ROUND(I825*H825,2)</f>
        <v>0</v>
      </c>
      <c r="K825" s="247" t="s">
        <v>317</v>
      </c>
      <c r="L825" s="46"/>
      <c r="M825" s="252" t="s">
        <v>1</v>
      </c>
      <c r="N825" s="253" t="s">
        <v>42</v>
      </c>
      <c r="O825" s="93"/>
      <c r="P825" s="254">
        <f>O825*H825</f>
        <v>0</v>
      </c>
      <c r="Q825" s="254">
        <v>0</v>
      </c>
      <c r="R825" s="254">
        <f>Q825*H825</f>
        <v>0</v>
      </c>
      <c r="S825" s="254">
        <v>0</v>
      </c>
      <c r="T825" s="255">
        <f>S825*H825</f>
        <v>0</v>
      </c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R825" s="256" t="s">
        <v>175</v>
      </c>
      <c r="AT825" s="256" t="s">
        <v>170</v>
      </c>
      <c r="AU825" s="256" t="s">
        <v>85</v>
      </c>
      <c r="AY825" s="19" t="s">
        <v>167</v>
      </c>
      <c r="BE825" s="257">
        <f>IF(N825="základní",J825,0)</f>
        <v>0</v>
      </c>
      <c r="BF825" s="257">
        <f>IF(N825="snížená",J825,0)</f>
        <v>0</v>
      </c>
      <c r="BG825" s="257">
        <f>IF(N825="zákl. přenesená",J825,0)</f>
        <v>0</v>
      </c>
      <c r="BH825" s="257">
        <f>IF(N825="sníž. přenesená",J825,0)</f>
        <v>0</v>
      </c>
      <c r="BI825" s="257">
        <f>IF(N825="nulová",J825,0)</f>
        <v>0</v>
      </c>
      <c r="BJ825" s="19" t="s">
        <v>85</v>
      </c>
      <c r="BK825" s="257">
        <f>ROUND(I825*H825,2)</f>
        <v>0</v>
      </c>
      <c r="BL825" s="19" t="s">
        <v>175</v>
      </c>
      <c r="BM825" s="256" t="s">
        <v>2284</v>
      </c>
    </row>
    <row r="826" spans="1:47" s="2" customFormat="1" ht="12">
      <c r="A826" s="40"/>
      <c r="B826" s="41"/>
      <c r="C826" s="42"/>
      <c r="D826" s="260" t="s">
        <v>369</v>
      </c>
      <c r="E826" s="42"/>
      <c r="F826" s="302" t="s">
        <v>1141</v>
      </c>
      <c r="G826" s="42"/>
      <c r="H826" s="42"/>
      <c r="I826" s="156"/>
      <c r="J826" s="42"/>
      <c r="K826" s="42"/>
      <c r="L826" s="46"/>
      <c r="M826" s="303"/>
      <c r="N826" s="304"/>
      <c r="O826" s="93"/>
      <c r="P826" s="93"/>
      <c r="Q826" s="93"/>
      <c r="R826" s="93"/>
      <c r="S826" s="93"/>
      <c r="T826" s="94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T826" s="19" t="s">
        <v>369</v>
      </c>
      <c r="AU826" s="19" t="s">
        <v>85</v>
      </c>
    </row>
    <row r="827" spans="1:65" s="2" customFormat="1" ht="16.5" customHeight="1">
      <c r="A827" s="40"/>
      <c r="B827" s="41"/>
      <c r="C827" s="245" t="s">
        <v>1248</v>
      </c>
      <c r="D827" s="245" t="s">
        <v>170</v>
      </c>
      <c r="E827" s="246" t="s">
        <v>2285</v>
      </c>
      <c r="F827" s="247" t="s">
        <v>2286</v>
      </c>
      <c r="G827" s="248" t="s">
        <v>173</v>
      </c>
      <c r="H827" s="249">
        <v>3.469</v>
      </c>
      <c r="I827" s="250"/>
      <c r="J827" s="251">
        <f>ROUND(I827*H827,2)</f>
        <v>0</v>
      </c>
      <c r="K827" s="247" t="s">
        <v>317</v>
      </c>
      <c r="L827" s="46"/>
      <c r="M827" s="252" t="s">
        <v>1</v>
      </c>
      <c r="N827" s="253" t="s">
        <v>42</v>
      </c>
      <c r="O827" s="93"/>
      <c r="P827" s="254">
        <f>O827*H827</f>
        <v>0</v>
      </c>
      <c r="Q827" s="254">
        <v>0</v>
      </c>
      <c r="R827" s="254">
        <f>Q827*H827</f>
        <v>0</v>
      </c>
      <c r="S827" s="254">
        <v>0</v>
      </c>
      <c r="T827" s="255">
        <f>S827*H827</f>
        <v>0</v>
      </c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R827" s="256" t="s">
        <v>175</v>
      </c>
      <c r="AT827" s="256" t="s">
        <v>170</v>
      </c>
      <c r="AU827" s="256" t="s">
        <v>85</v>
      </c>
      <c r="AY827" s="19" t="s">
        <v>167</v>
      </c>
      <c r="BE827" s="257">
        <f>IF(N827="základní",J827,0)</f>
        <v>0</v>
      </c>
      <c r="BF827" s="257">
        <f>IF(N827="snížená",J827,0)</f>
        <v>0</v>
      </c>
      <c r="BG827" s="257">
        <f>IF(N827="zákl. přenesená",J827,0)</f>
        <v>0</v>
      </c>
      <c r="BH827" s="257">
        <f>IF(N827="sníž. přenesená",J827,0)</f>
        <v>0</v>
      </c>
      <c r="BI827" s="257">
        <f>IF(N827="nulová",J827,0)</f>
        <v>0</v>
      </c>
      <c r="BJ827" s="19" t="s">
        <v>85</v>
      </c>
      <c r="BK827" s="257">
        <f>ROUND(I827*H827,2)</f>
        <v>0</v>
      </c>
      <c r="BL827" s="19" t="s">
        <v>175</v>
      </c>
      <c r="BM827" s="256" t="s">
        <v>2287</v>
      </c>
    </row>
    <row r="828" spans="1:47" s="2" customFormat="1" ht="12">
      <c r="A828" s="40"/>
      <c r="B828" s="41"/>
      <c r="C828" s="42"/>
      <c r="D828" s="260" t="s">
        <v>369</v>
      </c>
      <c r="E828" s="42"/>
      <c r="F828" s="302" t="s">
        <v>1141</v>
      </c>
      <c r="G828" s="42"/>
      <c r="H828" s="42"/>
      <c r="I828" s="156"/>
      <c r="J828" s="42"/>
      <c r="K828" s="42"/>
      <c r="L828" s="46"/>
      <c r="M828" s="303"/>
      <c r="N828" s="304"/>
      <c r="O828" s="93"/>
      <c r="P828" s="93"/>
      <c r="Q828" s="93"/>
      <c r="R828" s="93"/>
      <c r="S828" s="93"/>
      <c r="T828" s="94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T828" s="19" t="s">
        <v>369</v>
      </c>
      <c r="AU828" s="19" t="s">
        <v>85</v>
      </c>
    </row>
    <row r="829" spans="1:65" s="2" customFormat="1" ht="16.5" customHeight="1">
      <c r="A829" s="40"/>
      <c r="B829" s="41"/>
      <c r="C829" s="245" t="s">
        <v>1415</v>
      </c>
      <c r="D829" s="245" t="s">
        <v>170</v>
      </c>
      <c r="E829" s="246" t="s">
        <v>2288</v>
      </c>
      <c r="F829" s="247" t="s">
        <v>2289</v>
      </c>
      <c r="G829" s="248" t="s">
        <v>173</v>
      </c>
      <c r="H829" s="249">
        <v>4.689</v>
      </c>
      <c r="I829" s="250"/>
      <c r="J829" s="251">
        <f>ROUND(I829*H829,2)</f>
        <v>0</v>
      </c>
      <c r="K829" s="247" t="s">
        <v>317</v>
      </c>
      <c r="L829" s="46"/>
      <c r="M829" s="252" t="s">
        <v>1</v>
      </c>
      <c r="N829" s="253" t="s">
        <v>42</v>
      </c>
      <c r="O829" s="93"/>
      <c r="P829" s="254">
        <f>O829*H829</f>
        <v>0</v>
      </c>
      <c r="Q829" s="254">
        <v>0</v>
      </c>
      <c r="R829" s="254">
        <f>Q829*H829</f>
        <v>0</v>
      </c>
      <c r="S829" s="254">
        <v>0</v>
      </c>
      <c r="T829" s="255">
        <f>S829*H829</f>
        <v>0</v>
      </c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R829" s="256" t="s">
        <v>175</v>
      </c>
      <c r="AT829" s="256" t="s">
        <v>170</v>
      </c>
      <c r="AU829" s="256" t="s">
        <v>85</v>
      </c>
      <c r="AY829" s="19" t="s">
        <v>167</v>
      </c>
      <c r="BE829" s="257">
        <f>IF(N829="základní",J829,0)</f>
        <v>0</v>
      </c>
      <c r="BF829" s="257">
        <f>IF(N829="snížená",J829,0)</f>
        <v>0</v>
      </c>
      <c r="BG829" s="257">
        <f>IF(N829="zákl. přenesená",J829,0)</f>
        <v>0</v>
      </c>
      <c r="BH829" s="257">
        <f>IF(N829="sníž. přenesená",J829,0)</f>
        <v>0</v>
      </c>
      <c r="BI829" s="257">
        <f>IF(N829="nulová",J829,0)</f>
        <v>0</v>
      </c>
      <c r="BJ829" s="19" t="s">
        <v>85</v>
      </c>
      <c r="BK829" s="257">
        <f>ROUND(I829*H829,2)</f>
        <v>0</v>
      </c>
      <c r="BL829" s="19" t="s">
        <v>175</v>
      </c>
      <c r="BM829" s="256" t="s">
        <v>2290</v>
      </c>
    </row>
    <row r="830" spans="1:47" s="2" customFormat="1" ht="12">
      <c r="A830" s="40"/>
      <c r="B830" s="41"/>
      <c r="C830" s="42"/>
      <c r="D830" s="260" t="s">
        <v>369</v>
      </c>
      <c r="E830" s="42"/>
      <c r="F830" s="302" t="s">
        <v>1141</v>
      </c>
      <c r="G830" s="42"/>
      <c r="H830" s="42"/>
      <c r="I830" s="156"/>
      <c r="J830" s="42"/>
      <c r="K830" s="42"/>
      <c r="L830" s="46"/>
      <c r="M830" s="303"/>
      <c r="N830" s="304"/>
      <c r="O830" s="93"/>
      <c r="P830" s="93"/>
      <c r="Q830" s="93"/>
      <c r="R830" s="93"/>
      <c r="S830" s="93"/>
      <c r="T830" s="94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T830" s="19" t="s">
        <v>369</v>
      </c>
      <c r="AU830" s="19" t="s">
        <v>85</v>
      </c>
    </row>
    <row r="831" spans="1:65" s="2" customFormat="1" ht="16.5" customHeight="1">
      <c r="A831" s="40"/>
      <c r="B831" s="41"/>
      <c r="C831" s="245" t="s">
        <v>1251</v>
      </c>
      <c r="D831" s="245" t="s">
        <v>170</v>
      </c>
      <c r="E831" s="246" t="s">
        <v>2291</v>
      </c>
      <c r="F831" s="247" t="s">
        <v>2292</v>
      </c>
      <c r="G831" s="248" t="s">
        <v>173</v>
      </c>
      <c r="H831" s="249">
        <v>1.935</v>
      </c>
      <c r="I831" s="250"/>
      <c r="J831" s="251">
        <f>ROUND(I831*H831,2)</f>
        <v>0</v>
      </c>
      <c r="K831" s="247" t="s">
        <v>317</v>
      </c>
      <c r="L831" s="46"/>
      <c r="M831" s="252" t="s">
        <v>1</v>
      </c>
      <c r="N831" s="253" t="s">
        <v>42</v>
      </c>
      <c r="O831" s="93"/>
      <c r="P831" s="254">
        <f>O831*H831</f>
        <v>0</v>
      </c>
      <c r="Q831" s="254">
        <v>0</v>
      </c>
      <c r="R831" s="254">
        <f>Q831*H831</f>
        <v>0</v>
      </c>
      <c r="S831" s="254">
        <v>0</v>
      </c>
      <c r="T831" s="255">
        <f>S831*H831</f>
        <v>0</v>
      </c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R831" s="256" t="s">
        <v>175</v>
      </c>
      <c r="AT831" s="256" t="s">
        <v>170</v>
      </c>
      <c r="AU831" s="256" t="s">
        <v>85</v>
      </c>
      <c r="AY831" s="19" t="s">
        <v>167</v>
      </c>
      <c r="BE831" s="257">
        <f>IF(N831="základní",J831,0)</f>
        <v>0</v>
      </c>
      <c r="BF831" s="257">
        <f>IF(N831="snížená",J831,0)</f>
        <v>0</v>
      </c>
      <c r="BG831" s="257">
        <f>IF(N831="zákl. přenesená",J831,0)</f>
        <v>0</v>
      </c>
      <c r="BH831" s="257">
        <f>IF(N831="sníž. přenesená",J831,0)</f>
        <v>0</v>
      </c>
      <c r="BI831" s="257">
        <f>IF(N831="nulová",J831,0)</f>
        <v>0</v>
      </c>
      <c r="BJ831" s="19" t="s">
        <v>85</v>
      </c>
      <c r="BK831" s="257">
        <f>ROUND(I831*H831,2)</f>
        <v>0</v>
      </c>
      <c r="BL831" s="19" t="s">
        <v>175</v>
      </c>
      <c r="BM831" s="256" t="s">
        <v>2293</v>
      </c>
    </row>
    <row r="832" spans="1:47" s="2" customFormat="1" ht="12">
      <c r="A832" s="40"/>
      <c r="B832" s="41"/>
      <c r="C832" s="42"/>
      <c r="D832" s="260" t="s">
        <v>369</v>
      </c>
      <c r="E832" s="42"/>
      <c r="F832" s="302" t="s">
        <v>1141</v>
      </c>
      <c r="G832" s="42"/>
      <c r="H832" s="42"/>
      <c r="I832" s="156"/>
      <c r="J832" s="42"/>
      <c r="K832" s="42"/>
      <c r="L832" s="46"/>
      <c r="M832" s="303"/>
      <c r="N832" s="304"/>
      <c r="O832" s="93"/>
      <c r="P832" s="93"/>
      <c r="Q832" s="93"/>
      <c r="R832" s="93"/>
      <c r="S832" s="93"/>
      <c r="T832" s="94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T832" s="19" t="s">
        <v>369</v>
      </c>
      <c r="AU832" s="19" t="s">
        <v>85</v>
      </c>
    </row>
    <row r="833" spans="1:65" s="2" customFormat="1" ht="16.5" customHeight="1">
      <c r="A833" s="40"/>
      <c r="B833" s="41"/>
      <c r="C833" s="245" t="s">
        <v>1422</v>
      </c>
      <c r="D833" s="245" t="s">
        <v>170</v>
      </c>
      <c r="E833" s="246" t="s">
        <v>2294</v>
      </c>
      <c r="F833" s="247" t="s">
        <v>2295</v>
      </c>
      <c r="G833" s="248" t="s">
        <v>173</v>
      </c>
      <c r="H833" s="249">
        <v>8.785</v>
      </c>
      <c r="I833" s="250"/>
      <c r="J833" s="251">
        <f>ROUND(I833*H833,2)</f>
        <v>0</v>
      </c>
      <c r="K833" s="247" t="s">
        <v>317</v>
      </c>
      <c r="L833" s="46"/>
      <c r="M833" s="252" t="s">
        <v>1</v>
      </c>
      <c r="N833" s="253" t="s">
        <v>42</v>
      </c>
      <c r="O833" s="93"/>
      <c r="P833" s="254">
        <f>O833*H833</f>
        <v>0</v>
      </c>
      <c r="Q833" s="254">
        <v>0</v>
      </c>
      <c r="R833" s="254">
        <f>Q833*H833</f>
        <v>0</v>
      </c>
      <c r="S833" s="254">
        <v>0</v>
      </c>
      <c r="T833" s="255">
        <f>S833*H833</f>
        <v>0</v>
      </c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R833" s="256" t="s">
        <v>175</v>
      </c>
      <c r="AT833" s="256" t="s">
        <v>170</v>
      </c>
      <c r="AU833" s="256" t="s">
        <v>85</v>
      </c>
      <c r="AY833" s="19" t="s">
        <v>167</v>
      </c>
      <c r="BE833" s="257">
        <f>IF(N833="základní",J833,0)</f>
        <v>0</v>
      </c>
      <c r="BF833" s="257">
        <f>IF(N833="snížená",J833,0)</f>
        <v>0</v>
      </c>
      <c r="BG833" s="257">
        <f>IF(N833="zákl. přenesená",J833,0)</f>
        <v>0</v>
      </c>
      <c r="BH833" s="257">
        <f>IF(N833="sníž. přenesená",J833,0)</f>
        <v>0</v>
      </c>
      <c r="BI833" s="257">
        <f>IF(N833="nulová",J833,0)</f>
        <v>0</v>
      </c>
      <c r="BJ833" s="19" t="s">
        <v>85</v>
      </c>
      <c r="BK833" s="257">
        <f>ROUND(I833*H833,2)</f>
        <v>0</v>
      </c>
      <c r="BL833" s="19" t="s">
        <v>175</v>
      </c>
      <c r="BM833" s="256" t="s">
        <v>2296</v>
      </c>
    </row>
    <row r="834" spans="1:47" s="2" customFormat="1" ht="12">
      <c r="A834" s="40"/>
      <c r="B834" s="41"/>
      <c r="C834" s="42"/>
      <c r="D834" s="260" t="s">
        <v>369</v>
      </c>
      <c r="E834" s="42"/>
      <c r="F834" s="302" t="s">
        <v>1141</v>
      </c>
      <c r="G834" s="42"/>
      <c r="H834" s="42"/>
      <c r="I834" s="156"/>
      <c r="J834" s="42"/>
      <c r="K834" s="42"/>
      <c r="L834" s="46"/>
      <c r="M834" s="303"/>
      <c r="N834" s="304"/>
      <c r="O834" s="93"/>
      <c r="P834" s="93"/>
      <c r="Q834" s="93"/>
      <c r="R834" s="93"/>
      <c r="S834" s="93"/>
      <c r="T834" s="94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T834" s="19" t="s">
        <v>369</v>
      </c>
      <c r="AU834" s="19" t="s">
        <v>85</v>
      </c>
    </row>
    <row r="835" spans="1:65" s="2" customFormat="1" ht="16.5" customHeight="1">
      <c r="A835" s="40"/>
      <c r="B835" s="41"/>
      <c r="C835" s="245" t="s">
        <v>1254</v>
      </c>
      <c r="D835" s="245" t="s">
        <v>170</v>
      </c>
      <c r="E835" s="246" t="s">
        <v>2297</v>
      </c>
      <c r="F835" s="247" t="s">
        <v>2298</v>
      </c>
      <c r="G835" s="248" t="s">
        <v>173</v>
      </c>
      <c r="H835" s="249">
        <v>9.6</v>
      </c>
      <c r="I835" s="250"/>
      <c r="J835" s="251">
        <f>ROUND(I835*H835,2)</f>
        <v>0</v>
      </c>
      <c r="K835" s="247" t="s">
        <v>317</v>
      </c>
      <c r="L835" s="46"/>
      <c r="M835" s="252" t="s">
        <v>1</v>
      </c>
      <c r="N835" s="253" t="s">
        <v>42</v>
      </c>
      <c r="O835" s="93"/>
      <c r="P835" s="254">
        <f>O835*H835</f>
        <v>0</v>
      </c>
      <c r="Q835" s="254">
        <v>0</v>
      </c>
      <c r="R835" s="254">
        <f>Q835*H835</f>
        <v>0</v>
      </c>
      <c r="S835" s="254">
        <v>0</v>
      </c>
      <c r="T835" s="255">
        <f>S835*H835</f>
        <v>0</v>
      </c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R835" s="256" t="s">
        <v>175</v>
      </c>
      <c r="AT835" s="256" t="s">
        <v>170</v>
      </c>
      <c r="AU835" s="256" t="s">
        <v>85</v>
      </c>
      <c r="AY835" s="19" t="s">
        <v>167</v>
      </c>
      <c r="BE835" s="257">
        <f>IF(N835="základní",J835,0)</f>
        <v>0</v>
      </c>
      <c r="BF835" s="257">
        <f>IF(N835="snížená",J835,0)</f>
        <v>0</v>
      </c>
      <c r="BG835" s="257">
        <f>IF(N835="zákl. přenesená",J835,0)</f>
        <v>0</v>
      </c>
      <c r="BH835" s="257">
        <f>IF(N835="sníž. přenesená",J835,0)</f>
        <v>0</v>
      </c>
      <c r="BI835" s="257">
        <f>IF(N835="nulová",J835,0)</f>
        <v>0</v>
      </c>
      <c r="BJ835" s="19" t="s">
        <v>85</v>
      </c>
      <c r="BK835" s="257">
        <f>ROUND(I835*H835,2)</f>
        <v>0</v>
      </c>
      <c r="BL835" s="19" t="s">
        <v>175</v>
      </c>
      <c r="BM835" s="256" t="s">
        <v>2299</v>
      </c>
    </row>
    <row r="836" spans="1:47" s="2" customFormat="1" ht="12">
      <c r="A836" s="40"/>
      <c r="B836" s="41"/>
      <c r="C836" s="42"/>
      <c r="D836" s="260" t="s">
        <v>369</v>
      </c>
      <c r="E836" s="42"/>
      <c r="F836" s="302" t="s">
        <v>1141</v>
      </c>
      <c r="G836" s="42"/>
      <c r="H836" s="42"/>
      <c r="I836" s="156"/>
      <c r="J836" s="42"/>
      <c r="K836" s="42"/>
      <c r="L836" s="46"/>
      <c r="M836" s="303"/>
      <c r="N836" s="304"/>
      <c r="O836" s="93"/>
      <c r="P836" s="93"/>
      <c r="Q836" s="93"/>
      <c r="R836" s="93"/>
      <c r="S836" s="93"/>
      <c r="T836" s="94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T836" s="19" t="s">
        <v>369</v>
      </c>
      <c r="AU836" s="19" t="s">
        <v>85</v>
      </c>
    </row>
    <row r="837" spans="1:65" s="2" customFormat="1" ht="16.5" customHeight="1">
      <c r="A837" s="40"/>
      <c r="B837" s="41"/>
      <c r="C837" s="245" t="s">
        <v>1429</v>
      </c>
      <c r="D837" s="245" t="s">
        <v>170</v>
      </c>
      <c r="E837" s="246" t="s">
        <v>2300</v>
      </c>
      <c r="F837" s="247" t="s">
        <v>2301</v>
      </c>
      <c r="G837" s="248" t="s">
        <v>173</v>
      </c>
      <c r="H837" s="249">
        <v>11.743</v>
      </c>
      <c r="I837" s="250"/>
      <c r="J837" s="251">
        <f>ROUND(I837*H837,2)</f>
        <v>0</v>
      </c>
      <c r="K837" s="247" t="s">
        <v>317</v>
      </c>
      <c r="L837" s="46"/>
      <c r="M837" s="252" t="s">
        <v>1</v>
      </c>
      <c r="N837" s="253" t="s">
        <v>42</v>
      </c>
      <c r="O837" s="93"/>
      <c r="P837" s="254">
        <f>O837*H837</f>
        <v>0</v>
      </c>
      <c r="Q837" s="254">
        <v>0</v>
      </c>
      <c r="R837" s="254">
        <f>Q837*H837</f>
        <v>0</v>
      </c>
      <c r="S837" s="254">
        <v>0</v>
      </c>
      <c r="T837" s="255">
        <f>S837*H837</f>
        <v>0</v>
      </c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R837" s="256" t="s">
        <v>175</v>
      </c>
      <c r="AT837" s="256" t="s">
        <v>170</v>
      </c>
      <c r="AU837" s="256" t="s">
        <v>85</v>
      </c>
      <c r="AY837" s="19" t="s">
        <v>167</v>
      </c>
      <c r="BE837" s="257">
        <f>IF(N837="základní",J837,0)</f>
        <v>0</v>
      </c>
      <c r="BF837" s="257">
        <f>IF(N837="snížená",J837,0)</f>
        <v>0</v>
      </c>
      <c r="BG837" s="257">
        <f>IF(N837="zákl. přenesená",J837,0)</f>
        <v>0</v>
      </c>
      <c r="BH837" s="257">
        <f>IF(N837="sníž. přenesená",J837,0)</f>
        <v>0</v>
      </c>
      <c r="BI837" s="257">
        <f>IF(N837="nulová",J837,0)</f>
        <v>0</v>
      </c>
      <c r="BJ837" s="19" t="s">
        <v>85</v>
      </c>
      <c r="BK837" s="257">
        <f>ROUND(I837*H837,2)</f>
        <v>0</v>
      </c>
      <c r="BL837" s="19" t="s">
        <v>175</v>
      </c>
      <c r="BM837" s="256" t="s">
        <v>2302</v>
      </c>
    </row>
    <row r="838" spans="1:47" s="2" customFormat="1" ht="12">
      <c r="A838" s="40"/>
      <c r="B838" s="41"/>
      <c r="C838" s="42"/>
      <c r="D838" s="260" t="s">
        <v>369</v>
      </c>
      <c r="E838" s="42"/>
      <c r="F838" s="302" t="s">
        <v>1141</v>
      </c>
      <c r="G838" s="42"/>
      <c r="H838" s="42"/>
      <c r="I838" s="156"/>
      <c r="J838" s="42"/>
      <c r="K838" s="42"/>
      <c r="L838" s="46"/>
      <c r="M838" s="303"/>
      <c r="N838" s="304"/>
      <c r="O838" s="93"/>
      <c r="P838" s="93"/>
      <c r="Q838" s="93"/>
      <c r="R838" s="93"/>
      <c r="S838" s="93"/>
      <c r="T838" s="94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T838" s="19" t="s">
        <v>369</v>
      </c>
      <c r="AU838" s="19" t="s">
        <v>85</v>
      </c>
    </row>
    <row r="839" spans="1:65" s="2" customFormat="1" ht="16.5" customHeight="1">
      <c r="A839" s="40"/>
      <c r="B839" s="41"/>
      <c r="C839" s="245" t="s">
        <v>1257</v>
      </c>
      <c r="D839" s="245" t="s">
        <v>170</v>
      </c>
      <c r="E839" s="246" t="s">
        <v>2303</v>
      </c>
      <c r="F839" s="247" t="s">
        <v>2304</v>
      </c>
      <c r="G839" s="248" t="s">
        <v>173</v>
      </c>
      <c r="H839" s="249">
        <v>4.057</v>
      </c>
      <c r="I839" s="250"/>
      <c r="J839" s="251">
        <f>ROUND(I839*H839,2)</f>
        <v>0</v>
      </c>
      <c r="K839" s="247" t="s">
        <v>317</v>
      </c>
      <c r="L839" s="46"/>
      <c r="M839" s="252" t="s">
        <v>1</v>
      </c>
      <c r="N839" s="253" t="s">
        <v>42</v>
      </c>
      <c r="O839" s="93"/>
      <c r="P839" s="254">
        <f>O839*H839</f>
        <v>0</v>
      </c>
      <c r="Q839" s="254">
        <v>0</v>
      </c>
      <c r="R839" s="254">
        <f>Q839*H839</f>
        <v>0</v>
      </c>
      <c r="S839" s="254">
        <v>0</v>
      </c>
      <c r="T839" s="255">
        <f>S839*H839</f>
        <v>0</v>
      </c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R839" s="256" t="s">
        <v>175</v>
      </c>
      <c r="AT839" s="256" t="s">
        <v>170</v>
      </c>
      <c r="AU839" s="256" t="s">
        <v>85</v>
      </c>
      <c r="AY839" s="19" t="s">
        <v>167</v>
      </c>
      <c r="BE839" s="257">
        <f>IF(N839="základní",J839,0)</f>
        <v>0</v>
      </c>
      <c r="BF839" s="257">
        <f>IF(N839="snížená",J839,0)</f>
        <v>0</v>
      </c>
      <c r="BG839" s="257">
        <f>IF(N839="zákl. přenesená",J839,0)</f>
        <v>0</v>
      </c>
      <c r="BH839" s="257">
        <f>IF(N839="sníž. přenesená",J839,0)</f>
        <v>0</v>
      </c>
      <c r="BI839" s="257">
        <f>IF(N839="nulová",J839,0)</f>
        <v>0</v>
      </c>
      <c r="BJ839" s="19" t="s">
        <v>85</v>
      </c>
      <c r="BK839" s="257">
        <f>ROUND(I839*H839,2)</f>
        <v>0</v>
      </c>
      <c r="BL839" s="19" t="s">
        <v>175</v>
      </c>
      <c r="BM839" s="256" t="s">
        <v>577</v>
      </c>
    </row>
    <row r="840" spans="1:47" s="2" customFormat="1" ht="12">
      <c r="A840" s="40"/>
      <c r="B840" s="41"/>
      <c r="C840" s="42"/>
      <c r="D840" s="260" t="s">
        <v>369</v>
      </c>
      <c r="E840" s="42"/>
      <c r="F840" s="302" t="s">
        <v>1141</v>
      </c>
      <c r="G840" s="42"/>
      <c r="H840" s="42"/>
      <c r="I840" s="156"/>
      <c r="J840" s="42"/>
      <c r="K840" s="42"/>
      <c r="L840" s="46"/>
      <c r="M840" s="303"/>
      <c r="N840" s="304"/>
      <c r="O840" s="93"/>
      <c r="P840" s="93"/>
      <c r="Q840" s="93"/>
      <c r="R840" s="93"/>
      <c r="S840" s="93"/>
      <c r="T840" s="94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T840" s="19" t="s">
        <v>369</v>
      </c>
      <c r="AU840" s="19" t="s">
        <v>85</v>
      </c>
    </row>
    <row r="841" spans="1:65" s="2" customFormat="1" ht="16.5" customHeight="1">
      <c r="A841" s="40"/>
      <c r="B841" s="41"/>
      <c r="C841" s="245" t="s">
        <v>1436</v>
      </c>
      <c r="D841" s="245" t="s">
        <v>170</v>
      </c>
      <c r="E841" s="246" t="s">
        <v>2305</v>
      </c>
      <c r="F841" s="247" t="s">
        <v>2306</v>
      </c>
      <c r="G841" s="248" t="s">
        <v>173</v>
      </c>
      <c r="H841" s="249">
        <v>9.987</v>
      </c>
      <c r="I841" s="250"/>
      <c r="J841" s="251">
        <f>ROUND(I841*H841,2)</f>
        <v>0</v>
      </c>
      <c r="K841" s="247" t="s">
        <v>317</v>
      </c>
      <c r="L841" s="46"/>
      <c r="M841" s="252" t="s">
        <v>1</v>
      </c>
      <c r="N841" s="253" t="s">
        <v>42</v>
      </c>
      <c r="O841" s="93"/>
      <c r="P841" s="254">
        <f>O841*H841</f>
        <v>0</v>
      </c>
      <c r="Q841" s="254">
        <v>0</v>
      </c>
      <c r="R841" s="254">
        <f>Q841*H841</f>
        <v>0</v>
      </c>
      <c r="S841" s="254">
        <v>0</v>
      </c>
      <c r="T841" s="255">
        <f>S841*H841</f>
        <v>0</v>
      </c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R841" s="256" t="s">
        <v>175</v>
      </c>
      <c r="AT841" s="256" t="s">
        <v>170</v>
      </c>
      <c r="AU841" s="256" t="s">
        <v>85</v>
      </c>
      <c r="AY841" s="19" t="s">
        <v>167</v>
      </c>
      <c r="BE841" s="257">
        <f>IF(N841="základní",J841,0)</f>
        <v>0</v>
      </c>
      <c r="BF841" s="257">
        <f>IF(N841="snížená",J841,0)</f>
        <v>0</v>
      </c>
      <c r="BG841" s="257">
        <f>IF(N841="zákl. přenesená",J841,0)</f>
        <v>0</v>
      </c>
      <c r="BH841" s="257">
        <f>IF(N841="sníž. přenesená",J841,0)</f>
        <v>0</v>
      </c>
      <c r="BI841" s="257">
        <f>IF(N841="nulová",J841,0)</f>
        <v>0</v>
      </c>
      <c r="BJ841" s="19" t="s">
        <v>85</v>
      </c>
      <c r="BK841" s="257">
        <f>ROUND(I841*H841,2)</f>
        <v>0</v>
      </c>
      <c r="BL841" s="19" t="s">
        <v>175</v>
      </c>
      <c r="BM841" s="256" t="s">
        <v>2307</v>
      </c>
    </row>
    <row r="842" spans="1:47" s="2" customFormat="1" ht="12">
      <c r="A842" s="40"/>
      <c r="B842" s="41"/>
      <c r="C842" s="42"/>
      <c r="D842" s="260" t="s">
        <v>369</v>
      </c>
      <c r="E842" s="42"/>
      <c r="F842" s="302" t="s">
        <v>2308</v>
      </c>
      <c r="G842" s="42"/>
      <c r="H842" s="42"/>
      <c r="I842" s="156"/>
      <c r="J842" s="42"/>
      <c r="K842" s="42"/>
      <c r="L842" s="46"/>
      <c r="M842" s="303"/>
      <c r="N842" s="304"/>
      <c r="O842" s="93"/>
      <c r="P842" s="93"/>
      <c r="Q842" s="93"/>
      <c r="R842" s="93"/>
      <c r="S842" s="93"/>
      <c r="T842" s="94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T842" s="19" t="s">
        <v>369</v>
      </c>
      <c r="AU842" s="19" t="s">
        <v>85</v>
      </c>
    </row>
    <row r="843" spans="1:65" s="2" customFormat="1" ht="16.5" customHeight="1">
      <c r="A843" s="40"/>
      <c r="B843" s="41"/>
      <c r="C843" s="245" t="s">
        <v>1260</v>
      </c>
      <c r="D843" s="245" t="s">
        <v>170</v>
      </c>
      <c r="E843" s="246" t="s">
        <v>2309</v>
      </c>
      <c r="F843" s="247" t="s">
        <v>2310</v>
      </c>
      <c r="G843" s="248" t="s">
        <v>173</v>
      </c>
      <c r="H843" s="249">
        <v>3.648</v>
      </c>
      <c r="I843" s="250"/>
      <c r="J843" s="251">
        <f>ROUND(I843*H843,2)</f>
        <v>0</v>
      </c>
      <c r="K843" s="247" t="s">
        <v>317</v>
      </c>
      <c r="L843" s="46"/>
      <c r="M843" s="252" t="s">
        <v>1</v>
      </c>
      <c r="N843" s="253" t="s">
        <v>42</v>
      </c>
      <c r="O843" s="93"/>
      <c r="P843" s="254">
        <f>O843*H843</f>
        <v>0</v>
      </c>
      <c r="Q843" s="254">
        <v>0</v>
      </c>
      <c r="R843" s="254">
        <f>Q843*H843</f>
        <v>0</v>
      </c>
      <c r="S843" s="254">
        <v>0</v>
      </c>
      <c r="T843" s="255">
        <f>S843*H843</f>
        <v>0</v>
      </c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R843" s="256" t="s">
        <v>175</v>
      </c>
      <c r="AT843" s="256" t="s">
        <v>170</v>
      </c>
      <c r="AU843" s="256" t="s">
        <v>85</v>
      </c>
      <c r="AY843" s="19" t="s">
        <v>167</v>
      </c>
      <c r="BE843" s="257">
        <f>IF(N843="základní",J843,0)</f>
        <v>0</v>
      </c>
      <c r="BF843" s="257">
        <f>IF(N843="snížená",J843,0)</f>
        <v>0</v>
      </c>
      <c r="BG843" s="257">
        <f>IF(N843="zákl. přenesená",J843,0)</f>
        <v>0</v>
      </c>
      <c r="BH843" s="257">
        <f>IF(N843="sníž. přenesená",J843,0)</f>
        <v>0</v>
      </c>
      <c r="BI843" s="257">
        <f>IF(N843="nulová",J843,0)</f>
        <v>0</v>
      </c>
      <c r="BJ843" s="19" t="s">
        <v>85</v>
      </c>
      <c r="BK843" s="257">
        <f>ROUND(I843*H843,2)</f>
        <v>0</v>
      </c>
      <c r="BL843" s="19" t="s">
        <v>175</v>
      </c>
      <c r="BM843" s="256" t="s">
        <v>2311</v>
      </c>
    </row>
    <row r="844" spans="1:47" s="2" customFormat="1" ht="12">
      <c r="A844" s="40"/>
      <c r="B844" s="41"/>
      <c r="C844" s="42"/>
      <c r="D844" s="260" t="s">
        <v>369</v>
      </c>
      <c r="E844" s="42"/>
      <c r="F844" s="302" t="s">
        <v>1141</v>
      </c>
      <c r="G844" s="42"/>
      <c r="H844" s="42"/>
      <c r="I844" s="156"/>
      <c r="J844" s="42"/>
      <c r="K844" s="42"/>
      <c r="L844" s="46"/>
      <c r="M844" s="303"/>
      <c r="N844" s="304"/>
      <c r="O844" s="93"/>
      <c r="P844" s="93"/>
      <c r="Q844" s="93"/>
      <c r="R844" s="93"/>
      <c r="S844" s="93"/>
      <c r="T844" s="94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T844" s="19" t="s">
        <v>369</v>
      </c>
      <c r="AU844" s="19" t="s">
        <v>85</v>
      </c>
    </row>
    <row r="845" spans="1:65" s="2" customFormat="1" ht="16.5" customHeight="1">
      <c r="A845" s="40"/>
      <c r="B845" s="41"/>
      <c r="C845" s="245" t="s">
        <v>1443</v>
      </c>
      <c r="D845" s="245" t="s">
        <v>170</v>
      </c>
      <c r="E845" s="246" t="s">
        <v>2312</v>
      </c>
      <c r="F845" s="247" t="s">
        <v>2313</v>
      </c>
      <c r="G845" s="248" t="s">
        <v>173</v>
      </c>
      <c r="H845" s="249">
        <v>3.738</v>
      </c>
      <c r="I845" s="250"/>
      <c r="J845" s="251">
        <f>ROUND(I845*H845,2)</f>
        <v>0</v>
      </c>
      <c r="K845" s="247" t="s">
        <v>317</v>
      </c>
      <c r="L845" s="46"/>
      <c r="M845" s="252" t="s">
        <v>1</v>
      </c>
      <c r="N845" s="253" t="s">
        <v>42</v>
      </c>
      <c r="O845" s="93"/>
      <c r="P845" s="254">
        <f>O845*H845</f>
        <v>0</v>
      </c>
      <c r="Q845" s="254">
        <v>0</v>
      </c>
      <c r="R845" s="254">
        <f>Q845*H845</f>
        <v>0</v>
      </c>
      <c r="S845" s="254">
        <v>0</v>
      </c>
      <c r="T845" s="255">
        <f>S845*H845</f>
        <v>0</v>
      </c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R845" s="256" t="s">
        <v>175</v>
      </c>
      <c r="AT845" s="256" t="s">
        <v>170</v>
      </c>
      <c r="AU845" s="256" t="s">
        <v>85</v>
      </c>
      <c r="AY845" s="19" t="s">
        <v>167</v>
      </c>
      <c r="BE845" s="257">
        <f>IF(N845="základní",J845,0)</f>
        <v>0</v>
      </c>
      <c r="BF845" s="257">
        <f>IF(N845="snížená",J845,0)</f>
        <v>0</v>
      </c>
      <c r="BG845" s="257">
        <f>IF(N845="zákl. přenesená",J845,0)</f>
        <v>0</v>
      </c>
      <c r="BH845" s="257">
        <f>IF(N845="sníž. přenesená",J845,0)</f>
        <v>0</v>
      </c>
      <c r="BI845" s="257">
        <f>IF(N845="nulová",J845,0)</f>
        <v>0</v>
      </c>
      <c r="BJ845" s="19" t="s">
        <v>85</v>
      </c>
      <c r="BK845" s="257">
        <f>ROUND(I845*H845,2)</f>
        <v>0</v>
      </c>
      <c r="BL845" s="19" t="s">
        <v>175</v>
      </c>
      <c r="BM845" s="256" t="s">
        <v>2314</v>
      </c>
    </row>
    <row r="846" spans="1:47" s="2" customFormat="1" ht="12">
      <c r="A846" s="40"/>
      <c r="B846" s="41"/>
      <c r="C846" s="42"/>
      <c r="D846" s="260" t="s">
        <v>369</v>
      </c>
      <c r="E846" s="42"/>
      <c r="F846" s="302" t="s">
        <v>1141</v>
      </c>
      <c r="G846" s="42"/>
      <c r="H846" s="42"/>
      <c r="I846" s="156"/>
      <c r="J846" s="42"/>
      <c r="K846" s="42"/>
      <c r="L846" s="46"/>
      <c r="M846" s="303"/>
      <c r="N846" s="304"/>
      <c r="O846" s="93"/>
      <c r="P846" s="93"/>
      <c r="Q846" s="93"/>
      <c r="R846" s="93"/>
      <c r="S846" s="93"/>
      <c r="T846" s="94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T846" s="19" t="s">
        <v>369</v>
      </c>
      <c r="AU846" s="19" t="s">
        <v>85</v>
      </c>
    </row>
    <row r="847" spans="1:65" s="2" customFormat="1" ht="16.5" customHeight="1">
      <c r="A847" s="40"/>
      <c r="B847" s="41"/>
      <c r="C847" s="245" t="s">
        <v>1263</v>
      </c>
      <c r="D847" s="245" t="s">
        <v>170</v>
      </c>
      <c r="E847" s="246" t="s">
        <v>2315</v>
      </c>
      <c r="F847" s="247" t="s">
        <v>2316</v>
      </c>
      <c r="G847" s="248" t="s">
        <v>173</v>
      </c>
      <c r="H847" s="249">
        <v>1.584</v>
      </c>
      <c r="I847" s="250"/>
      <c r="J847" s="251">
        <f>ROUND(I847*H847,2)</f>
        <v>0</v>
      </c>
      <c r="K847" s="247" t="s">
        <v>317</v>
      </c>
      <c r="L847" s="46"/>
      <c r="M847" s="252" t="s">
        <v>1</v>
      </c>
      <c r="N847" s="253" t="s">
        <v>42</v>
      </c>
      <c r="O847" s="93"/>
      <c r="P847" s="254">
        <f>O847*H847</f>
        <v>0</v>
      </c>
      <c r="Q847" s="254">
        <v>0</v>
      </c>
      <c r="R847" s="254">
        <f>Q847*H847</f>
        <v>0</v>
      </c>
      <c r="S847" s="254">
        <v>0</v>
      </c>
      <c r="T847" s="255">
        <f>S847*H847</f>
        <v>0</v>
      </c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R847" s="256" t="s">
        <v>175</v>
      </c>
      <c r="AT847" s="256" t="s">
        <v>170</v>
      </c>
      <c r="AU847" s="256" t="s">
        <v>85</v>
      </c>
      <c r="AY847" s="19" t="s">
        <v>167</v>
      </c>
      <c r="BE847" s="257">
        <f>IF(N847="základní",J847,0)</f>
        <v>0</v>
      </c>
      <c r="BF847" s="257">
        <f>IF(N847="snížená",J847,0)</f>
        <v>0</v>
      </c>
      <c r="BG847" s="257">
        <f>IF(N847="zákl. přenesená",J847,0)</f>
        <v>0</v>
      </c>
      <c r="BH847" s="257">
        <f>IF(N847="sníž. přenesená",J847,0)</f>
        <v>0</v>
      </c>
      <c r="BI847" s="257">
        <f>IF(N847="nulová",J847,0)</f>
        <v>0</v>
      </c>
      <c r="BJ847" s="19" t="s">
        <v>85</v>
      </c>
      <c r="BK847" s="257">
        <f>ROUND(I847*H847,2)</f>
        <v>0</v>
      </c>
      <c r="BL847" s="19" t="s">
        <v>175</v>
      </c>
      <c r="BM847" s="256" t="s">
        <v>2317</v>
      </c>
    </row>
    <row r="848" spans="1:47" s="2" customFormat="1" ht="12">
      <c r="A848" s="40"/>
      <c r="B848" s="41"/>
      <c r="C848" s="42"/>
      <c r="D848" s="260" t="s">
        <v>369</v>
      </c>
      <c r="E848" s="42"/>
      <c r="F848" s="302" t="s">
        <v>1141</v>
      </c>
      <c r="G848" s="42"/>
      <c r="H848" s="42"/>
      <c r="I848" s="156"/>
      <c r="J848" s="42"/>
      <c r="K848" s="42"/>
      <c r="L848" s="46"/>
      <c r="M848" s="303"/>
      <c r="N848" s="304"/>
      <c r="O848" s="93"/>
      <c r="P848" s="93"/>
      <c r="Q848" s="93"/>
      <c r="R848" s="93"/>
      <c r="S848" s="93"/>
      <c r="T848" s="94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T848" s="19" t="s">
        <v>369</v>
      </c>
      <c r="AU848" s="19" t="s">
        <v>85</v>
      </c>
    </row>
    <row r="849" spans="1:65" s="2" customFormat="1" ht="16.5" customHeight="1">
      <c r="A849" s="40"/>
      <c r="B849" s="41"/>
      <c r="C849" s="245" t="s">
        <v>1450</v>
      </c>
      <c r="D849" s="245" t="s">
        <v>170</v>
      </c>
      <c r="E849" s="246" t="s">
        <v>2318</v>
      </c>
      <c r="F849" s="247" t="s">
        <v>2319</v>
      </c>
      <c r="G849" s="248" t="s">
        <v>173</v>
      </c>
      <c r="H849" s="249">
        <v>4.233</v>
      </c>
      <c r="I849" s="250"/>
      <c r="J849" s="251">
        <f>ROUND(I849*H849,2)</f>
        <v>0</v>
      </c>
      <c r="K849" s="247" t="s">
        <v>317</v>
      </c>
      <c r="L849" s="46"/>
      <c r="M849" s="252" t="s">
        <v>1</v>
      </c>
      <c r="N849" s="253" t="s">
        <v>42</v>
      </c>
      <c r="O849" s="93"/>
      <c r="P849" s="254">
        <f>O849*H849</f>
        <v>0</v>
      </c>
      <c r="Q849" s="254">
        <v>0</v>
      </c>
      <c r="R849" s="254">
        <f>Q849*H849</f>
        <v>0</v>
      </c>
      <c r="S849" s="254">
        <v>0</v>
      </c>
      <c r="T849" s="255">
        <f>S849*H849</f>
        <v>0</v>
      </c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R849" s="256" t="s">
        <v>175</v>
      </c>
      <c r="AT849" s="256" t="s">
        <v>170</v>
      </c>
      <c r="AU849" s="256" t="s">
        <v>85</v>
      </c>
      <c r="AY849" s="19" t="s">
        <v>167</v>
      </c>
      <c r="BE849" s="257">
        <f>IF(N849="základní",J849,0)</f>
        <v>0</v>
      </c>
      <c r="BF849" s="257">
        <f>IF(N849="snížená",J849,0)</f>
        <v>0</v>
      </c>
      <c r="BG849" s="257">
        <f>IF(N849="zákl. přenesená",J849,0)</f>
        <v>0</v>
      </c>
      <c r="BH849" s="257">
        <f>IF(N849="sníž. přenesená",J849,0)</f>
        <v>0</v>
      </c>
      <c r="BI849" s="257">
        <f>IF(N849="nulová",J849,0)</f>
        <v>0</v>
      </c>
      <c r="BJ849" s="19" t="s">
        <v>85</v>
      </c>
      <c r="BK849" s="257">
        <f>ROUND(I849*H849,2)</f>
        <v>0</v>
      </c>
      <c r="BL849" s="19" t="s">
        <v>175</v>
      </c>
      <c r="BM849" s="256" t="s">
        <v>2320</v>
      </c>
    </row>
    <row r="850" spans="1:47" s="2" customFormat="1" ht="12">
      <c r="A850" s="40"/>
      <c r="B850" s="41"/>
      <c r="C850" s="42"/>
      <c r="D850" s="260" t="s">
        <v>369</v>
      </c>
      <c r="E850" s="42"/>
      <c r="F850" s="302" t="s">
        <v>1141</v>
      </c>
      <c r="G850" s="42"/>
      <c r="H850" s="42"/>
      <c r="I850" s="156"/>
      <c r="J850" s="42"/>
      <c r="K850" s="42"/>
      <c r="L850" s="46"/>
      <c r="M850" s="303"/>
      <c r="N850" s="304"/>
      <c r="O850" s="93"/>
      <c r="P850" s="93"/>
      <c r="Q850" s="93"/>
      <c r="R850" s="93"/>
      <c r="S850" s="93"/>
      <c r="T850" s="94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T850" s="19" t="s">
        <v>369</v>
      </c>
      <c r="AU850" s="19" t="s">
        <v>85</v>
      </c>
    </row>
    <row r="851" spans="1:65" s="2" customFormat="1" ht="16.5" customHeight="1">
      <c r="A851" s="40"/>
      <c r="B851" s="41"/>
      <c r="C851" s="245" t="s">
        <v>1266</v>
      </c>
      <c r="D851" s="245" t="s">
        <v>170</v>
      </c>
      <c r="E851" s="246" t="s">
        <v>2321</v>
      </c>
      <c r="F851" s="247" t="s">
        <v>2322</v>
      </c>
      <c r="G851" s="248" t="s">
        <v>173</v>
      </c>
      <c r="H851" s="249">
        <v>2.02</v>
      </c>
      <c r="I851" s="250"/>
      <c r="J851" s="251">
        <f>ROUND(I851*H851,2)</f>
        <v>0</v>
      </c>
      <c r="K851" s="247" t="s">
        <v>317</v>
      </c>
      <c r="L851" s="46"/>
      <c r="M851" s="252" t="s">
        <v>1</v>
      </c>
      <c r="N851" s="253" t="s">
        <v>42</v>
      </c>
      <c r="O851" s="93"/>
      <c r="P851" s="254">
        <f>O851*H851</f>
        <v>0</v>
      </c>
      <c r="Q851" s="254">
        <v>0</v>
      </c>
      <c r="R851" s="254">
        <f>Q851*H851</f>
        <v>0</v>
      </c>
      <c r="S851" s="254">
        <v>0</v>
      </c>
      <c r="T851" s="255">
        <f>S851*H851</f>
        <v>0</v>
      </c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R851" s="256" t="s">
        <v>175</v>
      </c>
      <c r="AT851" s="256" t="s">
        <v>170</v>
      </c>
      <c r="AU851" s="256" t="s">
        <v>85</v>
      </c>
      <c r="AY851" s="19" t="s">
        <v>167</v>
      </c>
      <c r="BE851" s="257">
        <f>IF(N851="základní",J851,0)</f>
        <v>0</v>
      </c>
      <c r="BF851" s="257">
        <f>IF(N851="snížená",J851,0)</f>
        <v>0</v>
      </c>
      <c r="BG851" s="257">
        <f>IF(N851="zákl. přenesená",J851,0)</f>
        <v>0</v>
      </c>
      <c r="BH851" s="257">
        <f>IF(N851="sníž. přenesená",J851,0)</f>
        <v>0</v>
      </c>
      <c r="BI851" s="257">
        <f>IF(N851="nulová",J851,0)</f>
        <v>0</v>
      </c>
      <c r="BJ851" s="19" t="s">
        <v>85</v>
      </c>
      <c r="BK851" s="257">
        <f>ROUND(I851*H851,2)</f>
        <v>0</v>
      </c>
      <c r="BL851" s="19" t="s">
        <v>175</v>
      </c>
      <c r="BM851" s="256" t="s">
        <v>2323</v>
      </c>
    </row>
    <row r="852" spans="1:47" s="2" customFormat="1" ht="12">
      <c r="A852" s="40"/>
      <c r="B852" s="41"/>
      <c r="C852" s="42"/>
      <c r="D852" s="260" t="s">
        <v>369</v>
      </c>
      <c r="E852" s="42"/>
      <c r="F852" s="302" t="s">
        <v>1141</v>
      </c>
      <c r="G852" s="42"/>
      <c r="H852" s="42"/>
      <c r="I852" s="156"/>
      <c r="J852" s="42"/>
      <c r="K852" s="42"/>
      <c r="L852" s="46"/>
      <c r="M852" s="303"/>
      <c r="N852" s="304"/>
      <c r="O852" s="93"/>
      <c r="P852" s="93"/>
      <c r="Q852" s="93"/>
      <c r="R852" s="93"/>
      <c r="S852" s="93"/>
      <c r="T852" s="94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T852" s="19" t="s">
        <v>369</v>
      </c>
      <c r="AU852" s="19" t="s">
        <v>85</v>
      </c>
    </row>
    <row r="853" spans="1:65" s="2" customFormat="1" ht="16.5" customHeight="1">
      <c r="A853" s="40"/>
      <c r="B853" s="41"/>
      <c r="C853" s="245" t="s">
        <v>1457</v>
      </c>
      <c r="D853" s="245" t="s">
        <v>170</v>
      </c>
      <c r="E853" s="246" t="s">
        <v>2324</v>
      </c>
      <c r="F853" s="247" t="s">
        <v>2325</v>
      </c>
      <c r="G853" s="248" t="s">
        <v>173</v>
      </c>
      <c r="H853" s="249">
        <v>3.067</v>
      </c>
      <c r="I853" s="250"/>
      <c r="J853" s="251">
        <f>ROUND(I853*H853,2)</f>
        <v>0</v>
      </c>
      <c r="K853" s="247" t="s">
        <v>317</v>
      </c>
      <c r="L853" s="46"/>
      <c r="M853" s="252" t="s">
        <v>1</v>
      </c>
      <c r="N853" s="253" t="s">
        <v>42</v>
      </c>
      <c r="O853" s="93"/>
      <c r="P853" s="254">
        <f>O853*H853</f>
        <v>0</v>
      </c>
      <c r="Q853" s="254">
        <v>0</v>
      </c>
      <c r="R853" s="254">
        <f>Q853*H853</f>
        <v>0</v>
      </c>
      <c r="S853" s="254">
        <v>0</v>
      </c>
      <c r="T853" s="255">
        <f>S853*H853</f>
        <v>0</v>
      </c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R853" s="256" t="s">
        <v>175</v>
      </c>
      <c r="AT853" s="256" t="s">
        <v>170</v>
      </c>
      <c r="AU853" s="256" t="s">
        <v>85</v>
      </c>
      <c r="AY853" s="19" t="s">
        <v>167</v>
      </c>
      <c r="BE853" s="257">
        <f>IF(N853="základní",J853,0)</f>
        <v>0</v>
      </c>
      <c r="BF853" s="257">
        <f>IF(N853="snížená",J853,0)</f>
        <v>0</v>
      </c>
      <c r="BG853" s="257">
        <f>IF(N853="zákl. přenesená",J853,0)</f>
        <v>0</v>
      </c>
      <c r="BH853" s="257">
        <f>IF(N853="sníž. přenesená",J853,0)</f>
        <v>0</v>
      </c>
      <c r="BI853" s="257">
        <f>IF(N853="nulová",J853,0)</f>
        <v>0</v>
      </c>
      <c r="BJ853" s="19" t="s">
        <v>85</v>
      </c>
      <c r="BK853" s="257">
        <f>ROUND(I853*H853,2)</f>
        <v>0</v>
      </c>
      <c r="BL853" s="19" t="s">
        <v>175</v>
      </c>
      <c r="BM853" s="256" t="s">
        <v>2326</v>
      </c>
    </row>
    <row r="854" spans="1:47" s="2" customFormat="1" ht="12">
      <c r="A854" s="40"/>
      <c r="B854" s="41"/>
      <c r="C854" s="42"/>
      <c r="D854" s="260" t="s">
        <v>369</v>
      </c>
      <c r="E854" s="42"/>
      <c r="F854" s="302" t="s">
        <v>1141</v>
      </c>
      <c r="G854" s="42"/>
      <c r="H854" s="42"/>
      <c r="I854" s="156"/>
      <c r="J854" s="42"/>
      <c r="K854" s="42"/>
      <c r="L854" s="46"/>
      <c r="M854" s="303"/>
      <c r="N854" s="304"/>
      <c r="O854" s="93"/>
      <c r="P854" s="93"/>
      <c r="Q854" s="93"/>
      <c r="R854" s="93"/>
      <c r="S854" s="93"/>
      <c r="T854" s="94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T854" s="19" t="s">
        <v>369</v>
      </c>
      <c r="AU854" s="19" t="s">
        <v>85</v>
      </c>
    </row>
    <row r="855" spans="1:65" s="2" customFormat="1" ht="16.5" customHeight="1">
      <c r="A855" s="40"/>
      <c r="B855" s="41"/>
      <c r="C855" s="245" t="s">
        <v>1269</v>
      </c>
      <c r="D855" s="245" t="s">
        <v>170</v>
      </c>
      <c r="E855" s="246" t="s">
        <v>2327</v>
      </c>
      <c r="F855" s="247" t="s">
        <v>2328</v>
      </c>
      <c r="G855" s="248" t="s">
        <v>173</v>
      </c>
      <c r="H855" s="249">
        <v>13.935</v>
      </c>
      <c r="I855" s="250"/>
      <c r="J855" s="251">
        <f>ROUND(I855*H855,2)</f>
        <v>0</v>
      </c>
      <c r="K855" s="247" t="s">
        <v>317</v>
      </c>
      <c r="L855" s="46"/>
      <c r="M855" s="252" t="s">
        <v>1</v>
      </c>
      <c r="N855" s="253" t="s">
        <v>42</v>
      </c>
      <c r="O855" s="93"/>
      <c r="P855" s="254">
        <f>O855*H855</f>
        <v>0</v>
      </c>
      <c r="Q855" s="254">
        <v>0</v>
      </c>
      <c r="R855" s="254">
        <f>Q855*H855</f>
        <v>0</v>
      </c>
      <c r="S855" s="254">
        <v>0</v>
      </c>
      <c r="T855" s="255">
        <f>S855*H855</f>
        <v>0</v>
      </c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R855" s="256" t="s">
        <v>175</v>
      </c>
      <c r="AT855" s="256" t="s">
        <v>170</v>
      </c>
      <c r="AU855" s="256" t="s">
        <v>85</v>
      </c>
      <c r="AY855" s="19" t="s">
        <v>167</v>
      </c>
      <c r="BE855" s="257">
        <f>IF(N855="základní",J855,0)</f>
        <v>0</v>
      </c>
      <c r="BF855" s="257">
        <f>IF(N855="snížená",J855,0)</f>
        <v>0</v>
      </c>
      <c r="BG855" s="257">
        <f>IF(N855="zákl. přenesená",J855,0)</f>
        <v>0</v>
      </c>
      <c r="BH855" s="257">
        <f>IF(N855="sníž. přenesená",J855,0)</f>
        <v>0</v>
      </c>
      <c r="BI855" s="257">
        <f>IF(N855="nulová",J855,0)</f>
        <v>0</v>
      </c>
      <c r="BJ855" s="19" t="s">
        <v>85</v>
      </c>
      <c r="BK855" s="257">
        <f>ROUND(I855*H855,2)</f>
        <v>0</v>
      </c>
      <c r="BL855" s="19" t="s">
        <v>175</v>
      </c>
      <c r="BM855" s="256" t="s">
        <v>2329</v>
      </c>
    </row>
    <row r="856" spans="1:47" s="2" customFormat="1" ht="12">
      <c r="A856" s="40"/>
      <c r="B856" s="41"/>
      <c r="C856" s="42"/>
      <c r="D856" s="260" t="s">
        <v>369</v>
      </c>
      <c r="E856" s="42"/>
      <c r="F856" s="302" t="s">
        <v>1141</v>
      </c>
      <c r="G856" s="42"/>
      <c r="H856" s="42"/>
      <c r="I856" s="156"/>
      <c r="J856" s="42"/>
      <c r="K856" s="42"/>
      <c r="L856" s="46"/>
      <c r="M856" s="303"/>
      <c r="N856" s="304"/>
      <c r="O856" s="93"/>
      <c r="P856" s="93"/>
      <c r="Q856" s="93"/>
      <c r="R856" s="93"/>
      <c r="S856" s="93"/>
      <c r="T856" s="94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T856" s="19" t="s">
        <v>369</v>
      </c>
      <c r="AU856" s="19" t="s">
        <v>85</v>
      </c>
    </row>
    <row r="857" spans="1:65" s="2" customFormat="1" ht="16.5" customHeight="1">
      <c r="A857" s="40"/>
      <c r="B857" s="41"/>
      <c r="C857" s="245" t="s">
        <v>1464</v>
      </c>
      <c r="D857" s="245" t="s">
        <v>170</v>
      </c>
      <c r="E857" s="246" t="s">
        <v>2330</v>
      </c>
      <c r="F857" s="247" t="s">
        <v>2331</v>
      </c>
      <c r="G857" s="248" t="s">
        <v>173</v>
      </c>
      <c r="H857" s="249">
        <v>7.286</v>
      </c>
      <c r="I857" s="250"/>
      <c r="J857" s="251">
        <f>ROUND(I857*H857,2)</f>
        <v>0</v>
      </c>
      <c r="K857" s="247" t="s">
        <v>317</v>
      </c>
      <c r="L857" s="46"/>
      <c r="M857" s="252" t="s">
        <v>1</v>
      </c>
      <c r="N857" s="253" t="s">
        <v>42</v>
      </c>
      <c r="O857" s="93"/>
      <c r="P857" s="254">
        <f>O857*H857</f>
        <v>0</v>
      </c>
      <c r="Q857" s="254">
        <v>0</v>
      </c>
      <c r="R857" s="254">
        <f>Q857*H857</f>
        <v>0</v>
      </c>
      <c r="S857" s="254">
        <v>0</v>
      </c>
      <c r="T857" s="255">
        <f>S857*H857</f>
        <v>0</v>
      </c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R857" s="256" t="s">
        <v>175</v>
      </c>
      <c r="AT857" s="256" t="s">
        <v>170</v>
      </c>
      <c r="AU857" s="256" t="s">
        <v>85</v>
      </c>
      <c r="AY857" s="19" t="s">
        <v>167</v>
      </c>
      <c r="BE857" s="257">
        <f>IF(N857="základní",J857,0)</f>
        <v>0</v>
      </c>
      <c r="BF857" s="257">
        <f>IF(N857="snížená",J857,0)</f>
        <v>0</v>
      </c>
      <c r="BG857" s="257">
        <f>IF(N857="zákl. přenesená",J857,0)</f>
        <v>0</v>
      </c>
      <c r="BH857" s="257">
        <f>IF(N857="sníž. přenesená",J857,0)</f>
        <v>0</v>
      </c>
      <c r="BI857" s="257">
        <f>IF(N857="nulová",J857,0)</f>
        <v>0</v>
      </c>
      <c r="BJ857" s="19" t="s">
        <v>85</v>
      </c>
      <c r="BK857" s="257">
        <f>ROUND(I857*H857,2)</f>
        <v>0</v>
      </c>
      <c r="BL857" s="19" t="s">
        <v>175</v>
      </c>
      <c r="BM857" s="256" t="s">
        <v>2332</v>
      </c>
    </row>
    <row r="858" spans="1:47" s="2" customFormat="1" ht="12">
      <c r="A858" s="40"/>
      <c r="B858" s="41"/>
      <c r="C858" s="42"/>
      <c r="D858" s="260" t="s">
        <v>369</v>
      </c>
      <c r="E858" s="42"/>
      <c r="F858" s="302" t="s">
        <v>1141</v>
      </c>
      <c r="G858" s="42"/>
      <c r="H858" s="42"/>
      <c r="I858" s="156"/>
      <c r="J858" s="42"/>
      <c r="K858" s="42"/>
      <c r="L858" s="46"/>
      <c r="M858" s="303"/>
      <c r="N858" s="304"/>
      <c r="O858" s="93"/>
      <c r="P858" s="93"/>
      <c r="Q858" s="93"/>
      <c r="R858" s="93"/>
      <c r="S858" s="93"/>
      <c r="T858" s="94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T858" s="19" t="s">
        <v>369</v>
      </c>
      <c r="AU858" s="19" t="s">
        <v>85</v>
      </c>
    </row>
    <row r="859" spans="1:65" s="2" customFormat="1" ht="16.5" customHeight="1">
      <c r="A859" s="40"/>
      <c r="B859" s="41"/>
      <c r="C859" s="245" t="s">
        <v>1273</v>
      </c>
      <c r="D859" s="245" t="s">
        <v>170</v>
      </c>
      <c r="E859" s="246" t="s">
        <v>2333</v>
      </c>
      <c r="F859" s="247" t="s">
        <v>2334</v>
      </c>
      <c r="G859" s="248" t="s">
        <v>173</v>
      </c>
      <c r="H859" s="249">
        <v>9.755</v>
      </c>
      <c r="I859" s="250"/>
      <c r="J859" s="251">
        <f>ROUND(I859*H859,2)</f>
        <v>0</v>
      </c>
      <c r="K859" s="247" t="s">
        <v>317</v>
      </c>
      <c r="L859" s="46"/>
      <c r="M859" s="252" t="s">
        <v>1</v>
      </c>
      <c r="N859" s="253" t="s">
        <v>42</v>
      </c>
      <c r="O859" s="93"/>
      <c r="P859" s="254">
        <f>O859*H859</f>
        <v>0</v>
      </c>
      <c r="Q859" s="254">
        <v>0</v>
      </c>
      <c r="R859" s="254">
        <f>Q859*H859</f>
        <v>0</v>
      </c>
      <c r="S859" s="254">
        <v>0</v>
      </c>
      <c r="T859" s="255">
        <f>S859*H859</f>
        <v>0</v>
      </c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R859" s="256" t="s">
        <v>175</v>
      </c>
      <c r="AT859" s="256" t="s">
        <v>170</v>
      </c>
      <c r="AU859" s="256" t="s">
        <v>85</v>
      </c>
      <c r="AY859" s="19" t="s">
        <v>167</v>
      </c>
      <c r="BE859" s="257">
        <f>IF(N859="základní",J859,0)</f>
        <v>0</v>
      </c>
      <c r="BF859" s="257">
        <f>IF(N859="snížená",J859,0)</f>
        <v>0</v>
      </c>
      <c r="BG859" s="257">
        <f>IF(N859="zákl. přenesená",J859,0)</f>
        <v>0</v>
      </c>
      <c r="BH859" s="257">
        <f>IF(N859="sníž. přenesená",J859,0)</f>
        <v>0</v>
      </c>
      <c r="BI859" s="257">
        <f>IF(N859="nulová",J859,0)</f>
        <v>0</v>
      </c>
      <c r="BJ859" s="19" t="s">
        <v>85</v>
      </c>
      <c r="BK859" s="257">
        <f>ROUND(I859*H859,2)</f>
        <v>0</v>
      </c>
      <c r="BL859" s="19" t="s">
        <v>175</v>
      </c>
      <c r="BM859" s="256" t="s">
        <v>2335</v>
      </c>
    </row>
    <row r="860" spans="1:47" s="2" customFormat="1" ht="12">
      <c r="A860" s="40"/>
      <c r="B860" s="41"/>
      <c r="C860" s="42"/>
      <c r="D860" s="260" t="s">
        <v>369</v>
      </c>
      <c r="E860" s="42"/>
      <c r="F860" s="302" t="s">
        <v>1141</v>
      </c>
      <c r="G860" s="42"/>
      <c r="H860" s="42"/>
      <c r="I860" s="156"/>
      <c r="J860" s="42"/>
      <c r="K860" s="42"/>
      <c r="L860" s="46"/>
      <c r="M860" s="303"/>
      <c r="N860" s="304"/>
      <c r="O860" s="93"/>
      <c r="P860" s="93"/>
      <c r="Q860" s="93"/>
      <c r="R860" s="93"/>
      <c r="S860" s="93"/>
      <c r="T860" s="94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T860" s="19" t="s">
        <v>369</v>
      </c>
      <c r="AU860" s="19" t="s">
        <v>85</v>
      </c>
    </row>
    <row r="861" spans="1:65" s="2" customFormat="1" ht="16.5" customHeight="1">
      <c r="A861" s="40"/>
      <c r="B861" s="41"/>
      <c r="C861" s="245" t="s">
        <v>1471</v>
      </c>
      <c r="D861" s="245" t="s">
        <v>170</v>
      </c>
      <c r="E861" s="246" t="s">
        <v>2336</v>
      </c>
      <c r="F861" s="247" t="s">
        <v>2337</v>
      </c>
      <c r="G861" s="248" t="s">
        <v>173</v>
      </c>
      <c r="H861" s="249">
        <v>2.638</v>
      </c>
      <c r="I861" s="250"/>
      <c r="J861" s="251">
        <f>ROUND(I861*H861,2)</f>
        <v>0</v>
      </c>
      <c r="K861" s="247" t="s">
        <v>317</v>
      </c>
      <c r="L861" s="46"/>
      <c r="M861" s="252" t="s">
        <v>1</v>
      </c>
      <c r="N861" s="253" t="s">
        <v>42</v>
      </c>
      <c r="O861" s="93"/>
      <c r="P861" s="254">
        <f>O861*H861</f>
        <v>0</v>
      </c>
      <c r="Q861" s="254">
        <v>0</v>
      </c>
      <c r="R861" s="254">
        <f>Q861*H861</f>
        <v>0</v>
      </c>
      <c r="S861" s="254">
        <v>0</v>
      </c>
      <c r="T861" s="255">
        <f>S861*H861</f>
        <v>0</v>
      </c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R861" s="256" t="s">
        <v>175</v>
      </c>
      <c r="AT861" s="256" t="s">
        <v>170</v>
      </c>
      <c r="AU861" s="256" t="s">
        <v>85</v>
      </c>
      <c r="AY861" s="19" t="s">
        <v>167</v>
      </c>
      <c r="BE861" s="257">
        <f>IF(N861="základní",J861,0)</f>
        <v>0</v>
      </c>
      <c r="BF861" s="257">
        <f>IF(N861="snížená",J861,0)</f>
        <v>0</v>
      </c>
      <c r="BG861" s="257">
        <f>IF(N861="zákl. přenesená",J861,0)</f>
        <v>0</v>
      </c>
      <c r="BH861" s="257">
        <f>IF(N861="sníž. přenesená",J861,0)</f>
        <v>0</v>
      </c>
      <c r="BI861" s="257">
        <f>IF(N861="nulová",J861,0)</f>
        <v>0</v>
      </c>
      <c r="BJ861" s="19" t="s">
        <v>85</v>
      </c>
      <c r="BK861" s="257">
        <f>ROUND(I861*H861,2)</f>
        <v>0</v>
      </c>
      <c r="BL861" s="19" t="s">
        <v>175</v>
      </c>
      <c r="BM861" s="256" t="s">
        <v>2338</v>
      </c>
    </row>
    <row r="862" spans="1:47" s="2" customFormat="1" ht="12">
      <c r="A862" s="40"/>
      <c r="B862" s="41"/>
      <c r="C862" s="42"/>
      <c r="D862" s="260" t="s">
        <v>369</v>
      </c>
      <c r="E862" s="42"/>
      <c r="F862" s="302" t="s">
        <v>1141</v>
      </c>
      <c r="G862" s="42"/>
      <c r="H862" s="42"/>
      <c r="I862" s="156"/>
      <c r="J862" s="42"/>
      <c r="K862" s="42"/>
      <c r="L862" s="46"/>
      <c r="M862" s="303"/>
      <c r="N862" s="304"/>
      <c r="O862" s="93"/>
      <c r="P862" s="93"/>
      <c r="Q862" s="93"/>
      <c r="R862" s="93"/>
      <c r="S862" s="93"/>
      <c r="T862" s="94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T862" s="19" t="s">
        <v>369</v>
      </c>
      <c r="AU862" s="19" t="s">
        <v>85</v>
      </c>
    </row>
    <row r="863" spans="1:65" s="2" customFormat="1" ht="16.5" customHeight="1">
      <c r="A863" s="40"/>
      <c r="B863" s="41"/>
      <c r="C863" s="245" t="s">
        <v>1276</v>
      </c>
      <c r="D863" s="245" t="s">
        <v>170</v>
      </c>
      <c r="E863" s="246" t="s">
        <v>2339</v>
      </c>
      <c r="F863" s="247" t="s">
        <v>2340</v>
      </c>
      <c r="G863" s="248" t="s">
        <v>173</v>
      </c>
      <c r="H863" s="249">
        <v>3.727</v>
      </c>
      <c r="I863" s="250"/>
      <c r="J863" s="251">
        <f>ROUND(I863*H863,2)</f>
        <v>0</v>
      </c>
      <c r="K863" s="247" t="s">
        <v>317</v>
      </c>
      <c r="L863" s="46"/>
      <c r="M863" s="252" t="s">
        <v>1</v>
      </c>
      <c r="N863" s="253" t="s">
        <v>42</v>
      </c>
      <c r="O863" s="93"/>
      <c r="P863" s="254">
        <f>O863*H863</f>
        <v>0</v>
      </c>
      <c r="Q863" s="254">
        <v>0</v>
      </c>
      <c r="R863" s="254">
        <f>Q863*H863</f>
        <v>0</v>
      </c>
      <c r="S863" s="254">
        <v>0</v>
      </c>
      <c r="T863" s="255">
        <f>S863*H863</f>
        <v>0</v>
      </c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R863" s="256" t="s">
        <v>175</v>
      </c>
      <c r="AT863" s="256" t="s">
        <v>170</v>
      </c>
      <c r="AU863" s="256" t="s">
        <v>85</v>
      </c>
      <c r="AY863" s="19" t="s">
        <v>167</v>
      </c>
      <c r="BE863" s="257">
        <f>IF(N863="základní",J863,0)</f>
        <v>0</v>
      </c>
      <c r="BF863" s="257">
        <f>IF(N863="snížená",J863,0)</f>
        <v>0</v>
      </c>
      <c r="BG863" s="257">
        <f>IF(N863="zákl. přenesená",J863,0)</f>
        <v>0</v>
      </c>
      <c r="BH863" s="257">
        <f>IF(N863="sníž. přenesená",J863,0)</f>
        <v>0</v>
      </c>
      <c r="BI863" s="257">
        <f>IF(N863="nulová",J863,0)</f>
        <v>0</v>
      </c>
      <c r="BJ863" s="19" t="s">
        <v>85</v>
      </c>
      <c r="BK863" s="257">
        <f>ROUND(I863*H863,2)</f>
        <v>0</v>
      </c>
      <c r="BL863" s="19" t="s">
        <v>175</v>
      </c>
      <c r="BM863" s="256" t="s">
        <v>2341</v>
      </c>
    </row>
    <row r="864" spans="1:47" s="2" customFormat="1" ht="12">
      <c r="A864" s="40"/>
      <c r="B864" s="41"/>
      <c r="C864" s="42"/>
      <c r="D864" s="260" t="s">
        <v>369</v>
      </c>
      <c r="E864" s="42"/>
      <c r="F864" s="302" t="s">
        <v>1141</v>
      </c>
      <c r="G864" s="42"/>
      <c r="H864" s="42"/>
      <c r="I864" s="156"/>
      <c r="J864" s="42"/>
      <c r="K864" s="42"/>
      <c r="L864" s="46"/>
      <c r="M864" s="303"/>
      <c r="N864" s="304"/>
      <c r="O864" s="93"/>
      <c r="P864" s="93"/>
      <c r="Q864" s="93"/>
      <c r="R864" s="93"/>
      <c r="S864" s="93"/>
      <c r="T864" s="94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T864" s="19" t="s">
        <v>369</v>
      </c>
      <c r="AU864" s="19" t="s">
        <v>85</v>
      </c>
    </row>
    <row r="865" spans="1:65" s="2" customFormat="1" ht="16.5" customHeight="1">
      <c r="A865" s="40"/>
      <c r="B865" s="41"/>
      <c r="C865" s="245" t="s">
        <v>1478</v>
      </c>
      <c r="D865" s="245" t="s">
        <v>170</v>
      </c>
      <c r="E865" s="246" t="s">
        <v>2342</v>
      </c>
      <c r="F865" s="247" t="s">
        <v>2343</v>
      </c>
      <c r="G865" s="248" t="s">
        <v>173</v>
      </c>
      <c r="H865" s="249">
        <v>2.845</v>
      </c>
      <c r="I865" s="250"/>
      <c r="J865" s="251">
        <f>ROUND(I865*H865,2)</f>
        <v>0</v>
      </c>
      <c r="K865" s="247" t="s">
        <v>317</v>
      </c>
      <c r="L865" s="46"/>
      <c r="M865" s="252" t="s">
        <v>1</v>
      </c>
      <c r="N865" s="253" t="s">
        <v>42</v>
      </c>
      <c r="O865" s="93"/>
      <c r="P865" s="254">
        <f>O865*H865</f>
        <v>0</v>
      </c>
      <c r="Q865" s="254">
        <v>0</v>
      </c>
      <c r="R865" s="254">
        <f>Q865*H865</f>
        <v>0</v>
      </c>
      <c r="S865" s="254">
        <v>0</v>
      </c>
      <c r="T865" s="255">
        <f>S865*H865</f>
        <v>0</v>
      </c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R865" s="256" t="s">
        <v>175</v>
      </c>
      <c r="AT865" s="256" t="s">
        <v>170</v>
      </c>
      <c r="AU865" s="256" t="s">
        <v>85</v>
      </c>
      <c r="AY865" s="19" t="s">
        <v>167</v>
      </c>
      <c r="BE865" s="257">
        <f>IF(N865="základní",J865,0)</f>
        <v>0</v>
      </c>
      <c r="BF865" s="257">
        <f>IF(N865="snížená",J865,0)</f>
        <v>0</v>
      </c>
      <c r="BG865" s="257">
        <f>IF(N865="zákl. přenesená",J865,0)</f>
        <v>0</v>
      </c>
      <c r="BH865" s="257">
        <f>IF(N865="sníž. přenesená",J865,0)</f>
        <v>0</v>
      </c>
      <c r="BI865" s="257">
        <f>IF(N865="nulová",J865,0)</f>
        <v>0</v>
      </c>
      <c r="BJ865" s="19" t="s">
        <v>85</v>
      </c>
      <c r="BK865" s="257">
        <f>ROUND(I865*H865,2)</f>
        <v>0</v>
      </c>
      <c r="BL865" s="19" t="s">
        <v>175</v>
      </c>
      <c r="BM865" s="256" t="s">
        <v>2344</v>
      </c>
    </row>
    <row r="866" spans="1:47" s="2" customFormat="1" ht="12">
      <c r="A866" s="40"/>
      <c r="B866" s="41"/>
      <c r="C866" s="42"/>
      <c r="D866" s="260" t="s">
        <v>369</v>
      </c>
      <c r="E866" s="42"/>
      <c r="F866" s="302" t="s">
        <v>1141</v>
      </c>
      <c r="G866" s="42"/>
      <c r="H866" s="42"/>
      <c r="I866" s="156"/>
      <c r="J866" s="42"/>
      <c r="K866" s="42"/>
      <c r="L866" s="46"/>
      <c r="M866" s="303"/>
      <c r="N866" s="304"/>
      <c r="O866" s="93"/>
      <c r="P866" s="93"/>
      <c r="Q866" s="93"/>
      <c r="R866" s="93"/>
      <c r="S866" s="93"/>
      <c r="T866" s="94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T866" s="19" t="s">
        <v>369</v>
      </c>
      <c r="AU866" s="19" t="s">
        <v>85</v>
      </c>
    </row>
    <row r="867" spans="1:65" s="2" customFormat="1" ht="16.5" customHeight="1">
      <c r="A867" s="40"/>
      <c r="B867" s="41"/>
      <c r="C867" s="245" t="s">
        <v>1279</v>
      </c>
      <c r="D867" s="245" t="s">
        <v>170</v>
      </c>
      <c r="E867" s="246" t="s">
        <v>2345</v>
      </c>
      <c r="F867" s="247" t="s">
        <v>2346</v>
      </c>
      <c r="G867" s="248" t="s">
        <v>173</v>
      </c>
      <c r="H867" s="249">
        <v>3.002</v>
      </c>
      <c r="I867" s="250"/>
      <c r="J867" s="251">
        <f>ROUND(I867*H867,2)</f>
        <v>0</v>
      </c>
      <c r="K867" s="247" t="s">
        <v>317</v>
      </c>
      <c r="L867" s="46"/>
      <c r="M867" s="252" t="s">
        <v>1</v>
      </c>
      <c r="N867" s="253" t="s">
        <v>42</v>
      </c>
      <c r="O867" s="93"/>
      <c r="P867" s="254">
        <f>O867*H867</f>
        <v>0</v>
      </c>
      <c r="Q867" s="254">
        <v>0</v>
      </c>
      <c r="R867" s="254">
        <f>Q867*H867</f>
        <v>0</v>
      </c>
      <c r="S867" s="254">
        <v>0</v>
      </c>
      <c r="T867" s="255">
        <f>S867*H867</f>
        <v>0</v>
      </c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R867" s="256" t="s">
        <v>175</v>
      </c>
      <c r="AT867" s="256" t="s">
        <v>170</v>
      </c>
      <c r="AU867" s="256" t="s">
        <v>85</v>
      </c>
      <c r="AY867" s="19" t="s">
        <v>167</v>
      </c>
      <c r="BE867" s="257">
        <f>IF(N867="základní",J867,0)</f>
        <v>0</v>
      </c>
      <c r="BF867" s="257">
        <f>IF(N867="snížená",J867,0)</f>
        <v>0</v>
      </c>
      <c r="BG867" s="257">
        <f>IF(N867="zákl. přenesená",J867,0)</f>
        <v>0</v>
      </c>
      <c r="BH867" s="257">
        <f>IF(N867="sníž. přenesená",J867,0)</f>
        <v>0</v>
      </c>
      <c r="BI867" s="257">
        <f>IF(N867="nulová",J867,0)</f>
        <v>0</v>
      </c>
      <c r="BJ867" s="19" t="s">
        <v>85</v>
      </c>
      <c r="BK867" s="257">
        <f>ROUND(I867*H867,2)</f>
        <v>0</v>
      </c>
      <c r="BL867" s="19" t="s">
        <v>175</v>
      </c>
      <c r="BM867" s="256" t="s">
        <v>2347</v>
      </c>
    </row>
    <row r="868" spans="1:47" s="2" customFormat="1" ht="12">
      <c r="A868" s="40"/>
      <c r="B868" s="41"/>
      <c r="C868" s="42"/>
      <c r="D868" s="260" t="s">
        <v>369</v>
      </c>
      <c r="E868" s="42"/>
      <c r="F868" s="302" t="s">
        <v>1141</v>
      </c>
      <c r="G868" s="42"/>
      <c r="H868" s="42"/>
      <c r="I868" s="156"/>
      <c r="J868" s="42"/>
      <c r="K868" s="42"/>
      <c r="L868" s="46"/>
      <c r="M868" s="303"/>
      <c r="N868" s="304"/>
      <c r="O868" s="93"/>
      <c r="P868" s="93"/>
      <c r="Q868" s="93"/>
      <c r="R868" s="93"/>
      <c r="S868" s="93"/>
      <c r="T868" s="94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T868" s="19" t="s">
        <v>369</v>
      </c>
      <c r="AU868" s="19" t="s">
        <v>85</v>
      </c>
    </row>
    <row r="869" spans="1:65" s="2" customFormat="1" ht="16.5" customHeight="1">
      <c r="A869" s="40"/>
      <c r="B869" s="41"/>
      <c r="C869" s="245" t="s">
        <v>1485</v>
      </c>
      <c r="D869" s="245" t="s">
        <v>170</v>
      </c>
      <c r="E869" s="246" t="s">
        <v>2348</v>
      </c>
      <c r="F869" s="247" t="s">
        <v>2349</v>
      </c>
      <c r="G869" s="248" t="s">
        <v>173</v>
      </c>
      <c r="H869" s="249">
        <v>1.59</v>
      </c>
      <c r="I869" s="250"/>
      <c r="J869" s="251">
        <f>ROUND(I869*H869,2)</f>
        <v>0</v>
      </c>
      <c r="K869" s="247" t="s">
        <v>317</v>
      </c>
      <c r="L869" s="46"/>
      <c r="M869" s="252" t="s">
        <v>1</v>
      </c>
      <c r="N869" s="253" t="s">
        <v>42</v>
      </c>
      <c r="O869" s="93"/>
      <c r="P869" s="254">
        <f>O869*H869</f>
        <v>0</v>
      </c>
      <c r="Q869" s="254">
        <v>0</v>
      </c>
      <c r="R869" s="254">
        <f>Q869*H869</f>
        <v>0</v>
      </c>
      <c r="S869" s="254">
        <v>0</v>
      </c>
      <c r="T869" s="255">
        <f>S869*H869</f>
        <v>0</v>
      </c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R869" s="256" t="s">
        <v>175</v>
      </c>
      <c r="AT869" s="256" t="s">
        <v>170</v>
      </c>
      <c r="AU869" s="256" t="s">
        <v>85</v>
      </c>
      <c r="AY869" s="19" t="s">
        <v>167</v>
      </c>
      <c r="BE869" s="257">
        <f>IF(N869="základní",J869,0)</f>
        <v>0</v>
      </c>
      <c r="BF869" s="257">
        <f>IF(N869="snížená",J869,0)</f>
        <v>0</v>
      </c>
      <c r="BG869" s="257">
        <f>IF(N869="zákl. přenesená",J869,0)</f>
        <v>0</v>
      </c>
      <c r="BH869" s="257">
        <f>IF(N869="sníž. přenesená",J869,0)</f>
        <v>0</v>
      </c>
      <c r="BI869" s="257">
        <f>IF(N869="nulová",J869,0)</f>
        <v>0</v>
      </c>
      <c r="BJ869" s="19" t="s">
        <v>85</v>
      </c>
      <c r="BK869" s="257">
        <f>ROUND(I869*H869,2)</f>
        <v>0</v>
      </c>
      <c r="BL869" s="19" t="s">
        <v>175</v>
      </c>
      <c r="BM869" s="256" t="s">
        <v>2350</v>
      </c>
    </row>
    <row r="870" spans="1:47" s="2" customFormat="1" ht="12">
      <c r="A870" s="40"/>
      <c r="B870" s="41"/>
      <c r="C870" s="42"/>
      <c r="D870" s="260" t="s">
        <v>369</v>
      </c>
      <c r="E870" s="42"/>
      <c r="F870" s="302" t="s">
        <v>1141</v>
      </c>
      <c r="G870" s="42"/>
      <c r="H870" s="42"/>
      <c r="I870" s="156"/>
      <c r="J870" s="42"/>
      <c r="K870" s="42"/>
      <c r="L870" s="46"/>
      <c r="M870" s="303"/>
      <c r="N870" s="304"/>
      <c r="O870" s="93"/>
      <c r="P870" s="93"/>
      <c r="Q870" s="93"/>
      <c r="R870" s="93"/>
      <c r="S870" s="93"/>
      <c r="T870" s="94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T870" s="19" t="s">
        <v>369</v>
      </c>
      <c r="AU870" s="19" t="s">
        <v>85</v>
      </c>
    </row>
    <row r="871" spans="1:65" s="2" customFormat="1" ht="16.5" customHeight="1">
      <c r="A871" s="40"/>
      <c r="B871" s="41"/>
      <c r="C871" s="245" t="s">
        <v>1282</v>
      </c>
      <c r="D871" s="245" t="s">
        <v>170</v>
      </c>
      <c r="E871" s="246" t="s">
        <v>2351</v>
      </c>
      <c r="F871" s="247" t="s">
        <v>2352</v>
      </c>
      <c r="G871" s="248" t="s">
        <v>173</v>
      </c>
      <c r="H871" s="249">
        <v>1.495</v>
      </c>
      <c r="I871" s="250"/>
      <c r="J871" s="251">
        <f>ROUND(I871*H871,2)</f>
        <v>0</v>
      </c>
      <c r="K871" s="247" t="s">
        <v>317</v>
      </c>
      <c r="L871" s="46"/>
      <c r="M871" s="252" t="s">
        <v>1</v>
      </c>
      <c r="N871" s="253" t="s">
        <v>42</v>
      </c>
      <c r="O871" s="93"/>
      <c r="P871" s="254">
        <f>O871*H871</f>
        <v>0</v>
      </c>
      <c r="Q871" s="254">
        <v>0</v>
      </c>
      <c r="R871" s="254">
        <f>Q871*H871</f>
        <v>0</v>
      </c>
      <c r="S871" s="254">
        <v>0</v>
      </c>
      <c r="T871" s="255">
        <f>S871*H871</f>
        <v>0</v>
      </c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R871" s="256" t="s">
        <v>175</v>
      </c>
      <c r="AT871" s="256" t="s">
        <v>170</v>
      </c>
      <c r="AU871" s="256" t="s">
        <v>85</v>
      </c>
      <c r="AY871" s="19" t="s">
        <v>167</v>
      </c>
      <c r="BE871" s="257">
        <f>IF(N871="základní",J871,0)</f>
        <v>0</v>
      </c>
      <c r="BF871" s="257">
        <f>IF(N871="snížená",J871,0)</f>
        <v>0</v>
      </c>
      <c r="BG871" s="257">
        <f>IF(N871="zákl. přenesená",J871,0)</f>
        <v>0</v>
      </c>
      <c r="BH871" s="257">
        <f>IF(N871="sníž. přenesená",J871,0)</f>
        <v>0</v>
      </c>
      <c r="BI871" s="257">
        <f>IF(N871="nulová",J871,0)</f>
        <v>0</v>
      </c>
      <c r="BJ871" s="19" t="s">
        <v>85</v>
      </c>
      <c r="BK871" s="257">
        <f>ROUND(I871*H871,2)</f>
        <v>0</v>
      </c>
      <c r="BL871" s="19" t="s">
        <v>175</v>
      </c>
      <c r="BM871" s="256" t="s">
        <v>2353</v>
      </c>
    </row>
    <row r="872" spans="1:47" s="2" customFormat="1" ht="12">
      <c r="A872" s="40"/>
      <c r="B872" s="41"/>
      <c r="C872" s="42"/>
      <c r="D872" s="260" t="s">
        <v>369</v>
      </c>
      <c r="E872" s="42"/>
      <c r="F872" s="302" t="s">
        <v>1141</v>
      </c>
      <c r="G872" s="42"/>
      <c r="H872" s="42"/>
      <c r="I872" s="156"/>
      <c r="J872" s="42"/>
      <c r="K872" s="42"/>
      <c r="L872" s="46"/>
      <c r="M872" s="303"/>
      <c r="N872" s="304"/>
      <c r="O872" s="93"/>
      <c r="P872" s="93"/>
      <c r="Q872" s="93"/>
      <c r="R872" s="93"/>
      <c r="S872" s="93"/>
      <c r="T872" s="94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T872" s="19" t="s">
        <v>369</v>
      </c>
      <c r="AU872" s="19" t="s">
        <v>85</v>
      </c>
    </row>
    <row r="873" spans="1:65" s="2" customFormat="1" ht="16.5" customHeight="1">
      <c r="A873" s="40"/>
      <c r="B873" s="41"/>
      <c r="C873" s="245" t="s">
        <v>1492</v>
      </c>
      <c r="D873" s="245" t="s">
        <v>170</v>
      </c>
      <c r="E873" s="246" t="s">
        <v>2354</v>
      </c>
      <c r="F873" s="247" t="s">
        <v>2355</v>
      </c>
      <c r="G873" s="248" t="s">
        <v>173</v>
      </c>
      <c r="H873" s="249">
        <v>2.664</v>
      </c>
      <c r="I873" s="250"/>
      <c r="J873" s="251">
        <f>ROUND(I873*H873,2)</f>
        <v>0</v>
      </c>
      <c r="K873" s="247" t="s">
        <v>317</v>
      </c>
      <c r="L873" s="46"/>
      <c r="M873" s="252" t="s">
        <v>1</v>
      </c>
      <c r="N873" s="253" t="s">
        <v>42</v>
      </c>
      <c r="O873" s="93"/>
      <c r="P873" s="254">
        <f>O873*H873</f>
        <v>0</v>
      </c>
      <c r="Q873" s="254">
        <v>0</v>
      </c>
      <c r="R873" s="254">
        <f>Q873*H873</f>
        <v>0</v>
      </c>
      <c r="S873" s="254">
        <v>0</v>
      </c>
      <c r="T873" s="255">
        <f>S873*H873</f>
        <v>0</v>
      </c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R873" s="256" t="s">
        <v>175</v>
      </c>
      <c r="AT873" s="256" t="s">
        <v>170</v>
      </c>
      <c r="AU873" s="256" t="s">
        <v>85</v>
      </c>
      <c r="AY873" s="19" t="s">
        <v>167</v>
      </c>
      <c r="BE873" s="257">
        <f>IF(N873="základní",J873,0)</f>
        <v>0</v>
      </c>
      <c r="BF873" s="257">
        <f>IF(N873="snížená",J873,0)</f>
        <v>0</v>
      </c>
      <c r="BG873" s="257">
        <f>IF(N873="zákl. přenesená",J873,0)</f>
        <v>0</v>
      </c>
      <c r="BH873" s="257">
        <f>IF(N873="sníž. přenesená",J873,0)</f>
        <v>0</v>
      </c>
      <c r="BI873" s="257">
        <f>IF(N873="nulová",J873,0)</f>
        <v>0</v>
      </c>
      <c r="BJ873" s="19" t="s">
        <v>85</v>
      </c>
      <c r="BK873" s="257">
        <f>ROUND(I873*H873,2)</f>
        <v>0</v>
      </c>
      <c r="BL873" s="19" t="s">
        <v>175</v>
      </c>
      <c r="BM873" s="256" t="s">
        <v>2356</v>
      </c>
    </row>
    <row r="874" spans="1:47" s="2" customFormat="1" ht="12">
      <c r="A874" s="40"/>
      <c r="B874" s="41"/>
      <c r="C874" s="42"/>
      <c r="D874" s="260" t="s">
        <v>369</v>
      </c>
      <c r="E874" s="42"/>
      <c r="F874" s="302" t="s">
        <v>1141</v>
      </c>
      <c r="G874" s="42"/>
      <c r="H874" s="42"/>
      <c r="I874" s="156"/>
      <c r="J874" s="42"/>
      <c r="K874" s="42"/>
      <c r="L874" s="46"/>
      <c r="M874" s="303"/>
      <c r="N874" s="304"/>
      <c r="O874" s="93"/>
      <c r="P874" s="93"/>
      <c r="Q874" s="93"/>
      <c r="R874" s="93"/>
      <c r="S874" s="93"/>
      <c r="T874" s="94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T874" s="19" t="s">
        <v>369</v>
      </c>
      <c r="AU874" s="19" t="s">
        <v>85</v>
      </c>
    </row>
    <row r="875" spans="1:65" s="2" customFormat="1" ht="16.5" customHeight="1">
      <c r="A875" s="40"/>
      <c r="B875" s="41"/>
      <c r="C875" s="245" t="s">
        <v>1285</v>
      </c>
      <c r="D875" s="245" t="s">
        <v>170</v>
      </c>
      <c r="E875" s="246" t="s">
        <v>2357</v>
      </c>
      <c r="F875" s="247" t="s">
        <v>2358</v>
      </c>
      <c r="G875" s="248" t="s">
        <v>173</v>
      </c>
      <c r="H875" s="249">
        <v>3.712</v>
      </c>
      <c r="I875" s="250"/>
      <c r="J875" s="251">
        <f>ROUND(I875*H875,2)</f>
        <v>0</v>
      </c>
      <c r="K875" s="247" t="s">
        <v>317</v>
      </c>
      <c r="L875" s="46"/>
      <c r="M875" s="252" t="s">
        <v>1</v>
      </c>
      <c r="N875" s="253" t="s">
        <v>42</v>
      </c>
      <c r="O875" s="93"/>
      <c r="P875" s="254">
        <f>O875*H875</f>
        <v>0</v>
      </c>
      <c r="Q875" s="254">
        <v>0</v>
      </c>
      <c r="R875" s="254">
        <f>Q875*H875</f>
        <v>0</v>
      </c>
      <c r="S875" s="254">
        <v>0</v>
      </c>
      <c r="T875" s="255">
        <f>S875*H875</f>
        <v>0</v>
      </c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R875" s="256" t="s">
        <v>175</v>
      </c>
      <c r="AT875" s="256" t="s">
        <v>170</v>
      </c>
      <c r="AU875" s="256" t="s">
        <v>85</v>
      </c>
      <c r="AY875" s="19" t="s">
        <v>167</v>
      </c>
      <c r="BE875" s="257">
        <f>IF(N875="základní",J875,0)</f>
        <v>0</v>
      </c>
      <c r="BF875" s="257">
        <f>IF(N875="snížená",J875,0)</f>
        <v>0</v>
      </c>
      <c r="BG875" s="257">
        <f>IF(N875="zákl. přenesená",J875,0)</f>
        <v>0</v>
      </c>
      <c r="BH875" s="257">
        <f>IF(N875="sníž. přenesená",J875,0)</f>
        <v>0</v>
      </c>
      <c r="BI875" s="257">
        <f>IF(N875="nulová",J875,0)</f>
        <v>0</v>
      </c>
      <c r="BJ875" s="19" t="s">
        <v>85</v>
      </c>
      <c r="BK875" s="257">
        <f>ROUND(I875*H875,2)</f>
        <v>0</v>
      </c>
      <c r="BL875" s="19" t="s">
        <v>175</v>
      </c>
      <c r="BM875" s="256" t="s">
        <v>2359</v>
      </c>
    </row>
    <row r="876" spans="1:47" s="2" customFormat="1" ht="12">
      <c r="A876" s="40"/>
      <c r="B876" s="41"/>
      <c r="C876" s="42"/>
      <c r="D876" s="260" t="s">
        <v>369</v>
      </c>
      <c r="E876" s="42"/>
      <c r="F876" s="302" t="s">
        <v>1141</v>
      </c>
      <c r="G876" s="42"/>
      <c r="H876" s="42"/>
      <c r="I876" s="156"/>
      <c r="J876" s="42"/>
      <c r="K876" s="42"/>
      <c r="L876" s="46"/>
      <c r="M876" s="303"/>
      <c r="N876" s="304"/>
      <c r="O876" s="93"/>
      <c r="P876" s="93"/>
      <c r="Q876" s="93"/>
      <c r="R876" s="93"/>
      <c r="S876" s="93"/>
      <c r="T876" s="94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T876" s="19" t="s">
        <v>369</v>
      </c>
      <c r="AU876" s="19" t="s">
        <v>85</v>
      </c>
    </row>
    <row r="877" spans="1:65" s="2" customFormat="1" ht="16.5" customHeight="1">
      <c r="A877" s="40"/>
      <c r="B877" s="41"/>
      <c r="C877" s="245" t="s">
        <v>1499</v>
      </c>
      <c r="D877" s="245" t="s">
        <v>170</v>
      </c>
      <c r="E877" s="246" t="s">
        <v>2360</v>
      </c>
      <c r="F877" s="247" t="s">
        <v>2361</v>
      </c>
      <c r="G877" s="248" t="s">
        <v>173</v>
      </c>
      <c r="H877" s="249">
        <v>3.094</v>
      </c>
      <c r="I877" s="250"/>
      <c r="J877" s="251">
        <f>ROUND(I877*H877,2)</f>
        <v>0</v>
      </c>
      <c r="K877" s="247" t="s">
        <v>317</v>
      </c>
      <c r="L877" s="46"/>
      <c r="M877" s="252" t="s">
        <v>1</v>
      </c>
      <c r="N877" s="253" t="s">
        <v>42</v>
      </c>
      <c r="O877" s="93"/>
      <c r="P877" s="254">
        <f>O877*H877</f>
        <v>0</v>
      </c>
      <c r="Q877" s="254">
        <v>0</v>
      </c>
      <c r="R877" s="254">
        <f>Q877*H877</f>
        <v>0</v>
      </c>
      <c r="S877" s="254">
        <v>0</v>
      </c>
      <c r="T877" s="255">
        <f>S877*H877</f>
        <v>0</v>
      </c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R877" s="256" t="s">
        <v>175</v>
      </c>
      <c r="AT877" s="256" t="s">
        <v>170</v>
      </c>
      <c r="AU877" s="256" t="s">
        <v>85</v>
      </c>
      <c r="AY877" s="19" t="s">
        <v>167</v>
      </c>
      <c r="BE877" s="257">
        <f>IF(N877="základní",J877,0)</f>
        <v>0</v>
      </c>
      <c r="BF877" s="257">
        <f>IF(N877="snížená",J877,0)</f>
        <v>0</v>
      </c>
      <c r="BG877" s="257">
        <f>IF(N877="zákl. přenesená",J877,0)</f>
        <v>0</v>
      </c>
      <c r="BH877" s="257">
        <f>IF(N877="sníž. přenesená",J877,0)</f>
        <v>0</v>
      </c>
      <c r="BI877" s="257">
        <f>IF(N877="nulová",J877,0)</f>
        <v>0</v>
      </c>
      <c r="BJ877" s="19" t="s">
        <v>85</v>
      </c>
      <c r="BK877" s="257">
        <f>ROUND(I877*H877,2)</f>
        <v>0</v>
      </c>
      <c r="BL877" s="19" t="s">
        <v>175</v>
      </c>
      <c r="BM877" s="256" t="s">
        <v>2362</v>
      </c>
    </row>
    <row r="878" spans="1:47" s="2" customFormat="1" ht="12">
      <c r="A878" s="40"/>
      <c r="B878" s="41"/>
      <c r="C878" s="42"/>
      <c r="D878" s="260" t="s">
        <v>369</v>
      </c>
      <c r="E878" s="42"/>
      <c r="F878" s="302" t="s">
        <v>1141</v>
      </c>
      <c r="G878" s="42"/>
      <c r="H878" s="42"/>
      <c r="I878" s="156"/>
      <c r="J878" s="42"/>
      <c r="K878" s="42"/>
      <c r="L878" s="46"/>
      <c r="M878" s="303"/>
      <c r="N878" s="304"/>
      <c r="O878" s="93"/>
      <c r="P878" s="93"/>
      <c r="Q878" s="93"/>
      <c r="R878" s="93"/>
      <c r="S878" s="93"/>
      <c r="T878" s="94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T878" s="19" t="s">
        <v>369</v>
      </c>
      <c r="AU878" s="19" t="s">
        <v>85</v>
      </c>
    </row>
    <row r="879" spans="1:65" s="2" customFormat="1" ht="16.5" customHeight="1">
      <c r="A879" s="40"/>
      <c r="B879" s="41"/>
      <c r="C879" s="245" t="s">
        <v>1288</v>
      </c>
      <c r="D879" s="245" t="s">
        <v>170</v>
      </c>
      <c r="E879" s="246" t="s">
        <v>2363</v>
      </c>
      <c r="F879" s="247" t="s">
        <v>2364</v>
      </c>
      <c r="G879" s="248" t="s">
        <v>173</v>
      </c>
      <c r="H879" s="249">
        <v>4.281</v>
      </c>
      <c r="I879" s="250"/>
      <c r="J879" s="251">
        <f>ROUND(I879*H879,2)</f>
        <v>0</v>
      </c>
      <c r="K879" s="247" t="s">
        <v>317</v>
      </c>
      <c r="L879" s="46"/>
      <c r="M879" s="252" t="s">
        <v>1</v>
      </c>
      <c r="N879" s="253" t="s">
        <v>42</v>
      </c>
      <c r="O879" s="93"/>
      <c r="P879" s="254">
        <f>O879*H879</f>
        <v>0</v>
      </c>
      <c r="Q879" s="254">
        <v>0</v>
      </c>
      <c r="R879" s="254">
        <f>Q879*H879</f>
        <v>0</v>
      </c>
      <c r="S879" s="254">
        <v>0</v>
      </c>
      <c r="T879" s="255">
        <f>S879*H879</f>
        <v>0</v>
      </c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R879" s="256" t="s">
        <v>175</v>
      </c>
      <c r="AT879" s="256" t="s">
        <v>170</v>
      </c>
      <c r="AU879" s="256" t="s">
        <v>85</v>
      </c>
      <c r="AY879" s="19" t="s">
        <v>167</v>
      </c>
      <c r="BE879" s="257">
        <f>IF(N879="základní",J879,0)</f>
        <v>0</v>
      </c>
      <c r="BF879" s="257">
        <f>IF(N879="snížená",J879,0)</f>
        <v>0</v>
      </c>
      <c r="BG879" s="257">
        <f>IF(N879="zákl. přenesená",J879,0)</f>
        <v>0</v>
      </c>
      <c r="BH879" s="257">
        <f>IF(N879="sníž. přenesená",J879,0)</f>
        <v>0</v>
      </c>
      <c r="BI879" s="257">
        <f>IF(N879="nulová",J879,0)</f>
        <v>0</v>
      </c>
      <c r="BJ879" s="19" t="s">
        <v>85</v>
      </c>
      <c r="BK879" s="257">
        <f>ROUND(I879*H879,2)</f>
        <v>0</v>
      </c>
      <c r="BL879" s="19" t="s">
        <v>175</v>
      </c>
      <c r="BM879" s="256" t="s">
        <v>2365</v>
      </c>
    </row>
    <row r="880" spans="1:47" s="2" customFormat="1" ht="12">
      <c r="A880" s="40"/>
      <c r="B880" s="41"/>
      <c r="C880" s="42"/>
      <c r="D880" s="260" t="s">
        <v>369</v>
      </c>
      <c r="E880" s="42"/>
      <c r="F880" s="302" t="s">
        <v>1141</v>
      </c>
      <c r="G880" s="42"/>
      <c r="H880" s="42"/>
      <c r="I880" s="156"/>
      <c r="J880" s="42"/>
      <c r="K880" s="42"/>
      <c r="L880" s="46"/>
      <c r="M880" s="303"/>
      <c r="N880" s="304"/>
      <c r="O880" s="93"/>
      <c r="P880" s="93"/>
      <c r="Q880" s="93"/>
      <c r="R880" s="93"/>
      <c r="S880" s="93"/>
      <c r="T880" s="94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T880" s="19" t="s">
        <v>369</v>
      </c>
      <c r="AU880" s="19" t="s">
        <v>85</v>
      </c>
    </row>
    <row r="881" spans="1:65" s="2" customFormat="1" ht="16.5" customHeight="1">
      <c r="A881" s="40"/>
      <c r="B881" s="41"/>
      <c r="C881" s="245" t="s">
        <v>1506</v>
      </c>
      <c r="D881" s="245" t="s">
        <v>170</v>
      </c>
      <c r="E881" s="246" t="s">
        <v>2366</v>
      </c>
      <c r="F881" s="247" t="s">
        <v>2367</v>
      </c>
      <c r="G881" s="248" t="s">
        <v>173</v>
      </c>
      <c r="H881" s="249">
        <v>5.481</v>
      </c>
      <c r="I881" s="250"/>
      <c r="J881" s="251">
        <f>ROUND(I881*H881,2)</f>
        <v>0</v>
      </c>
      <c r="K881" s="247" t="s">
        <v>317</v>
      </c>
      <c r="L881" s="46"/>
      <c r="M881" s="252" t="s">
        <v>1</v>
      </c>
      <c r="N881" s="253" t="s">
        <v>42</v>
      </c>
      <c r="O881" s="93"/>
      <c r="P881" s="254">
        <f>O881*H881</f>
        <v>0</v>
      </c>
      <c r="Q881" s="254">
        <v>0</v>
      </c>
      <c r="R881" s="254">
        <f>Q881*H881</f>
        <v>0</v>
      </c>
      <c r="S881" s="254">
        <v>0</v>
      </c>
      <c r="T881" s="255">
        <f>S881*H881</f>
        <v>0</v>
      </c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R881" s="256" t="s">
        <v>175</v>
      </c>
      <c r="AT881" s="256" t="s">
        <v>170</v>
      </c>
      <c r="AU881" s="256" t="s">
        <v>85</v>
      </c>
      <c r="AY881" s="19" t="s">
        <v>167</v>
      </c>
      <c r="BE881" s="257">
        <f>IF(N881="základní",J881,0)</f>
        <v>0</v>
      </c>
      <c r="BF881" s="257">
        <f>IF(N881="snížená",J881,0)</f>
        <v>0</v>
      </c>
      <c r="BG881" s="257">
        <f>IF(N881="zákl. přenesená",J881,0)</f>
        <v>0</v>
      </c>
      <c r="BH881" s="257">
        <f>IF(N881="sníž. přenesená",J881,0)</f>
        <v>0</v>
      </c>
      <c r="BI881" s="257">
        <f>IF(N881="nulová",J881,0)</f>
        <v>0</v>
      </c>
      <c r="BJ881" s="19" t="s">
        <v>85</v>
      </c>
      <c r="BK881" s="257">
        <f>ROUND(I881*H881,2)</f>
        <v>0</v>
      </c>
      <c r="BL881" s="19" t="s">
        <v>175</v>
      </c>
      <c r="BM881" s="256" t="s">
        <v>2368</v>
      </c>
    </row>
    <row r="882" spans="1:47" s="2" customFormat="1" ht="12">
      <c r="A882" s="40"/>
      <c r="B882" s="41"/>
      <c r="C882" s="42"/>
      <c r="D882" s="260" t="s">
        <v>369</v>
      </c>
      <c r="E882" s="42"/>
      <c r="F882" s="302" t="s">
        <v>1141</v>
      </c>
      <c r="G882" s="42"/>
      <c r="H882" s="42"/>
      <c r="I882" s="156"/>
      <c r="J882" s="42"/>
      <c r="K882" s="42"/>
      <c r="L882" s="46"/>
      <c r="M882" s="303"/>
      <c r="N882" s="304"/>
      <c r="O882" s="93"/>
      <c r="P882" s="93"/>
      <c r="Q882" s="93"/>
      <c r="R882" s="93"/>
      <c r="S882" s="93"/>
      <c r="T882" s="94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T882" s="19" t="s">
        <v>369</v>
      </c>
      <c r="AU882" s="19" t="s">
        <v>85</v>
      </c>
    </row>
    <row r="883" spans="1:65" s="2" customFormat="1" ht="16.5" customHeight="1">
      <c r="A883" s="40"/>
      <c r="B883" s="41"/>
      <c r="C883" s="245" t="s">
        <v>1291</v>
      </c>
      <c r="D883" s="245" t="s">
        <v>170</v>
      </c>
      <c r="E883" s="246" t="s">
        <v>2369</v>
      </c>
      <c r="F883" s="247" t="s">
        <v>2370</v>
      </c>
      <c r="G883" s="248" t="s">
        <v>173</v>
      </c>
      <c r="H883" s="249">
        <v>1.888</v>
      </c>
      <c r="I883" s="250"/>
      <c r="J883" s="251">
        <f>ROUND(I883*H883,2)</f>
        <v>0</v>
      </c>
      <c r="K883" s="247" t="s">
        <v>317</v>
      </c>
      <c r="L883" s="46"/>
      <c r="M883" s="252" t="s">
        <v>1</v>
      </c>
      <c r="N883" s="253" t="s">
        <v>42</v>
      </c>
      <c r="O883" s="93"/>
      <c r="P883" s="254">
        <f>O883*H883</f>
        <v>0</v>
      </c>
      <c r="Q883" s="254">
        <v>0</v>
      </c>
      <c r="R883" s="254">
        <f>Q883*H883</f>
        <v>0</v>
      </c>
      <c r="S883" s="254">
        <v>0</v>
      </c>
      <c r="T883" s="255">
        <f>S883*H883</f>
        <v>0</v>
      </c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R883" s="256" t="s">
        <v>175</v>
      </c>
      <c r="AT883" s="256" t="s">
        <v>170</v>
      </c>
      <c r="AU883" s="256" t="s">
        <v>85</v>
      </c>
      <c r="AY883" s="19" t="s">
        <v>167</v>
      </c>
      <c r="BE883" s="257">
        <f>IF(N883="základní",J883,0)</f>
        <v>0</v>
      </c>
      <c r="BF883" s="257">
        <f>IF(N883="snížená",J883,0)</f>
        <v>0</v>
      </c>
      <c r="BG883" s="257">
        <f>IF(N883="zákl. přenesená",J883,0)</f>
        <v>0</v>
      </c>
      <c r="BH883" s="257">
        <f>IF(N883="sníž. přenesená",J883,0)</f>
        <v>0</v>
      </c>
      <c r="BI883" s="257">
        <f>IF(N883="nulová",J883,0)</f>
        <v>0</v>
      </c>
      <c r="BJ883" s="19" t="s">
        <v>85</v>
      </c>
      <c r="BK883" s="257">
        <f>ROUND(I883*H883,2)</f>
        <v>0</v>
      </c>
      <c r="BL883" s="19" t="s">
        <v>175</v>
      </c>
      <c r="BM883" s="256" t="s">
        <v>2371</v>
      </c>
    </row>
    <row r="884" spans="1:47" s="2" customFormat="1" ht="12">
      <c r="A884" s="40"/>
      <c r="B884" s="41"/>
      <c r="C884" s="42"/>
      <c r="D884" s="260" t="s">
        <v>369</v>
      </c>
      <c r="E884" s="42"/>
      <c r="F884" s="302" t="s">
        <v>1141</v>
      </c>
      <c r="G884" s="42"/>
      <c r="H884" s="42"/>
      <c r="I884" s="156"/>
      <c r="J884" s="42"/>
      <c r="K884" s="42"/>
      <c r="L884" s="46"/>
      <c r="M884" s="303"/>
      <c r="N884" s="304"/>
      <c r="O884" s="93"/>
      <c r="P884" s="93"/>
      <c r="Q884" s="93"/>
      <c r="R884" s="93"/>
      <c r="S884" s="93"/>
      <c r="T884" s="94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T884" s="19" t="s">
        <v>369</v>
      </c>
      <c r="AU884" s="19" t="s">
        <v>85</v>
      </c>
    </row>
    <row r="885" spans="1:65" s="2" customFormat="1" ht="16.5" customHeight="1">
      <c r="A885" s="40"/>
      <c r="B885" s="41"/>
      <c r="C885" s="245" t="s">
        <v>1513</v>
      </c>
      <c r="D885" s="245" t="s">
        <v>170</v>
      </c>
      <c r="E885" s="246" t="s">
        <v>2372</v>
      </c>
      <c r="F885" s="247" t="s">
        <v>2373</v>
      </c>
      <c r="G885" s="248" t="s">
        <v>173</v>
      </c>
      <c r="H885" s="249">
        <v>1.619</v>
      </c>
      <c r="I885" s="250"/>
      <c r="J885" s="251">
        <f>ROUND(I885*H885,2)</f>
        <v>0</v>
      </c>
      <c r="K885" s="247" t="s">
        <v>317</v>
      </c>
      <c r="L885" s="46"/>
      <c r="M885" s="252" t="s">
        <v>1</v>
      </c>
      <c r="N885" s="253" t="s">
        <v>42</v>
      </c>
      <c r="O885" s="93"/>
      <c r="P885" s="254">
        <f>O885*H885</f>
        <v>0</v>
      </c>
      <c r="Q885" s="254">
        <v>0</v>
      </c>
      <c r="R885" s="254">
        <f>Q885*H885</f>
        <v>0</v>
      </c>
      <c r="S885" s="254">
        <v>0</v>
      </c>
      <c r="T885" s="255">
        <f>S885*H885</f>
        <v>0</v>
      </c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R885" s="256" t="s">
        <v>175</v>
      </c>
      <c r="AT885" s="256" t="s">
        <v>170</v>
      </c>
      <c r="AU885" s="256" t="s">
        <v>85</v>
      </c>
      <c r="AY885" s="19" t="s">
        <v>167</v>
      </c>
      <c r="BE885" s="257">
        <f>IF(N885="základní",J885,0)</f>
        <v>0</v>
      </c>
      <c r="BF885" s="257">
        <f>IF(N885="snížená",J885,0)</f>
        <v>0</v>
      </c>
      <c r="BG885" s="257">
        <f>IF(N885="zákl. přenesená",J885,0)</f>
        <v>0</v>
      </c>
      <c r="BH885" s="257">
        <f>IF(N885="sníž. přenesená",J885,0)</f>
        <v>0</v>
      </c>
      <c r="BI885" s="257">
        <f>IF(N885="nulová",J885,0)</f>
        <v>0</v>
      </c>
      <c r="BJ885" s="19" t="s">
        <v>85</v>
      </c>
      <c r="BK885" s="257">
        <f>ROUND(I885*H885,2)</f>
        <v>0</v>
      </c>
      <c r="BL885" s="19" t="s">
        <v>175</v>
      </c>
      <c r="BM885" s="256" t="s">
        <v>2374</v>
      </c>
    </row>
    <row r="886" spans="1:47" s="2" customFormat="1" ht="12">
      <c r="A886" s="40"/>
      <c r="B886" s="41"/>
      <c r="C886" s="42"/>
      <c r="D886" s="260" t="s">
        <v>369</v>
      </c>
      <c r="E886" s="42"/>
      <c r="F886" s="302" t="s">
        <v>1141</v>
      </c>
      <c r="G886" s="42"/>
      <c r="H886" s="42"/>
      <c r="I886" s="156"/>
      <c r="J886" s="42"/>
      <c r="K886" s="42"/>
      <c r="L886" s="46"/>
      <c r="M886" s="303"/>
      <c r="N886" s="304"/>
      <c r="O886" s="93"/>
      <c r="P886" s="93"/>
      <c r="Q886" s="93"/>
      <c r="R886" s="93"/>
      <c r="S886" s="93"/>
      <c r="T886" s="94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T886" s="19" t="s">
        <v>369</v>
      </c>
      <c r="AU886" s="19" t="s">
        <v>85</v>
      </c>
    </row>
    <row r="887" spans="1:65" s="2" customFormat="1" ht="16.5" customHeight="1">
      <c r="A887" s="40"/>
      <c r="B887" s="41"/>
      <c r="C887" s="245" t="s">
        <v>1294</v>
      </c>
      <c r="D887" s="245" t="s">
        <v>170</v>
      </c>
      <c r="E887" s="246" t="s">
        <v>2375</v>
      </c>
      <c r="F887" s="247" t="s">
        <v>2376</v>
      </c>
      <c r="G887" s="248" t="s">
        <v>173</v>
      </c>
      <c r="H887" s="249">
        <v>5.046</v>
      </c>
      <c r="I887" s="250"/>
      <c r="J887" s="251">
        <f>ROUND(I887*H887,2)</f>
        <v>0</v>
      </c>
      <c r="K887" s="247" t="s">
        <v>317</v>
      </c>
      <c r="L887" s="46"/>
      <c r="M887" s="252" t="s">
        <v>1</v>
      </c>
      <c r="N887" s="253" t="s">
        <v>42</v>
      </c>
      <c r="O887" s="93"/>
      <c r="P887" s="254">
        <f>O887*H887</f>
        <v>0</v>
      </c>
      <c r="Q887" s="254">
        <v>0</v>
      </c>
      <c r="R887" s="254">
        <f>Q887*H887</f>
        <v>0</v>
      </c>
      <c r="S887" s="254">
        <v>0</v>
      </c>
      <c r="T887" s="255">
        <f>S887*H887</f>
        <v>0</v>
      </c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R887" s="256" t="s">
        <v>175</v>
      </c>
      <c r="AT887" s="256" t="s">
        <v>170</v>
      </c>
      <c r="AU887" s="256" t="s">
        <v>85</v>
      </c>
      <c r="AY887" s="19" t="s">
        <v>167</v>
      </c>
      <c r="BE887" s="257">
        <f>IF(N887="základní",J887,0)</f>
        <v>0</v>
      </c>
      <c r="BF887" s="257">
        <f>IF(N887="snížená",J887,0)</f>
        <v>0</v>
      </c>
      <c r="BG887" s="257">
        <f>IF(N887="zákl. přenesená",J887,0)</f>
        <v>0</v>
      </c>
      <c r="BH887" s="257">
        <f>IF(N887="sníž. přenesená",J887,0)</f>
        <v>0</v>
      </c>
      <c r="BI887" s="257">
        <f>IF(N887="nulová",J887,0)</f>
        <v>0</v>
      </c>
      <c r="BJ887" s="19" t="s">
        <v>85</v>
      </c>
      <c r="BK887" s="257">
        <f>ROUND(I887*H887,2)</f>
        <v>0</v>
      </c>
      <c r="BL887" s="19" t="s">
        <v>175</v>
      </c>
      <c r="BM887" s="256" t="s">
        <v>2377</v>
      </c>
    </row>
    <row r="888" spans="1:47" s="2" customFormat="1" ht="12">
      <c r="A888" s="40"/>
      <c r="B888" s="41"/>
      <c r="C888" s="42"/>
      <c r="D888" s="260" t="s">
        <v>369</v>
      </c>
      <c r="E888" s="42"/>
      <c r="F888" s="302" t="s">
        <v>1141</v>
      </c>
      <c r="G888" s="42"/>
      <c r="H888" s="42"/>
      <c r="I888" s="156"/>
      <c r="J888" s="42"/>
      <c r="K888" s="42"/>
      <c r="L888" s="46"/>
      <c r="M888" s="303"/>
      <c r="N888" s="304"/>
      <c r="O888" s="93"/>
      <c r="P888" s="93"/>
      <c r="Q888" s="93"/>
      <c r="R888" s="93"/>
      <c r="S888" s="93"/>
      <c r="T888" s="94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T888" s="19" t="s">
        <v>369</v>
      </c>
      <c r="AU888" s="19" t="s">
        <v>85</v>
      </c>
    </row>
    <row r="889" spans="1:65" s="2" customFormat="1" ht="16.5" customHeight="1">
      <c r="A889" s="40"/>
      <c r="B889" s="41"/>
      <c r="C889" s="245" t="s">
        <v>1521</v>
      </c>
      <c r="D889" s="245" t="s">
        <v>170</v>
      </c>
      <c r="E889" s="246" t="s">
        <v>2375</v>
      </c>
      <c r="F889" s="247" t="s">
        <v>2376</v>
      </c>
      <c r="G889" s="248" t="s">
        <v>173</v>
      </c>
      <c r="H889" s="249">
        <v>5.096</v>
      </c>
      <c r="I889" s="250"/>
      <c r="J889" s="251">
        <f>ROUND(I889*H889,2)</f>
        <v>0</v>
      </c>
      <c r="K889" s="247" t="s">
        <v>317</v>
      </c>
      <c r="L889" s="46"/>
      <c r="M889" s="252" t="s">
        <v>1</v>
      </c>
      <c r="N889" s="253" t="s">
        <v>42</v>
      </c>
      <c r="O889" s="93"/>
      <c r="P889" s="254">
        <f>O889*H889</f>
        <v>0</v>
      </c>
      <c r="Q889" s="254">
        <v>0</v>
      </c>
      <c r="R889" s="254">
        <f>Q889*H889</f>
        <v>0</v>
      </c>
      <c r="S889" s="254">
        <v>0</v>
      </c>
      <c r="T889" s="255">
        <f>S889*H889</f>
        <v>0</v>
      </c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R889" s="256" t="s">
        <v>175</v>
      </c>
      <c r="AT889" s="256" t="s">
        <v>170</v>
      </c>
      <c r="AU889" s="256" t="s">
        <v>85</v>
      </c>
      <c r="AY889" s="19" t="s">
        <v>167</v>
      </c>
      <c r="BE889" s="257">
        <f>IF(N889="základní",J889,0)</f>
        <v>0</v>
      </c>
      <c r="BF889" s="257">
        <f>IF(N889="snížená",J889,0)</f>
        <v>0</v>
      </c>
      <c r="BG889" s="257">
        <f>IF(N889="zákl. přenesená",J889,0)</f>
        <v>0</v>
      </c>
      <c r="BH889" s="257">
        <f>IF(N889="sníž. přenesená",J889,0)</f>
        <v>0</v>
      </c>
      <c r="BI889" s="257">
        <f>IF(N889="nulová",J889,0)</f>
        <v>0</v>
      </c>
      <c r="BJ889" s="19" t="s">
        <v>85</v>
      </c>
      <c r="BK889" s="257">
        <f>ROUND(I889*H889,2)</f>
        <v>0</v>
      </c>
      <c r="BL889" s="19" t="s">
        <v>175</v>
      </c>
      <c r="BM889" s="256" t="s">
        <v>733</v>
      </c>
    </row>
    <row r="890" spans="1:47" s="2" customFormat="1" ht="12">
      <c r="A890" s="40"/>
      <c r="B890" s="41"/>
      <c r="C890" s="42"/>
      <c r="D890" s="260" t="s">
        <v>369</v>
      </c>
      <c r="E890" s="42"/>
      <c r="F890" s="302" t="s">
        <v>1141</v>
      </c>
      <c r="G890" s="42"/>
      <c r="H890" s="42"/>
      <c r="I890" s="156"/>
      <c r="J890" s="42"/>
      <c r="K890" s="42"/>
      <c r="L890" s="46"/>
      <c r="M890" s="303"/>
      <c r="N890" s="304"/>
      <c r="O890" s="93"/>
      <c r="P890" s="93"/>
      <c r="Q890" s="93"/>
      <c r="R890" s="93"/>
      <c r="S890" s="93"/>
      <c r="T890" s="94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T890" s="19" t="s">
        <v>369</v>
      </c>
      <c r="AU890" s="19" t="s">
        <v>85</v>
      </c>
    </row>
    <row r="891" spans="1:65" s="2" customFormat="1" ht="16.5" customHeight="1">
      <c r="A891" s="40"/>
      <c r="B891" s="41"/>
      <c r="C891" s="245" t="s">
        <v>1298</v>
      </c>
      <c r="D891" s="245" t="s">
        <v>170</v>
      </c>
      <c r="E891" s="246" t="s">
        <v>2378</v>
      </c>
      <c r="F891" s="247" t="s">
        <v>2379</v>
      </c>
      <c r="G891" s="248" t="s">
        <v>173</v>
      </c>
      <c r="H891" s="249">
        <v>3.002</v>
      </c>
      <c r="I891" s="250"/>
      <c r="J891" s="251">
        <f>ROUND(I891*H891,2)</f>
        <v>0</v>
      </c>
      <c r="K891" s="247" t="s">
        <v>317</v>
      </c>
      <c r="L891" s="46"/>
      <c r="M891" s="252" t="s">
        <v>1</v>
      </c>
      <c r="N891" s="253" t="s">
        <v>42</v>
      </c>
      <c r="O891" s="93"/>
      <c r="P891" s="254">
        <f>O891*H891</f>
        <v>0</v>
      </c>
      <c r="Q891" s="254">
        <v>0</v>
      </c>
      <c r="R891" s="254">
        <f>Q891*H891</f>
        <v>0</v>
      </c>
      <c r="S891" s="254">
        <v>0</v>
      </c>
      <c r="T891" s="255">
        <f>S891*H891</f>
        <v>0</v>
      </c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R891" s="256" t="s">
        <v>175</v>
      </c>
      <c r="AT891" s="256" t="s">
        <v>170</v>
      </c>
      <c r="AU891" s="256" t="s">
        <v>85</v>
      </c>
      <c r="AY891" s="19" t="s">
        <v>167</v>
      </c>
      <c r="BE891" s="257">
        <f>IF(N891="základní",J891,0)</f>
        <v>0</v>
      </c>
      <c r="BF891" s="257">
        <f>IF(N891="snížená",J891,0)</f>
        <v>0</v>
      </c>
      <c r="BG891" s="257">
        <f>IF(N891="zákl. přenesená",J891,0)</f>
        <v>0</v>
      </c>
      <c r="BH891" s="257">
        <f>IF(N891="sníž. přenesená",J891,0)</f>
        <v>0</v>
      </c>
      <c r="BI891" s="257">
        <f>IF(N891="nulová",J891,0)</f>
        <v>0</v>
      </c>
      <c r="BJ891" s="19" t="s">
        <v>85</v>
      </c>
      <c r="BK891" s="257">
        <f>ROUND(I891*H891,2)</f>
        <v>0</v>
      </c>
      <c r="BL891" s="19" t="s">
        <v>175</v>
      </c>
      <c r="BM891" s="256" t="s">
        <v>386</v>
      </c>
    </row>
    <row r="892" spans="1:47" s="2" customFormat="1" ht="12">
      <c r="A892" s="40"/>
      <c r="B892" s="41"/>
      <c r="C892" s="42"/>
      <c r="D892" s="260" t="s">
        <v>369</v>
      </c>
      <c r="E892" s="42"/>
      <c r="F892" s="302" t="s">
        <v>1141</v>
      </c>
      <c r="G892" s="42"/>
      <c r="H892" s="42"/>
      <c r="I892" s="156"/>
      <c r="J892" s="42"/>
      <c r="K892" s="42"/>
      <c r="L892" s="46"/>
      <c r="M892" s="303"/>
      <c r="N892" s="304"/>
      <c r="O892" s="93"/>
      <c r="P892" s="93"/>
      <c r="Q892" s="93"/>
      <c r="R892" s="93"/>
      <c r="S892" s="93"/>
      <c r="T892" s="94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T892" s="19" t="s">
        <v>369</v>
      </c>
      <c r="AU892" s="19" t="s">
        <v>85</v>
      </c>
    </row>
    <row r="893" spans="1:65" s="2" customFormat="1" ht="16.5" customHeight="1">
      <c r="A893" s="40"/>
      <c r="B893" s="41"/>
      <c r="C893" s="245" t="s">
        <v>1529</v>
      </c>
      <c r="D893" s="245" t="s">
        <v>170</v>
      </c>
      <c r="E893" s="246" t="s">
        <v>2380</v>
      </c>
      <c r="F893" s="247" t="s">
        <v>2381</v>
      </c>
      <c r="G893" s="248" t="s">
        <v>173</v>
      </c>
      <c r="H893" s="249">
        <v>3.229</v>
      </c>
      <c r="I893" s="250"/>
      <c r="J893" s="251">
        <f>ROUND(I893*H893,2)</f>
        <v>0</v>
      </c>
      <c r="K893" s="247" t="s">
        <v>317</v>
      </c>
      <c r="L893" s="46"/>
      <c r="M893" s="252" t="s">
        <v>1</v>
      </c>
      <c r="N893" s="253" t="s">
        <v>42</v>
      </c>
      <c r="O893" s="93"/>
      <c r="P893" s="254">
        <f>O893*H893</f>
        <v>0</v>
      </c>
      <c r="Q893" s="254">
        <v>0</v>
      </c>
      <c r="R893" s="254">
        <f>Q893*H893</f>
        <v>0</v>
      </c>
      <c r="S893" s="254">
        <v>0</v>
      </c>
      <c r="T893" s="255">
        <f>S893*H893</f>
        <v>0</v>
      </c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R893" s="256" t="s">
        <v>175</v>
      </c>
      <c r="AT893" s="256" t="s">
        <v>170</v>
      </c>
      <c r="AU893" s="256" t="s">
        <v>85</v>
      </c>
      <c r="AY893" s="19" t="s">
        <v>167</v>
      </c>
      <c r="BE893" s="257">
        <f>IF(N893="základní",J893,0)</f>
        <v>0</v>
      </c>
      <c r="BF893" s="257">
        <f>IF(N893="snížená",J893,0)</f>
        <v>0</v>
      </c>
      <c r="BG893" s="257">
        <f>IF(N893="zákl. přenesená",J893,0)</f>
        <v>0</v>
      </c>
      <c r="BH893" s="257">
        <f>IF(N893="sníž. přenesená",J893,0)</f>
        <v>0</v>
      </c>
      <c r="BI893" s="257">
        <f>IF(N893="nulová",J893,0)</f>
        <v>0</v>
      </c>
      <c r="BJ893" s="19" t="s">
        <v>85</v>
      </c>
      <c r="BK893" s="257">
        <f>ROUND(I893*H893,2)</f>
        <v>0</v>
      </c>
      <c r="BL893" s="19" t="s">
        <v>175</v>
      </c>
      <c r="BM893" s="256" t="s">
        <v>2382</v>
      </c>
    </row>
    <row r="894" spans="1:47" s="2" customFormat="1" ht="12">
      <c r="A894" s="40"/>
      <c r="B894" s="41"/>
      <c r="C894" s="42"/>
      <c r="D894" s="260" t="s">
        <v>369</v>
      </c>
      <c r="E894" s="42"/>
      <c r="F894" s="302" t="s">
        <v>1141</v>
      </c>
      <c r="G894" s="42"/>
      <c r="H894" s="42"/>
      <c r="I894" s="156"/>
      <c r="J894" s="42"/>
      <c r="K894" s="42"/>
      <c r="L894" s="46"/>
      <c r="M894" s="303"/>
      <c r="N894" s="304"/>
      <c r="O894" s="93"/>
      <c r="P894" s="93"/>
      <c r="Q894" s="93"/>
      <c r="R894" s="93"/>
      <c r="S894" s="93"/>
      <c r="T894" s="94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T894" s="19" t="s">
        <v>369</v>
      </c>
      <c r="AU894" s="19" t="s">
        <v>85</v>
      </c>
    </row>
    <row r="895" spans="1:65" s="2" customFormat="1" ht="16.5" customHeight="1">
      <c r="A895" s="40"/>
      <c r="B895" s="41"/>
      <c r="C895" s="245" t="s">
        <v>1301</v>
      </c>
      <c r="D895" s="245" t="s">
        <v>170</v>
      </c>
      <c r="E895" s="246" t="s">
        <v>2383</v>
      </c>
      <c r="F895" s="247" t="s">
        <v>2384</v>
      </c>
      <c r="G895" s="248" t="s">
        <v>173</v>
      </c>
      <c r="H895" s="249">
        <v>3.186</v>
      </c>
      <c r="I895" s="250"/>
      <c r="J895" s="251">
        <f>ROUND(I895*H895,2)</f>
        <v>0</v>
      </c>
      <c r="K895" s="247" t="s">
        <v>317</v>
      </c>
      <c r="L895" s="46"/>
      <c r="M895" s="252" t="s">
        <v>1</v>
      </c>
      <c r="N895" s="253" t="s">
        <v>42</v>
      </c>
      <c r="O895" s="93"/>
      <c r="P895" s="254">
        <f>O895*H895</f>
        <v>0</v>
      </c>
      <c r="Q895" s="254">
        <v>0</v>
      </c>
      <c r="R895" s="254">
        <f>Q895*H895</f>
        <v>0</v>
      </c>
      <c r="S895" s="254">
        <v>0</v>
      </c>
      <c r="T895" s="255">
        <f>S895*H895</f>
        <v>0</v>
      </c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R895" s="256" t="s">
        <v>175</v>
      </c>
      <c r="AT895" s="256" t="s">
        <v>170</v>
      </c>
      <c r="AU895" s="256" t="s">
        <v>85</v>
      </c>
      <c r="AY895" s="19" t="s">
        <v>167</v>
      </c>
      <c r="BE895" s="257">
        <f>IF(N895="základní",J895,0)</f>
        <v>0</v>
      </c>
      <c r="BF895" s="257">
        <f>IF(N895="snížená",J895,0)</f>
        <v>0</v>
      </c>
      <c r="BG895" s="257">
        <f>IF(N895="zákl. přenesená",J895,0)</f>
        <v>0</v>
      </c>
      <c r="BH895" s="257">
        <f>IF(N895="sníž. přenesená",J895,0)</f>
        <v>0</v>
      </c>
      <c r="BI895" s="257">
        <f>IF(N895="nulová",J895,0)</f>
        <v>0</v>
      </c>
      <c r="BJ895" s="19" t="s">
        <v>85</v>
      </c>
      <c r="BK895" s="257">
        <f>ROUND(I895*H895,2)</f>
        <v>0</v>
      </c>
      <c r="BL895" s="19" t="s">
        <v>175</v>
      </c>
      <c r="BM895" s="256" t="s">
        <v>2385</v>
      </c>
    </row>
    <row r="896" spans="1:47" s="2" customFormat="1" ht="12">
      <c r="A896" s="40"/>
      <c r="B896" s="41"/>
      <c r="C896" s="42"/>
      <c r="D896" s="260" t="s">
        <v>369</v>
      </c>
      <c r="E896" s="42"/>
      <c r="F896" s="302" t="s">
        <v>1141</v>
      </c>
      <c r="G896" s="42"/>
      <c r="H896" s="42"/>
      <c r="I896" s="156"/>
      <c r="J896" s="42"/>
      <c r="K896" s="42"/>
      <c r="L896" s="46"/>
      <c r="M896" s="303"/>
      <c r="N896" s="304"/>
      <c r="O896" s="93"/>
      <c r="P896" s="93"/>
      <c r="Q896" s="93"/>
      <c r="R896" s="93"/>
      <c r="S896" s="93"/>
      <c r="T896" s="94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T896" s="19" t="s">
        <v>369</v>
      </c>
      <c r="AU896" s="19" t="s">
        <v>85</v>
      </c>
    </row>
    <row r="897" spans="1:65" s="2" customFormat="1" ht="16.5" customHeight="1">
      <c r="A897" s="40"/>
      <c r="B897" s="41"/>
      <c r="C897" s="245" t="s">
        <v>1536</v>
      </c>
      <c r="D897" s="245" t="s">
        <v>170</v>
      </c>
      <c r="E897" s="246" t="s">
        <v>2386</v>
      </c>
      <c r="F897" s="247" t="s">
        <v>2387</v>
      </c>
      <c r="G897" s="248" t="s">
        <v>173</v>
      </c>
      <c r="H897" s="249">
        <v>1.583</v>
      </c>
      <c r="I897" s="250"/>
      <c r="J897" s="251">
        <f>ROUND(I897*H897,2)</f>
        <v>0</v>
      </c>
      <c r="K897" s="247" t="s">
        <v>317</v>
      </c>
      <c r="L897" s="46"/>
      <c r="M897" s="252" t="s">
        <v>1</v>
      </c>
      <c r="N897" s="253" t="s">
        <v>42</v>
      </c>
      <c r="O897" s="93"/>
      <c r="P897" s="254">
        <f>O897*H897</f>
        <v>0</v>
      </c>
      <c r="Q897" s="254">
        <v>0</v>
      </c>
      <c r="R897" s="254">
        <f>Q897*H897</f>
        <v>0</v>
      </c>
      <c r="S897" s="254">
        <v>0</v>
      </c>
      <c r="T897" s="255">
        <f>S897*H897</f>
        <v>0</v>
      </c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R897" s="256" t="s">
        <v>175</v>
      </c>
      <c r="AT897" s="256" t="s">
        <v>170</v>
      </c>
      <c r="AU897" s="256" t="s">
        <v>85</v>
      </c>
      <c r="AY897" s="19" t="s">
        <v>167</v>
      </c>
      <c r="BE897" s="257">
        <f>IF(N897="základní",J897,0)</f>
        <v>0</v>
      </c>
      <c r="BF897" s="257">
        <f>IF(N897="snížená",J897,0)</f>
        <v>0</v>
      </c>
      <c r="BG897" s="257">
        <f>IF(N897="zákl. přenesená",J897,0)</f>
        <v>0</v>
      </c>
      <c r="BH897" s="257">
        <f>IF(N897="sníž. přenesená",J897,0)</f>
        <v>0</v>
      </c>
      <c r="BI897" s="257">
        <f>IF(N897="nulová",J897,0)</f>
        <v>0</v>
      </c>
      <c r="BJ897" s="19" t="s">
        <v>85</v>
      </c>
      <c r="BK897" s="257">
        <f>ROUND(I897*H897,2)</f>
        <v>0</v>
      </c>
      <c r="BL897" s="19" t="s">
        <v>175</v>
      </c>
      <c r="BM897" s="256" t="s">
        <v>2388</v>
      </c>
    </row>
    <row r="898" spans="1:47" s="2" customFormat="1" ht="12">
      <c r="A898" s="40"/>
      <c r="B898" s="41"/>
      <c r="C898" s="42"/>
      <c r="D898" s="260" t="s">
        <v>369</v>
      </c>
      <c r="E898" s="42"/>
      <c r="F898" s="302" t="s">
        <v>1141</v>
      </c>
      <c r="G898" s="42"/>
      <c r="H898" s="42"/>
      <c r="I898" s="156"/>
      <c r="J898" s="42"/>
      <c r="K898" s="42"/>
      <c r="L898" s="46"/>
      <c r="M898" s="303"/>
      <c r="N898" s="304"/>
      <c r="O898" s="93"/>
      <c r="P898" s="93"/>
      <c r="Q898" s="93"/>
      <c r="R898" s="93"/>
      <c r="S898" s="93"/>
      <c r="T898" s="94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T898" s="19" t="s">
        <v>369</v>
      </c>
      <c r="AU898" s="19" t="s">
        <v>85</v>
      </c>
    </row>
    <row r="899" spans="1:65" s="2" customFormat="1" ht="16.5" customHeight="1">
      <c r="A899" s="40"/>
      <c r="B899" s="41"/>
      <c r="C899" s="245" t="s">
        <v>1304</v>
      </c>
      <c r="D899" s="245" t="s">
        <v>170</v>
      </c>
      <c r="E899" s="246" t="s">
        <v>2389</v>
      </c>
      <c r="F899" s="247" t="s">
        <v>2390</v>
      </c>
      <c r="G899" s="248" t="s">
        <v>173</v>
      </c>
      <c r="H899" s="249">
        <v>2.431</v>
      </c>
      <c r="I899" s="250"/>
      <c r="J899" s="251">
        <f>ROUND(I899*H899,2)</f>
        <v>0</v>
      </c>
      <c r="K899" s="247" t="s">
        <v>317</v>
      </c>
      <c r="L899" s="46"/>
      <c r="M899" s="252" t="s">
        <v>1</v>
      </c>
      <c r="N899" s="253" t="s">
        <v>42</v>
      </c>
      <c r="O899" s="93"/>
      <c r="P899" s="254">
        <f>O899*H899</f>
        <v>0</v>
      </c>
      <c r="Q899" s="254">
        <v>0</v>
      </c>
      <c r="R899" s="254">
        <f>Q899*H899</f>
        <v>0</v>
      </c>
      <c r="S899" s="254">
        <v>0</v>
      </c>
      <c r="T899" s="255">
        <f>S899*H899</f>
        <v>0</v>
      </c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R899" s="256" t="s">
        <v>175</v>
      </c>
      <c r="AT899" s="256" t="s">
        <v>170</v>
      </c>
      <c r="AU899" s="256" t="s">
        <v>85</v>
      </c>
      <c r="AY899" s="19" t="s">
        <v>167</v>
      </c>
      <c r="BE899" s="257">
        <f>IF(N899="základní",J899,0)</f>
        <v>0</v>
      </c>
      <c r="BF899" s="257">
        <f>IF(N899="snížená",J899,0)</f>
        <v>0</v>
      </c>
      <c r="BG899" s="257">
        <f>IF(N899="zákl. přenesená",J899,0)</f>
        <v>0</v>
      </c>
      <c r="BH899" s="257">
        <f>IF(N899="sníž. přenesená",J899,0)</f>
        <v>0</v>
      </c>
      <c r="BI899" s="257">
        <f>IF(N899="nulová",J899,0)</f>
        <v>0</v>
      </c>
      <c r="BJ899" s="19" t="s">
        <v>85</v>
      </c>
      <c r="BK899" s="257">
        <f>ROUND(I899*H899,2)</f>
        <v>0</v>
      </c>
      <c r="BL899" s="19" t="s">
        <v>175</v>
      </c>
      <c r="BM899" s="256" t="s">
        <v>2391</v>
      </c>
    </row>
    <row r="900" spans="1:47" s="2" customFormat="1" ht="12">
      <c r="A900" s="40"/>
      <c r="B900" s="41"/>
      <c r="C900" s="42"/>
      <c r="D900" s="260" t="s">
        <v>369</v>
      </c>
      <c r="E900" s="42"/>
      <c r="F900" s="302" t="s">
        <v>1141</v>
      </c>
      <c r="G900" s="42"/>
      <c r="H900" s="42"/>
      <c r="I900" s="156"/>
      <c r="J900" s="42"/>
      <c r="K900" s="42"/>
      <c r="L900" s="46"/>
      <c r="M900" s="303"/>
      <c r="N900" s="304"/>
      <c r="O900" s="93"/>
      <c r="P900" s="93"/>
      <c r="Q900" s="93"/>
      <c r="R900" s="93"/>
      <c r="S900" s="93"/>
      <c r="T900" s="94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T900" s="19" t="s">
        <v>369</v>
      </c>
      <c r="AU900" s="19" t="s">
        <v>85</v>
      </c>
    </row>
    <row r="901" spans="1:65" s="2" customFormat="1" ht="16.5" customHeight="1">
      <c r="A901" s="40"/>
      <c r="B901" s="41"/>
      <c r="C901" s="245" t="s">
        <v>1543</v>
      </c>
      <c r="D901" s="245" t="s">
        <v>170</v>
      </c>
      <c r="E901" s="246" t="s">
        <v>2392</v>
      </c>
      <c r="F901" s="247" t="s">
        <v>2393</v>
      </c>
      <c r="G901" s="248" t="s">
        <v>173</v>
      </c>
      <c r="H901" s="249">
        <v>1.68</v>
      </c>
      <c r="I901" s="250"/>
      <c r="J901" s="251">
        <f>ROUND(I901*H901,2)</f>
        <v>0</v>
      </c>
      <c r="K901" s="247" t="s">
        <v>317</v>
      </c>
      <c r="L901" s="46"/>
      <c r="M901" s="252" t="s">
        <v>1</v>
      </c>
      <c r="N901" s="253" t="s">
        <v>42</v>
      </c>
      <c r="O901" s="93"/>
      <c r="P901" s="254">
        <f>O901*H901</f>
        <v>0</v>
      </c>
      <c r="Q901" s="254">
        <v>0</v>
      </c>
      <c r="R901" s="254">
        <f>Q901*H901</f>
        <v>0</v>
      </c>
      <c r="S901" s="254">
        <v>0</v>
      </c>
      <c r="T901" s="255">
        <f>S901*H901</f>
        <v>0</v>
      </c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R901" s="256" t="s">
        <v>175</v>
      </c>
      <c r="AT901" s="256" t="s">
        <v>170</v>
      </c>
      <c r="AU901" s="256" t="s">
        <v>85</v>
      </c>
      <c r="AY901" s="19" t="s">
        <v>167</v>
      </c>
      <c r="BE901" s="257">
        <f>IF(N901="základní",J901,0)</f>
        <v>0</v>
      </c>
      <c r="BF901" s="257">
        <f>IF(N901="snížená",J901,0)</f>
        <v>0</v>
      </c>
      <c r="BG901" s="257">
        <f>IF(N901="zákl. přenesená",J901,0)</f>
        <v>0</v>
      </c>
      <c r="BH901" s="257">
        <f>IF(N901="sníž. přenesená",J901,0)</f>
        <v>0</v>
      </c>
      <c r="BI901" s="257">
        <f>IF(N901="nulová",J901,0)</f>
        <v>0</v>
      </c>
      <c r="BJ901" s="19" t="s">
        <v>85</v>
      </c>
      <c r="BK901" s="257">
        <f>ROUND(I901*H901,2)</f>
        <v>0</v>
      </c>
      <c r="BL901" s="19" t="s">
        <v>175</v>
      </c>
      <c r="BM901" s="256" t="s">
        <v>2394</v>
      </c>
    </row>
    <row r="902" spans="1:47" s="2" customFormat="1" ht="12">
      <c r="A902" s="40"/>
      <c r="B902" s="41"/>
      <c r="C902" s="42"/>
      <c r="D902" s="260" t="s">
        <v>369</v>
      </c>
      <c r="E902" s="42"/>
      <c r="F902" s="302" t="s">
        <v>1141</v>
      </c>
      <c r="G902" s="42"/>
      <c r="H902" s="42"/>
      <c r="I902" s="156"/>
      <c r="J902" s="42"/>
      <c r="K902" s="42"/>
      <c r="L902" s="46"/>
      <c r="M902" s="303"/>
      <c r="N902" s="304"/>
      <c r="O902" s="93"/>
      <c r="P902" s="93"/>
      <c r="Q902" s="93"/>
      <c r="R902" s="93"/>
      <c r="S902" s="93"/>
      <c r="T902" s="94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T902" s="19" t="s">
        <v>369</v>
      </c>
      <c r="AU902" s="19" t="s">
        <v>85</v>
      </c>
    </row>
    <row r="903" spans="1:65" s="2" customFormat="1" ht="16.5" customHeight="1">
      <c r="A903" s="40"/>
      <c r="B903" s="41"/>
      <c r="C903" s="245" t="s">
        <v>1307</v>
      </c>
      <c r="D903" s="245" t="s">
        <v>170</v>
      </c>
      <c r="E903" s="246" t="s">
        <v>2395</v>
      </c>
      <c r="F903" s="247" t="s">
        <v>2396</v>
      </c>
      <c r="G903" s="248" t="s">
        <v>173</v>
      </c>
      <c r="H903" s="249">
        <v>2.341</v>
      </c>
      <c r="I903" s="250"/>
      <c r="J903" s="251">
        <f>ROUND(I903*H903,2)</f>
        <v>0</v>
      </c>
      <c r="K903" s="247" t="s">
        <v>317</v>
      </c>
      <c r="L903" s="46"/>
      <c r="M903" s="252" t="s">
        <v>1</v>
      </c>
      <c r="N903" s="253" t="s">
        <v>42</v>
      </c>
      <c r="O903" s="93"/>
      <c r="P903" s="254">
        <f>O903*H903</f>
        <v>0</v>
      </c>
      <c r="Q903" s="254">
        <v>0</v>
      </c>
      <c r="R903" s="254">
        <f>Q903*H903</f>
        <v>0</v>
      </c>
      <c r="S903" s="254">
        <v>0</v>
      </c>
      <c r="T903" s="255">
        <f>S903*H903</f>
        <v>0</v>
      </c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R903" s="256" t="s">
        <v>175</v>
      </c>
      <c r="AT903" s="256" t="s">
        <v>170</v>
      </c>
      <c r="AU903" s="256" t="s">
        <v>85</v>
      </c>
      <c r="AY903" s="19" t="s">
        <v>167</v>
      </c>
      <c r="BE903" s="257">
        <f>IF(N903="základní",J903,0)</f>
        <v>0</v>
      </c>
      <c r="BF903" s="257">
        <f>IF(N903="snížená",J903,0)</f>
        <v>0</v>
      </c>
      <c r="BG903" s="257">
        <f>IF(N903="zákl. přenesená",J903,0)</f>
        <v>0</v>
      </c>
      <c r="BH903" s="257">
        <f>IF(N903="sníž. přenesená",J903,0)</f>
        <v>0</v>
      </c>
      <c r="BI903" s="257">
        <f>IF(N903="nulová",J903,0)</f>
        <v>0</v>
      </c>
      <c r="BJ903" s="19" t="s">
        <v>85</v>
      </c>
      <c r="BK903" s="257">
        <f>ROUND(I903*H903,2)</f>
        <v>0</v>
      </c>
      <c r="BL903" s="19" t="s">
        <v>175</v>
      </c>
      <c r="BM903" s="256" t="s">
        <v>2397</v>
      </c>
    </row>
    <row r="904" spans="1:47" s="2" customFormat="1" ht="12">
      <c r="A904" s="40"/>
      <c r="B904" s="41"/>
      <c r="C904" s="42"/>
      <c r="D904" s="260" t="s">
        <v>369</v>
      </c>
      <c r="E904" s="42"/>
      <c r="F904" s="302" t="s">
        <v>1141</v>
      </c>
      <c r="G904" s="42"/>
      <c r="H904" s="42"/>
      <c r="I904" s="156"/>
      <c r="J904" s="42"/>
      <c r="K904" s="42"/>
      <c r="L904" s="46"/>
      <c r="M904" s="303"/>
      <c r="N904" s="304"/>
      <c r="O904" s="93"/>
      <c r="P904" s="93"/>
      <c r="Q904" s="93"/>
      <c r="R904" s="93"/>
      <c r="S904" s="93"/>
      <c r="T904" s="94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T904" s="19" t="s">
        <v>369</v>
      </c>
      <c r="AU904" s="19" t="s">
        <v>85</v>
      </c>
    </row>
    <row r="905" spans="1:65" s="2" customFormat="1" ht="16.5" customHeight="1">
      <c r="A905" s="40"/>
      <c r="B905" s="41"/>
      <c r="C905" s="245" t="s">
        <v>1550</v>
      </c>
      <c r="D905" s="245" t="s">
        <v>170</v>
      </c>
      <c r="E905" s="246" t="s">
        <v>2398</v>
      </c>
      <c r="F905" s="247" t="s">
        <v>2399</v>
      </c>
      <c r="G905" s="248" t="s">
        <v>173</v>
      </c>
      <c r="H905" s="249">
        <v>1.698</v>
      </c>
      <c r="I905" s="250"/>
      <c r="J905" s="251">
        <f>ROUND(I905*H905,2)</f>
        <v>0</v>
      </c>
      <c r="K905" s="247" t="s">
        <v>317</v>
      </c>
      <c r="L905" s="46"/>
      <c r="M905" s="252" t="s">
        <v>1</v>
      </c>
      <c r="N905" s="253" t="s">
        <v>42</v>
      </c>
      <c r="O905" s="93"/>
      <c r="P905" s="254">
        <f>O905*H905</f>
        <v>0</v>
      </c>
      <c r="Q905" s="254">
        <v>0</v>
      </c>
      <c r="R905" s="254">
        <f>Q905*H905</f>
        <v>0</v>
      </c>
      <c r="S905" s="254">
        <v>0</v>
      </c>
      <c r="T905" s="255">
        <f>S905*H905</f>
        <v>0</v>
      </c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R905" s="256" t="s">
        <v>175</v>
      </c>
      <c r="AT905" s="256" t="s">
        <v>170</v>
      </c>
      <c r="AU905" s="256" t="s">
        <v>85</v>
      </c>
      <c r="AY905" s="19" t="s">
        <v>167</v>
      </c>
      <c r="BE905" s="257">
        <f>IF(N905="základní",J905,0)</f>
        <v>0</v>
      </c>
      <c r="BF905" s="257">
        <f>IF(N905="snížená",J905,0)</f>
        <v>0</v>
      </c>
      <c r="BG905" s="257">
        <f>IF(N905="zákl. přenesená",J905,0)</f>
        <v>0</v>
      </c>
      <c r="BH905" s="257">
        <f>IF(N905="sníž. přenesená",J905,0)</f>
        <v>0</v>
      </c>
      <c r="BI905" s="257">
        <f>IF(N905="nulová",J905,0)</f>
        <v>0</v>
      </c>
      <c r="BJ905" s="19" t="s">
        <v>85</v>
      </c>
      <c r="BK905" s="257">
        <f>ROUND(I905*H905,2)</f>
        <v>0</v>
      </c>
      <c r="BL905" s="19" t="s">
        <v>175</v>
      </c>
      <c r="BM905" s="256" t="s">
        <v>2400</v>
      </c>
    </row>
    <row r="906" spans="1:47" s="2" customFormat="1" ht="12">
      <c r="A906" s="40"/>
      <c r="B906" s="41"/>
      <c r="C906" s="42"/>
      <c r="D906" s="260" t="s">
        <v>369</v>
      </c>
      <c r="E906" s="42"/>
      <c r="F906" s="302" t="s">
        <v>1141</v>
      </c>
      <c r="G906" s="42"/>
      <c r="H906" s="42"/>
      <c r="I906" s="156"/>
      <c r="J906" s="42"/>
      <c r="K906" s="42"/>
      <c r="L906" s="46"/>
      <c r="M906" s="303"/>
      <c r="N906" s="304"/>
      <c r="O906" s="93"/>
      <c r="P906" s="93"/>
      <c r="Q906" s="93"/>
      <c r="R906" s="93"/>
      <c r="S906" s="93"/>
      <c r="T906" s="94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T906" s="19" t="s">
        <v>369</v>
      </c>
      <c r="AU906" s="19" t="s">
        <v>85</v>
      </c>
    </row>
    <row r="907" spans="1:65" s="2" customFormat="1" ht="16.5" customHeight="1">
      <c r="A907" s="40"/>
      <c r="B907" s="41"/>
      <c r="C907" s="245" t="s">
        <v>1310</v>
      </c>
      <c r="D907" s="245" t="s">
        <v>170</v>
      </c>
      <c r="E907" s="246" t="s">
        <v>2401</v>
      </c>
      <c r="F907" s="247" t="s">
        <v>2402</v>
      </c>
      <c r="G907" s="248" t="s">
        <v>173</v>
      </c>
      <c r="H907" s="249">
        <v>2.504</v>
      </c>
      <c r="I907" s="250"/>
      <c r="J907" s="251">
        <f>ROUND(I907*H907,2)</f>
        <v>0</v>
      </c>
      <c r="K907" s="247" t="s">
        <v>317</v>
      </c>
      <c r="L907" s="46"/>
      <c r="M907" s="252" t="s">
        <v>1</v>
      </c>
      <c r="N907" s="253" t="s">
        <v>42</v>
      </c>
      <c r="O907" s="93"/>
      <c r="P907" s="254">
        <f>O907*H907</f>
        <v>0</v>
      </c>
      <c r="Q907" s="254">
        <v>0</v>
      </c>
      <c r="R907" s="254">
        <f>Q907*H907</f>
        <v>0</v>
      </c>
      <c r="S907" s="254">
        <v>0</v>
      </c>
      <c r="T907" s="255">
        <f>S907*H907</f>
        <v>0</v>
      </c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R907" s="256" t="s">
        <v>175</v>
      </c>
      <c r="AT907" s="256" t="s">
        <v>170</v>
      </c>
      <c r="AU907" s="256" t="s">
        <v>85</v>
      </c>
      <c r="AY907" s="19" t="s">
        <v>167</v>
      </c>
      <c r="BE907" s="257">
        <f>IF(N907="základní",J907,0)</f>
        <v>0</v>
      </c>
      <c r="BF907" s="257">
        <f>IF(N907="snížená",J907,0)</f>
        <v>0</v>
      </c>
      <c r="BG907" s="257">
        <f>IF(N907="zákl. přenesená",J907,0)</f>
        <v>0</v>
      </c>
      <c r="BH907" s="257">
        <f>IF(N907="sníž. přenesená",J907,0)</f>
        <v>0</v>
      </c>
      <c r="BI907" s="257">
        <f>IF(N907="nulová",J907,0)</f>
        <v>0</v>
      </c>
      <c r="BJ907" s="19" t="s">
        <v>85</v>
      </c>
      <c r="BK907" s="257">
        <f>ROUND(I907*H907,2)</f>
        <v>0</v>
      </c>
      <c r="BL907" s="19" t="s">
        <v>175</v>
      </c>
      <c r="BM907" s="256" t="s">
        <v>2403</v>
      </c>
    </row>
    <row r="908" spans="1:47" s="2" customFormat="1" ht="12">
      <c r="A908" s="40"/>
      <c r="B908" s="41"/>
      <c r="C908" s="42"/>
      <c r="D908" s="260" t="s">
        <v>369</v>
      </c>
      <c r="E908" s="42"/>
      <c r="F908" s="302" t="s">
        <v>1141</v>
      </c>
      <c r="G908" s="42"/>
      <c r="H908" s="42"/>
      <c r="I908" s="156"/>
      <c r="J908" s="42"/>
      <c r="K908" s="42"/>
      <c r="L908" s="46"/>
      <c r="M908" s="303"/>
      <c r="N908" s="304"/>
      <c r="O908" s="93"/>
      <c r="P908" s="93"/>
      <c r="Q908" s="93"/>
      <c r="R908" s="93"/>
      <c r="S908" s="93"/>
      <c r="T908" s="94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T908" s="19" t="s">
        <v>369</v>
      </c>
      <c r="AU908" s="19" t="s">
        <v>85</v>
      </c>
    </row>
    <row r="909" spans="1:65" s="2" customFormat="1" ht="16.5" customHeight="1">
      <c r="A909" s="40"/>
      <c r="B909" s="41"/>
      <c r="C909" s="245" t="s">
        <v>1557</v>
      </c>
      <c r="D909" s="245" t="s">
        <v>170</v>
      </c>
      <c r="E909" s="246" t="s">
        <v>2404</v>
      </c>
      <c r="F909" s="247" t="s">
        <v>2405</v>
      </c>
      <c r="G909" s="248" t="s">
        <v>173</v>
      </c>
      <c r="H909" s="249">
        <v>2.104</v>
      </c>
      <c r="I909" s="250"/>
      <c r="J909" s="251">
        <f>ROUND(I909*H909,2)</f>
        <v>0</v>
      </c>
      <c r="K909" s="247" t="s">
        <v>317</v>
      </c>
      <c r="L909" s="46"/>
      <c r="M909" s="252" t="s">
        <v>1</v>
      </c>
      <c r="N909" s="253" t="s">
        <v>42</v>
      </c>
      <c r="O909" s="93"/>
      <c r="P909" s="254">
        <f>O909*H909</f>
        <v>0</v>
      </c>
      <c r="Q909" s="254">
        <v>0</v>
      </c>
      <c r="R909" s="254">
        <f>Q909*H909</f>
        <v>0</v>
      </c>
      <c r="S909" s="254">
        <v>0</v>
      </c>
      <c r="T909" s="255">
        <f>S909*H909</f>
        <v>0</v>
      </c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R909" s="256" t="s">
        <v>175</v>
      </c>
      <c r="AT909" s="256" t="s">
        <v>170</v>
      </c>
      <c r="AU909" s="256" t="s">
        <v>85</v>
      </c>
      <c r="AY909" s="19" t="s">
        <v>167</v>
      </c>
      <c r="BE909" s="257">
        <f>IF(N909="základní",J909,0)</f>
        <v>0</v>
      </c>
      <c r="BF909" s="257">
        <f>IF(N909="snížená",J909,0)</f>
        <v>0</v>
      </c>
      <c r="BG909" s="257">
        <f>IF(N909="zákl. přenesená",J909,0)</f>
        <v>0</v>
      </c>
      <c r="BH909" s="257">
        <f>IF(N909="sníž. přenesená",J909,0)</f>
        <v>0</v>
      </c>
      <c r="BI909" s="257">
        <f>IF(N909="nulová",J909,0)</f>
        <v>0</v>
      </c>
      <c r="BJ909" s="19" t="s">
        <v>85</v>
      </c>
      <c r="BK909" s="257">
        <f>ROUND(I909*H909,2)</f>
        <v>0</v>
      </c>
      <c r="BL909" s="19" t="s">
        <v>175</v>
      </c>
      <c r="BM909" s="256" t="s">
        <v>2406</v>
      </c>
    </row>
    <row r="910" spans="1:47" s="2" customFormat="1" ht="12">
      <c r="A910" s="40"/>
      <c r="B910" s="41"/>
      <c r="C910" s="42"/>
      <c r="D910" s="260" t="s">
        <v>369</v>
      </c>
      <c r="E910" s="42"/>
      <c r="F910" s="302" t="s">
        <v>1141</v>
      </c>
      <c r="G910" s="42"/>
      <c r="H910" s="42"/>
      <c r="I910" s="156"/>
      <c r="J910" s="42"/>
      <c r="K910" s="42"/>
      <c r="L910" s="46"/>
      <c r="M910" s="303"/>
      <c r="N910" s="304"/>
      <c r="O910" s="93"/>
      <c r="P910" s="93"/>
      <c r="Q910" s="93"/>
      <c r="R910" s="93"/>
      <c r="S910" s="93"/>
      <c r="T910" s="94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T910" s="19" t="s">
        <v>369</v>
      </c>
      <c r="AU910" s="19" t="s">
        <v>85</v>
      </c>
    </row>
    <row r="911" spans="1:65" s="2" customFormat="1" ht="16.5" customHeight="1">
      <c r="A911" s="40"/>
      <c r="B911" s="41"/>
      <c r="C911" s="245" t="s">
        <v>1313</v>
      </c>
      <c r="D911" s="245" t="s">
        <v>170</v>
      </c>
      <c r="E911" s="246" t="s">
        <v>2407</v>
      </c>
      <c r="F911" s="247" t="s">
        <v>2408</v>
      </c>
      <c r="G911" s="248" t="s">
        <v>173</v>
      </c>
      <c r="H911" s="249">
        <v>1.543</v>
      </c>
      <c r="I911" s="250"/>
      <c r="J911" s="251">
        <f>ROUND(I911*H911,2)</f>
        <v>0</v>
      </c>
      <c r="K911" s="247" t="s">
        <v>317</v>
      </c>
      <c r="L911" s="46"/>
      <c r="M911" s="252" t="s">
        <v>1</v>
      </c>
      <c r="N911" s="253" t="s">
        <v>42</v>
      </c>
      <c r="O911" s="93"/>
      <c r="P911" s="254">
        <f>O911*H911</f>
        <v>0</v>
      </c>
      <c r="Q911" s="254">
        <v>0</v>
      </c>
      <c r="R911" s="254">
        <f>Q911*H911</f>
        <v>0</v>
      </c>
      <c r="S911" s="254">
        <v>0</v>
      </c>
      <c r="T911" s="255">
        <f>S911*H911</f>
        <v>0</v>
      </c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R911" s="256" t="s">
        <v>175</v>
      </c>
      <c r="AT911" s="256" t="s">
        <v>170</v>
      </c>
      <c r="AU911" s="256" t="s">
        <v>85</v>
      </c>
      <c r="AY911" s="19" t="s">
        <v>167</v>
      </c>
      <c r="BE911" s="257">
        <f>IF(N911="základní",J911,0)</f>
        <v>0</v>
      </c>
      <c r="BF911" s="257">
        <f>IF(N911="snížená",J911,0)</f>
        <v>0</v>
      </c>
      <c r="BG911" s="257">
        <f>IF(N911="zákl. přenesená",J911,0)</f>
        <v>0</v>
      </c>
      <c r="BH911" s="257">
        <f>IF(N911="sníž. přenesená",J911,0)</f>
        <v>0</v>
      </c>
      <c r="BI911" s="257">
        <f>IF(N911="nulová",J911,0)</f>
        <v>0</v>
      </c>
      <c r="BJ911" s="19" t="s">
        <v>85</v>
      </c>
      <c r="BK911" s="257">
        <f>ROUND(I911*H911,2)</f>
        <v>0</v>
      </c>
      <c r="BL911" s="19" t="s">
        <v>175</v>
      </c>
      <c r="BM911" s="256" t="s">
        <v>930</v>
      </c>
    </row>
    <row r="912" spans="1:47" s="2" customFormat="1" ht="12">
      <c r="A912" s="40"/>
      <c r="B912" s="41"/>
      <c r="C912" s="42"/>
      <c r="D912" s="260" t="s">
        <v>369</v>
      </c>
      <c r="E912" s="42"/>
      <c r="F912" s="302" t="s">
        <v>1141</v>
      </c>
      <c r="G912" s="42"/>
      <c r="H912" s="42"/>
      <c r="I912" s="156"/>
      <c r="J912" s="42"/>
      <c r="K912" s="42"/>
      <c r="L912" s="46"/>
      <c r="M912" s="303"/>
      <c r="N912" s="304"/>
      <c r="O912" s="93"/>
      <c r="P912" s="93"/>
      <c r="Q912" s="93"/>
      <c r="R912" s="93"/>
      <c r="S912" s="93"/>
      <c r="T912" s="94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T912" s="19" t="s">
        <v>369</v>
      </c>
      <c r="AU912" s="19" t="s">
        <v>85</v>
      </c>
    </row>
    <row r="913" spans="1:65" s="2" customFormat="1" ht="16.5" customHeight="1">
      <c r="A913" s="40"/>
      <c r="B913" s="41"/>
      <c r="C913" s="245" t="s">
        <v>1565</v>
      </c>
      <c r="D913" s="245" t="s">
        <v>170</v>
      </c>
      <c r="E913" s="246" t="s">
        <v>2409</v>
      </c>
      <c r="F913" s="247" t="s">
        <v>2410</v>
      </c>
      <c r="G913" s="248" t="s">
        <v>173</v>
      </c>
      <c r="H913" s="249">
        <v>1.845</v>
      </c>
      <c r="I913" s="250"/>
      <c r="J913" s="251">
        <f>ROUND(I913*H913,2)</f>
        <v>0</v>
      </c>
      <c r="K913" s="247" t="s">
        <v>317</v>
      </c>
      <c r="L913" s="46"/>
      <c r="M913" s="252" t="s">
        <v>1</v>
      </c>
      <c r="N913" s="253" t="s">
        <v>42</v>
      </c>
      <c r="O913" s="93"/>
      <c r="P913" s="254">
        <f>O913*H913</f>
        <v>0</v>
      </c>
      <c r="Q913" s="254">
        <v>0</v>
      </c>
      <c r="R913" s="254">
        <f>Q913*H913</f>
        <v>0</v>
      </c>
      <c r="S913" s="254">
        <v>0</v>
      </c>
      <c r="T913" s="255">
        <f>S913*H913</f>
        <v>0</v>
      </c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R913" s="256" t="s">
        <v>175</v>
      </c>
      <c r="AT913" s="256" t="s">
        <v>170</v>
      </c>
      <c r="AU913" s="256" t="s">
        <v>85</v>
      </c>
      <c r="AY913" s="19" t="s">
        <v>167</v>
      </c>
      <c r="BE913" s="257">
        <f>IF(N913="základní",J913,0)</f>
        <v>0</v>
      </c>
      <c r="BF913" s="257">
        <f>IF(N913="snížená",J913,0)</f>
        <v>0</v>
      </c>
      <c r="BG913" s="257">
        <f>IF(N913="zákl. přenesená",J913,0)</f>
        <v>0</v>
      </c>
      <c r="BH913" s="257">
        <f>IF(N913="sníž. přenesená",J913,0)</f>
        <v>0</v>
      </c>
      <c r="BI913" s="257">
        <f>IF(N913="nulová",J913,0)</f>
        <v>0</v>
      </c>
      <c r="BJ913" s="19" t="s">
        <v>85</v>
      </c>
      <c r="BK913" s="257">
        <f>ROUND(I913*H913,2)</f>
        <v>0</v>
      </c>
      <c r="BL913" s="19" t="s">
        <v>175</v>
      </c>
      <c r="BM913" s="256" t="s">
        <v>2411</v>
      </c>
    </row>
    <row r="914" spans="1:47" s="2" customFormat="1" ht="12">
      <c r="A914" s="40"/>
      <c r="B914" s="41"/>
      <c r="C914" s="42"/>
      <c r="D914" s="260" t="s">
        <v>369</v>
      </c>
      <c r="E914" s="42"/>
      <c r="F914" s="302" t="s">
        <v>1141</v>
      </c>
      <c r="G914" s="42"/>
      <c r="H914" s="42"/>
      <c r="I914" s="156"/>
      <c r="J914" s="42"/>
      <c r="K914" s="42"/>
      <c r="L914" s="46"/>
      <c r="M914" s="303"/>
      <c r="N914" s="304"/>
      <c r="O914" s="93"/>
      <c r="P914" s="93"/>
      <c r="Q914" s="93"/>
      <c r="R914" s="93"/>
      <c r="S914" s="93"/>
      <c r="T914" s="94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  <c r="AE914" s="40"/>
      <c r="AT914" s="19" t="s">
        <v>369</v>
      </c>
      <c r="AU914" s="19" t="s">
        <v>85</v>
      </c>
    </row>
    <row r="915" spans="1:65" s="2" customFormat="1" ht="16.5" customHeight="1">
      <c r="A915" s="40"/>
      <c r="B915" s="41"/>
      <c r="C915" s="245" t="s">
        <v>1317</v>
      </c>
      <c r="D915" s="245" t="s">
        <v>170</v>
      </c>
      <c r="E915" s="246" t="s">
        <v>2412</v>
      </c>
      <c r="F915" s="247" t="s">
        <v>2413</v>
      </c>
      <c r="G915" s="248" t="s">
        <v>173</v>
      </c>
      <c r="H915" s="249">
        <v>2.73</v>
      </c>
      <c r="I915" s="250"/>
      <c r="J915" s="251">
        <f>ROUND(I915*H915,2)</f>
        <v>0</v>
      </c>
      <c r="K915" s="247" t="s">
        <v>317</v>
      </c>
      <c r="L915" s="46"/>
      <c r="M915" s="252" t="s">
        <v>1</v>
      </c>
      <c r="N915" s="253" t="s">
        <v>42</v>
      </c>
      <c r="O915" s="93"/>
      <c r="P915" s="254">
        <f>O915*H915</f>
        <v>0</v>
      </c>
      <c r="Q915" s="254">
        <v>0</v>
      </c>
      <c r="R915" s="254">
        <f>Q915*H915</f>
        <v>0</v>
      </c>
      <c r="S915" s="254">
        <v>0</v>
      </c>
      <c r="T915" s="255">
        <f>S915*H915</f>
        <v>0</v>
      </c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  <c r="AE915" s="40"/>
      <c r="AR915" s="256" t="s">
        <v>175</v>
      </c>
      <c r="AT915" s="256" t="s">
        <v>170</v>
      </c>
      <c r="AU915" s="256" t="s">
        <v>85</v>
      </c>
      <c r="AY915" s="19" t="s">
        <v>167</v>
      </c>
      <c r="BE915" s="257">
        <f>IF(N915="základní",J915,0)</f>
        <v>0</v>
      </c>
      <c r="BF915" s="257">
        <f>IF(N915="snížená",J915,0)</f>
        <v>0</v>
      </c>
      <c r="BG915" s="257">
        <f>IF(N915="zákl. přenesená",J915,0)</f>
        <v>0</v>
      </c>
      <c r="BH915" s="257">
        <f>IF(N915="sníž. přenesená",J915,0)</f>
        <v>0</v>
      </c>
      <c r="BI915" s="257">
        <f>IF(N915="nulová",J915,0)</f>
        <v>0</v>
      </c>
      <c r="BJ915" s="19" t="s">
        <v>85</v>
      </c>
      <c r="BK915" s="257">
        <f>ROUND(I915*H915,2)</f>
        <v>0</v>
      </c>
      <c r="BL915" s="19" t="s">
        <v>175</v>
      </c>
      <c r="BM915" s="256" t="s">
        <v>2414</v>
      </c>
    </row>
    <row r="916" spans="1:47" s="2" customFormat="1" ht="12">
      <c r="A916" s="40"/>
      <c r="B916" s="41"/>
      <c r="C916" s="42"/>
      <c r="D916" s="260" t="s">
        <v>369</v>
      </c>
      <c r="E916" s="42"/>
      <c r="F916" s="302" t="s">
        <v>2308</v>
      </c>
      <c r="G916" s="42"/>
      <c r="H916" s="42"/>
      <c r="I916" s="156"/>
      <c r="J916" s="42"/>
      <c r="K916" s="42"/>
      <c r="L916" s="46"/>
      <c r="M916" s="303"/>
      <c r="N916" s="304"/>
      <c r="O916" s="93"/>
      <c r="P916" s="93"/>
      <c r="Q916" s="93"/>
      <c r="R916" s="93"/>
      <c r="S916" s="93"/>
      <c r="T916" s="94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T916" s="19" t="s">
        <v>369</v>
      </c>
      <c r="AU916" s="19" t="s">
        <v>85</v>
      </c>
    </row>
    <row r="917" spans="1:65" s="2" customFormat="1" ht="16.5" customHeight="1">
      <c r="A917" s="40"/>
      <c r="B917" s="41"/>
      <c r="C917" s="245" t="s">
        <v>1572</v>
      </c>
      <c r="D917" s="245" t="s">
        <v>170</v>
      </c>
      <c r="E917" s="246" t="s">
        <v>2415</v>
      </c>
      <c r="F917" s="247" t="s">
        <v>2416</v>
      </c>
      <c r="G917" s="248" t="s">
        <v>173</v>
      </c>
      <c r="H917" s="249">
        <v>1.818</v>
      </c>
      <c r="I917" s="250"/>
      <c r="J917" s="251">
        <f>ROUND(I917*H917,2)</f>
        <v>0</v>
      </c>
      <c r="K917" s="247" t="s">
        <v>317</v>
      </c>
      <c r="L917" s="46"/>
      <c r="M917" s="252" t="s">
        <v>1</v>
      </c>
      <c r="N917" s="253" t="s">
        <v>42</v>
      </c>
      <c r="O917" s="93"/>
      <c r="P917" s="254">
        <f>O917*H917</f>
        <v>0</v>
      </c>
      <c r="Q917" s="254">
        <v>0</v>
      </c>
      <c r="R917" s="254">
        <f>Q917*H917</f>
        <v>0</v>
      </c>
      <c r="S917" s="254">
        <v>0</v>
      </c>
      <c r="T917" s="255">
        <f>S917*H917</f>
        <v>0</v>
      </c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R917" s="256" t="s">
        <v>175</v>
      </c>
      <c r="AT917" s="256" t="s">
        <v>170</v>
      </c>
      <c r="AU917" s="256" t="s">
        <v>85</v>
      </c>
      <c r="AY917" s="19" t="s">
        <v>167</v>
      </c>
      <c r="BE917" s="257">
        <f>IF(N917="základní",J917,0)</f>
        <v>0</v>
      </c>
      <c r="BF917" s="257">
        <f>IF(N917="snížená",J917,0)</f>
        <v>0</v>
      </c>
      <c r="BG917" s="257">
        <f>IF(N917="zákl. přenesená",J917,0)</f>
        <v>0</v>
      </c>
      <c r="BH917" s="257">
        <f>IF(N917="sníž. přenesená",J917,0)</f>
        <v>0</v>
      </c>
      <c r="BI917" s="257">
        <f>IF(N917="nulová",J917,0)</f>
        <v>0</v>
      </c>
      <c r="BJ917" s="19" t="s">
        <v>85</v>
      </c>
      <c r="BK917" s="257">
        <f>ROUND(I917*H917,2)</f>
        <v>0</v>
      </c>
      <c r="BL917" s="19" t="s">
        <v>175</v>
      </c>
      <c r="BM917" s="256" t="s">
        <v>2417</v>
      </c>
    </row>
    <row r="918" spans="1:47" s="2" customFormat="1" ht="12">
      <c r="A918" s="40"/>
      <c r="B918" s="41"/>
      <c r="C918" s="42"/>
      <c r="D918" s="260" t="s">
        <v>369</v>
      </c>
      <c r="E918" s="42"/>
      <c r="F918" s="302" t="s">
        <v>2308</v>
      </c>
      <c r="G918" s="42"/>
      <c r="H918" s="42"/>
      <c r="I918" s="156"/>
      <c r="J918" s="42"/>
      <c r="K918" s="42"/>
      <c r="L918" s="46"/>
      <c r="M918" s="303"/>
      <c r="N918" s="304"/>
      <c r="O918" s="93"/>
      <c r="P918" s="93"/>
      <c r="Q918" s="93"/>
      <c r="R918" s="93"/>
      <c r="S918" s="93"/>
      <c r="T918" s="94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T918" s="19" t="s">
        <v>369</v>
      </c>
      <c r="AU918" s="19" t="s">
        <v>85</v>
      </c>
    </row>
    <row r="919" spans="1:63" s="12" customFormat="1" ht="25.9" customHeight="1">
      <c r="A919" s="12"/>
      <c r="B919" s="229"/>
      <c r="C919" s="230"/>
      <c r="D919" s="231" t="s">
        <v>76</v>
      </c>
      <c r="E919" s="232" t="s">
        <v>165</v>
      </c>
      <c r="F919" s="232" t="s">
        <v>165</v>
      </c>
      <c r="G919" s="230"/>
      <c r="H919" s="230"/>
      <c r="I919" s="233"/>
      <c r="J919" s="234">
        <f>BK919</f>
        <v>0</v>
      </c>
      <c r="K919" s="230"/>
      <c r="L919" s="235"/>
      <c r="M919" s="236"/>
      <c r="N919" s="237"/>
      <c r="O919" s="237"/>
      <c r="P919" s="238">
        <f>P920+P931+P940+P949</f>
        <v>0</v>
      </c>
      <c r="Q919" s="237"/>
      <c r="R919" s="238">
        <f>R920+R931+R940+R949</f>
        <v>22.56615</v>
      </c>
      <c r="S919" s="237"/>
      <c r="T919" s="239">
        <f>T920+T931+T940+T949</f>
        <v>0</v>
      </c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R919" s="240" t="s">
        <v>85</v>
      </c>
      <c r="AT919" s="241" t="s">
        <v>76</v>
      </c>
      <c r="AU919" s="241" t="s">
        <v>77</v>
      </c>
      <c r="AY919" s="240" t="s">
        <v>167</v>
      </c>
      <c r="BK919" s="242">
        <f>BK920+BK931+BK940+BK949</f>
        <v>0</v>
      </c>
    </row>
    <row r="920" spans="1:63" s="12" customFormat="1" ht="22.8" customHeight="1">
      <c r="A920" s="12"/>
      <c r="B920" s="229"/>
      <c r="C920" s="230"/>
      <c r="D920" s="231" t="s">
        <v>76</v>
      </c>
      <c r="E920" s="243" t="s">
        <v>2418</v>
      </c>
      <c r="F920" s="243" t="s">
        <v>2419</v>
      </c>
      <c r="G920" s="230"/>
      <c r="H920" s="230"/>
      <c r="I920" s="233"/>
      <c r="J920" s="244">
        <f>BK920</f>
        <v>0</v>
      </c>
      <c r="K920" s="230"/>
      <c r="L920" s="235"/>
      <c r="M920" s="236"/>
      <c r="N920" s="237"/>
      <c r="O920" s="237"/>
      <c r="P920" s="238">
        <f>P921</f>
        <v>0</v>
      </c>
      <c r="Q920" s="237"/>
      <c r="R920" s="238">
        <f>R921</f>
        <v>13.254999999999999</v>
      </c>
      <c r="S920" s="237"/>
      <c r="T920" s="239">
        <f>T921</f>
        <v>0</v>
      </c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R920" s="240" t="s">
        <v>85</v>
      </c>
      <c r="AT920" s="241" t="s">
        <v>76</v>
      </c>
      <c r="AU920" s="241" t="s">
        <v>85</v>
      </c>
      <c r="AY920" s="240" t="s">
        <v>167</v>
      </c>
      <c r="BK920" s="242">
        <f>BK921</f>
        <v>0</v>
      </c>
    </row>
    <row r="921" spans="1:63" s="12" customFormat="1" ht="20.85" customHeight="1">
      <c r="A921" s="12"/>
      <c r="B921" s="229"/>
      <c r="C921" s="230"/>
      <c r="D921" s="231" t="s">
        <v>76</v>
      </c>
      <c r="E921" s="243" t="s">
        <v>2420</v>
      </c>
      <c r="F921" s="243" t="s">
        <v>2421</v>
      </c>
      <c r="G921" s="230"/>
      <c r="H921" s="230"/>
      <c r="I921" s="233"/>
      <c r="J921" s="244">
        <f>BK921</f>
        <v>0</v>
      </c>
      <c r="K921" s="230"/>
      <c r="L921" s="235"/>
      <c r="M921" s="236"/>
      <c r="N921" s="237"/>
      <c r="O921" s="237"/>
      <c r="P921" s="238">
        <f>SUM(P922:P930)</f>
        <v>0</v>
      </c>
      <c r="Q921" s="237"/>
      <c r="R921" s="238">
        <f>SUM(R922:R930)</f>
        <v>13.254999999999999</v>
      </c>
      <c r="S921" s="237"/>
      <c r="T921" s="239">
        <f>SUM(T922:T930)</f>
        <v>0</v>
      </c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R921" s="240" t="s">
        <v>85</v>
      </c>
      <c r="AT921" s="241" t="s">
        <v>76</v>
      </c>
      <c r="AU921" s="241" t="s">
        <v>87</v>
      </c>
      <c r="AY921" s="240" t="s">
        <v>167</v>
      </c>
      <c r="BK921" s="242">
        <f>SUM(BK922:BK930)</f>
        <v>0</v>
      </c>
    </row>
    <row r="922" spans="1:65" s="2" customFormat="1" ht="16.5" customHeight="1">
      <c r="A922" s="40"/>
      <c r="B922" s="41"/>
      <c r="C922" s="245" t="s">
        <v>2422</v>
      </c>
      <c r="D922" s="245" t="s">
        <v>170</v>
      </c>
      <c r="E922" s="246" t="s">
        <v>2423</v>
      </c>
      <c r="F922" s="247" t="s">
        <v>2424</v>
      </c>
      <c r="G922" s="248" t="s">
        <v>222</v>
      </c>
      <c r="H922" s="249">
        <v>1800</v>
      </c>
      <c r="I922" s="250"/>
      <c r="J922" s="251">
        <f>ROUND(I922*H922,2)</f>
        <v>0</v>
      </c>
      <c r="K922" s="247" t="s">
        <v>317</v>
      </c>
      <c r="L922" s="46"/>
      <c r="M922" s="252" t="s">
        <v>1</v>
      </c>
      <c r="N922" s="253" t="s">
        <v>42</v>
      </c>
      <c r="O922" s="93"/>
      <c r="P922" s="254">
        <f>O922*H922</f>
        <v>0</v>
      </c>
      <c r="Q922" s="254">
        <v>0</v>
      </c>
      <c r="R922" s="254">
        <f>Q922*H922</f>
        <v>0</v>
      </c>
      <c r="S922" s="254">
        <v>0</v>
      </c>
      <c r="T922" s="255">
        <f>S922*H922</f>
        <v>0</v>
      </c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R922" s="256" t="s">
        <v>175</v>
      </c>
      <c r="AT922" s="256" t="s">
        <v>170</v>
      </c>
      <c r="AU922" s="256" t="s">
        <v>209</v>
      </c>
      <c r="AY922" s="19" t="s">
        <v>167</v>
      </c>
      <c r="BE922" s="257">
        <f>IF(N922="základní",J922,0)</f>
        <v>0</v>
      </c>
      <c r="BF922" s="257">
        <f>IF(N922="snížená",J922,0)</f>
        <v>0</v>
      </c>
      <c r="BG922" s="257">
        <f>IF(N922="zákl. přenesená",J922,0)</f>
        <v>0</v>
      </c>
      <c r="BH922" s="257">
        <f>IF(N922="sníž. přenesená",J922,0)</f>
        <v>0</v>
      </c>
      <c r="BI922" s="257">
        <f>IF(N922="nulová",J922,0)</f>
        <v>0</v>
      </c>
      <c r="BJ922" s="19" t="s">
        <v>85</v>
      </c>
      <c r="BK922" s="257">
        <f>ROUND(I922*H922,2)</f>
        <v>0</v>
      </c>
      <c r="BL922" s="19" t="s">
        <v>175</v>
      </c>
      <c r="BM922" s="256" t="s">
        <v>2425</v>
      </c>
    </row>
    <row r="923" spans="1:65" s="2" customFormat="1" ht="16.5" customHeight="1">
      <c r="A923" s="40"/>
      <c r="B923" s="41"/>
      <c r="C923" s="245" t="s">
        <v>1675</v>
      </c>
      <c r="D923" s="245" t="s">
        <v>170</v>
      </c>
      <c r="E923" s="246" t="s">
        <v>2426</v>
      </c>
      <c r="F923" s="247" t="s">
        <v>2427</v>
      </c>
      <c r="G923" s="248" t="s">
        <v>222</v>
      </c>
      <c r="H923" s="249">
        <v>400</v>
      </c>
      <c r="I923" s="250"/>
      <c r="J923" s="251">
        <f>ROUND(I923*H923,2)</f>
        <v>0</v>
      </c>
      <c r="K923" s="247" t="s">
        <v>317</v>
      </c>
      <c r="L923" s="46"/>
      <c r="M923" s="252" t="s">
        <v>1</v>
      </c>
      <c r="N923" s="253" t="s">
        <v>42</v>
      </c>
      <c r="O923" s="93"/>
      <c r="P923" s="254">
        <f>O923*H923</f>
        <v>0</v>
      </c>
      <c r="Q923" s="254">
        <v>0</v>
      </c>
      <c r="R923" s="254">
        <f>Q923*H923</f>
        <v>0</v>
      </c>
      <c r="S923" s="254">
        <v>0</v>
      </c>
      <c r="T923" s="255">
        <f>S923*H923</f>
        <v>0</v>
      </c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R923" s="256" t="s">
        <v>175</v>
      </c>
      <c r="AT923" s="256" t="s">
        <v>170</v>
      </c>
      <c r="AU923" s="256" t="s">
        <v>209</v>
      </c>
      <c r="AY923" s="19" t="s">
        <v>167</v>
      </c>
      <c r="BE923" s="257">
        <f>IF(N923="základní",J923,0)</f>
        <v>0</v>
      </c>
      <c r="BF923" s="257">
        <f>IF(N923="snížená",J923,0)</f>
        <v>0</v>
      </c>
      <c r="BG923" s="257">
        <f>IF(N923="zákl. přenesená",J923,0)</f>
        <v>0</v>
      </c>
      <c r="BH923" s="257">
        <f>IF(N923="sníž. přenesená",J923,0)</f>
        <v>0</v>
      </c>
      <c r="BI923" s="257">
        <f>IF(N923="nulová",J923,0)</f>
        <v>0</v>
      </c>
      <c r="BJ923" s="19" t="s">
        <v>85</v>
      </c>
      <c r="BK923" s="257">
        <f>ROUND(I923*H923,2)</f>
        <v>0</v>
      </c>
      <c r="BL923" s="19" t="s">
        <v>175</v>
      </c>
      <c r="BM923" s="256" t="s">
        <v>2428</v>
      </c>
    </row>
    <row r="924" spans="1:65" s="2" customFormat="1" ht="16.5" customHeight="1">
      <c r="A924" s="40"/>
      <c r="B924" s="41"/>
      <c r="C924" s="245" t="s">
        <v>2429</v>
      </c>
      <c r="D924" s="245" t="s">
        <v>170</v>
      </c>
      <c r="E924" s="246" t="s">
        <v>2430</v>
      </c>
      <c r="F924" s="247" t="s">
        <v>2431</v>
      </c>
      <c r="G924" s="248" t="s">
        <v>222</v>
      </c>
      <c r="H924" s="249">
        <v>500</v>
      </c>
      <c r="I924" s="250"/>
      <c r="J924" s="251">
        <f>ROUND(I924*H924,2)</f>
        <v>0</v>
      </c>
      <c r="K924" s="247" t="s">
        <v>317</v>
      </c>
      <c r="L924" s="46"/>
      <c r="M924" s="252" t="s">
        <v>1</v>
      </c>
      <c r="N924" s="253" t="s">
        <v>42</v>
      </c>
      <c r="O924" s="93"/>
      <c r="P924" s="254">
        <f>O924*H924</f>
        <v>0</v>
      </c>
      <c r="Q924" s="254">
        <v>0</v>
      </c>
      <c r="R924" s="254">
        <f>Q924*H924</f>
        <v>0</v>
      </c>
      <c r="S924" s="254">
        <v>0</v>
      </c>
      <c r="T924" s="255">
        <f>S924*H924</f>
        <v>0</v>
      </c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R924" s="256" t="s">
        <v>175</v>
      </c>
      <c r="AT924" s="256" t="s">
        <v>170</v>
      </c>
      <c r="AU924" s="256" t="s">
        <v>209</v>
      </c>
      <c r="AY924" s="19" t="s">
        <v>167</v>
      </c>
      <c r="BE924" s="257">
        <f>IF(N924="základní",J924,0)</f>
        <v>0</v>
      </c>
      <c r="BF924" s="257">
        <f>IF(N924="snížená",J924,0)</f>
        <v>0</v>
      </c>
      <c r="BG924" s="257">
        <f>IF(N924="zákl. přenesená",J924,0)</f>
        <v>0</v>
      </c>
      <c r="BH924" s="257">
        <f>IF(N924="sníž. přenesená",J924,0)</f>
        <v>0</v>
      </c>
      <c r="BI924" s="257">
        <f>IF(N924="nulová",J924,0)</f>
        <v>0</v>
      </c>
      <c r="BJ924" s="19" t="s">
        <v>85</v>
      </c>
      <c r="BK924" s="257">
        <f>ROUND(I924*H924,2)</f>
        <v>0</v>
      </c>
      <c r="BL924" s="19" t="s">
        <v>175</v>
      </c>
      <c r="BM924" s="256" t="s">
        <v>2432</v>
      </c>
    </row>
    <row r="925" spans="1:65" s="2" customFormat="1" ht="21.75" customHeight="1">
      <c r="A925" s="40"/>
      <c r="B925" s="41"/>
      <c r="C925" s="245" t="s">
        <v>2433</v>
      </c>
      <c r="D925" s="245" t="s">
        <v>170</v>
      </c>
      <c r="E925" s="246" t="s">
        <v>2434</v>
      </c>
      <c r="F925" s="247" t="s">
        <v>2435</v>
      </c>
      <c r="G925" s="248" t="s">
        <v>173</v>
      </c>
      <c r="H925" s="249">
        <v>1500</v>
      </c>
      <c r="I925" s="250"/>
      <c r="J925" s="251">
        <f>ROUND(I925*H925,2)</f>
        <v>0</v>
      </c>
      <c r="K925" s="247" t="s">
        <v>174</v>
      </c>
      <c r="L925" s="46"/>
      <c r="M925" s="252" t="s">
        <v>1</v>
      </c>
      <c r="N925" s="253" t="s">
        <v>42</v>
      </c>
      <c r="O925" s="93"/>
      <c r="P925" s="254">
        <f>O925*H925</f>
        <v>0</v>
      </c>
      <c r="Q925" s="254">
        <v>0.00881</v>
      </c>
      <c r="R925" s="254">
        <f>Q925*H925</f>
        <v>13.215</v>
      </c>
      <c r="S925" s="254">
        <v>0</v>
      </c>
      <c r="T925" s="255">
        <f>S925*H925</f>
        <v>0</v>
      </c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R925" s="256" t="s">
        <v>300</v>
      </c>
      <c r="AT925" s="256" t="s">
        <v>170</v>
      </c>
      <c r="AU925" s="256" t="s">
        <v>209</v>
      </c>
      <c r="AY925" s="19" t="s">
        <v>167</v>
      </c>
      <c r="BE925" s="257">
        <f>IF(N925="základní",J925,0)</f>
        <v>0</v>
      </c>
      <c r="BF925" s="257">
        <f>IF(N925="snížená",J925,0)</f>
        <v>0</v>
      </c>
      <c r="BG925" s="257">
        <f>IF(N925="zákl. přenesená",J925,0)</f>
        <v>0</v>
      </c>
      <c r="BH925" s="257">
        <f>IF(N925="sníž. přenesená",J925,0)</f>
        <v>0</v>
      </c>
      <c r="BI925" s="257">
        <f>IF(N925="nulová",J925,0)</f>
        <v>0</v>
      </c>
      <c r="BJ925" s="19" t="s">
        <v>85</v>
      </c>
      <c r="BK925" s="257">
        <f>ROUND(I925*H925,2)</f>
        <v>0</v>
      </c>
      <c r="BL925" s="19" t="s">
        <v>300</v>
      </c>
      <c r="BM925" s="256" t="s">
        <v>2436</v>
      </c>
    </row>
    <row r="926" spans="1:65" s="2" customFormat="1" ht="16.5" customHeight="1">
      <c r="A926" s="40"/>
      <c r="B926" s="41"/>
      <c r="C926" s="245" t="s">
        <v>1683</v>
      </c>
      <c r="D926" s="245" t="s">
        <v>170</v>
      </c>
      <c r="E926" s="246" t="s">
        <v>2437</v>
      </c>
      <c r="F926" s="247" t="s">
        <v>2438</v>
      </c>
      <c r="G926" s="248" t="s">
        <v>2439</v>
      </c>
      <c r="H926" s="249">
        <v>13150</v>
      </c>
      <c r="I926" s="250"/>
      <c r="J926" s="251">
        <f>ROUND(I926*H926,2)</f>
        <v>0</v>
      </c>
      <c r="K926" s="247" t="s">
        <v>317</v>
      </c>
      <c r="L926" s="46"/>
      <c r="M926" s="252" t="s">
        <v>1</v>
      </c>
      <c r="N926" s="253" t="s">
        <v>42</v>
      </c>
      <c r="O926" s="93"/>
      <c r="P926" s="254">
        <f>O926*H926</f>
        <v>0</v>
      </c>
      <c r="Q926" s="254">
        <v>0</v>
      </c>
      <c r="R926" s="254">
        <f>Q926*H926</f>
        <v>0</v>
      </c>
      <c r="S926" s="254">
        <v>0</v>
      </c>
      <c r="T926" s="255">
        <f>S926*H926</f>
        <v>0</v>
      </c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  <c r="AE926" s="40"/>
      <c r="AR926" s="256" t="s">
        <v>175</v>
      </c>
      <c r="AT926" s="256" t="s">
        <v>170</v>
      </c>
      <c r="AU926" s="256" t="s">
        <v>209</v>
      </c>
      <c r="AY926" s="19" t="s">
        <v>167</v>
      </c>
      <c r="BE926" s="257">
        <f>IF(N926="základní",J926,0)</f>
        <v>0</v>
      </c>
      <c r="BF926" s="257">
        <f>IF(N926="snížená",J926,0)</f>
        <v>0</v>
      </c>
      <c r="BG926" s="257">
        <f>IF(N926="zákl. přenesená",J926,0)</f>
        <v>0</v>
      </c>
      <c r="BH926" s="257">
        <f>IF(N926="sníž. přenesená",J926,0)</f>
        <v>0</v>
      </c>
      <c r="BI926" s="257">
        <f>IF(N926="nulová",J926,0)</f>
        <v>0</v>
      </c>
      <c r="BJ926" s="19" t="s">
        <v>85</v>
      </c>
      <c r="BK926" s="257">
        <f>ROUND(I926*H926,2)</f>
        <v>0</v>
      </c>
      <c r="BL926" s="19" t="s">
        <v>175</v>
      </c>
      <c r="BM926" s="256" t="s">
        <v>2440</v>
      </c>
    </row>
    <row r="927" spans="1:65" s="2" customFormat="1" ht="16.5" customHeight="1">
      <c r="A927" s="40"/>
      <c r="B927" s="41"/>
      <c r="C927" s="245" t="s">
        <v>1680</v>
      </c>
      <c r="D927" s="245" t="s">
        <v>170</v>
      </c>
      <c r="E927" s="246" t="s">
        <v>2441</v>
      </c>
      <c r="F927" s="247" t="s">
        <v>2442</v>
      </c>
      <c r="G927" s="248" t="s">
        <v>199</v>
      </c>
      <c r="H927" s="249">
        <v>5.5</v>
      </c>
      <c r="I927" s="250"/>
      <c r="J927" s="251">
        <f>ROUND(I927*H927,2)</f>
        <v>0</v>
      </c>
      <c r="K927" s="247" t="s">
        <v>317</v>
      </c>
      <c r="L927" s="46"/>
      <c r="M927" s="252" t="s">
        <v>1</v>
      </c>
      <c r="N927" s="253" t="s">
        <v>42</v>
      </c>
      <c r="O927" s="93"/>
      <c r="P927" s="254">
        <f>O927*H927</f>
        <v>0</v>
      </c>
      <c r="Q927" s="254">
        <v>0</v>
      </c>
      <c r="R927" s="254">
        <f>Q927*H927</f>
        <v>0</v>
      </c>
      <c r="S927" s="254">
        <v>0</v>
      </c>
      <c r="T927" s="255">
        <f>S927*H927</f>
        <v>0</v>
      </c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  <c r="AE927" s="40"/>
      <c r="AR927" s="256" t="s">
        <v>175</v>
      </c>
      <c r="AT927" s="256" t="s">
        <v>170</v>
      </c>
      <c r="AU927" s="256" t="s">
        <v>209</v>
      </c>
      <c r="AY927" s="19" t="s">
        <v>167</v>
      </c>
      <c r="BE927" s="257">
        <f>IF(N927="základní",J927,0)</f>
        <v>0</v>
      </c>
      <c r="BF927" s="257">
        <f>IF(N927="snížená",J927,0)</f>
        <v>0</v>
      </c>
      <c r="BG927" s="257">
        <f>IF(N927="zákl. přenesená",J927,0)</f>
        <v>0</v>
      </c>
      <c r="BH927" s="257">
        <f>IF(N927="sníž. přenesená",J927,0)</f>
        <v>0</v>
      </c>
      <c r="BI927" s="257">
        <f>IF(N927="nulová",J927,0)</f>
        <v>0</v>
      </c>
      <c r="BJ927" s="19" t="s">
        <v>85</v>
      </c>
      <c r="BK927" s="257">
        <f>ROUND(I927*H927,2)</f>
        <v>0</v>
      </c>
      <c r="BL927" s="19" t="s">
        <v>175</v>
      </c>
      <c r="BM927" s="256" t="s">
        <v>2443</v>
      </c>
    </row>
    <row r="928" spans="1:65" s="2" customFormat="1" ht="16.5" customHeight="1">
      <c r="A928" s="40"/>
      <c r="B928" s="41"/>
      <c r="C928" s="245" t="s">
        <v>1687</v>
      </c>
      <c r="D928" s="245" t="s">
        <v>170</v>
      </c>
      <c r="E928" s="246" t="s">
        <v>2444</v>
      </c>
      <c r="F928" s="247" t="s">
        <v>2445</v>
      </c>
      <c r="G928" s="248" t="s">
        <v>267</v>
      </c>
      <c r="H928" s="249">
        <v>400</v>
      </c>
      <c r="I928" s="250"/>
      <c r="J928" s="251">
        <f>ROUND(I928*H928,2)</f>
        <v>0</v>
      </c>
      <c r="K928" s="247" t="s">
        <v>317</v>
      </c>
      <c r="L928" s="46"/>
      <c r="M928" s="252" t="s">
        <v>1</v>
      </c>
      <c r="N928" s="253" t="s">
        <v>42</v>
      </c>
      <c r="O928" s="93"/>
      <c r="P928" s="254">
        <f>O928*H928</f>
        <v>0</v>
      </c>
      <c r="Q928" s="254">
        <v>0</v>
      </c>
      <c r="R928" s="254">
        <f>Q928*H928</f>
        <v>0</v>
      </c>
      <c r="S928" s="254">
        <v>0</v>
      </c>
      <c r="T928" s="255">
        <f>S928*H928</f>
        <v>0</v>
      </c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R928" s="256" t="s">
        <v>175</v>
      </c>
      <c r="AT928" s="256" t="s">
        <v>170</v>
      </c>
      <c r="AU928" s="256" t="s">
        <v>209</v>
      </c>
      <c r="AY928" s="19" t="s">
        <v>167</v>
      </c>
      <c r="BE928" s="257">
        <f>IF(N928="základní",J928,0)</f>
        <v>0</v>
      </c>
      <c r="BF928" s="257">
        <f>IF(N928="snížená",J928,0)</f>
        <v>0</v>
      </c>
      <c r="BG928" s="257">
        <f>IF(N928="zákl. přenesená",J928,0)</f>
        <v>0</v>
      </c>
      <c r="BH928" s="257">
        <f>IF(N928="sníž. přenesená",J928,0)</f>
        <v>0</v>
      </c>
      <c r="BI928" s="257">
        <f>IF(N928="nulová",J928,0)</f>
        <v>0</v>
      </c>
      <c r="BJ928" s="19" t="s">
        <v>85</v>
      </c>
      <c r="BK928" s="257">
        <f>ROUND(I928*H928,2)</f>
        <v>0</v>
      </c>
      <c r="BL928" s="19" t="s">
        <v>175</v>
      </c>
      <c r="BM928" s="256" t="s">
        <v>2446</v>
      </c>
    </row>
    <row r="929" spans="1:65" s="2" customFormat="1" ht="21.75" customHeight="1">
      <c r="A929" s="40"/>
      <c r="B929" s="41"/>
      <c r="C929" s="245" t="s">
        <v>1691</v>
      </c>
      <c r="D929" s="245" t="s">
        <v>170</v>
      </c>
      <c r="E929" s="246" t="s">
        <v>2447</v>
      </c>
      <c r="F929" s="247" t="s">
        <v>2448</v>
      </c>
      <c r="G929" s="248" t="s">
        <v>173</v>
      </c>
      <c r="H929" s="249">
        <v>400</v>
      </c>
      <c r="I929" s="250"/>
      <c r="J929" s="251">
        <f>ROUND(I929*H929,2)</f>
        <v>0</v>
      </c>
      <c r="K929" s="247" t="s">
        <v>174</v>
      </c>
      <c r="L929" s="46"/>
      <c r="M929" s="252" t="s">
        <v>1</v>
      </c>
      <c r="N929" s="253" t="s">
        <v>42</v>
      </c>
      <c r="O929" s="93"/>
      <c r="P929" s="254">
        <f>O929*H929</f>
        <v>0</v>
      </c>
      <c r="Q929" s="254">
        <v>6E-05</v>
      </c>
      <c r="R929" s="254">
        <f>Q929*H929</f>
        <v>0.024</v>
      </c>
      <c r="S929" s="254">
        <v>0</v>
      </c>
      <c r="T929" s="255">
        <f>S929*H929</f>
        <v>0</v>
      </c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R929" s="256" t="s">
        <v>300</v>
      </c>
      <c r="AT929" s="256" t="s">
        <v>170</v>
      </c>
      <c r="AU929" s="256" t="s">
        <v>209</v>
      </c>
      <c r="AY929" s="19" t="s">
        <v>167</v>
      </c>
      <c r="BE929" s="257">
        <f>IF(N929="základní",J929,0)</f>
        <v>0</v>
      </c>
      <c r="BF929" s="257">
        <f>IF(N929="snížená",J929,0)</f>
        <v>0</v>
      </c>
      <c r="BG929" s="257">
        <f>IF(N929="zákl. přenesená",J929,0)</f>
        <v>0</v>
      </c>
      <c r="BH929" s="257">
        <f>IF(N929="sníž. přenesená",J929,0)</f>
        <v>0</v>
      </c>
      <c r="BI929" s="257">
        <f>IF(N929="nulová",J929,0)</f>
        <v>0</v>
      </c>
      <c r="BJ929" s="19" t="s">
        <v>85</v>
      </c>
      <c r="BK929" s="257">
        <f>ROUND(I929*H929,2)</f>
        <v>0</v>
      </c>
      <c r="BL929" s="19" t="s">
        <v>300</v>
      </c>
      <c r="BM929" s="256" t="s">
        <v>2449</v>
      </c>
    </row>
    <row r="930" spans="1:65" s="2" customFormat="1" ht="16.5" customHeight="1">
      <c r="A930" s="40"/>
      <c r="B930" s="41"/>
      <c r="C930" s="245" t="s">
        <v>2450</v>
      </c>
      <c r="D930" s="245" t="s">
        <v>170</v>
      </c>
      <c r="E930" s="246" t="s">
        <v>2451</v>
      </c>
      <c r="F930" s="247" t="s">
        <v>2452</v>
      </c>
      <c r="G930" s="248" t="s">
        <v>173</v>
      </c>
      <c r="H930" s="249">
        <v>800</v>
      </c>
      <c r="I930" s="250"/>
      <c r="J930" s="251">
        <f>ROUND(I930*H930,2)</f>
        <v>0</v>
      </c>
      <c r="K930" s="247" t="s">
        <v>174</v>
      </c>
      <c r="L930" s="46"/>
      <c r="M930" s="252" t="s">
        <v>1</v>
      </c>
      <c r="N930" s="253" t="s">
        <v>42</v>
      </c>
      <c r="O930" s="93"/>
      <c r="P930" s="254">
        <f>O930*H930</f>
        <v>0</v>
      </c>
      <c r="Q930" s="254">
        <v>2E-05</v>
      </c>
      <c r="R930" s="254">
        <f>Q930*H930</f>
        <v>0.016</v>
      </c>
      <c r="S930" s="254">
        <v>0</v>
      </c>
      <c r="T930" s="255">
        <f>S930*H930</f>
        <v>0</v>
      </c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R930" s="256" t="s">
        <v>300</v>
      </c>
      <c r="AT930" s="256" t="s">
        <v>170</v>
      </c>
      <c r="AU930" s="256" t="s">
        <v>209</v>
      </c>
      <c r="AY930" s="19" t="s">
        <v>167</v>
      </c>
      <c r="BE930" s="257">
        <f>IF(N930="základní",J930,0)</f>
        <v>0</v>
      </c>
      <c r="BF930" s="257">
        <f>IF(N930="snížená",J930,0)</f>
        <v>0</v>
      </c>
      <c r="BG930" s="257">
        <f>IF(N930="zákl. přenesená",J930,0)</f>
        <v>0</v>
      </c>
      <c r="BH930" s="257">
        <f>IF(N930="sníž. přenesená",J930,0)</f>
        <v>0</v>
      </c>
      <c r="BI930" s="257">
        <f>IF(N930="nulová",J930,0)</f>
        <v>0</v>
      </c>
      <c r="BJ930" s="19" t="s">
        <v>85</v>
      </c>
      <c r="BK930" s="257">
        <f>ROUND(I930*H930,2)</f>
        <v>0</v>
      </c>
      <c r="BL930" s="19" t="s">
        <v>300</v>
      </c>
      <c r="BM930" s="256" t="s">
        <v>2453</v>
      </c>
    </row>
    <row r="931" spans="1:63" s="12" customFormat="1" ht="22.8" customHeight="1">
      <c r="A931" s="12"/>
      <c r="B931" s="229"/>
      <c r="C931" s="230"/>
      <c r="D931" s="231" t="s">
        <v>76</v>
      </c>
      <c r="E931" s="243" t="s">
        <v>2454</v>
      </c>
      <c r="F931" s="243" t="s">
        <v>2455</v>
      </c>
      <c r="G931" s="230"/>
      <c r="H931" s="230"/>
      <c r="I931" s="233"/>
      <c r="J931" s="244">
        <f>BK931</f>
        <v>0</v>
      </c>
      <c r="K931" s="230"/>
      <c r="L931" s="235"/>
      <c r="M931" s="236"/>
      <c r="N931" s="237"/>
      <c r="O931" s="237"/>
      <c r="P931" s="238">
        <f>SUM(P932:P939)</f>
        <v>0</v>
      </c>
      <c r="Q931" s="237"/>
      <c r="R931" s="238">
        <f>SUM(R932:R939)</f>
        <v>8.10975</v>
      </c>
      <c r="S931" s="237"/>
      <c r="T931" s="239">
        <f>SUM(T932:T939)</f>
        <v>0</v>
      </c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R931" s="240" t="s">
        <v>85</v>
      </c>
      <c r="AT931" s="241" t="s">
        <v>76</v>
      </c>
      <c r="AU931" s="241" t="s">
        <v>85</v>
      </c>
      <c r="AY931" s="240" t="s">
        <v>167</v>
      </c>
      <c r="BK931" s="242">
        <f>SUM(BK932:BK939)</f>
        <v>0</v>
      </c>
    </row>
    <row r="932" spans="1:65" s="2" customFormat="1" ht="16.5" customHeight="1">
      <c r="A932" s="40"/>
      <c r="B932" s="41"/>
      <c r="C932" s="245" t="s">
        <v>2456</v>
      </c>
      <c r="D932" s="245" t="s">
        <v>170</v>
      </c>
      <c r="E932" s="246" t="s">
        <v>2457</v>
      </c>
      <c r="F932" s="247" t="s">
        <v>2424</v>
      </c>
      <c r="G932" s="248" t="s">
        <v>222</v>
      </c>
      <c r="H932" s="249">
        <v>200</v>
      </c>
      <c r="I932" s="250"/>
      <c r="J932" s="251">
        <f>ROUND(I932*H932,2)</f>
        <v>0</v>
      </c>
      <c r="K932" s="247" t="s">
        <v>317</v>
      </c>
      <c r="L932" s="46"/>
      <c r="M932" s="252" t="s">
        <v>1</v>
      </c>
      <c r="N932" s="253" t="s">
        <v>42</v>
      </c>
      <c r="O932" s="93"/>
      <c r="P932" s="254">
        <f>O932*H932</f>
        <v>0</v>
      </c>
      <c r="Q932" s="254">
        <v>0</v>
      </c>
      <c r="R932" s="254">
        <f>Q932*H932</f>
        <v>0</v>
      </c>
      <c r="S932" s="254">
        <v>0</v>
      </c>
      <c r="T932" s="255">
        <f>S932*H932</f>
        <v>0</v>
      </c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R932" s="256" t="s">
        <v>175</v>
      </c>
      <c r="AT932" s="256" t="s">
        <v>170</v>
      </c>
      <c r="AU932" s="256" t="s">
        <v>87</v>
      </c>
      <c r="AY932" s="19" t="s">
        <v>167</v>
      </c>
      <c r="BE932" s="257">
        <f>IF(N932="základní",J932,0)</f>
        <v>0</v>
      </c>
      <c r="BF932" s="257">
        <f>IF(N932="snížená",J932,0)</f>
        <v>0</v>
      </c>
      <c r="BG932" s="257">
        <f>IF(N932="zákl. přenesená",J932,0)</f>
        <v>0</v>
      </c>
      <c r="BH932" s="257">
        <f>IF(N932="sníž. přenesená",J932,0)</f>
        <v>0</v>
      </c>
      <c r="BI932" s="257">
        <f>IF(N932="nulová",J932,0)</f>
        <v>0</v>
      </c>
      <c r="BJ932" s="19" t="s">
        <v>85</v>
      </c>
      <c r="BK932" s="257">
        <f>ROUND(I932*H932,2)</f>
        <v>0</v>
      </c>
      <c r="BL932" s="19" t="s">
        <v>175</v>
      </c>
      <c r="BM932" s="256" t="s">
        <v>2458</v>
      </c>
    </row>
    <row r="933" spans="1:65" s="2" customFormat="1" ht="16.5" customHeight="1">
      <c r="A933" s="40"/>
      <c r="B933" s="41"/>
      <c r="C933" s="245" t="s">
        <v>1695</v>
      </c>
      <c r="D933" s="245" t="s">
        <v>170</v>
      </c>
      <c r="E933" s="246" t="s">
        <v>2459</v>
      </c>
      <c r="F933" s="247" t="s">
        <v>2427</v>
      </c>
      <c r="G933" s="248" t="s">
        <v>222</v>
      </c>
      <c r="H933" s="249">
        <v>100</v>
      </c>
      <c r="I933" s="250"/>
      <c r="J933" s="251">
        <f>ROUND(I933*H933,2)</f>
        <v>0</v>
      </c>
      <c r="K933" s="247" t="s">
        <v>317</v>
      </c>
      <c r="L933" s="46"/>
      <c r="M933" s="252" t="s">
        <v>1</v>
      </c>
      <c r="N933" s="253" t="s">
        <v>42</v>
      </c>
      <c r="O933" s="93"/>
      <c r="P933" s="254">
        <f>O933*H933</f>
        <v>0</v>
      </c>
      <c r="Q933" s="254">
        <v>0</v>
      </c>
      <c r="R933" s="254">
        <f>Q933*H933</f>
        <v>0</v>
      </c>
      <c r="S933" s="254">
        <v>0</v>
      </c>
      <c r="T933" s="255">
        <f>S933*H933</f>
        <v>0</v>
      </c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  <c r="AE933" s="40"/>
      <c r="AR933" s="256" t="s">
        <v>175</v>
      </c>
      <c r="AT933" s="256" t="s">
        <v>170</v>
      </c>
      <c r="AU933" s="256" t="s">
        <v>87</v>
      </c>
      <c r="AY933" s="19" t="s">
        <v>167</v>
      </c>
      <c r="BE933" s="257">
        <f>IF(N933="základní",J933,0)</f>
        <v>0</v>
      </c>
      <c r="BF933" s="257">
        <f>IF(N933="snížená",J933,0)</f>
        <v>0</v>
      </c>
      <c r="BG933" s="257">
        <f>IF(N933="zákl. přenesená",J933,0)</f>
        <v>0</v>
      </c>
      <c r="BH933" s="257">
        <f>IF(N933="sníž. přenesená",J933,0)</f>
        <v>0</v>
      </c>
      <c r="BI933" s="257">
        <f>IF(N933="nulová",J933,0)</f>
        <v>0</v>
      </c>
      <c r="BJ933" s="19" t="s">
        <v>85</v>
      </c>
      <c r="BK933" s="257">
        <f>ROUND(I933*H933,2)</f>
        <v>0</v>
      </c>
      <c r="BL933" s="19" t="s">
        <v>175</v>
      </c>
      <c r="BM933" s="256" t="s">
        <v>2460</v>
      </c>
    </row>
    <row r="934" spans="1:65" s="2" customFormat="1" ht="16.5" customHeight="1">
      <c r="A934" s="40"/>
      <c r="B934" s="41"/>
      <c r="C934" s="245" t="s">
        <v>2461</v>
      </c>
      <c r="D934" s="245" t="s">
        <v>170</v>
      </c>
      <c r="E934" s="246" t="s">
        <v>2462</v>
      </c>
      <c r="F934" s="247" t="s">
        <v>2431</v>
      </c>
      <c r="G934" s="248" t="s">
        <v>222</v>
      </c>
      <c r="H934" s="249">
        <v>150</v>
      </c>
      <c r="I934" s="250"/>
      <c r="J934" s="251">
        <f>ROUND(I934*H934,2)</f>
        <v>0</v>
      </c>
      <c r="K934" s="247" t="s">
        <v>317</v>
      </c>
      <c r="L934" s="46"/>
      <c r="M934" s="252" t="s">
        <v>1</v>
      </c>
      <c r="N934" s="253" t="s">
        <v>42</v>
      </c>
      <c r="O934" s="93"/>
      <c r="P934" s="254">
        <f>O934*H934</f>
        <v>0</v>
      </c>
      <c r="Q934" s="254">
        <v>0</v>
      </c>
      <c r="R934" s="254">
        <f>Q934*H934</f>
        <v>0</v>
      </c>
      <c r="S934" s="254">
        <v>0</v>
      </c>
      <c r="T934" s="255">
        <f>S934*H934</f>
        <v>0</v>
      </c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R934" s="256" t="s">
        <v>175</v>
      </c>
      <c r="AT934" s="256" t="s">
        <v>170</v>
      </c>
      <c r="AU934" s="256" t="s">
        <v>87</v>
      </c>
      <c r="AY934" s="19" t="s">
        <v>167</v>
      </c>
      <c r="BE934" s="257">
        <f>IF(N934="základní",J934,0)</f>
        <v>0</v>
      </c>
      <c r="BF934" s="257">
        <f>IF(N934="snížená",J934,0)</f>
        <v>0</v>
      </c>
      <c r="BG934" s="257">
        <f>IF(N934="zákl. přenesená",J934,0)</f>
        <v>0</v>
      </c>
      <c r="BH934" s="257">
        <f>IF(N934="sníž. přenesená",J934,0)</f>
        <v>0</v>
      </c>
      <c r="BI934" s="257">
        <f>IF(N934="nulová",J934,0)</f>
        <v>0</v>
      </c>
      <c r="BJ934" s="19" t="s">
        <v>85</v>
      </c>
      <c r="BK934" s="257">
        <f>ROUND(I934*H934,2)</f>
        <v>0</v>
      </c>
      <c r="BL934" s="19" t="s">
        <v>175</v>
      </c>
      <c r="BM934" s="256" t="s">
        <v>2463</v>
      </c>
    </row>
    <row r="935" spans="1:65" s="2" customFormat="1" ht="21.75" customHeight="1">
      <c r="A935" s="40"/>
      <c r="B935" s="41"/>
      <c r="C935" s="245" t="s">
        <v>1698</v>
      </c>
      <c r="D935" s="245" t="s">
        <v>170</v>
      </c>
      <c r="E935" s="246" t="s">
        <v>2434</v>
      </c>
      <c r="F935" s="247" t="s">
        <v>2435</v>
      </c>
      <c r="G935" s="248" t="s">
        <v>173</v>
      </c>
      <c r="H935" s="249">
        <v>675</v>
      </c>
      <c r="I935" s="250"/>
      <c r="J935" s="251">
        <f>ROUND(I935*H935,2)</f>
        <v>0</v>
      </c>
      <c r="K935" s="247" t="s">
        <v>174</v>
      </c>
      <c r="L935" s="46"/>
      <c r="M935" s="252" t="s">
        <v>1</v>
      </c>
      <c r="N935" s="253" t="s">
        <v>42</v>
      </c>
      <c r="O935" s="93"/>
      <c r="P935" s="254">
        <f>O935*H935</f>
        <v>0</v>
      </c>
      <c r="Q935" s="254">
        <v>0.00881</v>
      </c>
      <c r="R935" s="254">
        <f>Q935*H935</f>
        <v>5.94675</v>
      </c>
      <c r="S935" s="254">
        <v>0</v>
      </c>
      <c r="T935" s="255">
        <f>S935*H935</f>
        <v>0</v>
      </c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R935" s="256" t="s">
        <v>300</v>
      </c>
      <c r="AT935" s="256" t="s">
        <v>170</v>
      </c>
      <c r="AU935" s="256" t="s">
        <v>87</v>
      </c>
      <c r="AY935" s="19" t="s">
        <v>167</v>
      </c>
      <c r="BE935" s="257">
        <f>IF(N935="základní",J935,0)</f>
        <v>0</v>
      </c>
      <c r="BF935" s="257">
        <f>IF(N935="snížená",J935,0)</f>
        <v>0</v>
      </c>
      <c r="BG935" s="257">
        <f>IF(N935="zákl. přenesená",J935,0)</f>
        <v>0</v>
      </c>
      <c r="BH935" s="257">
        <f>IF(N935="sníž. přenesená",J935,0)</f>
        <v>0</v>
      </c>
      <c r="BI935" s="257">
        <f>IF(N935="nulová",J935,0)</f>
        <v>0</v>
      </c>
      <c r="BJ935" s="19" t="s">
        <v>85</v>
      </c>
      <c r="BK935" s="257">
        <f>ROUND(I935*H935,2)</f>
        <v>0</v>
      </c>
      <c r="BL935" s="19" t="s">
        <v>300</v>
      </c>
      <c r="BM935" s="256" t="s">
        <v>2464</v>
      </c>
    </row>
    <row r="936" spans="1:65" s="2" customFormat="1" ht="16.5" customHeight="1">
      <c r="A936" s="40"/>
      <c r="B936" s="41"/>
      <c r="C936" s="245" t="s">
        <v>2465</v>
      </c>
      <c r="D936" s="245" t="s">
        <v>170</v>
      </c>
      <c r="E936" s="246" t="s">
        <v>2466</v>
      </c>
      <c r="F936" s="247" t="s">
        <v>2438</v>
      </c>
      <c r="G936" s="248" t="s">
        <v>2439</v>
      </c>
      <c r="H936" s="249">
        <v>5650</v>
      </c>
      <c r="I936" s="250"/>
      <c r="J936" s="251">
        <f>ROUND(I936*H936,2)</f>
        <v>0</v>
      </c>
      <c r="K936" s="247" t="s">
        <v>317</v>
      </c>
      <c r="L936" s="46"/>
      <c r="M936" s="252" t="s">
        <v>1</v>
      </c>
      <c r="N936" s="253" t="s">
        <v>42</v>
      </c>
      <c r="O936" s="93"/>
      <c r="P936" s="254">
        <f>O936*H936</f>
        <v>0</v>
      </c>
      <c r="Q936" s="254">
        <v>0</v>
      </c>
      <c r="R936" s="254">
        <f>Q936*H936</f>
        <v>0</v>
      </c>
      <c r="S936" s="254">
        <v>0</v>
      </c>
      <c r="T936" s="255">
        <f>S936*H936</f>
        <v>0</v>
      </c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  <c r="AE936" s="40"/>
      <c r="AR936" s="256" t="s">
        <v>175</v>
      </c>
      <c r="AT936" s="256" t="s">
        <v>170</v>
      </c>
      <c r="AU936" s="256" t="s">
        <v>87</v>
      </c>
      <c r="AY936" s="19" t="s">
        <v>167</v>
      </c>
      <c r="BE936" s="257">
        <f>IF(N936="základní",J936,0)</f>
        <v>0</v>
      </c>
      <c r="BF936" s="257">
        <f>IF(N936="snížená",J936,0)</f>
        <v>0</v>
      </c>
      <c r="BG936" s="257">
        <f>IF(N936="zákl. přenesená",J936,0)</f>
        <v>0</v>
      </c>
      <c r="BH936" s="257">
        <f>IF(N936="sníž. přenesená",J936,0)</f>
        <v>0</v>
      </c>
      <c r="BI936" s="257">
        <f>IF(N936="nulová",J936,0)</f>
        <v>0</v>
      </c>
      <c r="BJ936" s="19" t="s">
        <v>85</v>
      </c>
      <c r="BK936" s="257">
        <f>ROUND(I936*H936,2)</f>
        <v>0</v>
      </c>
      <c r="BL936" s="19" t="s">
        <v>175</v>
      </c>
      <c r="BM936" s="256" t="s">
        <v>2467</v>
      </c>
    </row>
    <row r="937" spans="1:65" s="2" customFormat="1" ht="16.5" customHeight="1">
      <c r="A937" s="40"/>
      <c r="B937" s="41"/>
      <c r="C937" s="245" t="s">
        <v>1702</v>
      </c>
      <c r="D937" s="245" t="s">
        <v>170</v>
      </c>
      <c r="E937" s="246" t="s">
        <v>2468</v>
      </c>
      <c r="F937" s="247" t="s">
        <v>2445</v>
      </c>
      <c r="G937" s="248" t="s">
        <v>267</v>
      </c>
      <c r="H937" s="249">
        <v>150</v>
      </c>
      <c r="I937" s="250"/>
      <c r="J937" s="251">
        <f>ROUND(I937*H937,2)</f>
        <v>0</v>
      </c>
      <c r="K937" s="247" t="s">
        <v>317</v>
      </c>
      <c r="L937" s="46"/>
      <c r="M937" s="252" t="s">
        <v>1</v>
      </c>
      <c r="N937" s="253" t="s">
        <v>42</v>
      </c>
      <c r="O937" s="93"/>
      <c r="P937" s="254">
        <f>O937*H937</f>
        <v>0</v>
      </c>
      <c r="Q937" s="254">
        <v>0</v>
      </c>
      <c r="R937" s="254">
        <f>Q937*H937</f>
        <v>0</v>
      </c>
      <c r="S937" s="254">
        <v>0</v>
      </c>
      <c r="T937" s="255">
        <f>S937*H937</f>
        <v>0</v>
      </c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R937" s="256" t="s">
        <v>175</v>
      </c>
      <c r="AT937" s="256" t="s">
        <v>170</v>
      </c>
      <c r="AU937" s="256" t="s">
        <v>87</v>
      </c>
      <c r="AY937" s="19" t="s">
        <v>167</v>
      </c>
      <c r="BE937" s="257">
        <f>IF(N937="základní",J937,0)</f>
        <v>0</v>
      </c>
      <c r="BF937" s="257">
        <f>IF(N937="snížená",J937,0)</f>
        <v>0</v>
      </c>
      <c r="BG937" s="257">
        <f>IF(N937="zákl. přenesená",J937,0)</f>
        <v>0</v>
      </c>
      <c r="BH937" s="257">
        <f>IF(N937="sníž. přenesená",J937,0)</f>
        <v>0</v>
      </c>
      <c r="BI937" s="257">
        <f>IF(N937="nulová",J937,0)</f>
        <v>0</v>
      </c>
      <c r="BJ937" s="19" t="s">
        <v>85</v>
      </c>
      <c r="BK937" s="257">
        <f>ROUND(I937*H937,2)</f>
        <v>0</v>
      </c>
      <c r="BL937" s="19" t="s">
        <v>175</v>
      </c>
      <c r="BM937" s="256" t="s">
        <v>2469</v>
      </c>
    </row>
    <row r="938" spans="1:65" s="2" customFormat="1" ht="21.75" customHeight="1">
      <c r="A938" s="40"/>
      <c r="B938" s="41"/>
      <c r="C938" s="245" t="s">
        <v>2470</v>
      </c>
      <c r="D938" s="245" t="s">
        <v>170</v>
      </c>
      <c r="E938" s="246" t="s">
        <v>2471</v>
      </c>
      <c r="F938" s="247" t="s">
        <v>2472</v>
      </c>
      <c r="G938" s="248" t="s">
        <v>173</v>
      </c>
      <c r="H938" s="249">
        <v>50</v>
      </c>
      <c r="I938" s="250"/>
      <c r="J938" s="251">
        <f>ROUND(I938*H938,2)</f>
        <v>0</v>
      </c>
      <c r="K938" s="247" t="s">
        <v>174</v>
      </c>
      <c r="L938" s="46"/>
      <c r="M938" s="252" t="s">
        <v>1</v>
      </c>
      <c r="N938" s="253" t="s">
        <v>42</v>
      </c>
      <c r="O938" s="93"/>
      <c r="P938" s="254">
        <f>O938*H938</f>
        <v>0</v>
      </c>
      <c r="Q938" s="254">
        <v>6E-05</v>
      </c>
      <c r="R938" s="254">
        <f>Q938*H938</f>
        <v>0.003</v>
      </c>
      <c r="S938" s="254">
        <v>0</v>
      </c>
      <c r="T938" s="255">
        <f>S938*H938</f>
        <v>0</v>
      </c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R938" s="256" t="s">
        <v>300</v>
      </c>
      <c r="AT938" s="256" t="s">
        <v>170</v>
      </c>
      <c r="AU938" s="256" t="s">
        <v>87</v>
      </c>
      <c r="AY938" s="19" t="s">
        <v>167</v>
      </c>
      <c r="BE938" s="257">
        <f>IF(N938="základní",J938,0)</f>
        <v>0</v>
      </c>
      <c r="BF938" s="257">
        <f>IF(N938="snížená",J938,0)</f>
        <v>0</v>
      </c>
      <c r="BG938" s="257">
        <f>IF(N938="zákl. přenesená",J938,0)</f>
        <v>0</v>
      </c>
      <c r="BH938" s="257">
        <f>IF(N938="sníž. přenesená",J938,0)</f>
        <v>0</v>
      </c>
      <c r="BI938" s="257">
        <f>IF(N938="nulová",J938,0)</f>
        <v>0</v>
      </c>
      <c r="BJ938" s="19" t="s">
        <v>85</v>
      </c>
      <c r="BK938" s="257">
        <f>ROUND(I938*H938,2)</f>
        <v>0</v>
      </c>
      <c r="BL938" s="19" t="s">
        <v>300</v>
      </c>
      <c r="BM938" s="256" t="s">
        <v>2473</v>
      </c>
    </row>
    <row r="939" spans="1:65" s="2" customFormat="1" ht="16.5" customHeight="1">
      <c r="A939" s="40"/>
      <c r="B939" s="41"/>
      <c r="C939" s="245" t="s">
        <v>1705</v>
      </c>
      <c r="D939" s="245" t="s">
        <v>170</v>
      </c>
      <c r="E939" s="246" t="s">
        <v>2474</v>
      </c>
      <c r="F939" s="247" t="s">
        <v>2475</v>
      </c>
      <c r="G939" s="248" t="s">
        <v>173</v>
      </c>
      <c r="H939" s="249">
        <v>90</v>
      </c>
      <c r="I939" s="250"/>
      <c r="J939" s="251">
        <f>ROUND(I939*H939,2)</f>
        <v>0</v>
      </c>
      <c r="K939" s="247" t="s">
        <v>317</v>
      </c>
      <c r="L939" s="46"/>
      <c r="M939" s="252" t="s">
        <v>1</v>
      </c>
      <c r="N939" s="253" t="s">
        <v>42</v>
      </c>
      <c r="O939" s="93"/>
      <c r="P939" s="254">
        <f>O939*H939</f>
        <v>0</v>
      </c>
      <c r="Q939" s="254">
        <v>0.024</v>
      </c>
      <c r="R939" s="254">
        <f>Q939*H939</f>
        <v>2.16</v>
      </c>
      <c r="S939" s="254">
        <v>0</v>
      </c>
      <c r="T939" s="255">
        <f>S939*H939</f>
        <v>0</v>
      </c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R939" s="256" t="s">
        <v>300</v>
      </c>
      <c r="AT939" s="256" t="s">
        <v>170</v>
      </c>
      <c r="AU939" s="256" t="s">
        <v>87</v>
      </c>
      <c r="AY939" s="19" t="s">
        <v>167</v>
      </c>
      <c r="BE939" s="257">
        <f>IF(N939="základní",J939,0)</f>
        <v>0</v>
      </c>
      <c r="BF939" s="257">
        <f>IF(N939="snížená",J939,0)</f>
        <v>0</v>
      </c>
      <c r="BG939" s="257">
        <f>IF(N939="zákl. přenesená",J939,0)</f>
        <v>0</v>
      </c>
      <c r="BH939" s="257">
        <f>IF(N939="sníž. přenesená",J939,0)</f>
        <v>0</v>
      </c>
      <c r="BI939" s="257">
        <f>IF(N939="nulová",J939,0)</f>
        <v>0</v>
      </c>
      <c r="BJ939" s="19" t="s">
        <v>85</v>
      </c>
      <c r="BK939" s="257">
        <f>ROUND(I939*H939,2)</f>
        <v>0</v>
      </c>
      <c r="BL939" s="19" t="s">
        <v>300</v>
      </c>
      <c r="BM939" s="256" t="s">
        <v>2476</v>
      </c>
    </row>
    <row r="940" spans="1:63" s="12" customFormat="1" ht="22.8" customHeight="1">
      <c r="A940" s="12"/>
      <c r="B940" s="229"/>
      <c r="C940" s="230"/>
      <c r="D940" s="231" t="s">
        <v>76</v>
      </c>
      <c r="E940" s="243" t="s">
        <v>2477</v>
      </c>
      <c r="F940" s="243" t="s">
        <v>2478</v>
      </c>
      <c r="G940" s="230"/>
      <c r="H940" s="230"/>
      <c r="I940" s="233"/>
      <c r="J940" s="244">
        <f>BK940</f>
        <v>0</v>
      </c>
      <c r="K940" s="230"/>
      <c r="L940" s="235"/>
      <c r="M940" s="236"/>
      <c r="N940" s="237"/>
      <c r="O940" s="237"/>
      <c r="P940" s="238">
        <f>SUM(P941:P948)</f>
        <v>0</v>
      </c>
      <c r="Q940" s="237"/>
      <c r="R940" s="238">
        <f>SUM(R941:R948)</f>
        <v>0.22775</v>
      </c>
      <c r="S940" s="237"/>
      <c r="T940" s="239">
        <f>SUM(T941:T948)</f>
        <v>0</v>
      </c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R940" s="240" t="s">
        <v>85</v>
      </c>
      <c r="AT940" s="241" t="s">
        <v>76</v>
      </c>
      <c r="AU940" s="241" t="s">
        <v>85</v>
      </c>
      <c r="AY940" s="240" t="s">
        <v>167</v>
      </c>
      <c r="BK940" s="242">
        <f>SUM(BK941:BK948)</f>
        <v>0</v>
      </c>
    </row>
    <row r="941" spans="1:65" s="2" customFormat="1" ht="16.5" customHeight="1">
      <c r="A941" s="40"/>
      <c r="B941" s="41"/>
      <c r="C941" s="245" t="s">
        <v>2479</v>
      </c>
      <c r="D941" s="245" t="s">
        <v>170</v>
      </c>
      <c r="E941" s="246" t="s">
        <v>2480</v>
      </c>
      <c r="F941" s="247" t="s">
        <v>2424</v>
      </c>
      <c r="G941" s="248" t="s">
        <v>222</v>
      </c>
      <c r="H941" s="249">
        <v>15</v>
      </c>
      <c r="I941" s="250"/>
      <c r="J941" s="251">
        <f>ROUND(I941*H941,2)</f>
        <v>0</v>
      </c>
      <c r="K941" s="247" t="s">
        <v>317</v>
      </c>
      <c r="L941" s="46"/>
      <c r="M941" s="252" t="s">
        <v>1</v>
      </c>
      <c r="N941" s="253" t="s">
        <v>42</v>
      </c>
      <c r="O941" s="93"/>
      <c r="P941" s="254">
        <f>O941*H941</f>
        <v>0</v>
      </c>
      <c r="Q941" s="254">
        <v>0</v>
      </c>
      <c r="R941" s="254">
        <f>Q941*H941</f>
        <v>0</v>
      </c>
      <c r="S941" s="254">
        <v>0</v>
      </c>
      <c r="T941" s="255">
        <f>S941*H941</f>
        <v>0</v>
      </c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  <c r="AE941" s="40"/>
      <c r="AR941" s="256" t="s">
        <v>175</v>
      </c>
      <c r="AT941" s="256" t="s">
        <v>170</v>
      </c>
      <c r="AU941" s="256" t="s">
        <v>87</v>
      </c>
      <c r="AY941" s="19" t="s">
        <v>167</v>
      </c>
      <c r="BE941" s="257">
        <f>IF(N941="základní",J941,0)</f>
        <v>0</v>
      </c>
      <c r="BF941" s="257">
        <f>IF(N941="snížená",J941,0)</f>
        <v>0</v>
      </c>
      <c r="BG941" s="257">
        <f>IF(N941="zákl. přenesená",J941,0)</f>
        <v>0</v>
      </c>
      <c r="BH941" s="257">
        <f>IF(N941="sníž. přenesená",J941,0)</f>
        <v>0</v>
      </c>
      <c r="BI941" s="257">
        <f>IF(N941="nulová",J941,0)</f>
        <v>0</v>
      </c>
      <c r="BJ941" s="19" t="s">
        <v>85</v>
      </c>
      <c r="BK941" s="257">
        <f>ROUND(I941*H941,2)</f>
        <v>0</v>
      </c>
      <c r="BL941" s="19" t="s">
        <v>175</v>
      </c>
      <c r="BM941" s="256" t="s">
        <v>2481</v>
      </c>
    </row>
    <row r="942" spans="1:65" s="2" customFormat="1" ht="16.5" customHeight="1">
      <c r="A942" s="40"/>
      <c r="B942" s="41"/>
      <c r="C942" s="245" t="s">
        <v>1709</v>
      </c>
      <c r="D942" s="245" t="s">
        <v>170</v>
      </c>
      <c r="E942" s="246" t="s">
        <v>2482</v>
      </c>
      <c r="F942" s="247" t="s">
        <v>2427</v>
      </c>
      <c r="G942" s="248" t="s">
        <v>222</v>
      </c>
      <c r="H942" s="249">
        <v>25</v>
      </c>
      <c r="I942" s="250"/>
      <c r="J942" s="251">
        <f>ROUND(I942*H942,2)</f>
        <v>0</v>
      </c>
      <c r="K942" s="247" t="s">
        <v>317</v>
      </c>
      <c r="L942" s="46"/>
      <c r="M942" s="252" t="s">
        <v>1</v>
      </c>
      <c r="N942" s="253" t="s">
        <v>42</v>
      </c>
      <c r="O942" s="93"/>
      <c r="P942" s="254">
        <f>O942*H942</f>
        <v>0</v>
      </c>
      <c r="Q942" s="254">
        <v>0</v>
      </c>
      <c r="R942" s="254">
        <f>Q942*H942</f>
        <v>0</v>
      </c>
      <c r="S942" s="254">
        <v>0</v>
      </c>
      <c r="T942" s="255">
        <f>S942*H942</f>
        <v>0</v>
      </c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R942" s="256" t="s">
        <v>175</v>
      </c>
      <c r="AT942" s="256" t="s">
        <v>170</v>
      </c>
      <c r="AU942" s="256" t="s">
        <v>87</v>
      </c>
      <c r="AY942" s="19" t="s">
        <v>167</v>
      </c>
      <c r="BE942" s="257">
        <f>IF(N942="základní",J942,0)</f>
        <v>0</v>
      </c>
      <c r="BF942" s="257">
        <f>IF(N942="snížená",J942,0)</f>
        <v>0</v>
      </c>
      <c r="BG942" s="257">
        <f>IF(N942="zákl. přenesená",J942,0)</f>
        <v>0</v>
      </c>
      <c r="BH942" s="257">
        <f>IF(N942="sníž. přenesená",J942,0)</f>
        <v>0</v>
      </c>
      <c r="BI942" s="257">
        <f>IF(N942="nulová",J942,0)</f>
        <v>0</v>
      </c>
      <c r="BJ942" s="19" t="s">
        <v>85</v>
      </c>
      <c r="BK942" s="257">
        <f>ROUND(I942*H942,2)</f>
        <v>0</v>
      </c>
      <c r="BL942" s="19" t="s">
        <v>175</v>
      </c>
      <c r="BM942" s="256" t="s">
        <v>2483</v>
      </c>
    </row>
    <row r="943" spans="1:65" s="2" customFormat="1" ht="16.5" customHeight="1">
      <c r="A943" s="40"/>
      <c r="B943" s="41"/>
      <c r="C943" s="245" t="s">
        <v>2484</v>
      </c>
      <c r="D943" s="245" t="s">
        <v>170</v>
      </c>
      <c r="E943" s="246" t="s">
        <v>2485</v>
      </c>
      <c r="F943" s="247" t="s">
        <v>2431</v>
      </c>
      <c r="G943" s="248" t="s">
        <v>222</v>
      </c>
      <c r="H943" s="249">
        <v>20</v>
      </c>
      <c r="I943" s="250"/>
      <c r="J943" s="251">
        <f>ROUND(I943*H943,2)</f>
        <v>0</v>
      </c>
      <c r="K943" s="247" t="s">
        <v>317</v>
      </c>
      <c r="L943" s="46"/>
      <c r="M943" s="252" t="s">
        <v>1</v>
      </c>
      <c r="N943" s="253" t="s">
        <v>42</v>
      </c>
      <c r="O943" s="93"/>
      <c r="P943" s="254">
        <f>O943*H943</f>
        <v>0</v>
      </c>
      <c r="Q943" s="254">
        <v>0</v>
      </c>
      <c r="R943" s="254">
        <f>Q943*H943</f>
        <v>0</v>
      </c>
      <c r="S943" s="254">
        <v>0</v>
      </c>
      <c r="T943" s="255">
        <f>S943*H943</f>
        <v>0</v>
      </c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R943" s="256" t="s">
        <v>175</v>
      </c>
      <c r="AT943" s="256" t="s">
        <v>170</v>
      </c>
      <c r="AU943" s="256" t="s">
        <v>87</v>
      </c>
      <c r="AY943" s="19" t="s">
        <v>167</v>
      </c>
      <c r="BE943" s="257">
        <f>IF(N943="základní",J943,0)</f>
        <v>0</v>
      </c>
      <c r="BF943" s="257">
        <f>IF(N943="snížená",J943,0)</f>
        <v>0</v>
      </c>
      <c r="BG943" s="257">
        <f>IF(N943="zákl. přenesená",J943,0)</f>
        <v>0</v>
      </c>
      <c r="BH943" s="257">
        <f>IF(N943="sníž. přenesená",J943,0)</f>
        <v>0</v>
      </c>
      <c r="BI943" s="257">
        <f>IF(N943="nulová",J943,0)</f>
        <v>0</v>
      </c>
      <c r="BJ943" s="19" t="s">
        <v>85</v>
      </c>
      <c r="BK943" s="257">
        <f>ROUND(I943*H943,2)</f>
        <v>0</v>
      </c>
      <c r="BL943" s="19" t="s">
        <v>175</v>
      </c>
      <c r="BM943" s="256" t="s">
        <v>2486</v>
      </c>
    </row>
    <row r="944" spans="1:65" s="2" customFormat="1" ht="21.75" customHeight="1">
      <c r="A944" s="40"/>
      <c r="B944" s="41"/>
      <c r="C944" s="245" t="s">
        <v>1712</v>
      </c>
      <c r="D944" s="245" t="s">
        <v>170</v>
      </c>
      <c r="E944" s="246" t="s">
        <v>2434</v>
      </c>
      <c r="F944" s="247" t="s">
        <v>2435</v>
      </c>
      <c r="G944" s="248" t="s">
        <v>173</v>
      </c>
      <c r="H944" s="249">
        <v>25</v>
      </c>
      <c r="I944" s="250"/>
      <c r="J944" s="251">
        <f>ROUND(I944*H944,2)</f>
        <v>0</v>
      </c>
      <c r="K944" s="247" t="s">
        <v>174</v>
      </c>
      <c r="L944" s="46"/>
      <c r="M944" s="252" t="s">
        <v>1</v>
      </c>
      <c r="N944" s="253" t="s">
        <v>42</v>
      </c>
      <c r="O944" s="93"/>
      <c r="P944" s="254">
        <f>O944*H944</f>
        <v>0</v>
      </c>
      <c r="Q944" s="254">
        <v>0.00881</v>
      </c>
      <c r="R944" s="254">
        <f>Q944*H944</f>
        <v>0.22025</v>
      </c>
      <c r="S944" s="254">
        <v>0</v>
      </c>
      <c r="T944" s="255">
        <f>S944*H944</f>
        <v>0</v>
      </c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R944" s="256" t="s">
        <v>300</v>
      </c>
      <c r="AT944" s="256" t="s">
        <v>170</v>
      </c>
      <c r="AU944" s="256" t="s">
        <v>87</v>
      </c>
      <c r="AY944" s="19" t="s">
        <v>167</v>
      </c>
      <c r="BE944" s="257">
        <f>IF(N944="základní",J944,0)</f>
        <v>0</v>
      </c>
      <c r="BF944" s="257">
        <f>IF(N944="snížená",J944,0)</f>
        <v>0</v>
      </c>
      <c r="BG944" s="257">
        <f>IF(N944="zákl. přenesená",J944,0)</f>
        <v>0</v>
      </c>
      <c r="BH944" s="257">
        <f>IF(N944="sníž. přenesená",J944,0)</f>
        <v>0</v>
      </c>
      <c r="BI944" s="257">
        <f>IF(N944="nulová",J944,0)</f>
        <v>0</v>
      </c>
      <c r="BJ944" s="19" t="s">
        <v>85</v>
      </c>
      <c r="BK944" s="257">
        <f>ROUND(I944*H944,2)</f>
        <v>0</v>
      </c>
      <c r="BL944" s="19" t="s">
        <v>300</v>
      </c>
      <c r="BM944" s="256" t="s">
        <v>2487</v>
      </c>
    </row>
    <row r="945" spans="1:65" s="2" customFormat="1" ht="16.5" customHeight="1">
      <c r="A945" s="40"/>
      <c r="B945" s="41"/>
      <c r="C945" s="245" t="s">
        <v>2488</v>
      </c>
      <c r="D945" s="245" t="s">
        <v>170</v>
      </c>
      <c r="E945" s="246" t="s">
        <v>2489</v>
      </c>
      <c r="F945" s="247" t="s">
        <v>2438</v>
      </c>
      <c r="G945" s="248" t="s">
        <v>2439</v>
      </c>
      <c r="H945" s="249">
        <v>125</v>
      </c>
      <c r="I945" s="250"/>
      <c r="J945" s="251">
        <f>ROUND(I945*H945,2)</f>
        <v>0</v>
      </c>
      <c r="K945" s="247" t="s">
        <v>317</v>
      </c>
      <c r="L945" s="46"/>
      <c r="M945" s="252" t="s">
        <v>1</v>
      </c>
      <c r="N945" s="253" t="s">
        <v>42</v>
      </c>
      <c r="O945" s="93"/>
      <c r="P945" s="254">
        <f>O945*H945</f>
        <v>0</v>
      </c>
      <c r="Q945" s="254">
        <v>0</v>
      </c>
      <c r="R945" s="254">
        <f>Q945*H945</f>
        <v>0</v>
      </c>
      <c r="S945" s="254">
        <v>0</v>
      </c>
      <c r="T945" s="255">
        <f>S945*H945</f>
        <v>0</v>
      </c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  <c r="AE945" s="40"/>
      <c r="AR945" s="256" t="s">
        <v>175</v>
      </c>
      <c r="AT945" s="256" t="s">
        <v>170</v>
      </c>
      <c r="AU945" s="256" t="s">
        <v>87</v>
      </c>
      <c r="AY945" s="19" t="s">
        <v>167</v>
      </c>
      <c r="BE945" s="257">
        <f>IF(N945="základní",J945,0)</f>
        <v>0</v>
      </c>
      <c r="BF945" s="257">
        <f>IF(N945="snížená",J945,0)</f>
        <v>0</v>
      </c>
      <c r="BG945" s="257">
        <f>IF(N945="zákl. přenesená",J945,0)</f>
        <v>0</v>
      </c>
      <c r="BH945" s="257">
        <f>IF(N945="sníž. přenesená",J945,0)</f>
        <v>0</v>
      </c>
      <c r="BI945" s="257">
        <f>IF(N945="nulová",J945,0)</f>
        <v>0</v>
      </c>
      <c r="BJ945" s="19" t="s">
        <v>85</v>
      </c>
      <c r="BK945" s="257">
        <f>ROUND(I945*H945,2)</f>
        <v>0</v>
      </c>
      <c r="BL945" s="19" t="s">
        <v>175</v>
      </c>
      <c r="BM945" s="256" t="s">
        <v>2490</v>
      </c>
    </row>
    <row r="946" spans="1:65" s="2" customFormat="1" ht="21.75" customHeight="1">
      <c r="A946" s="40"/>
      <c r="B946" s="41"/>
      <c r="C946" s="245" t="s">
        <v>2491</v>
      </c>
      <c r="D946" s="245" t="s">
        <v>170</v>
      </c>
      <c r="E946" s="246" t="s">
        <v>2447</v>
      </c>
      <c r="F946" s="247" t="s">
        <v>2448</v>
      </c>
      <c r="G946" s="248" t="s">
        <v>173</v>
      </c>
      <c r="H946" s="249">
        <v>75</v>
      </c>
      <c r="I946" s="250"/>
      <c r="J946" s="251">
        <f>ROUND(I946*H946,2)</f>
        <v>0</v>
      </c>
      <c r="K946" s="247" t="s">
        <v>174</v>
      </c>
      <c r="L946" s="46"/>
      <c r="M946" s="252" t="s">
        <v>1</v>
      </c>
      <c r="N946" s="253" t="s">
        <v>42</v>
      </c>
      <c r="O946" s="93"/>
      <c r="P946" s="254">
        <f>O946*H946</f>
        <v>0</v>
      </c>
      <c r="Q946" s="254">
        <v>6E-05</v>
      </c>
      <c r="R946" s="254">
        <f>Q946*H946</f>
        <v>0.0045000000000000005</v>
      </c>
      <c r="S946" s="254">
        <v>0</v>
      </c>
      <c r="T946" s="255">
        <f>S946*H946</f>
        <v>0</v>
      </c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R946" s="256" t="s">
        <v>300</v>
      </c>
      <c r="AT946" s="256" t="s">
        <v>170</v>
      </c>
      <c r="AU946" s="256" t="s">
        <v>87</v>
      </c>
      <c r="AY946" s="19" t="s">
        <v>167</v>
      </c>
      <c r="BE946" s="257">
        <f>IF(N946="základní",J946,0)</f>
        <v>0</v>
      </c>
      <c r="BF946" s="257">
        <f>IF(N946="snížená",J946,0)</f>
        <v>0</v>
      </c>
      <c r="BG946" s="257">
        <f>IF(N946="zákl. přenesená",J946,0)</f>
        <v>0</v>
      </c>
      <c r="BH946" s="257">
        <f>IF(N946="sníž. přenesená",J946,0)</f>
        <v>0</v>
      </c>
      <c r="BI946" s="257">
        <f>IF(N946="nulová",J946,0)</f>
        <v>0</v>
      </c>
      <c r="BJ946" s="19" t="s">
        <v>85</v>
      </c>
      <c r="BK946" s="257">
        <f>ROUND(I946*H946,2)</f>
        <v>0</v>
      </c>
      <c r="BL946" s="19" t="s">
        <v>300</v>
      </c>
      <c r="BM946" s="256" t="s">
        <v>2492</v>
      </c>
    </row>
    <row r="947" spans="1:65" s="2" customFormat="1" ht="16.5" customHeight="1">
      <c r="A947" s="40"/>
      <c r="B947" s="41"/>
      <c r="C947" s="245" t="s">
        <v>1719</v>
      </c>
      <c r="D947" s="245" t="s">
        <v>170</v>
      </c>
      <c r="E947" s="246" t="s">
        <v>2451</v>
      </c>
      <c r="F947" s="247" t="s">
        <v>2452</v>
      </c>
      <c r="G947" s="248" t="s">
        <v>173</v>
      </c>
      <c r="H947" s="249">
        <v>150</v>
      </c>
      <c r="I947" s="250"/>
      <c r="J947" s="251">
        <f>ROUND(I947*H947,2)</f>
        <v>0</v>
      </c>
      <c r="K947" s="247" t="s">
        <v>174</v>
      </c>
      <c r="L947" s="46"/>
      <c r="M947" s="252" t="s">
        <v>1</v>
      </c>
      <c r="N947" s="253" t="s">
        <v>42</v>
      </c>
      <c r="O947" s="93"/>
      <c r="P947" s="254">
        <f>O947*H947</f>
        <v>0</v>
      </c>
      <c r="Q947" s="254">
        <v>2E-05</v>
      </c>
      <c r="R947" s="254">
        <f>Q947*H947</f>
        <v>0.003</v>
      </c>
      <c r="S947" s="254">
        <v>0</v>
      </c>
      <c r="T947" s="255">
        <f>S947*H947</f>
        <v>0</v>
      </c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  <c r="AE947" s="40"/>
      <c r="AR947" s="256" t="s">
        <v>300</v>
      </c>
      <c r="AT947" s="256" t="s">
        <v>170</v>
      </c>
      <c r="AU947" s="256" t="s">
        <v>87</v>
      </c>
      <c r="AY947" s="19" t="s">
        <v>167</v>
      </c>
      <c r="BE947" s="257">
        <f>IF(N947="základní",J947,0)</f>
        <v>0</v>
      </c>
      <c r="BF947" s="257">
        <f>IF(N947="snížená",J947,0)</f>
        <v>0</v>
      </c>
      <c r="BG947" s="257">
        <f>IF(N947="zákl. přenesená",J947,0)</f>
        <v>0</v>
      </c>
      <c r="BH947" s="257">
        <f>IF(N947="sníž. přenesená",J947,0)</f>
        <v>0</v>
      </c>
      <c r="BI947" s="257">
        <f>IF(N947="nulová",J947,0)</f>
        <v>0</v>
      </c>
      <c r="BJ947" s="19" t="s">
        <v>85</v>
      </c>
      <c r="BK947" s="257">
        <f>ROUND(I947*H947,2)</f>
        <v>0</v>
      </c>
      <c r="BL947" s="19" t="s">
        <v>300</v>
      </c>
      <c r="BM947" s="256" t="s">
        <v>2493</v>
      </c>
    </row>
    <row r="948" spans="1:65" s="2" customFormat="1" ht="16.5" customHeight="1">
      <c r="A948" s="40"/>
      <c r="B948" s="41"/>
      <c r="C948" s="245" t="s">
        <v>1716</v>
      </c>
      <c r="D948" s="245" t="s">
        <v>170</v>
      </c>
      <c r="E948" s="246" t="s">
        <v>2494</v>
      </c>
      <c r="F948" s="247" t="s">
        <v>2442</v>
      </c>
      <c r="G948" s="248" t="s">
        <v>199</v>
      </c>
      <c r="H948" s="249">
        <v>0.5</v>
      </c>
      <c r="I948" s="250"/>
      <c r="J948" s="251">
        <f>ROUND(I948*H948,2)</f>
        <v>0</v>
      </c>
      <c r="K948" s="247" t="s">
        <v>317</v>
      </c>
      <c r="L948" s="46"/>
      <c r="M948" s="252" t="s">
        <v>1</v>
      </c>
      <c r="N948" s="253" t="s">
        <v>42</v>
      </c>
      <c r="O948" s="93"/>
      <c r="P948" s="254">
        <f>O948*H948</f>
        <v>0</v>
      </c>
      <c r="Q948" s="254">
        <v>0</v>
      </c>
      <c r="R948" s="254">
        <f>Q948*H948</f>
        <v>0</v>
      </c>
      <c r="S948" s="254">
        <v>0</v>
      </c>
      <c r="T948" s="255">
        <f>S948*H948</f>
        <v>0</v>
      </c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R948" s="256" t="s">
        <v>175</v>
      </c>
      <c r="AT948" s="256" t="s">
        <v>170</v>
      </c>
      <c r="AU948" s="256" t="s">
        <v>87</v>
      </c>
      <c r="AY948" s="19" t="s">
        <v>167</v>
      </c>
      <c r="BE948" s="257">
        <f>IF(N948="základní",J948,0)</f>
        <v>0</v>
      </c>
      <c r="BF948" s="257">
        <f>IF(N948="snížená",J948,0)</f>
        <v>0</v>
      </c>
      <c r="BG948" s="257">
        <f>IF(N948="zákl. přenesená",J948,0)</f>
        <v>0</v>
      </c>
      <c r="BH948" s="257">
        <f>IF(N948="sníž. přenesená",J948,0)</f>
        <v>0</v>
      </c>
      <c r="BI948" s="257">
        <f>IF(N948="nulová",J948,0)</f>
        <v>0</v>
      </c>
      <c r="BJ948" s="19" t="s">
        <v>85</v>
      </c>
      <c r="BK948" s="257">
        <f>ROUND(I948*H948,2)</f>
        <v>0</v>
      </c>
      <c r="BL948" s="19" t="s">
        <v>175</v>
      </c>
      <c r="BM948" s="256" t="s">
        <v>2495</v>
      </c>
    </row>
    <row r="949" spans="1:63" s="12" customFormat="1" ht="22.8" customHeight="1">
      <c r="A949" s="12"/>
      <c r="B949" s="229"/>
      <c r="C949" s="230"/>
      <c r="D949" s="231" t="s">
        <v>76</v>
      </c>
      <c r="E949" s="243" t="s">
        <v>2496</v>
      </c>
      <c r="F949" s="243" t="s">
        <v>2497</v>
      </c>
      <c r="G949" s="230"/>
      <c r="H949" s="230"/>
      <c r="I949" s="233"/>
      <c r="J949" s="244">
        <f>BK949</f>
        <v>0</v>
      </c>
      <c r="K949" s="230"/>
      <c r="L949" s="235"/>
      <c r="M949" s="236"/>
      <c r="N949" s="237"/>
      <c r="O949" s="237"/>
      <c r="P949" s="238">
        <f>SUM(P950:P956)</f>
        <v>0</v>
      </c>
      <c r="Q949" s="237"/>
      <c r="R949" s="238">
        <f>SUM(R950:R956)</f>
        <v>0.9736499999999999</v>
      </c>
      <c r="S949" s="237"/>
      <c r="T949" s="239">
        <f>SUM(T950:T956)</f>
        <v>0</v>
      </c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R949" s="240" t="s">
        <v>85</v>
      </c>
      <c r="AT949" s="241" t="s">
        <v>76</v>
      </c>
      <c r="AU949" s="241" t="s">
        <v>85</v>
      </c>
      <c r="AY949" s="240" t="s">
        <v>167</v>
      </c>
      <c r="BK949" s="242">
        <f>SUM(BK950:BK956)</f>
        <v>0</v>
      </c>
    </row>
    <row r="950" spans="1:65" s="2" customFormat="1" ht="16.5" customHeight="1">
      <c r="A950" s="40"/>
      <c r="B950" s="41"/>
      <c r="C950" s="245" t="s">
        <v>2498</v>
      </c>
      <c r="D950" s="245" t="s">
        <v>170</v>
      </c>
      <c r="E950" s="246" t="s">
        <v>2499</v>
      </c>
      <c r="F950" s="247" t="s">
        <v>2424</v>
      </c>
      <c r="G950" s="248" t="s">
        <v>222</v>
      </c>
      <c r="H950" s="249">
        <v>5</v>
      </c>
      <c r="I950" s="250"/>
      <c r="J950" s="251">
        <f>ROUND(I950*H950,2)</f>
        <v>0</v>
      </c>
      <c r="K950" s="247" t="s">
        <v>317</v>
      </c>
      <c r="L950" s="46"/>
      <c r="M950" s="252" t="s">
        <v>1</v>
      </c>
      <c r="N950" s="253" t="s">
        <v>42</v>
      </c>
      <c r="O950" s="93"/>
      <c r="P950" s="254">
        <f>O950*H950</f>
        <v>0</v>
      </c>
      <c r="Q950" s="254">
        <v>0</v>
      </c>
      <c r="R950" s="254">
        <f>Q950*H950</f>
        <v>0</v>
      </c>
      <c r="S950" s="254">
        <v>0</v>
      </c>
      <c r="T950" s="255">
        <f>S950*H950</f>
        <v>0</v>
      </c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  <c r="AE950" s="40"/>
      <c r="AR950" s="256" t="s">
        <v>175</v>
      </c>
      <c r="AT950" s="256" t="s">
        <v>170</v>
      </c>
      <c r="AU950" s="256" t="s">
        <v>87</v>
      </c>
      <c r="AY950" s="19" t="s">
        <v>167</v>
      </c>
      <c r="BE950" s="257">
        <f>IF(N950="základní",J950,0)</f>
        <v>0</v>
      </c>
      <c r="BF950" s="257">
        <f>IF(N950="snížená",J950,0)</f>
        <v>0</v>
      </c>
      <c r="BG950" s="257">
        <f>IF(N950="zákl. přenesená",J950,0)</f>
        <v>0</v>
      </c>
      <c r="BH950" s="257">
        <f>IF(N950="sníž. přenesená",J950,0)</f>
        <v>0</v>
      </c>
      <c r="BI950" s="257">
        <f>IF(N950="nulová",J950,0)</f>
        <v>0</v>
      </c>
      <c r="BJ950" s="19" t="s">
        <v>85</v>
      </c>
      <c r="BK950" s="257">
        <f>ROUND(I950*H950,2)</f>
        <v>0</v>
      </c>
      <c r="BL950" s="19" t="s">
        <v>175</v>
      </c>
      <c r="BM950" s="256" t="s">
        <v>2500</v>
      </c>
    </row>
    <row r="951" spans="1:65" s="2" customFormat="1" ht="16.5" customHeight="1">
      <c r="A951" s="40"/>
      <c r="B951" s="41"/>
      <c r="C951" s="245" t="s">
        <v>1723</v>
      </c>
      <c r="D951" s="245" t="s">
        <v>170</v>
      </c>
      <c r="E951" s="246" t="s">
        <v>2501</v>
      </c>
      <c r="F951" s="247" t="s">
        <v>2427</v>
      </c>
      <c r="G951" s="248" t="s">
        <v>222</v>
      </c>
      <c r="H951" s="249">
        <v>5</v>
      </c>
      <c r="I951" s="250"/>
      <c r="J951" s="251">
        <f>ROUND(I951*H951,2)</f>
        <v>0</v>
      </c>
      <c r="K951" s="247" t="s">
        <v>317</v>
      </c>
      <c r="L951" s="46"/>
      <c r="M951" s="252" t="s">
        <v>1</v>
      </c>
      <c r="N951" s="253" t="s">
        <v>42</v>
      </c>
      <c r="O951" s="93"/>
      <c r="P951" s="254">
        <f>O951*H951</f>
        <v>0</v>
      </c>
      <c r="Q951" s="254">
        <v>0</v>
      </c>
      <c r="R951" s="254">
        <f>Q951*H951</f>
        <v>0</v>
      </c>
      <c r="S951" s="254">
        <v>0</v>
      </c>
      <c r="T951" s="255">
        <f>S951*H951</f>
        <v>0</v>
      </c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R951" s="256" t="s">
        <v>175</v>
      </c>
      <c r="AT951" s="256" t="s">
        <v>170</v>
      </c>
      <c r="AU951" s="256" t="s">
        <v>87</v>
      </c>
      <c r="AY951" s="19" t="s">
        <v>167</v>
      </c>
      <c r="BE951" s="257">
        <f>IF(N951="základní",J951,0)</f>
        <v>0</v>
      </c>
      <c r="BF951" s="257">
        <f>IF(N951="snížená",J951,0)</f>
        <v>0</v>
      </c>
      <c r="BG951" s="257">
        <f>IF(N951="zákl. přenesená",J951,0)</f>
        <v>0</v>
      </c>
      <c r="BH951" s="257">
        <f>IF(N951="sníž. přenesená",J951,0)</f>
        <v>0</v>
      </c>
      <c r="BI951" s="257">
        <f>IF(N951="nulová",J951,0)</f>
        <v>0</v>
      </c>
      <c r="BJ951" s="19" t="s">
        <v>85</v>
      </c>
      <c r="BK951" s="257">
        <f>ROUND(I951*H951,2)</f>
        <v>0</v>
      </c>
      <c r="BL951" s="19" t="s">
        <v>175</v>
      </c>
      <c r="BM951" s="256" t="s">
        <v>2502</v>
      </c>
    </row>
    <row r="952" spans="1:65" s="2" customFormat="1" ht="16.5" customHeight="1">
      <c r="A952" s="40"/>
      <c r="B952" s="41"/>
      <c r="C952" s="245" t="s">
        <v>2503</v>
      </c>
      <c r="D952" s="245" t="s">
        <v>170</v>
      </c>
      <c r="E952" s="246" t="s">
        <v>2504</v>
      </c>
      <c r="F952" s="247" t="s">
        <v>2431</v>
      </c>
      <c r="G952" s="248" t="s">
        <v>222</v>
      </c>
      <c r="H952" s="249">
        <v>5</v>
      </c>
      <c r="I952" s="250"/>
      <c r="J952" s="251">
        <f>ROUND(I952*H952,2)</f>
        <v>0</v>
      </c>
      <c r="K952" s="247" t="s">
        <v>317</v>
      </c>
      <c r="L952" s="46"/>
      <c r="M952" s="252" t="s">
        <v>1</v>
      </c>
      <c r="N952" s="253" t="s">
        <v>42</v>
      </c>
      <c r="O952" s="93"/>
      <c r="P952" s="254">
        <f>O952*H952</f>
        <v>0</v>
      </c>
      <c r="Q952" s="254">
        <v>0</v>
      </c>
      <c r="R952" s="254">
        <f>Q952*H952</f>
        <v>0</v>
      </c>
      <c r="S952" s="254">
        <v>0</v>
      </c>
      <c r="T952" s="255">
        <f>S952*H952</f>
        <v>0</v>
      </c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  <c r="AE952" s="40"/>
      <c r="AR952" s="256" t="s">
        <v>175</v>
      </c>
      <c r="AT952" s="256" t="s">
        <v>170</v>
      </c>
      <c r="AU952" s="256" t="s">
        <v>87</v>
      </c>
      <c r="AY952" s="19" t="s">
        <v>167</v>
      </c>
      <c r="BE952" s="257">
        <f>IF(N952="základní",J952,0)</f>
        <v>0</v>
      </c>
      <c r="BF952" s="257">
        <f>IF(N952="snížená",J952,0)</f>
        <v>0</v>
      </c>
      <c r="BG952" s="257">
        <f>IF(N952="zákl. přenesená",J952,0)</f>
        <v>0</v>
      </c>
      <c r="BH952" s="257">
        <f>IF(N952="sníž. přenesená",J952,0)</f>
        <v>0</v>
      </c>
      <c r="BI952" s="257">
        <f>IF(N952="nulová",J952,0)</f>
        <v>0</v>
      </c>
      <c r="BJ952" s="19" t="s">
        <v>85</v>
      </c>
      <c r="BK952" s="257">
        <f>ROUND(I952*H952,2)</f>
        <v>0</v>
      </c>
      <c r="BL952" s="19" t="s">
        <v>175</v>
      </c>
      <c r="BM952" s="256" t="s">
        <v>2505</v>
      </c>
    </row>
    <row r="953" spans="1:65" s="2" customFormat="1" ht="21.75" customHeight="1">
      <c r="A953" s="40"/>
      <c r="B953" s="41"/>
      <c r="C953" s="245" t="s">
        <v>1726</v>
      </c>
      <c r="D953" s="245" t="s">
        <v>170</v>
      </c>
      <c r="E953" s="246" t="s">
        <v>2434</v>
      </c>
      <c r="F953" s="247" t="s">
        <v>2435</v>
      </c>
      <c r="G953" s="248" t="s">
        <v>173</v>
      </c>
      <c r="H953" s="249">
        <v>15</v>
      </c>
      <c r="I953" s="250"/>
      <c r="J953" s="251">
        <f>ROUND(I953*H953,2)</f>
        <v>0</v>
      </c>
      <c r="K953" s="247" t="s">
        <v>174</v>
      </c>
      <c r="L953" s="46"/>
      <c r="M953" s="252" t="s">
        <v>1</v>
      </c>
      <c r="N953" s="253" t="s">
        <v>42</v>
      </c>
      <c r="O953" s="93"/>
      <c r="P953" s="254">
        <f>O953*H953</f>
        <v>0</v>
      </c>
      <c r="Q953" s="254">
        <v>0.00881</v>
      </c>
      <c r="R953" s="254">
        <f>Q953*H953</f>
        <v>0.13215</v>
      </c>
      <c r="S953" s="254">
        <v>0</v>
      </c>
      <c r="T953" s="255">
        <f>S953*H953</f>
        <v>0</v>
      </c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  <c r="AE953" s="40"/>
      <c r="AR953" s="256" t="s">
        <v>300</v>
      </c>
      <c r="AT953" s="256" t="s">
        <v>170</v>
      </c>
      <c r="AU953" s="256" t="s">
        <v>87</v>
      </c>
      <c r="AY953" s="19" t="s">
        <v>167</v>
      </c>
      <c r="BE953" s="257">
        <f>IF(N953="základní",J953,0)</f>
        <v>0</v>
      </c>
      <c r="BF953" s="257">
        <f>IF(N953="snížená",J953,0)</f>
        <v>0</v>
      </c>
      <c r="BG953" s="257">
        <f>IF(N953="zákl. přenesená",J953,0)</f>
        <v>0</v>
      </c>
      <c r="BH953" s="257">
        <f>IF(N953="sníž. přenesená",J953,0)</f>
        <v>0</v>
      </c>
      <c r="BI953" s="257">
        <f>IF(N953="nulová",J953,0)</f>
        <v>0</v>
      </c>
      <c r="BJ953" s="19" t="s">
        <v>85</v>
      </c>
      <c r="BK953" s="257">
        <f>ROUND(I953*H953,2)</f>
        <v>0</v>
      </c>
      <c r="BL953" s="19" t="s">
        <v>300</v>
      </c>
      <c r="BM953" s="256" t="s">
        <v>2506</v>
      </c>
    </row>
    <row r="954" spans="1:65" s="2" customFormat="1" ht="16.5" customHeight="1">
      <c r="A954" s="40"/>
      <c r="B954" s="41"/>
      <c r="C954" s="245" t="s">
        <v>2507</v>
      </c>
      <c r="D954" s="245" t="s">
        <v>170</v>
      </c>
      <c r="E954" s="246" t="s">
        <v>2508</v>
      </c>
      <c r="F954" s="247" t="s">
        <v>2438</v>
      </c>
      <c r="G954" s="248" t="s">
        <v>2439</v>
      </c>
      <c r="H954" s="249">
        <v>75</v>
      </c>
      <c r="I954" s="250"/>
      <c r="J954" s="251">
        <f>ROUND(I954*H954,2)</f>
        <v>0</v>
      </c>
      <c r="K954" s="247" t="s">
        <v>317</v>
      </c>
      <c r="L954" s="46"/>
      <c r="M954" s="252" t="s">
        <v>1</v>
      </c>
      <c r="N954" s="253" t="s">
        <v>42</v>
      </c>
      <c r="O954" s="93"/>
      <c r="P954" s="254">
        <f>O954*H954</f>
        <v>0</v>
      </c>
      <c r="Q954" s="254">
        <v>0</v>
      </c>
      <c r="R954" s="254">
        <f>Q954*H954</f>
        <v>0</v>
      </c>
      <c r="S954" s="254">
        <v>0</v>
      </c>
      <c r="T954" s="255">
        <f>S954*H954</f>
        <v>0</v>
      </c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R954" s="256" t="s">
        <v>175</v>
      </c>
      <c r="AT954" s="256" t="s">
        <v>170</v>
      </c>
      <c r="AU954" s="256" t="s">
        <v>87</v>
      </c>
      <c r="AY954" s="19" t="s">
        <v>167</v>
      </c>
      <c r="BE954" s="257">
        <f>IF(N954="základní",J954,0)</f>
        <v>0</v>
      </c>
      <c r="BF954" s="257">
        <f>IF(N954="snížená",J954,0)</f>
        <v>0</v>
      </c>
      <c r="BG954" s="257">
        <f>IF(N954="zákl. přenesená",J954,0)</f>
        <v>0</v>
      </c>
      <c r="BH954" s="257">
        <f>IF(N954="sníž. přenesená",J954,0)</f>
        <v>0</v>
      </c>
      <c r="BI954" s="257">
        <f>IF(N954="nulová",J954,0)</f>
        <v>0</v>
      </c>
      <c r="BJ954" s="19" t="s">
        <v>85</v>
      </c>
      <c r="BK954" s="257">
        <f>ROUND(I954*H954,2)</f>
        <v>0</v>
      </c>
      <c r="BL954" s="19" t="s">
        <v>175</v>
      </c>
      <c r="BM954" s="256" t="s">
        <v>2509</v>
      </c>
    </row>
    <row r="955" spans="1:65" s="2" customFormat="1" ht="21.75" customHeight="1">
      <c r="A955" s="40"/>
      <c r="B955" s="41"/>
      <c r="C955" s="245" t="s">
        <v>1730</v>
      </c>
      <c r="D955" s="245" t="s">
        <v>170</v>
      </c>
      <c r="E955" s="246" t="s">
        <v>2471</v>
      </c>
      <c r="F955" s="247" t="s">
        <v>2472</v>
      </c>
      <c r="G955" s="248" t="s">
        <v>173</v>
      </c>
      <c r="H955" s="249">
        <v>25</v>
      </c>
      <c r="I955" s="250"/>
      <c r="J955" s="251">
        <f>ROUND(I955*H955,2)</f>
        <v>0</v>
      </c>
      <c r="K955" s="247" t="s">
        <v>174</v>
      </c>
      <c r="L955" s="46"/>
      <c r="M955" s="252" t="s">
        <v>1</v>
      </c>
      <c r="N955" s="253" t="s">
        <v>42</v>
      </c>
      <c r="O955" s="93"/>
      <c r="P955" s="254">
        <f>O955*H955</f>
        <v>0</v>
      </c>
      <c r="Q955" s="254">
        <v>6E-05</v>
      </c>
      <c r="R955" s="254">
        <f>Q955*H955</f>
        <v>0.0015</v>
      </c>
      <c r="S955" s="254">
        <v>0</v>
      </c>
      <c r="T955" s="255">
        <f>S955*H955</f>
        <v>0</v>
      </c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R955" s="256" t="s">
        <v>300</v>
      </c>
      <c r="AT955" s="256" t="s">
        <v>170</v>
      </c>
      <c r="AU955" s="256" t="s">
        <v>87</v>
      </c>
      <c r="AY955" s="19" t="s">
        <v>167</v>
      </c>
      <c r="BE955" s="257">
        <f>IF(N955="základní",J955,0)</f>
        <v>0</v>
      </c>
      <c r="BF955" s="257">
        <f>IF(N955="snížená",J955,0)</f>
        <v>0</v>
      </c>
      <c r="BG955" s="257">
        <f>IF(N955="zákl. přenesená",J955,0)</f>
        <v>0</v>
      </c>
      <c r="BH955" s="257">
        <f>IF(N955="sníž. přenesená",J955,0)</f>
        <v>0</v>
      </c>
      <c r="BI955" s="257">
        <f>IF(N955="nulová",J955,0)</f>
        <v>0</v>
      </c>
      <c r="BJ955" s="19" t="s">
        <v>85</v>
      </c>
      <c r="BK955" s="257">
        <f>ROUND(I955*H955,2)</f>
        <v>0</v>
      </c>
      <c r="BL955" s="19" t="s">
        <v>300</v>
      </c>
      <c r="BM955" s="256" t="s">
        <v>2510</v>
      </c>
    </row>
    <row r="956" spans="1:65" s="2" customFormat="1" ht="16.5" customHeight="1">
      <c r="A956" s="40"/>
      <c r="B956" s="41"/>
      <c r="C956" s="245" t="s">
        <v>2511</v>
      </c>
      <c r="D956" s="245" t="s">
        <v>170</v>
      </c>
      <c r="E956" s="246" t="s">
        <v>2474</v>
      </c>
      <c r="F956" s="247" t="s">
        <v>2475</v>
      </c>
      <c r="G956" s="248" t="s">
        <v>173</v>
      </c>
      <c r="H956" s="249">
        <v>35</v>
      </c>
      <c r="I956" s="250"/>
      <c r="J956" s="251">
        <f>ROUND(I956*H956,2)</f>
        <v>0</v>
      </c>
      <c r="K956" s="247" t="s">
        <v>317</v>
      </c>
      <c r="L956" s="46"/>
      <c r="M956" s="252" t="s">
        <v>1</v>
      </c>
      <c r="N956" s="253" t="s">
        <v>42</v>
      </c>
      <c r="O956" s="93"/>
      <c r="P956" s="254">
        <f>O956*H956</f>
        <v>0</v>
      </c>
      <c r="Q956" s="254">
        <v>0.024</v>
      </c>
      <c r="R956" s="254">
        <f>Q956*H956</f>
        <v>0.84</v>
      </c>
      <c r="S956" s="254">
        <v>0</v>
      </c>
      <c r="T956" s="255">
        <f>S956*H956</f>
        <v>0</v>
      </c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R956" s="256" t="s">
        <v>300</v>
      </c>
      <c r="AT956" s="256" t="s">
        <v>170</v>
      </c>
      <c r="AU956" s="256" t="s">
        <v>87</v>
      </c>
      <c r="AY956" s="19" t="s">
        <v>167</v>
      </c>
      <c r="BE956" s="257">
        <f>IF(N956="základní",J956,0)</f>
        <v>0</v>
      </c>
      <c r="BF956" s="257">
        <f>IF(N956="snížená",J956,0)</f>
        <v>0</v>
      </c>
      <c r="BG956" s="257">
        <f>IF(N956="zákl. přenesená",J956,0)</f>
        <v>0</v>
      </c>
      <c r="BH956" s="257">
        <f>IF(N956="sníž. přenesená",J956,0)</f>
        <v>0</v>
      </c>
      <c r="BI956" s="257">
        <f>IF(N956="nulová",J956,0)</f>
        <v>0</v>
      </c>
      <c r="BJ956" s="19" t="s">
        <v>85</v>
      </c>
      <c r="BK956" s="257">
        <f>ROUND(I956*H956,2)</f>
        <v>0</v>
      </c>
      <c r="BL956" s="19" t="s">
        <v>300</v>
      </c>
      <c r="BM956" s="256" t="s">
        <v>2512</v>
      </c>
    </row>
    <row r="957" spans="1:63" s="12" customFormat="1" ht="25.9" customHeight="1">
      <c r="A957" s="12"/>
      <c r="B957" s="229"/>
      <c r="C957" s="230"/>
      <c r="D957" s="231" t="s">
        <v>76</v>
      </c>
      <c r="E957" s="232" t="s">
        <v>376</v>
      </c>
      <c r="F957" s="232" t="s">
        <v>377</v>
      </c>
      <c r="G957" s="230"/>
      <c r="H957" s="230"/>
      <c r="I957" s="233"/>
      <c r="J957" s="234">
        <f>BK957</f>
        <v>0</v>
      </c>
      <c r="K957" s="230"/>
      <c r="L957" s="235"/>
      <c r="M957" s="236"/>
      <c r="N957" s="237"/>
      <c r="O957" s="237"/>
      <c r="P957" s="238">
        <f>P958</f>
        <v>0</v>
      </c>
      <c r="Q957" s="237"/>
      <c r="R957" s="238">
        <f>R958</f>
        <v>0.0013</v>
      </c>
      <c r="S957" s="237"/>
      <c r="T957" s="239">
        <f>T958</f>
        <v>0</v>
      </c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R957" s="240" t="s">
        <v>87</v>
      </c>
      <c r="AT957" s="241" t="s">
        <v>76</v>
      </c>
      <c r="AU957" s="241" t="s">
        <v>77</v>
      </c>
      <c r="AY957" s="240" t="s">
        <v>167</v>
      </c>
      <c r="BK957" s="242">
        <f>BK958</f>
        <v>0</v>
      </c>
    </row>
    <row r="958" spans="1:63" s="12" customFormat="1" ht="22.8" customHeight="1">
      <c r="A958" s="12"/>
      <c r="B958" s="229"/>
      <c r="C958" s="230"/>
      <c r="D958" s="231" t="s">
        <v>76</v>
      </c>
      <c r="E958" s="243" t="s">
        <v>723</v>
      </c>
      <c r="F958" s="243" t="s">
        <v>724</v>
      </c>
      <c r="G958" s="230"/>
      <c r="H958" s="230"/>
      <c r="I958" s="233"/>
      <c r="J958" s="244">
        <f>BK958</f>
        <v>0</v>
      </c>
      <c r="K958" s="230"/>
      <c r="L958" s="235"/>
      <c r="M958" s="236"/>
      <c r="N958" s="237"/>
      <c r="O958" s="237"/>
      <c r="P958" s="238">
        <f>SUM(P959:P1070)</f>
        <v>0</v>
      </c>
      <c r="Q958" s="237"/>
      <c r="R958" s="238">
        <f>SUM(R959:R1070)</f>
        <v>0.0013</v>
      </c>
      <c r="S958" s="237"/>
      <c r="T958" s="239">
        <f>SUM(T959:T1070)</f>
        <v>0</v>
      </c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R958" s="240" t="s">
        <v>87</v>
      </c>
      <c r="AT958" s="241" t="s">
        <v>76</v>
      </c>
      <c r="AU958" s="241" t="s">
        <v>85</v>
      </c>
      <c r="AY958" s="240" t="s">
        <v>167</v>
      </c>
      <c r="BK958" s="242">
        <f>SUM(BK959:BK1070)</f>
        <v>0</v>
      </c>
    </row>
    <row r="959" spans="1:65" s="2" customFormat="1" ht="16.5" customHeight="1">
      <c r="A959" s="40"/>
      <c r="B959" s="41"/>
      <c r="C959" s="245" t="s">
        <v>1668</v>
      </c>
      <c r="D959" s="245" t="s">
        <v>448</v>
      </c>
      <c r="E959" s="246" t="s">
        <v>2513</v>
      </c>
      <c r="F959" s="247" t="s">
        <v>2514</v>
      </c>
      <c r="G959" s="248" t="s">
        <v>173</v>
      </c>
      <c r="H959" s="249">
        <v>1012</v>
      </c>
      <c r="I959" s="250"/>
      <c r="J959" s="251">
        <f>ROUND(I959*H959,2)</f>
        <v>0</v>
      </c>
      <c r="K959" s="247" t="s">
        <v>317</v>
      </c>
      <c r="L959" s="46"/>
      <c r="M959" s="252" t="s">
        <v>1</v>
      </c>
      <c r="N959" s="253" t="s">
        <v>42</v>
      </c>
      <c r="O959" s="93"/>
      <c r="P959" s="254">
        <f>O959*H959</f>
        <v>0</v>
      </c>
      <c r="Q959" s="254">
        <v>0</v>
      </c>
      <c r="R959" s="254">
        <f>Q959*H959</f>
        <v>0</v>
      </c>
      <c r="S959" s="254">
        <v>0</v>
      </c>
      <c r="T959" s="255">
        <f>S959*H959</f>
        <v>0</v>
      </c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R959" s="256" t="s">
        <v>300</v>
      </c>
      <c r="AT959" s="256" t="s">
        <v>170</v>
      </c>
      <c r="AU959" s="256" t="s">
        <v>87</v>
      </c>
      <c r="AY959" s="19" t="s">
        <v>167</v>
      </c>
      <c r="BE959" s="257">
        <f>IF(N959="základní",J959,0)</f>
        <v>0</v>
      </c>
      <c r="BF959" s="257">
        <f>IF(N959="snížená",J959,0)</f>
        <v>0</v>
      </c>
      <c r="BG959" s="257">
        <f>IF(N959="zákl. přenesená",J959,0)</f>
        <v>0</v>
      </c>
      <c r="BH959" s="257">
        <f>IF(N959="sníž. přenesená",J959,0)</f>
        <v>0</v>
      </c>
      <c r="BI959" s="257">
        <f>IF(N959="nulová",J959,0)</f>
        <v>0</v>
      </c>
      <c r="BJ959" s="19" t="s">
        <v>85</v>
      </c>
      <c r="BK959" s="257">
        <f>ROUND(I959*H959,2)</f>
        <v>0</v>
      </c>
      <c r="BL959" s="19" t="s">
        <v>300</v>
      </c>
      <c r="BM959" s="256" t="s">
        <v>2515</v>
      </c>
    </row>
    <row r="960" spans="1:51" s="13" customFormat="1" ht="12">
      <c r="A960" s="13"/>
      <c r="B960" s="258"/>
      <c r="C960" s="259"/>
      <c r="D960" s="260" t="s">
        <v>177</v>
      </c>
      <c r="E960" s="261" t="s">
        <v>1</v>
      </c>
      <c r="F960" s="262" t="s">
        <v>2516</v>
      </c>
      <c r="G960" s="259"/>
      <c r="H960" s="261" t="s">
        <v>1</v>
      </c>
      <c r="I960" s="263"/>
      <c r="J960" s="259"/>
      <c r="K960" s="259"/>
      <c r="L960" s="264"/>
      <c r="M960" s="265"/>
      <c r="N960" s="266"/>
      <c r="O960" s="266"/>
      <c r="P960" s="266"/>
      <c r="Q960" s="266"/>
      <c r="R960" s="266"/>
      <c r="S960" s="266"/>
      <c r="T960" s="267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T960" s="268" t="s">
        <v>177</v>
      </c>
      <c r="AU960" s="268" t="s">
        <v>87</v>
      </c>
      <c r="AV960" s="13" t="s">
        <v>85</v>
      </c>
      <c r="AW960" s="13" t="s">
        <v>32</v>
      </c>
      <c r="AX960" s="13" t="s">
        <v>77</v>
      </c>
      <c r="AY960" s="268" t="s">
        <v>167</v>
      </c>
    </row>
    <row r="961" spans="1:51" s="13" customFormat="1" ht="12">
      <c r="A961" s="13"/>
      <c r="B961" s="258"/>
      <c r="C961" s="259"/>
      <c r="D961" s="260" t="s">
        <v>177</v>
      </c>
      <c r="E961" s="261" t="s">
        <v>1</v>
      </c>
      <c r="F961" s="262" t="s">
        <v>2517</v>
      </c>
      <c r="G961" s="259"/>
      <c r="H961" s="261" t="s">
        <v>1</v>
      </c>
      <c r="I961" s="263"/>
      <c r="J961" s="259"/>
      <c r="K961" s="259"/>
      <c r="L961" s="264"/>
      <c r="M961" s="265"/>
      <c r="N961" s="266"/>
      <c r="O961" s="266"/>
      <c r="P961" s="266"/>
      <c r="Q961" s="266"/>
      <c r="R961" s="266"/>
      <c r="S961" s="266"/>
      <c r="T961" s="267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T961" s="268" t="s">
        <v>177</v>
      </c>
      <c r="AU961" s="268" t="s">
        <v>87</v>
      </c>
      <c r="AV961" s="13" t="s">
        <v>85</v>
      </c>
      <c r="AW961" s="13" t="s">
        <v>32</v>
      </c>
      <c r="AX961" s="13" t="s">
        <v>77</v>
      </c>
      <c r="AY961" s="268" t="s">
        <v>167</v>
      </c>
    </row>
    <row r="962" spans="1:51" s="14" customFormat="1" ht="12">
      <c r="A962" s="14"/>
      <c r="B962" s="269"/>
      <c r="C962" s="270"/>
      <c r="D962" s="260" t="s">
        <v>177</v>
      </c>
      <c r="E962" s="271" t="s">
        <v>1</v>
      </c>
      <c r="F962" s="272" t="s">
        <v>2518</v>
      </c>
      <c r="G962" s="270"/>
      <c r="H962" s="273">
        <v>3.43</v>
      </c>
      <c r="I962" s="274"/>
      <c r="J962" s="270"/>
      <c r="K962" s="270"/>
      <c r="L962" s="275"/>
      <c r="M962" s="276"/>
      <c r="N962" s="277"/>
      <c r="O962" s="277"/>
      <c r="P962" s="277"/>
      <c r="Q962" s="277"/>
      <c r="R962" s="277"/>
      <c r="S962" s="277"/>
      <c r="T962" s="278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T962" s="279" t="s">
        <v>177</v>
      </c>
      <c r="AU962" s="279" t="s">
        <v>87</v>
      </c>
      <c r="AV962" s="14" t="s">
        <v>87</v>
      </c>
      <c r="AW962" s="14" t="s">
        <v>32</v>
      </c>
      <c r="AX962" s="14" t="s">
        <v>77</v>
      </c>
      <c r="AY962" s="279" t="s">
        <v>167</v>
      </c>
    </row>
    <row r="963" spans="1:51" s="13" customFormat="1" ht="12">
      <c r="A963" s="13"/>
      <c r="B963" s="258"/>
      <c r="C963" s="259"/>
      <c r="D963" s="260" t="s">
        <v>177</v>
      </c>
      <c r="E963" s="261" t="s">
        <v>1</v>
      </c>
      <c r="F963" s="262" t="s">
        <v>2519</v>
      </c>
      <c r="G963" s="259"/>
      <c r="H963" s="261" t="s">
        <v>1</v>
      </c>
      <c r="I963" s="263"/>
      <c r="J963" s="259"/>
      <c r="K963" s="259"/>
      <c r="L963" s="264"/>
      <c r="M963" s="265"/>
      <c r="N963" s="266"/>
      <c r="O963" s="266"/>
      <c r="P963" s="266"/>
      <c r="Q963" s="266"/>
      <c r="R963" s="266"/>
      <c r="S963" s="266"/>
      <c r="T963" s="267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T963" s="268" t="s">
        <v>177</v>
      </c>
      <c r="AU963" s="268" t="s">
        <v>87</v>
      </c>
      <c r="AV963" s="13" t="s">
        <v>85</v>
      </c>
      <c r="AW963" s="13" t="s">
        <v>32</v>
      </c>
      <c r="AX963" s="13" t="s">
        <v>77</v>
      </c>
      <c r="AY963" s="268" t="s">
        <v>167</v>
      </c>
    </row>
    <row r="964" spans="1:51" s="14" customFormat="1" ht="12">
      <c r="A964" s="14"/>
      <c r="B964" s="269"/>
      <c r="C964" s="270"/>
      <c r="D964" s="260" t="s">
        <v>177</v>
      </c>
      <c r="E964" s="271" t="s">
        <v>1</v>
      </c>
      <c r="F964" s="272" t="s">
        <v>2520</v>
      </c>
      <c r="G964" s="270"/>
      <c r="H964" s="273">
        <v>1.75</v>
      </c>
      <c r="I964" s="274"/>
      <c r="J964" s="270"/>
      <c r="K964" s="270"/>
      <c r="L964" s="275"/>
      <c r="M964" s="276"/>
      <c r="N964" s="277"/>
      <c r="O964" s="277"/>
      <c r="P964" s="277"/>
      <c r="Q964" s="277"/>
      <c r="R964" s="277"/>
      <c r="S964" s="277"/>
      <c r="T964" s="278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T964" s="279" t="s">
        <v>177</v>
      </c>
      <c r="AU964" s="279" t="s">
        <v>87</v>
      </c>
      <c r="AV964" s="14" t="s">
        <v>87</v>
      </c>
      <c r="AW964" s="14" t="s">
        <v>32</v>
      </c>
      <c r="AX964" s="14" t="s">
        <v>77</v>
      </c>
      <c r="AY964" s="279" t="s">
        <v>167</v>
      </c>
    </row>
    <row r="965" spans="1:51" s="13" customFormat="1" ht="12">
      <c r="A965" s="13"/>
      <c r="B965" s="258"/>
      <c r="C965" s="259"/>
      <c r="D965" s="260" t="s">
        <v>177</v>
      </c>
      <c r="E965" s="261" t="s">
        <v>1</v>
      </c>
      <c r="F965" s="262" t="s">
        <v>2521</v>
      </c>
      <c r="G965" s="259"/>
      <c r="H965" s="261" t="s">
        <v>1</v>
      </c>
      <c r="I965" s="263"/>
      <c r="J965" s="259"/>
      <c r="K965" s="259"/>
      <c r="L965" s="264"/>
      <c r="M965" s="265"/>
      <c r="N965" s="266"/>
      <c r="O965" s="266"/>
      <c r="P965" s="266"/>
      <c r="Q965" s="266"/>
      <c r="R965" s="266"/>
      <c r="S965" s="266"/>
      <c r="T965" s="267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T965" s="268" t="s">
        <v>177</v>
      </c>
      <c r="AU965" s="268" t="s">
        <v>87</v>
      </c>
      <c r="AV965" s="13" t="s">
        <v>85</v>
      </c>
      <c r="AW965" s="13" t="s">
        <v>32</v>
      </c>
      <c r="AX965" s="13" t="s">
        <v>77</v>
      </c>
      <c r="AY965" s="268" t="s">
        <v>167</v>
      </c>
    </row>
    <row r="966" spans="1:51" s="14" customFormat="1" ht="12">
      <c r="A966" s="14"/>
      <c r="B966" s="269"/>
      <c r="C966" s="270"/>
      <c r="D966" s="260" t="s">
        <v>177</v>
      </c>
      <c r="E966" s="271" t="s">
        <v>1</v>
      </c>
      <c r="F966" s="272" t="s">
        <v>2522</v>
      </c>
      <c r="G966" s="270"/>
      <c r="H966" s="273">
        <v>4.26</v>
      </c>
      <c r="I966" s="274"/>
      <c r="J966" s="270"/>
      <c r="K966" s="270"/>
      <c r="L966" s="275"/>
      <c r="M966" s="276"/>
      <c r="N966" s="277"/>
      <c r="O966" s="277"/>
      <c r="P966" s="277"/>
      <c r="Q966" s="277"/>
      <c r="R966" s="277"/>
      <c r="S966" s="277"/>
      <c r="T966" s="278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T966" s="279" t="s">
        <v>177</v>
      </c>
      <c r="AU966" s="279" t="s">
        <v>87</v>
      </c>
      <c r="AV966" s="14" t="s">
        <v>87</v>
      </c>
      <c r="AW966" s="14" t="s">
        <v>32</v>
      </c>
      <c r="AX966" s="14" t="s">
        <v>77</v>
      </c>
      <c r="AY966" s="279" t="s">
        <v>167</v>
      </c>
    </row>
    <row r="967" spans="1:51" s="13" customFormat="1" ht="12">
      <c r="A967" s="13"/>
      <c r="B967" s="258"/>
      <c r="C967" s="259"/>
      <c r="D967" s="260" t="s">
        <v>177</v>
      </c>
      <c r="E967" s="261" t="s">
        <v>1</v>
      </c>
      <c r="F967" s="262" t="s">
        <v>2523</v>
      </c>
      <c r="G967" s="259"/>
      <c r="H967" s="261" t="s">
        <v>1</v>
      </c>
      <c r="I967" s="263"/>
      <c r="J967" s="259"/>
      <c r="K967" s="259"/>
      <c r="L967" s="264"/>
      <c r="M967" s="265"/>
      <c r="N967" s="266"/>
      <c r="O967" s="266"/>
      <c r="P967" s="266"/>
      <c r="Q967" s="266"/>
      <c r="R967" s="266"/>
      <c r="S967" s="266"/>
      <c r="T967" s="267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T967" s="268" t="s">
        <v>177</v>
      </c>
      <c r="AU967" s="268" t="s">
        <v>87</v>
      </c>
      <c r="AV967" s="13" t="s">
        <v>85</v>
      </c>
      <c r="AW967" s="13" t="s">
        <v>32</v>
      </c>
      <c r="AX967" s="13" t="s">
        <v>77</v>
      </c>
      <c r="AY967" s="268" t="s">
        <v>167</v>
      </c>
    </row>
    <row r="968" spans="1:51" s="14" customFormat="1" ht="12">
      <c r="A968" s="14"/>
      <c r="B968" s="269"/>
      <c r="C968" s="270"/>
      <c r="D968" s="260" t="s">
        <v>177</v>
      </c>
      <c r="E968" s="271" t="s">
        <v>1</v>
      </c>
      <c r="F968" s="272" t="s">
        <v>2524</v>
      </c>
      <c r="G968" s="270"/>
      <c r="H968" s="273">
        <v>30.96</v>
      </c>
      <c r="I968" s="274"/>
      <c r="J968" s="270"/>
      <c r="K968" s="270"/>
      <c r="L968" s="275"/>
      <c r="M968" s="276"/>
      <c r="N968" s="277"/>
      <c r="O968" s="277"/>
      <c r="P968" s="277"/>
      <c r="Q968" s="277"/>
      <c r="R968" s="277"/>
      <c r="S968" s="277"/>
      <c r="T968" s="278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T968" s="279" t="s">
        <v>177</v>
      </c>
      <c r="AU968" s="279" t="s">
        <v>87</v>
      </c>
      <c r="AV968" s="14" t="s">
        <v>87</v>
      </c>
      <c r="AW968" s="14" t="s">
        <v>32</v>
      </c>
      <c r="AX968" s="14" t="s">
        <v>77</v>
      </c>
      <c r="AY968" s="279" t="s">
        <v>167</v>
      </c>
    </row>
    <row r="969" spans="1:51" s="13" customFormat="1" ht="12">
      <c r="A969" s="13"/>
      <c r="B969" s="258"/>
      <c r="C969" s="259"/>
      <c r="D969" s="260" t="s">
        <v>177</v>
      </c>
      <c r="E969" s="261" t="s">
        <v>1</v>
      </c>
      <c r="F969" s="262" t="s">
        <v>2525</v>
      </c>
      <c r="G969" s="259"/>
      <c r="H969" s="261" t="s">
        <v>1</v>
      </c>
      <c r="I969" s="263"/>
      <c r="J969" s="259"/>
      <c r="K969" s="259"/>
      <c r="L969" s="264"/>
      <c r="M969" s="265"/>
      <c r="N969" s="266"/>
      <c r="O969" s="266"/>
      <c r="P969" s="266"/>
      <c r="Q969" s="266"/>
      <c r="R969" s="266"/>
      <c r="S969" s="266"/>
      <c r="T969" s="267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T969" s="268" t="s">
        <v>177</v>
      </c>
      <c r="AU969" s="268" t="s">
        <v>87</v>
      </c>
      <c r="AV969" s="13" t="s">
        <v>85</v>
      </c>
      <c r="AW969" s="13" t="s">
        <v>32</v>
      </c>
      <c r="AX969" s="13" t="s">
        <v>77</v>
      </c>
      <c r="AY969" s="268" t="s">
        <v>167</v>
      </c>
    </row>
    <row r="970" spans="1:51" s="14" customFormat="1" ht="12">
      <c r="A970" s="14"/>
      <c r="B970" s="269"/>
      <c r="C970" s="270"/>
      <c r="D970" s="260" t="s">
        <v>177</v>
      </c>
      <c r="E970" s="271" t="s">
        <v>1</v>
      </c>
      <c r="F970" s="272" t="s">
        <v>2526</v>
      </c>
      <c r="G970" s="270"/>
      <c r="H970" s="273">
        <v>3.52</v>
      </c>
      <c r="I970" s="274"/>
      <c r="J970" s="270"/>
      <c r="K970" s="270"/>
      <c r="L970" s="275"/>
      <c r="M970" s="276"/>
      <c r="N970" s="277"/>
      <c r="O970" s="277"/>
      <c r="P970" s="277"/>
      <c r="Q970" s="277"/>
      <c r="R970" s="277"/>
      <c r="S970" s="277"/>
      <c r="T970" s="278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T970" s="279" t="s">
        <v>177</v>
      </c>
      <c r="AU970" s="279" t="s">
        <v>87</v>
      </c>
      <c r="AV970" s="14" t="s">
        <v>87</v>
      </c>
      <c r="AW970" s="14" t="s">
        <v>32</v>
      </c>
      <c r="AX970" s="14" t="s">
        <v>77</v>
      </c>
      <c r="AY970" s="279" t="s">
        <v>167</v>
      </c>
    </row>
    <row r="971" spans="1:51" s="13" customFormat="1" ht="12">
      <c r="A971" s="13"/>
      <c r="B971" s="258"/>
      <c r="C971" s="259"/>
      <c r="D971" s="260" t="s">
        <v>177</v>
      </c>
      <c r="E971" s="261" t="s">
        <v>1</v>
      </c>
      <c r="F971" s="262" t="s">
        <v>2527</v>
      </c>
      <c r="G971" s="259"/>
      <c r="H971" s="261" t="s">
        <v>1</v>
      </c>
      <c r="I971" s="263"/>
      <c r="J971" s="259"/>
      <c r="K971" s="259"/>
      <c r="L971" s="264"/>
      <c r="M971" s="265"/>
      <c r="N971" s="266"/>
      <c r="O971" s="266"/>
      <c r="P971" s="266"/>
      <c r="Q971" s="266"/>
      <c r="R971" s="266"/>
      <c r="S971" s="266"/>
      <c r="T971" s="267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T971" s="268" t="s">
        <v>177</v>
      </c>
      <c r="AU971" s="268" t="s">
        <v>87</v>
      </c>
      <c r="AV971" s="13" t="s">
        <v>85</v>
      </c>
      <c r="AW971" s="13" t="s">
        <v>32</v>
      </c>
      <c r="AX971" s="13" t="s">
        <v>77</v>
      </c>
      <c r="AY971" s="268" t="s">
        <v>167</v>
      </c>
    </row>
    <row r="972" spans="1:51" s="14" customFormat="1" ht="12">
      <c r="A972" s="14"/>
      <c r="B972" s="269"/>
      <c r="C972" s="270"/>
      <c r="D972" s="260" t="s">
        <v>177</v>
      </c>
      <c r="E972" s="271" t="s">
        <v>1</v>
      </c>
      <c r="F972" s="272" t="s">
        <v>2528</v>
      </c>
      <c r="G972" s="270"/>
      <c r="H972" s="273">
        <v>6.29</v>
      </c>
      <c r="I972" s="274"/>
      <c r="J972" s="270"/>
      <c r="K972" s="270"/>
      <c r="L972" s="275"/>
      <c r="M972" s="276"/>
      <c r="N972" s="277"/>
      <c r="O972" s="277"/>
      <c r="P972" s="277"/>
      <c r="Q972" s="277"/>
      <c r="R972" s="277"/>
      <c r="S972" s="277"/>
      <c r="T972" s="278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T972" s="279" t="s">
        <v>177</v>
      </c>
      <c r="AU972" s="279" t="s">
        <v>87</v>
      </c>
      <c r="AV972" s="14" t="s">
        <v>87</v>
      </c>
      <c r="AW972" s="14" t="s">
        <v>32</v>
      </c>
      <c r="AX972" s="14" t="s">
        <v>77</v>
      </c>
      <c r="AY972" s="279" t="s">
        <v>167</v>
      </c>
    </row>
    <row r="973" spans="1:51" s="13" customFormat="1" ht="12">
      <c r="A973" s="13"/>
      <c r="B973" s="258"/>
      <c r="C973" s="259"/>
      <c r="D973" s="260" t="s">
        <v>177</v>
      </c>
      <c r="E973" s="261" t="s">
        <v>1</v>
      </c>
      <c r="F973" s="262" t="s">
        <v>2529</v>
      </c>
      <c r="G973" s="259"/>
      <c r="H973" s="261" t="s">
        <v>1</v>
      </c>
      <c r="I973" s="263"/>
      <c r="J973" s="259"/>
      <c r="K973" s="259"/>
      <c r="L973" s="264"/>
      <c r="M973" s="265"/>
      <c r="N973" s="266"/>
      <c r="O973" s="266"/>
      <c r="P973" s="266"/>
      <c r="Q973" s="266"/>
      <c r="R973" s="266"/>
      <c r="S973" s="266"/>
      <c r="T973" s="267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T973" s="268" t="s">
        <v>177</v>
      </c>
      <c r="AU973" s="268" t="s">
        <v>87</v>
      </c>
      <c r="AV973" s="13" t="s">
        <v>85</v>
      </c>
      <c r="AW973" s="13" t="s">
        <v>32</v>
      </c>
      <c r="AX973" s="13" t="s">
        <v>77</v>
      </c>
      <c r="AY973" s="268" t="s">
        <v>167</v>
      </c>
    </row>
    <row r="974" spans="1:51" s="14" customFormat="1" ht="12">
      <c r="A974" s="14"/>
      <c r="B974" s="269"/>
      <c r="C974" s="270"/>
      <c r="D974" s="260" t="s">
        <v>177</v>
      </c>
      <c r="E974" s="271" t="s">
        <v>1</v>
      </c>
      <c r="F974" s="272" t="s">
        <v>2530</v>
      </c>
      <c r="G974" s="270"/>
      <c r="H974" s="273">
        <v>17.49</v>
      </c>
      <c r="I974" s="274"/>
      <c r="J974" s="270"/>
      <c r="K974" s="270"/>
      <c r="L974" s="275"/>
      <c r="M974" s="276"/>
      <c r="N974" s="277"/>
      <c r="O974" s="277"/>
      <c r="P974" s="277"/>
      <c r="Q974" s="277"/>
      <c r="R974" s="277"/>
      <c r="S974" s="277"/>
      <c r="T974" s="278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T974" s="279" t="s">
        <v>177</v>
      </c>
      <c r="AU974" s="279" t="s">
        <v>87</v>
      </c>
      <c r="AV974" s="14" t="s">
        <v>87</v>
      </c>
      <c r="AW974" s="14" t="s">
        <v>32</v>
      </c>
      <c r="AX974" s="14" t="s">
        <v>77</v>
      </c>
      <c r="AY974" s="279" t="s">
        <v>167</v>
      </c>
    </row>
    <row r="975" spans="1:51" s="13" customFormat="1" ht="12">
      <c r="A975" s="13"/>
      <c r="B975" s="258"/>
      <c r="C975" s="259"/>
      <c r="D975" s="260" t="s">
        <v>177</v>
      </c>
      <c r="E975" s="261" t="s">
        <v>1</v>
      </c>
      <c r="F975" s="262" t="s">
        <v>2531</v>
      </c>
      <c r="G975" s="259"/>
      <c r="H975" s="261" t="s">
        <v>1</v>
      </c>
      <c r="I975" s="263"/>
      <c r="J975" s="259"/>
      <c r="K975" s="259"/>
      <c r="L975" s="264"/>
      <c r="M975" s="265"/>
      <c r="N975" s="266"/>
      <c r="O975" s="266"/>
      <c r="P975" s="266"/>
      <c r="Q975" s="266"/>
      <c r="R975" s="266"/>
      <c r="S975" s="266"/>
      <c r="T975" s="267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T975" s="268" t="s">
        <v>177</v>
      </c>
      <c r="AU975" s="268" t="s">
        <v>87</v>
      </c>
      <c r="AV975" s="13" t="s">
        <v>85</v>
      </c>
      <c r="AW975" s="13" t="s">
        <v>32</v>
      </c>
      <c r="AX975" s="13" t="s">
        <v>77</v>
      </c>
      <c r="AY975" s="268" t="s">
        <v>167</v>
      </c>
    </row>
    <row r="976" spans="1:51" s="14" customFormat="1" ht="12">
      <c r="A976" s="14"/>
      <c r="B976" s="269"/>
      <c r="C976" s="270"/>
      <c r="D976" s="260" t="s">
        <v>177</v>
      </c>
      <c r="E976" s="271" t="s">
        <v>1</v>
      </c>
      <c r="F976" s="272" t="s">
        <v>2532</v>
      </c>
      <c r="G976" s="270"/>
      <c r="H976" s="273">
        <v>9.99</v>
      </c>
      <c r="I976" s="274"/>
      <c r="J976" s="270"/>
      <c r="K976" s="270"/>
      <c r="L976" s="275"/>
      <c r="M976" s="276"/>
      <c r="N976" s="277"/>
      <c r="O976" s="277"/>
      <c r="P976" s="277"/>
      <c r="Q976" s="277"/>
      <c r="R976" s="277"/>
      <c r="S976" s="277"/>
      <c r="T976" s="278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T976" s="279" t="s">
        <v>177</v>
      </c>
      <c r="AU976" s="279" t="s">
        <v>87</v>
      </c>
      <c r="AV976" s="14" t="s">
        <v>87</v>
      </c>
      <c r="AW976" s="14" t="s">
        <v>32</v>
      </c>
      <c r="AX976" s="14" t="s">
        <v>77</v>
      </c>
      <c r="AY976" s="279" t="s">
        <v>167</v>
      </c>
    </row>
    <row r="977" spans="1:51" s="13" customFormat="1" ht="12">
      <c r="A977" s="13"/>
      <c r="B977" s="258"/>
      <c r="C977" s="259"/>
      <c r="D977" s="260" t="s">
        <v>177</v>
      </c>
      <c r="E977" s="261" t="s">
        <v>1</v>
      </c>
      <c r="F977" s="262" t="s">
        <v>2533</v>
      </c>
      <c r="G977" s="259"/>
      <c r="H977" s="261" t="s">
        <v>1</v>
      </c>
      <c r="I977" s="263"/>
      <c r="J977" s="259"/>
      <c r="K977" s="259"/>
      <c r="L977" s="264"/>
      <c r="M977" s="265"/>
      <c r="N977" s="266"/>
      <c r="O977" s="266"/>
      <c r="P977" s="266"/>
      <c r="Q977" s="266"/>
      <c r="R977" s="266"/>
      <c r="S977" s="266"/>
      <c r="T977" s="267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T977" s="268" t="s">
        <v>177</v>
      </c>
      <c r="AU977" s="268" t="s">
        <v>87</v>
      </c>
      <c r="AV977" s="13" t="s">
        <v>85</v>
      </c>
      <c r="AW977" s="13" t="s">
        <v>32</v>
      </c>
      <c r="AX977" s="13" t="s">
        <v>77</v>
      </c>
      <c r="AY977" s="268" t="s">
        <v>167</v>
      </c>
    </row>
    <row r="978" spans="1:51" s="14" customFormat="1" ht="12">
      <c r="A978" s="14"/>
      <c r="B978" s="269"/>
      <c r="C978" s="270"/>
      <c r="D978" s="260" t="s">
        <v>177</v>
      </c>
      <c r="E978" s="271" t="s">
        <v>1</v>
      </c>
      <c r="F978" s="272" t="s">
        <v>332</v>
      </c>
      <c r="G978" s="270"/>
      <c r="H978" s="273">
        <v>5.8</v>
      </c>
      <c r="I978" s="274"/>
      <c r="J978" s="270"/>
      <c r="K978" s="270"/>
      <c r="L978" s="275"/>
      <c r="M978" s="276"/>
      <c r="N978" s="277"/>
      <c r="O978" s="277"/>
      <c r="P978" s="277"/>
      <c r="Q978" s="277"/>
      <c r="R978" s="277"/>
      <c r="S978" s="277"/>
      <c r="T978" s="278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T978" s="279" t="s">
        <v>177</v>
      </c>
      <c r="AU978" s="279" t="s">
        <v>87</v>
      </c>
      <c r="AV978" s="14" t="s">
        <v>87</v>
      </c>
      <c r="AW978" s="14" t="s">
        <v>32</v>
      </c>
      <c r="AX978" s="14" t="s">
        <v>77</v>
      </c>
      <c r="AY978" s="279" t="s">
        <v>167</v>
      </c>
    </row>
    <row r="979" spans="1:51" s="13" customFormat="1" ht="12">
      <c r="A979" s="13"/>
      <c r="B979" s="258"/>
      <c r="C979" s="259"/>
      <c r="D979" s="260" t="s">
        <v>177</v>
      </c>
      <c r="E979" s="261" t="s">
        <v>1</v>
      </c>
      <c r="F979" s="262" t="s">
        <v>2534</v>
      </c>
      <c r="G979" s="259"/>
      <c r="H979" s="261" t="s">
        <v>1</v>
      </c>
      <c r="I979" s="263"/>
      <c r="J979" s="259"/>
      <c r="K979" s="259"/>
      <c r="L979" s="264"/>
      <c r="M979" s="265"/>
      <c r="N979" s="266"/>
      <c r="O979" s="266"/>
      <c r="P979" s="266"/>
      <c r="Q979" s="266"/>
      <c r="R979" s="266"/>
      <c r="S979" s="266"/>
      <c r="T979" s="267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T979" s="268" t="s">
        <v>177</v>
      </c>
      <c r="AU979" s="268" t="s">
        <v>87</v>
      </c>
      <c r="AV979" s="13" t="s">
        <v>85</v>
      </c>
      <c r="AW979" s="13" t="s">
        <v>32</v>
      </c>
      <c r="AX979" s="13" t="s">
        <v>77</v>
      </c>
      <c r="AY979" s="268" t="s">
        <v>167</v>
      </c>
    </row>
    <row r="980" spans="1:51" s="14" customFormat="1" ht="12">
      <c r="A980" s="14"/>
      <c r="B980" s="269"/>
      <c r="C980" s="270"/>
      <c r="D980" s="260" t="s">
        <v>177</v>
      </c>
      <c r="E980" s="271" t="s">
        <v>1</v>
      </c>
      <c r="F980" s="272" t="s">
        <v>2535</v>
      </c>
      <c r="G980" s="270"/>
      <c r="H980" s="273">
        <v>13.24</v>
      </c>
      <c r="I980" s="274"/>
      <c r="J980" s="270"/>
      <c r="K980" s="270"/>
      <c r="L980" s="275"/>
      <c r="M980" s="276"/>
      <c r="N980" s="277"/>
      <c r="O980" s="277"/>
      <c r="P980" s="277"/>
      <c r="Q980" s="277"/>
      <c r="R980" s="277"/>
      <c r="S980" s="277"/>
      <c r="T980" s="278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T980" s="279" t="s">
        <v>177</v>
      </c>
      <c r="AU980" s="279" t="s">
        <v>87</v>
      </c>
      <c r="AV980" s="14" t="s">
        <v>87</v>
      </c>
      <c r="AW980" s="14" t="s">
        <v>32</v>
      </c>
      <c r="AX980" s="14" t="s">
        <v>77</v>
      </c>
      <c r="AY980" s="279" t="s">
        <v>167</v>
      </c>
    </row>
    <row r="981" spans="1:51" s="13" customFormat="1" ht="12">
      <c r="A981" s="13"/>
      <c r="B981" s="258"/>
      <c r="C981" s="259"/>
      <c r="D981" s="260" t="s">
        <v>177</v>
      </c>
      <c r="E981" s="261" t="s">
        <v>1</v>
      </c>
      <c r="F981" s="262" t="s">
        <v>2536</v>
      </c>
      <c r="G981" s="259"/>
      <c r="H981" s="261" t="s">
        <v>1</v>
      </c>
      <c r="I981" s="263"/>
      <c r="J981" s="259"/>
      <c r="K981" s="259"/>
      <c r="L981" s="264"/>
      <c r="M981" s="265"/>
      <c r="N981" s="266"/>
      <c r="O981" s="266"/>
      <c r="P981" s="266"/>
      <c r="Q981" s="266"/>
      <c r="R981" s="266"/>
      <c r="S981" s="266"/>
      <c r="T981" s="267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T981" s="268" t="s">
        <v>177</v>
      </c>
      <c r="AU981" s="268" t="s">
        <v>87</v>
      </c>
      <c r="AV981" s="13" t="s">
        <v>85</v>
      </c>
      <c r="AW981" s="13" t="s">
        <v>32</v>
      </c>
      <c r="AX981" s="13" t="s">
        <v>77</v>
      </c>
      <c r="AY981" s="268" t="s">
        <v>167</v>
      </c>
    </row>
    <row r="982" spans="1:51" s="14" customFormat="1" ht="12">
      <c r="A982" s="14"/>
      <c r="B982" s="269"/>
      <c r="C982" s="270"/>
      <c r="D982" s="260" t="s">
        <v>177</v>
      </c>
      <c r="E982" s="271" t="s">
        <v>1</v>
      </c>
      <c r="F982" s="272" t="s">
        <v>2537</v>
      </c>
      <c r="G982" s="270"/>
      <c r="H982" s="273">
        <v>72.52</v>
      </c>
      <c r="I982" s="274"/>
      <c r="J982" s="270"/>
      <c r="K982" s="270"/>
      <c r="L982" s="275"/>
      <c r="M982" s="276"/>
      <c r="N982" s="277"/>
      <c r="O982" s="277"/>
      <c r="P982" s="277"/>
      <c r="Q982" s="277"/>
      <c r="R982" s="277"/>
      <c r="S982" s="277"/>
      <c r="T982" s="278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T982" s="279" t="s">
        <v>177</v>
      </c>
      <c r="AU982" s="279" t="s">
        <v>87</v>
      </c>
      <c r="AV982" s="14" t="s">
        <v>87</v>
      </c>
      <c r="AW982" s="14" t="s">
        <v>32</v>
      </c>
      <c r="AX982" s="14" t="s">
        <v>77</v>
      </c>
      <c r="AY982" s="279" t="s">
        <v>167</v>
      </c>
    </row>
    <row r="983" spans="1:51" s="13" customFormat="1" ht="12">
      <c r="A983" s="13"/>
      <c r="B983" s="258"/>
      <c r="C983" s="259"/>
      <c r="D983" s="260" t="s">
        <v>177</v>
      </c>
      <c r="E983" s="261" t="s">
        <v>1</v>
      </c>
      <c r="F983" s="262" t="s">
        <v>2538</v>
      </c>
      <c r="G983" s="259"/>
      <c r="H983" s="261" t="s">
        <v>1</v>
      </c>
      <c r="I983" s="263"/>
      <c r="J983" s="259"/>
      <c r="K983" s="259"/>
      <c r="L983" s="264"/>
      <c r="M983" s="265"/>
      <c r="N983" s="266"/>
      <c r="O983" s="266"/>
      <c r="P983" s="266"/>
      <c r="Q983" s="266"/>
      <c r="R983" s="266"/>
      <c r="S983" s="266"/>
      <c r="T983" s="267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T983" s="268" t="s">
        <v>177</v>
      </c>
      <c r="AU983" s="268" t="s">
        <v>87</v>
      </c>
      <c r="AV983" s="13" t="s">
        <v>85</v>
      </c>
      <c r="AW983" s="13" t="s">
        <v>32</v>
      </c>
      <c r="AX983" s="13" t="s">
        <v>77</v>
      </c>
      <c r="AY983" s="268" t="s">
        <v>167</v>
      </c>
    </row>
    <row r="984" spans="1:51" s="14" customFormat="1" ht="12">
      <c r="A984" s="14"/>
      <c r="B984" s="269"/>
      <c r="C984" s="270"/>
      <c r="D984" s="260" t="s">
        <v>177</v>
      </c>
      <c r="E984" s="271" t="s">
        <v>1</v>
      </c>
      <c r="F984" s="272" t="s">
        <v>2539</v>
      </c>
      <c r="G984" s="270"/>
      <c r="H984" s="273">
        <v>24.55</v>
      </c>
      <c r="I984" s="274"/>
      <c r="J984" s="270"/>
      <c r="K984" s="270"/>
      <c r="L984" s="275"/>
      <c r="M984" s="276"/>
      <c r="N984" s="277"/>
      <c r="O984" s="277"/>
      <c r="P984" s="277"/>
      <c r="Q984" s="277"/>
      <c r="R984" s="277"/>
      <c r="S984" s="277"/>
      <c r="T984" s="278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T984" s="279" t="s">
        <v>177</v>
      </c>
      <c r="AU984" s="279" t="s">
        <v>87</v>
      </c>
      <c r="AV984" s="14" t="s">
        <v>87</v>
      </c>
      <c r="AW984" s="14" t="s">
        <v>32</v>
      </c>
      <c r="AX984" s="14" t="s">
        <v>77</v>
      </c>
      <c r="AY984" s="279" t="s">
        <v>167</v>
      </c>
    </row>
    <row r="985" spans="1:51" s="13" customFormat="1" ht="12">
      <c r="A985" s="13"/>
      <c r="B985" s="258"/>
      <c r="C985" s="259"/>
      <c r="D985" s="260" t="s">
        <v>177</v>
      </c>
      <c r="E985" s="261" t="s">
        <v>1</v>
      </c>
      <c r="F985" s="262" t="s">
        <v>2540</v>
      </c>
      <c r="G985" s="259"/>
      <c r="H985" s="261" t="s">
        <v>1</v>
      </c>
      <c r="I985" s="263"/>
      <c r="J985" s="259"/>
      <c r="K985" s="259"/>
      <c r="L985" s="264"/>
      <c r="M985" s="265"/>
      <c r="N985" s="266"/>
      <c r="O985" s="266"/>
      <c r="P985" s="266"/>
      <c r="Q985" s="266"/>
      <c r="R985" s="266"/>
      <c r="S985" s="266"/>
      <c r="T985" s="267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T985" s="268" t="s">
        <v>177</v>
      </c>
      <c r="AU985" s="268" t="s">
        <v>87</v>
      </c>
      <c r="AV985" s="13" t="s">
        <v>85</v>
      </c>
      <c r="AW985" s="13" t="s">
        <v>32</v>
      </c>
      <c r="AX985" s="13" t="s">
        <v>77</v>
      </c>
      <c r="AY985" s="268" t="s">
        <v>167</v>
      </c>
    </row>
    <row r="986" spans="1:51" s="14" customFormat="1" ht="12">
      <c r="A986" s="14"/>
      <c r="B986" s="269"/>
      <c r="C986" s="270"/>
      <c r="D986" s="260" t="s">
        <v>177</v>
      </c>
      <c r="E986" s="271" t="s">
        <v>1</v>
      </c>
      <c r="F986" s="272" t="s">
        <v>2541</v>
      </c>
      <c r="G986" s="270"/>
      <c r="H986" s="273">
        <v>16.08</v>
      </c>
      <c r="I986" s="274"/>
      <c r="J986" s="270"/>
      <c r="K986" s="270"/>
      <c r="L986" s="275"/>
      <c r="M986" s="276"/>
      <c r="N986" s="277"/>
      <c r="O986" s="277"/>
      <c r="P986" s="277"/>
      <c r="Q986" s="277"/>
      <c r="R986" s="277"/>
      <c r="S986" s="277"/>
      <c r="T986" s="278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T986" s="279" t="s">
        <v>177</v>
      </c>
      <c r="AU986" s="279" t="s">
        <v>87</v>
      </c>
      <c r="AV986" s="14" t="s">
        <v>87</v>
      </c>
      <c r="AW986" s="14" t="s">
        <v>32</v>
      </c>
      <c r="AX986" s="14" t="s">
        <v>77</v>
      </c>
      <c r="AY986" s="279" t="s">
        <v>167</v>
      </c>
    </row>
    <row r="987" spans="1:51" s="13" customFormat="1" ht="12">
      <c r="A987" s="13"/>
      <c r="B987" s="258"/>
      <c r="C987" s="259"/>
      <c r="D987" s="260" t="s">
        <v>177</v>
      </c>
      <c r="E987" s="261" t="s">
        <v>1</v>
      </c>
      <c r="F987" s="262" t="s">
        <v>2542</v>
      </c>
      <c r="G987" s="259"/>
      <c r="H987" s="261" t="s">
        <v>1</v>
      </c>
      <c r="I987" s="263"/>
      <c r="J987" s="259"/>
      <c r="K987" s="259"/>
      <c r="L987" s="264"/>
      <c r="M987" s="265"/>
      <c r="N987" s="266"/>
      <c r="O987" s="266"/>
      <c r="P987" s="266"/>
      <c r="Q987" s="266"/>
      <c r="R987" s="266"/>
      <c r="S987" s="266"/>
      <c r="T987" s="267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T987" s="268" t="s">
        <v>177</v>
      </c>
      <c r="AU987" s="268" t="s">
        <v>87</v>
      </c>
      <c r="AV987" s="13" t="s">
        <v>85</v>
      </c>
      <c r="AW987" s="13" t="s">
        <v>32</v>
      </c>
      <c r="AX987" s="13" t="s">
        <v>77</v>
      </c>
      <c r="AY987" s="268" t="s">
        <v>167</v>
      </c>
    </row>
    <row r="988" spans="1:51" s="14" customFormat="1" ht="12">
      <c r="A988" s="14"/>
      <c r="B988" s="269"/>
      <c r="C988" s="270"/>
      <c r="D988" s="260" t="s">
        <v>177</v>
      </c>
      <c r="E988" s="271" t="s">
        <v>1</v>
      </c>
      <c r="F988" s="272" t="s">
        <v>2543</v>
      </c>
      <c r="G988" s="270"/>
      <c r="H988" s="273">
        <v>3.63</v>
      </c>
      <c r="I988" s="274"/>
      <c r="J988" s="270"/>
      <c r="K988" s="270"/>
      <c r="L988" s="275"/>
      <c r="M988" s="276"/>
      <c r="N988" s="277"/>
      <c r="O988" s="277"/>
      <c r="P988" s="277"/>
      <c r="Q988" s="277"/>
      <c r="R988" s="277"/>
      <c r="S988" s="277"/>
      <c r="T988" s="278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T988" s="279" t="s">
        <v>177</v>
      </c>
      <c r="AU988" s="279" t="s">
        <v>87</v>
      </c>
      <c r="AV988" s="14" t="s">
        <v>87</v>
      </c>
      <c r="AW988" s="14" t="s">
        <v>32</v>
      </c>
      <c r="AX988" s="14" t="s">
        <v>77</v>
      </c>
      <c r="AY988" s="279" t="s">
        <v>167</v>
      </c>
    </row>
    <row r="989" spans="1:51" s="13" customFormat="1" ht="12">
      <c r="A989" s="13"/>
      <c r="B989" s="258"/>
      <c r="C989" s="259"/>
      <c r="D989" s="260" t="s">
        <v>177</v>
      </c>
      <c r="E989" s="261" t="s">
        <v>1</v>
      </c>
      <c r="F989" s="262" t="s">
        <v>2544</v>
      </c>
      <c r="G989" s="259"/>
      <c r="H989" s="261" t="s">
        <v>1</v>
      </c>
      <c r="I989" s="263"/>
      <c r="J989" s="259"/>
      <c r="K989" s="259"/>
      <c r="L989" s="264"/>
      <c r="M989" s="265"/>
      <c r="N989" s="266"/>
      <c r="O989" s="266"/>
      <c r="P989" s="266"/>
      <c r="Q989" s="266"/>
      <c r="R989" s="266"/>
      <c r="S989" s="266"/>
      <c r="T989" s="267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T989" s="268" t="s">
        <v>177</v>
      </c>
      <c r="AU989" s="268" t="s">
        <v>87</v>
      </c>
      <c r="AV989" s="13" t="s">
        <v>85</v>
      </c>
      <c r="AW989" s="13" t="s">
        <v>32</v>
      </c>
      <c r="AX989" s="13" t="s">
        <v>77</v>
      </c>
      <c r="AY989" s="268" t="s">
        <v>167</v>
      </c>
    </row>
    <row r="990" spans="1:51" s="14" customFormat="1" ht="12">
      <c r="A990" s="14"/>
      <c r="B990" s="269"/>
      <c r="C990" s="270"/>
      <c r="D990" s="260" t="s">
        <v>177</v>
      </c>
      <c r="E990" s="271" t="s">
        <v>1</v>
      </c>
      <c r="F990" s="272" t="s">
        <v>2545</v>
      </c>
      <c r="G990" s="270"/>
      <c r="H990" s="273">
        <v>3.78</v>
      </c>
      <c r="I990" s="274"/>
      <c r="J990" s="270"/>
      <c r="K990" s="270"/>
      <c r="L990" s="275"/>
      <c r="M990" s="276"/>
      <c r="N990" s="277"/>
      <c r="O990" s="277"/>
      <c r="P990" s="277"/>
      <c r="Q990" s="277"/>
      <c r="R990" s="277"/>
      <c r="S990" s="277"/>
      <c r="T990" s="278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T990" s="279" t="s">
        <v>177</v>
      </c>
      <c r="AU990" s="279" t="s">
        <v>87</v>
      </c>
      <c r="AV990" s="14" t="s">
        <v>87</v>
      </c>
      <c r="AW990" s="14" t="s">
        <v>32</v>
      </c>
      <c r="AX990" s="14" t="s">
        <v>77</v>
      </c>
      <c r="AY990" s="279" t="s">
        <v>167</v>
      </c>
    </row>
    <row r="991" spans="1:51" s="13" customFormat="1" ht="12">
      <c r="A991" s="13"/>
      <c r="B991" s="258"/>
      <c r="C991" s="259"/>
      <c r="D991" s="260" t="s">
        <v>177</v>
      </c>
      <c r="E991" s="261" t="s">
        <v>1</v>
      </c>
      <c r="F991" s="262" t="s">
        <v>2546</v>
      </c>
      <c r="G991" s="259"/>
      <c r="H991" s="261" t="s">
        <v>1</v>
      </c>
      <c r="I991" s="263"/>
      <c r="J991" s="259"/>
      <c r="K991" s="259"/>
      <c r="L991" s="264"/>
      <c r="M991" s="265"/>
      <c r="N991" s="266"/>
      <c r="O991" s="266"/>
      <c r="P991" s="266"/>
      <c r="Q991" s="266"/>
      <c r="R991" s="266"/>
      <c r="S991" s="266"/>
      <c r="T991" s="267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T991" s="268" t="s">
        <v>177</v>
      </c>
      <c r="AU991" s="268" t="s">
        <v>87</v>
      </c>
      <c r="AV991" s="13" t="s">
        <v>85</v>
      </c>
      <c r="AW991" s="13" t="s">
        <v>32</v>
      </c>
      <c r="AX991" s="13" t="s">
        <v>77</v>
      </c>
      <c r="AY991" s="268" t="s">
        <v>167</v>
      </c>
    </row>
    <row r="992" spans="1:51" s="14" customFormat="1" ht="12">
      <c r="A992" s="14"/>
      <c r="B992" s="269"/>
      <c r="C992" s="270"/>
      <c r="D992" s="260" t="s">
        <v>177</v>
      </c>
      <c r="E992" s="271" t="s">
        <v>1</v>
      </c>
      <c r="F992" s="272" t="s">
        <v>2547</v>
      </c>
      <c r="G992" s="270"/>
      <c r="H992" s="273">
        <v>12.64</v>
      </c>
      <c r="I992" s="274"/>
      <c r="J992" s="270"/>
      <c r="K992" s="270"/>
      <c r="L992" s="275"/>
      <c r="M992" s="276"/>
      <c r="N992" s="277"/>
      <c r="O992" s="277"/>
      <c r="P992" s="277"/>
      <c r="Q992" s="277"/>
      <c r="R992" s="277"/>
      <c r="S992" s="277"/>
      <c r="T992" s="278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T992" s="279" t="s">
        <v>177</v>
      </c>
      <c r="AU992" s="279" t="s">
        <v>87</v>
      </c>
      <c r="AV992" s="14" t="s">
        <v>87</v>
      </c>
      <c r="AW992" s="14" t="s">
        <v>32</v>
      </c>
      <c r="AX992" s="14" t="s">
        <v>77</v>
      </c>
      <c r="AY992" s="279" t="s">
        <v>167</v>
      </c>
    </row>
    <row r="993" spans="1:51" s="13" customFormat="1" ht="12">
      <c r="A993" s="13"/>
      <c r="B993" s="258"/>
      <c r="C993" s="259"/>
      <c r="D993" s="260" t="s">
        <v>177</v>
      </c>
      <c r="E993" s="261" t="s">
        <v>1</v>
      </c>
      <c r="F993" s="262" t="s">
        <v>2548</v>
      </c>
      <c r="G993" s="259"/>
      <c r="H993" s="261" t="s">
        <v>1</v>
      </c>
      <c r="I993" s="263"/>
      <c r="J993" s="259"/>
      <c r="K993" s="259"/>
      <c r="L993" s="264"/>
      <c r="M993" s="265"/>
      <c r="N993" s="266"/>
      <c r="O993" s="266"/>
      <c r="P993" s="266"/>
      <c r="Q993" s="266"/>
      <c r="R993" s="266"/>
      <c r="S993" s="266"/>
      <c r="T993" s="267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T993" s="268" t="s">
        <v>177</v>
      </c>
      <c r="AU993" s="268" t="s">
        <v>87</v>
      </c>
      <c r="AV993" s="13" t="s">
        <v>85</v>
      </c>
      <c r="AW993" s="13" t="s">
        <v>32</v>
      </c>
      <c r="AX993" s="13" t="s">
        <v>77</v>
      </c>
      <c r="AY993" s="268" t="s">
        <v>167</v>
      </c>
    </row>
    <row r="994" spans="1:51" s="14" customFormat="1" ht="12">
      <c r="A994" s="14"/>
      <c r="B994" s="269"/>
      <c r="C994" s="270"/>
      <c r="D994" s="260" t="s">
        <v>177</v>
      </c>
      <c r="E994" s="271" t="s">
        <v>1</v>
      </c>
      <c r="F994" s="272" t="s">
        <v>2549</v>
      </c>
      <c r="G994" s="270"/>
      <c r="H994" s="273">
        <v>6.54</v>
      </c>
      <c r="I994" s="274"/>
      <c r="J994" s="270"/>
      <c r="K994" s="270"/>
      <c r="L994" s="275"/>
      <c r="M994" s="276"/>
      <c r="N994" s="277"/>
      <c r="O994" s="277"/>
      <c r="P994" s="277"/>
      <c r="Q994" s="277"/>
      <c r="R994" s="277"/>
      <c r="S994" s="277"/>
      <c r="T994" s="278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T994" s="279" t="s">
        <v>177</v>
      </c>
      <c r="AU994" s="279" t="s">
        <v>87</v>
      </c>
      <c r="AV994" s="14" t="s">
        <v>87</v>
      </c>
      <c r="AW994" s="14" t="s">
        <v>32</v>
      </c>
      <c r="AX994" s="14" t="s">
        <v>77</v>
      </c>
      <c r="AY994" s="279" t="s">
        <v>167</v>
      </c>
    </row>
    <row r="995" spans="1:51" s="13" customFormat="1" ht="12">
      <c r="A995" s="13"/>
      <c r="B995" s="258"/>
      <c r="C995" s="259"/>
      <c r="D995" s="260" t="s">
        <v>177</v>
      </c>
      <c r="E995" s="261" t="s">
        <v>1</v>
      </c>
      <c r="F995" s="262" t="s">
        <v>2550</v>
      </c>
      <c r="G995" s="259"/>
      <c r="H995" s="261" t="s">
        <v>1</v>
      </c>
      <c r="I995" s="263"/>
      <c r="J995" s="259"/>
      <c r="K995" s="259"/>
      <c r="L995" s="264"/>
      <c r="M995" s="265"/>
      <c r="N995" s="266"/>
      <c r="O995" s="266"/>
      <c r="P995" s="266"/>
      <c r="Q995" s="266"/>
      <c r="R995" s="266"/>
      <c r="S995" s="266"/>
      <c r="T995" s="267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268" t="s">
        <v>177</v>
      </c>
      <c r="AU995" s="268" t="s">
        <v>87</v>
      </c>
      <c r="AV995" s="13" t="s">
        <v>85</v>
      </c>
      <c r="AW995" s="13" t="s">
        <v>32</v>
      </c>
      <c r="AX995" s="13" t="s">
        <v>77</v>
      </c>
      <c r="AY995" s="268" t="s">
        <v>167</v>
      </c>
    </row>
    <row r="996" spans="1:51" s="14" customFormat="1" ht="12">
      <c r="A996" s="14"/>
      <c r="B996" s="269"/>
      <c r="C996" s="270"/>
      <c r="D996" s="260" t="s">
        <v>177</v>
      </c>
      <c r="E996" s="271" t="s">
        <v>1</v>
      </c>
      <c r="F996" s="272" t="s">
        <v>2551</v>
      </c>
      <c r="G996" s="270"/>
      <c r="H996" s="273">
        <v>1.64</v>
      </c>
      <c r="I996" s="274"/>
      <c r="J996" s="270"/>
      <c r="K996" s="270"/>
      <c r="L996" s="275"/>
      <c r="M996" s="276"/>
      <c r="N996" s="277"/>
      <c r="O996" s="277"/>
      <c r="P996" s="277"/>
      <c r="Q996" s="277"/>
      <c r="R996" s="277"/>
      <c r="S996" s="277"/>
      <c r="T996" s="278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279" t="s">
        <v>177</v>
      </c>
      <c r="AU996" s="279" t="s">
        <v>87</v>
      </c>
      <c r="AV996" s="14" t="s">
        <v>87</v>
      </c>
      <c r="AW996" s="14" t="s">
        <v>32</v>
      </c>
      <c r="AX996" s="14" t="s">
        <v>77</v>
      </c>
      <c r="AY996" s="279" t="s">
        <v>167</v>
      </c>
    </row>
    <row r="997" spans="1:51" s="13" customFormat="1" ht="12">
      <c r="A997" s="13"/>
      <c r="B997" s="258"/>
      <c r="C997" s="259"/>
      <c r="D997" s="260" t="s">
        <v>177</v>
      </c>
      <c r="E997" s="261" t="s">
        <v>1</v>
      </c>
      <c r="F997" s="262" t="s">
        <v>2552</v>
      </c>
      <c r="G997" s="259"/>
      <c r="H997" s="261" t="s">
        <v>1</v>
      </c>
      <c r="I997" s="263"/>
      <c r="J997" s="259"/>
      <c r="K997" s="259"/>
      <c r="L997" s="264"/>
      <c r="M997" s="265"/>
      <c r="N997" s="266"/>
      <c r="O997" s="266"/>
      <c r="P997" s="266"/>
      <c r="Q997" s="266"/>
      <c r="R997" s="266"/>
      <c r="S997" s="266"/>
      <c r="T997" s="267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T997" s="268" t="s">
        <v>177</v>
      </c>
      <c r="AU997" s="268" t="s">
        <v>87</v>
      </c>
      <c r="AV997" s="13" t="s">
        <v>85</v>
      </c>
      <c r="AW997" s="13" t="s">
        <v>32</v>
      </c>
      <c r="AX997" s="13" t="s">
        <v>77</v>
      </c>
      <c r="AY997" s="268" t="s">
        <v>167</v>
      </c>
    </row>
    <row r="998" spans="1:51" s="14" customFormat="1" ht="12">
      <c r="A998" s="14"/>
      <c r="B998" s="269"/>
      <c r="C998" s="270"/>
      <c r="D998" s="260" t="s">
        <v>177</v>
      </c>
      <c r="E998" s="271" t="s">
        <v>1</v>
      </c>
      <c r="F998" s="272" t="s">
        <v>2553</v>
      </c>
      <c r="G998" s="270"/>
      <c r="H998" s="273">
        <v>3.94</v>
      </c>
      <c r="I998" s="274"/>
      <c r="J998" s="270"/>
      <c r="K998" s="270"/>
      <c r="L998" s="275"/>
      <c r="M998" s="276"/>
      <c r="N998" s="277"/>
      <c r="O998" s="277"/>
      <c r="P998" s="277"/>
      <c r="Q998" s="277"/>
      <c r="R998" s="277"/>
      <c r="S998" s="277"/>
      <c r="T998" s="278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T998" s="279" t="s">
        <v>177</v>
      </c>
      <c r="AU998" s="279" t="s">
        <v>87</v>
      </c>
      <c r="AV998" s="14" t="s">
        <v>87</v>
      </c>
      <c r="AW998" s="14" t="s">
        <v>32</v>
      </c>
      <c r="AX998" s="14" t="s">
        <v>77</v>
      </c>
      <c r="AY998" s="279" t="s">
        <v>167</v>
      </c>
    </row>
    <row r="999" spans="1:51" s="13" customFormat="1" ht="12">
      <c r="A999" s="13"/>
      <c r="B999" s="258"/>
      <c r="C999" s="259"/>
      <c r="D999" s="260" t="s">
        <v>177</v>
      </c>
      <c r="E999" s="261" t="s">
        <v>1</v>
      </c>
      <c r="F999" s="262" t="s">
        <v>2554</v>
      </c>
      <c r="G999" s="259"/>
      <c r="H999" s="261" t="s">
        <v>1</v>
      </c>
      <c r="I999" s="263"/>
      <c r="J999" s="259"/>
      <c r="K999" s="259"/>
      <c r="L999" s="264"/>
      <c r="M999" s="265"/>
      <c r="N999" s="266"/>
      <c r="O999" s="266"/>
      <c r="P999" s="266"/>
      <c r="Q999" s="266"/>
      <c r="R999" s="266"/>
      <c r="S999" s="266"/>
      <c r="T999" s="267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T999" s="268" t="s">
        <v>177</v>
      </c>
      <c r="AU999" s="268" t="s">
        <v>87</v>
      </c>
      <c r="AV999" s="13" t="s">
        <v>85</v>
      </c>
      <c r="AW999" s="13" t="s">
        <v>32</v>
      </c>
      <c r="AX999" s="13" t="s">
        <v>77</v>
      </c>
      <c r="AY999" s="268" t="s">
        <v>167</v>
      </c>
    </row>
    <row r="1000" spans="1:51" s="14" customFormat="1" ht="12">
      <c r="A1000" s="14"/>
      <c r="B1000" s="269"/>
      <c r="C1000" s="270"/>
      <c r="D1000" s="260" t="s">
        <v>177</v>
      </c>
      <c r="E1000" s="271" t="s">
        <v>1</v>
      </c>
      <c r="F1000" s="272" t="s">
        <v>2555</v>
      </c>
      <c r="G1000" s="270"/>
      <c r="H1000" s="273">
        <v>6.41</v>
      </c>
      <c r="I1000" s="274"/>
      <c r="J1000" s="270"/>
      <c r="K1000" s="270"/>
      <c r="L1000" s="275"/>
      <c r="M1000" s="276"/>
      <c r="N1000" s="277"/>
      <c r="O1000" s="277"/>
      <c r="P1000" s="277"/>
      <c r="Q1000" s="277"/>
      <c r="R1000" s="277"/>
      <c r="S1000" s="277"/>
      <c r="T1000" s="278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T1000" s="279" t="s">
        <v>177</v>
      </c>
      <c r="AU1000" s="279" t="s">
        <v>87</v>
      </c>
      <c r="AV1000" s="14" t="s">
        <v>87</v>
      </c>
      <c r="AW1000" s="14" t="s">
        <v>32</v>
      </c>
      <c r="AX1000" s="14" t="s">
        <v>77</v>
      </c>
      <c r="AY1000" s="279" t="s">
        <v>167</v>
      </c>
    </row>
    <row r="1001" spans="1:51" s="13" customFormat="1" ht="12">
      <c r="A1001" s="13"/>
      <c r="B1001" s="258"/>
      <c r="C1001" s="259"/>
      <c r="D1001" s="260" t="s">
        <v>177</v>
      </c>
      <c r="E1001" s="261" t="s">
        <v>1</v>
      </c>
      <c r="F1001" s="262" t="s">
        <v>2556</v>
      </c>
      <c r="G1001" s="259"/>
      <c r="H1001" s="261" t="s">
        <v>1</v>
      </c>
      <c r="I1001" s="263"/>
      <c r="J1001" s="259"/>
      <c r="K1001" s="259"/>
      <c r="L1001" s="264"/>
      <c r="M1001" s="265"/>
      <c r="N1001" s="266"/>
      <c r="O1001" s="266"/>
      <c r="P1001" s="266"/>
      <c r="Q1001" s="266"/>
      <c r="R1001" s="266"/>
      <c r="S1001" s="266"/>
      <c r="T1001" s="267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T1001" s="268" t="s">
        <v>177</v>
      </c>
      <c r="AU1001" s="268" t="s">
        <v>87</v>
      </c>
      <c r="AV1001" s="13" t="s">
        <v>85</v>
      </c>
      <c r="AW1001" s="13" t="s">
        <v>32</v>
      </c>
      <c r="AX1001" s="13" t="s">
        <v>77</v>
      </c>
      <c r="AY1001" s="268" t="s">
        <v>167</v>
      </c>
    </row>
    <row r="1002" spans="1:51" s="14" customFormat="1" ht="12">
      <c r="A1002" s="14"/>
      <c r="B1002" s="269"/>
      <c r="C1002" s="270"/>
      <c r="D1002" s="260" t="s">
        <v>177</v>
      </c>
      <c r="E1002" s="271" t="s">
        <v>1</v>
      </c>
      <c r="F1002" s="272" t="s">
        <v>2557</v>
      </c>
      <c r="G1002" s="270"/>
      <c r="H1002" s="273">
        <v>19.27</v>
      </c>
      <c r="I1002" s="274"/>
      <c r="J1002" s="270"/>
      <c r="K1002" s="270"/>
      <c r="L1002" s="275"/>
      <c r="M1002" s="276"/>
      <c r="N1002" s="277"/>
      <c r="O1002" s="277"/>
      <c r="P1002" s="277"/>
      <c r="Q1002" s="277"/>
      <c r="R1002" s="277"/>
      <c r="S1002" s="277"/>
      <c r="T1002" s="278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T1002" s="279" t="s">
        <v>177</v>
      </c>
      <c r="AU1002" s="279" t="s">
        <v>87</v>
      </c>
      <c r="AV1002" s="14" t="s">
        <v>87</v>
      </c>
      <c r="AW1002" s="14" t="s">
        <v>32</v>
      </c>
      <c r="AX1002" s="14" t="s">
        <v>77</v>
      </c>
      <c r="AY1002" s="279" t="s">
        <v>167</v>
      </c>
    </row>
    <row r="1003" spans="1:51" s="13" customFormat="1" ht="12">
      <c r="A1003" s="13"/>
      <c r="B1003" s="258"/>
      <c r="C1003" s="259"/>
      <c r="D1003" s="260" t="s">
        <v>177</v>
      </c>
      <c r="E1003" s="261" t="s">
        <v>1</v>
      </c>
      <c r="F1003" s="262" t="s">
        <v>2558</v>
      </c>
      <c r="G1003" s="259"/>
      <c r="H1003" s="261" t="s">
        <v>1</v>
      </c>
      <c r="I1003" s="263"/>
      <c r="J1003" s="259"/>
      <c r="K1003" s="259"/>
      <c r="L1003" s="264"/>
      <c r="M1003" s="265"/>
      <c r="N1003" s="266"/>
      <c r="O1003" s="266"/>
      <c r="P1003" s="266"/>
      <c r="Q1003" s="266"/>
      <c r="R1003" s="266"/>
      <c r="S1003" s="266"/>
      <c r="T1003" s="267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T1003" s="268" t="s">
        <v>177</v>
      </c>
      <c r="AU1003" s="268" t="s">
        <v>87</v>
      </c>
      <c r="AV1003" s="13" t="s">
        <v>85</v>
      </c>
      <c r="AW1003" s="13" t="s">
        <v>32</v>
      </c>
      <c r="AX1003" s="13" t="s">
        <v>77</v>
      </c>
      <c r="AY1003" s="268" t="s">
        <v>167</v>
      </c>
    </row>
    <row r="1004" spans="1:51" s="14" customFormat="1" ht="12">
      <c r="A1004" s="14"/>
      <c r="B1004" s="269"/>
      <c r="C1004" s="270"/>
      <c r="D1004" s="260" t="s">
        <v>177</v>
      </c>
      <c r="E1004" s="271" t="s">
        <v>1</v>
      </c>
      <c r="F1004" s="272" t="s">
        <v>2559</v>
      </c>
      <c r="G1004" s="270"/>
      <c r="H1004" s="273">
        <v>43.29</v>
      </c>
      <c r="I1004" s="274"/>
      <c r="J1004" s="270"/>
      <c r="K1004" s="270"/>
      <c r="L1004" s="275"/>
      <c r="M1004" s="276"/>
      <c r="N1004" s="277"/>
      <c r="O1004" s="277"/>
      <c r="P1004" s="277"/>
      <c r="Q1004" s="277"/>
      <c r="R1004" s="277"/>
      <c r="S1004" s="277"/>
      <c r="T1004" s="278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T1004" s="279" t="s">
        <v>177</v>
      </c>
      <c r="AU1004" s="279" t="s">
        <v>87</v>
      </c>
      <c r="AV1004" s="14" t="s">
        <v>87</v>
      </c>
      <c r="AW1004" s="14" t="s">
        <v>32</v>
      </c>
      <c r="AX1004" s="14" t="s">
        <v>77</v>
      </c>
      <c r="AY1004" s="279" t="s">
        <v>167</v>
      </c>
    </row>
    <row r="1005" spans="1:51" s="13" customFormat="1" ht="12">
      <c r="A1005" s="13"/>
      <c r="B1005" s="258"/>
      <c r="C1005" s="259"/>
      <c r="D1005" s="260" t="s">
        <v>177</v>
      </c>
      <c r="E1005" s="261" t="s">
        <v>1</v>
      </c>
      <c r="F1005" s="262" t="s">
        <v>2560</v>
      </c>
      <c r="G1005" s="259"/>
      <c r="H1005" s="261" t="s">
        <v>1</v>
      </c>
      <c r="I1005" s="263"/>
      <c r="J1005" s="259"/>
      <c r="K1005" s="259"/>
      <c r="L1005" s="264"/>
      <c r="M1005" s="265"/>
      <c r="N1005" s="266"/>
      <c r="O1005" s="266"/>
      <c r="P1005" s="266"/>
      <c r="Q1005" s="266"/>
      <c r="R1005" s="266"/>
      <c r="S1005" s="266"/>
      <c r="T1005" s="267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T1005" s="268" t="s">
        <v>177</v>
      </c>
      <c r="AU1005" s="268" t="s">
        <v>87</v>
      </c>
      <c r="AV1005" s="13" t="s">
        <v>85</v>
      </c>
      <c r="AW1005" s="13" t="s">
        <v>32</v>
      </c>
      <c r="AX1005" s="13" t="s">
        <v>77</v>
      </c>
      <c r="AY1005" s="268" t="s">
        <v>167</v>
      </c>
    </row>
    <row r="1006" spans="1:51" s="14" customFormat="1" ht="12">
      <c r="A1006" s="14"/>
      <c r="B1006" s="269"/>
      <c r="C1006" s="270"/>
      <c r="D1006" s="260" t="s">
        <v>177</v>
      </c>
      <c r="E1006" s="271" t="s">
        <v>1</v>
      </c>
      <c r="F1006" s="272" t="s">
        <v>2561</v>
      </c>
      <c r="G1006" s="270"/>
      <c r="H1006" s="273">
        <v>32.33</v>
      </c>
      <c r="I1006" s="274"/>
      <c r="J1006" s="270"/>
      <c r="K1006" s="270"/>
      <c r="L1006" s="275"/>
      <c r="M1006" s="276"/>
      <c r="N1006" s="277"/>
      <c r="O1006" s="277"/>
      <c r="P1006" s="277"/>
      <c r="Q1006" s="277"/>
      <c r="R1006" s="277"/>
      <c r="S1006" s="277"/>
      <c r="T1006" s="278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T1006" s="279" t="s">
        <v>177</v>
      </c>
      <c r="AU1006" s="279" t="s">
        <v>87</v>
      </c>
      <c r="AV1006" s="14" t="s">
        <v>87</v>
      </c>
      <c r="AW1006" s="14" t="s">
        <v>32</v>
      </c>
      <c r="AX1006" s="14" t="s">
        <v>77</v>
      </c>
      <c r="AY1006" s="279" t="s">
        <v>167</v>
      </c>
    </row>
    <row r="1007" spans="1:51" s="13" customFormat="1" ht="12">
      <c r="A1007" s="13"/>
      <c r="B1007" s="258"/>
      <c r="C1007" s="259"/>
      <c r="D1007" s="260" t="s">
        <v>177</v>
      </c>
      <c r="E1007" s="261" t="s">
        <v>1</v>
      </c>
      <c r="F1007" s="262" t="s">
        <v>2562</v>
      </c>
      <c r="G1007" s="259"/>
      <c r="H1007" s="261" t="s">
        <v>1</v>
      </c>
      <c r="I1007" s="263"/>
      <c r="J1007" s="259"/>
      <c r="K1007" s="259"/>
      <c r="L1007" s="264"/>
      <c r="M1007" s="265"/>
      <c r="N1007" s="266"/>
      <c r="O1007" s="266"/>
      <c r="P1007" s="266"/>
      <c r="Q1007" s="266"/>
      <c r="R1007" s="266"/>
      <c r="S1007" s="266"/>
      <c r="T1007" s="267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T1007" s="268" t="s">
        <v>177</v>
      </c>
      <c r="AU1007" s="268" t="s">
        <v>87</v>
      </c>
      <c r="AV1007" s="13" t="s">
        <v>85</v>
      </c>
      <c r="AW1007" s="13" t="s">
        <v>32</v>
      </c>
      <c r="AX1007" s="13" t="s">
        <v>77</v>
      </c>
      <c r="AY1007" s="268" t="s">
        <v>167</v>
      </c>
    </row>
    <row r="1008" spans="1:51" s="14" customFormat="1" ht="12">
      <c r="A1008" s="14"/>
      <c r="B1008" s="269"/>
      <c r="C1008" s="270"/>
      <c r="D1008" s="260" t="s">
        <v>177</v>
      </c>
      <c r="E1008" s="271" t="s">
        <v>1</v>
      </c>
      <c r="F1008" s="272" t="s">
        <v>2563</v>
      </c>
      <c r="G1008" s="270"/>
      <c r="H1008" s="273">
        <v>2.86</v>
      </c>
      <c r="I1008" s="274"/>
      <c r="J1008" s="270"/>
      <c r="K1008" s="270"/>
      <c r="L1008" s="275"/>
      <c r="M1008" s="276"/>
      <c r="N1008" s="277"/>
      <c r="O1008" s="277"/>
      <c r="P1008" s="277"/>
      <c r="Q1008" s="277"/>
      <c r="R1008" s="277"/>
      <c r="S1008" s="277"/>
      <c r="T1008" s="278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T1008" s="279" t="s">
        <v>177</v>
      </c>
      <c r="AU1008" s="279" t="s">
        <v>87</v>
      </c>
      <c r="AV1008" s="14" t="s">
        <v>87</v>
      </c>
      <c r="AW1008" s="14" t="s">
        <v>32</v>
      </c>
      <c r="AX1008" s="14" t="s">
        <v>77</v>
      </c>
      <c r="AY1008" s="279" t="s">
        <v>167</v>
      </c>
    </row>
    <row r="1009" spans="1:51" s="13" customFormat="1" ht="12">
      <c r="A1009" s="13"/>
      <c r="B1009" s="258"/>
      <c r="C1009" s="259"/>
      <c r="D1009" s="260" t="s">
        <v>177</v>
      </c>
      <c r="E1009" s="261" t="s">
        <v>1</v>
      </c>
      <c r="F1009" s="262" t="s">
        <v>2564</v>
      </c>
      <c r="G1009" s="259"/>
      <c r="H1009" s="261" t="s">
        <v>1</v>
      </c>
      <c r="I1009" s="263"/>
      <c r="J1009" s="259"/>
      <c r="K1009" s="259"/>
      <c r="L1009" s="264"/>
      <c r="M1009" s="265"/>
      <c r="N1009" s="266"/>
      <c r="O1009" s="266"/>
      <c r="P1009" s="266"/>
      <c r="Q1009" s="266"/>
      <c r="R1009" s="266"/>
      <c r="S1009" s="266"/>
      <c r="T1009" s="267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T1009" s="268" t="s">
        <v>177</v>
      </c>
      <c r="AU1009" s="268" t="s">
        <v>87</v>
      </c>
      <c r="AV1009" s="13" t="s">
        <v>85</v>
      </c>
      <c r="AW1009" s="13" t="s">
        <v>32</v>
      </c>
      <c r="AX1009" s="13" t="s">
        <v>77</v>
      </c>
      <c r="AY1009" s="268" t="s">
        <v>167</v>
      </c>
    </row>
    <row r="1010" spans="1:51" s="14" customFormat="1" ht="12">
      <c r="A1010" s="14"/>
      <c r="B1010" s="269"/>
      <c r="C1010" s="270"/>
      <c r="D1010" s="260" t="s">
        <v>177</v>
      </c>
      <c r="E1010" s="271" t="s">
        <v>1</v>
      </c>
      <c r="F1010" s="272" t="s">
        <v>2565</v>
      </c>
      <c r="G1010" s="270"/>
      <c r="H1010" s="273">
        <v>256.41</v>
      </c>
      <c r="I1010" s="274"/>
      <c r="J1010" s="270"/>
      <c r="K1010" s="270"/>
      <c r="L1010" s="275"/>
      <c r="M1010" s="276"/>
      <c r="N1010" s="277"/>
      <c r="O1010" s="277"/>
      <c r="P1010" s="277"/>
      <c r="Q1010" s="277"/>
      <c r="R1010" s="277"/>
      <c r="S1010" s="277"/>
      <c r="T1010" s="278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T1010" s="279" t="s">
        <v>177</v>
      </c>
      <c r="AU1010" s="279" t="s">
        <v>87</v>
      </c>
      <c r="AV1010" s="14" t="s">
        <v>87</v>
      </c>
      <c r="AW1010" s="14" t="s">
        <v>32</v>
      </c>
      <c r="AX1010" s="14" t="s">
        <v>77</v>
      </c>
      <c r="AY1010" s="279" t="s">
        <v>167</v>
      </c>
    </row>
    <row r="1011" spans="1:51" s="13" customFormat="1" ht="12">
      <c r="A1011" s="13"/>
      <c r="B1011" s="258"/>
      <c r="C1011" s="259"/>
      <c r="D1011" s="260" t="s">
        <v>177</v>
      </c>
      <c r="E1011" s="261" t="s">
        <v>1</v>
      </c>
      <c r="F1011" s="262" t="s">
        <v>2566</v>
      </c>
      <c r="G1011" s="259"/>
      <c r="H1011" s="261" t="s">
        <v>1</v>
      </c>
      <c r="I1011" s="263"/>
      <c r="J1011" s="259"/>
      <c r="K1011" s="259"/>
      <c r="L1011" s="264"/>
      <c r="M1011" s="265"/>
      <c r="N1011" s="266"/>
      <c r="O1011" s="266"/>
      <c r="P1011" s="266"/>
      <c r="Q1011" s="266"/>
      <c r="R1011" s="266"/>
      <c r="S1011" s="266"/>
      <c r="T1011" s="267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T1011" s="268" t="s">
        <v>177</v>
      </c>
      <c r="AU1011" s="268" t="s">
        <v>87</v>
      </c>
      <c r="AV1011" s="13" t="s">
        <v>85</v>
      </c>
      <c r="AW1011" s="13" t="s">
        <v>32</v>
      </c>
      <c r="AX1011" s="13" t="s">
        <v>77</v>
      </c>
      <c r="AY1011" s="268" t="s">
        <v>167</v>
      </c>
    </row>
    <row r="1012" spans="1:51" s="14" customFormat="1" ht="12">
      <c r="A1012" s="14"/>
      <c r="B1012" s="269"/>
      <c r="C1012" s="270"/>
      <c r="D1012" s="260" t="s">
        <v>177</v>
      </c>
      <c r="E1012" s="271" t="s">
        <v>1</v>
      </c>
      <c r="F1012" s="272" t="s">
        <v>2567</v>
      </c>
      <c r="G1012" s="270"/>
      <c r="H1012" s="273">
        <v>1.49</v>
      </c>
      <c r="I1012" s="274"/>
      <c r="J1012" s="270"/>
      <c r="K1012" s="270"/>
      <c r="L1012" s="275"/>
      <c r="M1012" s="276"/>
      <c r="N1012" s="277"/>
      <c r="O1012" s="277"/>
      <c r="P1012" s="277"/>
      <c r="Q1012" s="277"/>
      <c r="R1012" s="277"/>
      <c r="S1012" s="277"/>
      <c r="T1012" s="278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T1012" s="279" t="s">
        <v>177</v>
      </c>
      <c r="AU1012" s="279" t="s">
        <v>87</v>
      </c>
      <c r="AV1012" s="14" t="s">
        <v>87</v>
      </c>
      <c r="AW1012" s="14" t="s">
        <v>32</v>
      </c>
      <c r="AX1012" s="14" t="s">
        <v>77</v>
      </c>
      <c r="AY1012" s="279" t="s">
        <v>167</v>
      </c>
    </row>
    <row r="1013" spans="1:51" s="13" customFormat="1" ht="12">
      <c r="A1013" s="13"/>
      <c r="B1013" s="258"/>
      <c r="C1013" s="259"/>
      <c r="D1013" s="260" t="s">
        <v>177</v>
      </c>
      <c r="E1013" s="261" t="s">
        <v>1</v>
      </c>
      <c r="F1013" s="262" t="s">
        <v>2568</v>
      </c>
      <c r="G1013" s="259"/>
      <c r="H1013" s="261" t="s">
        <v>1</v>
      </c>
      <c r="I1013" s="263"/>
      <c r="J1013" s="259"/>
      <c r="K1013" s="259"/>
      <c r="L1013" s="264"/>
      <c r="M1013" s="265"/>
      <c r="N1013" s="266"/>
      <c r="O1013" s="266"/>
      <c r="P1013" s="266"/>
      <c r="Q1013" s="266"/>
      <c r="R1013" s="266"/>
      <c r="S1013" s="266"/>
      <c r="T1013" s="267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T1013" s="268" t="s">
        <v>177</v>
      </c>
      <c r="AU1013" s="268" t="s">
        <v>87</v>
      </c>
      <c r="AV1013" s="13" t="s">
        <v>85</v>
      </c>
      <c r="AW1013" s="13" t="s">
        <v>32</v>
      </c>
      <c r="AX1013" s="13" t="s">
        <v>77</v>
      </c>
      <c r="AY1013" s="268" t="s">
        <v>167</v>
      </c>
    </row>
    <row r="1014" spans="1:51" s="14" customFormat="1" ht="12">
      <c r="A1014" s="14"/>
      <c r="B1014" s="269"/>
      <c r="C1014" s="270"/>
      <c r="D1014" s="260" t="s">
        <v>177</v>
      </c>
      <c r="E1014" s="271" t="s">
        <v>1</v>
      </c>
      <c r="F1014" s="272" t="s">
        <v>187</v>
      </c>
      <c r="G1014" s="270"/>
      <c r="H1014" s="273">
        <v>1.62</v>
      </c>
      <c r="I1014" s="274"/>
      <c r="J1014" s="270"/>
      <c r="K1014" s="270"/>
      <c r="L1014" s="275"/>
      <c r="M1014" s="276"/>
      <c r="N1014" s="277"/>
      <c r="O1014" s="277"/>
      <c r="P1014" s="277"/>
      <c r="Q1014" s="277"/>
      <c r="R1014" s="277"/>
      <c r="S1014" s="277"/>
      <c r="T1014" s="278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T1014" s="279" t="s">
        <v>177</v>
      </c>
      <c r="AU1014" s="279" t="s">
        <v>87</v>
      </c>
      <c r="AV1014" s="14" t="s">
        <v>87</v>
      </c>
      <c r="AW1014" s="14" t="s">
        <v>32</v>
      </c>
      <c r="AX1014" s="14" t="s">
        <v>77</v>
      </c>
      <c r="AY1014" s="279" t="s">
        <v>167</v>
      </c>
    </row>
    <row r="1015" spans="1:51" s="13" customFormat="1" ht="12">
      <c r="A1015" s="13"/>
      <c r="B1015" s="258"/>
      <c r="C1015" s="259"/>
      <c r="D1015" s="260" t="s">
        <v>177</v>
      </c>
      <c r="E1015" s="261" t="s">
        <v>1</v>
      </c>
      <c r="F1015" s="262" t="s">
        <v>2569</v>
      </c>
      <c r="G1015" s="259"/>
      <c r="H1015" s="261" t="s">
        <v>1</v>
      </c>
      <c r="I1015" s="263"/>
      <c r="J1015" s="259"/>
      <c r="K1015" s="259"/>
      <c r="L1015" s="264"/>
      <c r="M1015" s="265"/>
      <c r="N1015" s="266"/>
      <c r="O1015" s="266"/>
      <c r="P1015" s="266"/>
      <c r="Q1015" s="266"/>
      <c r="R1015" s="266"/>
      <c r="S1015" s="266"/>
      <c r="T1015" s="267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T1015" s="268" t="s">
        <v>177</v>
      </c>
      <c r="AU1015" s="268" t="s">
        <v>87</v>
      </c>
      <c r="AV1015" s="13" t="s">
        <v>85</v>
      </c>
      <c r="AW1015" s="13" t="s">
        <v>32</v>
      </c>
      <c r="AX1015" s="13" t="s">
        <v>77</v>
      </c>
      <c r="AY1015" s="268" t="s">
        <v>167</v>
      </c>
    </row>
    <row r="1016" spans="1:51" s="14" customFormat="1" ht="12">
      <c r="A1016" s="14"/>
      <c r="B1016" s="269"/>
      <c r="C1016" s="270"/>
      <c r="D1016" s="260" t="s">
        <v>177</v>
      </c>
      <c r="E1016" s="271" t="s">
        <v>1</v>
      </c>
      <c r="F1016" s="272" t="s">
        <v>2570</v>
      </c>
      <c r="G1016" s="270"/>
      <c r="H1016" s="273">
        <v>3.46</v>
      </c>
      <c r="I1016" s="274"/>
      <c r="J1016" s="270"/>
      <c r="K1016" s="270"/>
      <c r="L1016" s="275"/>
      <c r="M1016" s="276"/>
      <c r="N1016" s="277"/>
      <c r="O1016" s="277"/>
      <c r="P1016" s="277"/>
      <c r="Q1016" s="277"/>
      <c r="R1016" s="277"/>
      <c r="S1016" s="277"/>
      <c r="T1016" s="278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T1016" s="279" t="s">
        <v>177</v>
      </c>
      <c r="AU1016" s="279" t="s">
        <v>87</v>
      </c>
      <c r="AV1016" s="14" t="s">
        <v>87</v>
      </c>
      <c r="AW1016" s="14" t="s">
        <v>32</v>
      </c>
      <c r="AX1016" s="14" t="s">
        <v>77</v>
      </c>
      <c r="AY1016" s="279" t="s">
        <v>167</v>
      </c>
    </row>
    <row r="1017" spans="1:51" s="13" customFormat="1" ht="12">
      <c r="A1017" s="13"/>
      <c r="B1017" s="258"/>
      <c r="C1017" s="259"/>
      <c r="D1017" s="260" t="s">
        <v>177</v>
      </c>
      <c r="E1017" s="261" t="s">
        <v>1</v>
      </c>
      <c r="F1017" s="262" t="s">
        <v>2571</v>
      </c>
      <c r="G1017" s="259"/>
      <c r="H1017" s="261" t="s">
        <v>1</v>
      </c>
      <c r="I1017" s="263"/>
      <c r="J1017" s="259"/>
      <c r="K1017" s="259"/>
      <c r="L1017" s="264"/>
      <c r="M1017" s="265"/>
      <c r="N1017" s="266"/>
      <c r="O1017" s="266"/>
      <c r="P1017" s="266"/>
      <c r="Q1017" s="266"/>
      <c r="R1017" s="266"/>
      <c r="S1017" s="266"/>
      <c r="T1017" s="267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T1017" s="268" t="s">
        <v>177</v>
      </c>
      <c r="AU1017" s="268" t="s">
        <v>87</v>
      </c>
      <c r="AV1017" s="13" t="s">
        <v>85</v>
      </c>
      <c r="AW1017" s="13" t="s">
        <v>32</v>
      </c>
      <c r="AX1017" s="13" t="s">
        <v>77</v>
      </c>
      <c r="AY1017" s="268" t="s">
        <v>167</v>
      </c>
    </row>
    <row r="1018" spans="1:51" s="14" customFormat="1" ht="12">
      <c r="A1018" s="14"/>
      <c r="B1018" s="269"/>
      <c r="C1018" s="270"/>
      <c r="D1018" s="260" t="s">
        <v>177</v>
      </c>
      <c r="E1018" s="271" t="s">
        <v>1</v>
      </c>
      <c r="F1018" s="272" t="s">
        <v>2572</v>
      </c>
      <c r="G1018" s="270"/>
      <c r="H1018" s="273">
        <v>4.72</v>
      </c>
      <c r="I1018" s="274"/>
      <c r="J1018" s="270"/>
      <c r="K1018" s="270"/>
      <c r="L1018" s="275"/>
      <c r="M1018" s="276"/>
      <c r="N1018" s="277"/>
      <c r="O1018" s="277"/>
      <c r="P1018" s="277"/>
      <c r="Q1018" s="277"/>
      <c r="R1018" s="277"/>
      <c r="S1018" s="277"/>
      <c r="T1018" s="278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T1018" s="279" t="s">
        <v>177</v>
      </c>
      <c r="AU1018" s="279" t="s">
        <v>87</v>
      </c>
      <c r="AV1018" s="14" t="s">
        <v>87</v>
      </c>
      <c r="AW1018" s="14" t="s">
        <v>32</v>
      </c>
      <c r="AX1018" s="14" t="s">
        <v>77</v>
      </c>
      <c r="AY1018" s="279" t="s">
        <v>167</v>
      </c>
    </row>
    <row r="1019" spans="1:51" s="13" customFormat="1" ht="12">
      <c r="A1019" s="13"/>
      <c r="B1019" s="258"/>
      <c r="C1019" s="259"/>
      <c r="D1019" s="260" t="s">
        <v>177</v>
      </c>
      <c r="E1019" s="261" t="s">
        <v>1</v>
      </c>
      <c r="F1019" s="262" t="s">
        <v>2573</v>
      </c>
      <c r="G1019" s="259"/>
      <c r="H1019" s="261" t="s">
        <v>1</v>
      </c>
      <c r="I1019" s="263"/>
      <c r="J1019" s="259"/>
      <c r="K1019" s="259"/>
      <c r="L1019" s="264"/>
      <c r="M1019" s="265"/>
      <c r="N1019" s="266"/>
      <c r="O1019" s="266"/>
      <c r="P1019" s="266"/>
      <c r="Q1019" s="266"/>
      <c r="R1019" s="266"/>
      <c r="S1019" s="266"/>
      <c r="T1019" s="267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T1019" s="268" t="s">
        <v>177</v>
      </c>
      <c r="AU1019" s="268" t="s">
        <v>87</v>
      </c>
      <c r="AV1019" s="13" t="s">
        <v>85</v>
      </c>
      <c r="AW1019" s="13" t="s">
        <v>32</v>
      </c>
      <c r="AX1019" s="13" t="s">
        <v>77</v>
      </c>
      <c r="AY1019" s="268" t="s">
        <v>167</v>
      </c>
    </row>
    <row r="1020" spans="1:51" s="14" customFormat="1" ht="12">
      <c r="A1020" s="14"/>
      <c r="B1020" s="269"/>
      <c r="C1020" s="270"/>
      <c r="D1020" s="260" t="s">
        <v>177</v>
      </c>
      <c r="E1020" s="271" t="s">
        <v>1</v>
      </c>
      <c r="F1020" s="272" t="s">
        <v>2574</v>
      </c>
      <c r="G1020" s="270"/>
      <c r="H1020" s="273">
        <v>6.33</v>
      </c>
      <c r="I1020" s="274"/>
      <c r="J1020" s="270"/>
      <c r="K1020" s="270"/>
      <c r="L1020" s="275"/>
      <c r="M1020" s="276"/>
      <c r="N1020" s="277"/>
      <c r="O1020" s="277"/>
      <c r="P1020" s="277"/>
      <c r="Q1020" s="277"/>
      <c r="R1020" s="277"/>
      <c r="S1020" s="277"/>
      <c r="T1020" s="278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T1020" s="279" t="s">
        <v>177</v>
      </c>
      <c r="AU1020" s="279" t="s">
        <v>87</v>
      </c>
      <c r="AV1020" s="14" t="s">
        <v>87</v>
      </c>
      <c r="AW1020" s="14" t="s">
        <v>32</v>
      </c>
      <c r="AX1020" s="14" t="s">
        <v>77</v>
      </c>
      <c r="AY1020" s="279" t="s">
        <v>167</v>
      </c>
    </row>
    <row r="1021" spans="1:51" s="13" customFormat="1" ht="12">
      <c r="A1021" s="13"/>
      <c r="B1021" s="258"/>
      <c r="C1021" s="259"/>
      <c r="D1021" s="260" t="s">
        <v>177</v>
      </c>
      <c r="E1021" s="261" t="s">
        <v>1</v>
      </c>
      <c r="F1021" s="262" t="s">
        <v>2575</v>
      </c>
      <c r="G1021" s="259"/>
      <c r="H1021" s="261" t="s">
        <v>1</v>
      </c>
      <c r="I1021" s="263"/>
      <c r="J1021" s="259"/>
      <c r="K1021" s="259"/>
      <c r="L1021" s="264"/>
      <c r="M1021" s="265"/>
      <c r="N1021" s="266"/>
      <c r="O1021" s="266"/>
      <c r="P1021" s="266"/>
      <c r="Q1021" s="266"/>
      <c r="R1021" s="266"/>
      <c r="S1021" s="266"/>
      <c r="T1021" s="267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T1021" s="268" t="s">
        <v>177</v>
      </c>
      <c r="AU1021" s="268" t="s">
        <v>87</v>
      </c>
      <c r="AV1021" s="13" t="s">
        <v>85</v>
      </c>
      <c r="AW1021" s="13" t="s">
        <v>32</v>
      </c>
      <c r="AX1021" s="13" t="s">
        <v>77</v>
      </c>
      <c r="AY1021" s="268" t="s">
        <v>167</v>
      </c>
    </row>
    <row r="1022" spans="1:51" s="14" customFormat="1" ht="12">
      <c r="A1022" s="14"/>
      <c r="B1022" s="269"/>
      <c r="C1022" s="270"/>
      <c r="D1022" s="260" t="s">
        <v>177</v>
      </c>
      <c r="E1022" s="271" t="s">
        <v>1</v>
      </c>
      <c r="F1022" s="272" t="s">
        <v>2576</v>
      </c>
      <c r="G1022" s="270"/>
      <c r="H1022" s="273">
        <v>109.1</v>
      </c>
      <c r="I1022" s="274"/>
      <c r="J1022" s="270"/>
      <c r="K1022" s="270"/>
      <c r="L1022" s="275"/>
      <c r="M1022" s="276"/>
      <c r="N1022" s="277"/>
      <c r="O1022" s="277"/>
      <c r="P1022" s="277"/>
      <c r="Q1022" s="277"/>
      <c r="R1022" s="277"/>
      <c r="S1022" s="277"/>
      <c r="T1022" s="278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T1022" s="279" t="s">
        <v>177</v>
      </c>
      <c r="AU1022" s="279" t="s">
        <v>87</v>
      </c>
      <c r="AV1022" s="14" t="s">
        <v>87</v>
      </c>
      <c r="AW1022" s="14" t="s">
        <v>32</v>
      </c>
      <c r="AX1022" s="14" t="s">
        <v>77</v>
      </c>
      <c r="AY1022" s="279" t="s">
        <v>167</v>
      </c>
    </row>
    <row r="1023" spans="1:51" s="13" customFormat="1" ht="12">
      <c r="A1023" s="13"/>
      <c r="B1023" s="258"/>
      <c r="C1023" s="259"/>
      <c r="D1023" s="260" t="s">
        <v>177</v>
      </c>
      <c r="E1023" s="261" t="s">
        <v>1</v>
      </c>
      <c r="F1023" s="262" t="s">
        <v>2577</v>
      </c>
      <c r="G1023" s="259"/>
      <c r="H1023" s="261" t="s">
        <v>1</v>
      </c>
      <c r="I1023" s="263"/>
      <c r="J1023" s="259"/>
      <c r="K1023" s="259"/>
      <c r="L1023" s="264"/>
      <c r="M1023" s="265"/>
      <c r="N1023" s="266"/>
      <c r="O1023" s="266"/>
      <c r="P1023" s="266"/>
      <c r="Q1023" s="266"/>
      <c r="R1023" s="266"/>
      <c r="S1023" s="266"/>
      <c r="T1023" s="267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T1023" s="268" t="s">
        <v>177</v>
      </c>
      <c r="AU1023" s="268" t="s">
        <v>87</v>
      </c>
      <c r="AV1023" s="13" t="s">
        <v>85</v>
      </c>
      <c r="AW1023" s="13" t="s">
        <v>32</v>
      </c>
      <c r="AX1023" s="13" t="s">
        <v>77</v>
      </c>
      <c r="AY1023" s="268" t="s">
        <v>167</v>
      </c>
    </row>
    <row r="1024" spans="1:51" s="14" customFormat="1" ht="12">
      <c r="A1024" s="14"/>
      <c r="B1024" s="269"/>
      <c r="C1024" s="270"/>
      <c r="D1024" s="260" t="s">
        <v>177</v>
      </c>
      <c r="E1024" s="271" t="s">
        <v>1</v>
      </c>
      <c r="F1024" s="272" t="s">
        <v>2578</v>
      </c>
      <c r="G1024" s="270"/>
      <c r="H1024" s="273">
        <v>24.77</v>
      </c>
      <c r="I1024" s="274"/>
      <c r="J1024" s="270"/>
      <c r="K1024" s="270"/>
      <c r="L1024" s="275"/>
      <c r="M1024" s="276"/>
      <c r="N1024" s="277"/>
      <c r="O1024" s="277"/>
      <c r="P1024" s="277"/>
      <c r="Q1024" s="277"/>
      <c r="R1024" s="277"/>
      <c r="S1024" s="277"/>
      <c r="T1024" s="278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T1024" s="279" t="s">
        <v>177</v>
      </c>
      <c r="AU1024" s="279" t="s">
        <v>87</v>
      </c>
      <c r="AV1024" s="14" t="s">
        <v>87</v>
      </c>
      <c r="AW1024" s="14" t="s">
        <v>32</v>
      </c>
      <c r="AX1024" s="14" t="s">
        <v>77</v>
      </c>
      <c r="AY1024" s="279" t="s">
        <v>167</v>
      </c>
    </row>
    <row r="1025" spans="1:51" s="13" customFormat="1" ht="12">
      <c r="A1025" s="13"/>
      <c r="B1025" s="258"/>
      <c r="C1025" s="259"/>
      <c r="D1025" s="260" t="s">
        <v>177</v>
      </c>
      <c r="E1025" s="261" t="s">
        <v>1</v>
      </c>
      <c r="F1025" s="262" t="s">
        <v>2579</v>
      </c>
      <c r="G1025" s="259"/>
      <c r="H1025" s="261" t="s">
        <v>1</v>
      </c>
      <c r="I1025" s="263"/>
      <c r="J1025" s="259"/>
      <c r="K1025" s="259"/>
      <c r="L1025" s="264"/>
      <c r="M1025" s="265"/>
      <c r="N1025" s="266"/>
      <c r="O1025" s="266"/>
      <c r="P1025" s="266"/>
      <c r="Q1025" s="266"/>
      <c r="R1025" s="266"/>
      <c r="S1025" s="266"/>
      <c r="T1025" s="267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T1025" s="268" t="s">
        <v>177</v>
      </c>
      <c r="AU1025" s="268" t="s">
        <v>87</v>
      </c>
      <c r="AV1025" s="13" t="s">
        <v>85</v>
      </c>
      <c r="AW1025" s="13" t="s">
        <v>32</v>
      </c>
      <c r="AX1025" s="13" t="s">
        <v>77</v>
      </c>
      <c r="AY1025" s="268" t="s">
        <v>167</v>
      </c>
    </row>
    <row r="1026" spans="1:51" s="14" customFormat="1" ht="12">
      <c r="A1026" s="14"/>
      <c r="B1026" s="269"/>
      <c r="C1026" s="270"/>
      <c r="D1026" s="260" t="s">
        <v>177</v>
      </c>
      <c r="E1026" s="271" t="s">
        <v>1</v>
      </c>
      <c r="F1026" s="272" t="s">
        <v>226</v>
      </c>
      <c r="G1026" s="270"/>
      <c r="H1026" s="273">
        <v>7</v>
      </c>
      <c r="I1026" s="274"/>
      <c r="J1026" s="270"/>
      <c r="K1026" s="270"/>
      <c r="L1026" s="275"/>
      <c r="M1026" s="276"/>
      <c r="N1026" s="277"/>
      <c r="O1026" s="277"/>
      <c r="P1026" s="277"/>
      <c r="Q1026" s="277"/>
      <c r="R1026" s="277"/>
      <c r="S1026" s="277"/>
      <c r="T1026" s="278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T1026" s="279" t="s">
        <v>177</v>
      </c>
      <c r="AU1026" s="279" t="s">
        <v>87</v>
      </c>
      <c r="AV1026" s="14" t="s">
        <v>87</v>
      </c>
      <c r="AW1026" s="14" t="s">
        <v>32</v>
      </c>
      <c r="AX1026" s="14" t="s">
        <v>77</v>
      </c>
      <c r="AY1026" s="279" t="s">
        <v>167</v>
      </c>
    </row>
    <row r="1027" spans="1:51" s="13" customFormat="1" ht="12">
      <c r="A1027" s="13"/>
      <c r="B1027" s="258"/>
      <c r="C1027" s="259"/>
      <c r="D1027" s="260" t="s">
        <v>177</v>
      </c>
      <c r="E1027" s="261" t="s">
        <v>1</v>
      </c>
      <c r="F1027" s="262" t="s">
        <v>2580</v>
      </c>
      <c r="G1027" s="259"/>
      <c r="H1027" s="261" t="s">
        <v>1</v>
      </c>
      <c r="I1027" s="263"/>
      <c r="J1027" s="259"/>
      <c r="K1027" s="259"/>
      <c r="L1027" s="264"/>
      <c r="M1027" s="265"/>
      <c r="N1027" s="266"/>
      <c r="O1027" s="266"/>
      <c r="P1027" s="266"/>
      <c r="Q1027" s="266"/>
      <c r="R1027" s="266"/>
      <c r="S1027" s="266"/>
      <c r="T1027" s="267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T1027" s="268" t="s">
        <v>177</v>
      </c>
      <c r="AU1027" s="268" t="s">
        <v>87</v>
      </c>
      <c r="AV1027" s="13" t="s">
        <v>85</v>
      </c>
      <c r="AW1027" s="13" t="s">
        <v>32</v>
      </c>
      <c r="AX1027" s="13" t="s">
        <v>77</v>
      </c>
      <c r="AY1027" s="268" t="s">
        <v>167</v>
      </c>
    </row>
    <row r="1028" spans="1:51" s="14" customFormat="1" ht="12">
      <c r="A1028" s="14"/>
      <c r="B1028" s="269"/>
      <c r="C1028" s="270"/>
      <c r="D1028" s="260" t="s">
        <v>177</v>
      </c>
      <c r="E1028" s="271" t="s">
        <v>1</v>
      </c>
      <c r="F1028" s="272" t="s">
        <v>2581</v>
      </c>
      <c r="G1028" s="270"/>
      <c r="H1028" s="273">
        <v>2.93</v>
      </c>
      <c r="I1028" s="274"/>
      <c r="J1028" s="270"/>
      <c r="K1028" s="270"/>
      <c r="L1028" s="275"/>
      <c r="M1028" s="276"/>
      <c r="N1028" s="277"/>
      <c r="O1028" s="277"/>
      <c r="P1028" s="277"/>
      <c r="Q1028" s="277"/>
      <c r="R1028" s="277"/>
      <c r="S1028" s="277"/>
      <c r="T1028" s="278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T1028" s="279" t="s">
        <v>177</v>
      </c>
      <c r="AU1028" s="279" t="s">
        <v>87</v>
      </c>
      <c r="AV1028" s="14" t="s">
        <v>87</v>
      </c>
      <c r="AW1028" s="14" t="s">
        <v>32</v>
      </c>
      <c r="AX1028" s="14" t="s">
        <v>77</v>
      </c>
      <c r="AY1028" s="279" t="s">
        <v>167</v>
      </c>
    </row>
    <row r="1029" spans="1:51" s="13" customFormat="1" ht="12">
      <c r="A1029" s="13"/>
      <c r="B1029" s="258"/>
      <c r="C1029" s="259"/>
      <c r="D1029" s="260" t="s">
        <v>177</v>
      </c>
      <c r="E1029" s="261" t="s">
        <v>1</v>
      </c>
      <c r="F1029" s="262" t="s">
        <v>2582</v>
      </c>
      <c r="G1029" s="259"/>
      <c r="H1029" s="261" t="s">
        <v>1</v>
      </c>
      <c r="I1029" s="263"/>
      <c r="J1029" s="259"/>
      <c r="K1029" s="259"/>
      <c r="L1029" s="264"/>
      <c r="M1029" s="265"/>
      <c r="N1029" s="266"/>
      <c r="O1029" s="266"/>
      <c r="P1029" s="266"/>
      <c r="Q1029" s="266"/>
      <c r="R1029" s="266"/>
      <c r="S1029" s="266"/>
      <c r="T1029" s="267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T1029" s="268" t="s">
        <v>177</v>
      </c>
      <c r="AU1029" s="268" t="s">
        <v>87</v>
      </c>
      <c r="AV1029" s="13" t="s">
        <v>85</v>
      </c>
      <c r="AW1029" s="13" t="s">
        <v>32</v>
      </c>
      <c r="AX1029" s="13" t="s">
        <v>77</v>
      </c>
      <c r="AY1029" s="268" t="s">
        <v>167</v>
      </c>
    </row>
    <row r="1030" spans="1:51" s="14" customFormat="1" ht="12">
      <c r="A1030" s="14"/>
      <c r="B1030" s="269"/>
      <c r="C1030" s="270"/>
      <c r="D1030" s="260" t="s">
        <v>177</v>
      </c>
      <c r="E1030" s="271" t="s">
        <v>1</v>
      </c>
      <c r="F1030" s="272" t="s">
        <v>2583</v>
      </c>
      <c r="G1030" s="270"/>
      <c r="H1030" s="273">
        <v>4.36</v>
      </c>
      <c r="I1030" s="274"/>
      <c r="J1030" s="270"/>
      <c r="K1030" s="270"/>
      <c r="L1030" s="275"/>
      <c r="M1030" s="276"/>
      <c r="N1030" s="277"/>
      <c r="O1030" s="277"/>
      <c r="P1030" s="277"/>
      <c r="Q1030" s="277"/>
      <c r="R1030" s="277"/>
      <c r="S1030" s="277"/>
      <c r="T1030" s="278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T1030" s="279" t="s">
        <v>177</v>
      </c>
      <c r="AU1030" s="279" t="s">
        <v>87</v>
      </c>
      <c r="AV1030" s="14" t="s">
        <v>87</v>
      </c>
      <c r="AW1030" s="14" t="s">
        <v>32</v>
      </c>
      <c r="AX1030" s="14" t="s">
        <v>77</v>
      </c>
      <c r="AY1030" s="279" t="s">
        <v>167</v>
      </c>
    </row>
    <row r="1031" spans="1:51" s="13" customFormat="1" ht="12">
      <c r="A1031" s="13"/>
      <c r="B1031" s="258"/>
      <c r="C1031" s="259"/>
      <c r="D1031" s="260" t="s">
        <v>177</v>
      </c>
      <c r="E1031" s="261" t="s">
        <v>1</v>
      </c>
      <c r="F1031" s="262" t="s">
        <v>2584</v>
      </c>
      <c r="G1031" s="259"/>
      <c r="H1031" s="261" t="s">
        <v>1</v>
      </c>
      <c r="I1031" s="263"/>
      <c r="J1031" s="259"/>
      <c r="K1031" s="259"/>
      <c r="L1031" s="264"/>
      <c r="M1031" s="265"/>
      <c r="N1031" s="266"/>
      <c r="O1031" s="266"/>
      <c r="P1031" s="266"/>
      <c r="Q1031" s="266"/>
      <c r="R1031" s="266"/>
      <c r="S1031" s="266"/>
      <c r="T1031" s="267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T1031" s="268" t="s">
        <v>177</v>
      </c>
      <c r="AU1031" s="268" t="s">
        <v>87</v>
      </c>
      <c r="AV1031" s="13" t="s">
        <v>85</v>
      </c>
      <c r="AW1031" s="13" t="s">
        <v>32</v>
      </c>
      <c r="AX1031" s="13" t="s">
        <v>77</v>
      </c>
      <c r="AY1031" s="268" t="s">
        <v>167</v>
      </c>
    </row>
    <row r="1032" spans="1:51" s="14" customFormat="1" ht="12">
      <c r="A1032" s="14"/>
      <c r="B1032" s="269"/>
      <c r="C1032" s="270"/>
      <c r="D1032" s="260" t="s">
        <v>177</v>
      </c>
      <c r="E1032" s="271" t="s">
        <v>1</v>
      </c>
      <c r="F1032" s="272" t="s">
        <v>2585</v>
      </c>
      <c r="G1032" s="270"/>
      <c r="H1032" s="273">
        <v>6.03</v>
      </c>
      <c r="I1032" s="274"/>
      <c r="J1032" s="270"/>
      <c r="K1032" s="270"/>
      <c r="L1032" s="275"/>
      <c r="M1032" s="276"/>
      <c r="N1032" s="277"/>
      <c r="O1032" s="277"/>
      <c r="P1032" s="277"/>
      <c r="Q1032" s="277"/>
      <c r="R1032" s="277"/>
      <c r="S1032" s="277"/>
      <c r="T1032" s="278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T1032" s="279" t="s">
        <v>177</v>
      </c>
      <c r="AU1032" s="279" t="s">
        <v>87</v>
      </c>
      <c r="AV1032" s="14" t="s">
        <v>87</v>
      </c>
      <c r="AW1032" s="14" t="s">
        <v>32</v>
      </c>
      <c r="AX1032" s="14" t="s">
        <v>77</v>
      </c>
      <c r="AY1032" s="279" t="s">
        <v>167</v>
      </c>
    </row>
    <row r="1033" spans="1:51" s="13" customFormat="1" ht="12">
      <c r="A1033" s="13"/>
      <c r="B1033" s="258"/>
      <c r="C1033" s="259"/>
      <c r="D1033" s="260" t="s">
        <v>177</v>
      </c>
      <c r="E1033" s="261" t="s">
        <v>1</v>
      </c>
      <c r="F1033" s="262" t="s">
        <v>2586</v>
      </c>
      <c r="G1033" s="259"/>
      <c r="H1033" s="261" t="s">
        <v>1</v>
      </c>
      <c r="I1033" s="263"/>
      <c r="J1033" s="259"/>
      <c r="K1033" s="259"/>
      <c r="L1033" s="264"/>
      <c r="M1033" s="265"/>
      <c r="N1033" s="266"/>
      <c r="O1033" s="266"/>
      <c r="P1033" s="266"/>
      <c r="Q1033" s="266"/>
      <c r="R1033" s="266"/>
      <c r="S1033" s="266"/>
      <c r="T1033" s="267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T1033" s="268" t="s">
        <v>177</v>
      </c>
      <c r="AU1033" s="268" t="s">
        <v>87</v>
      </c>
      <c r="AV1033" s="13" t="s">
        <v>85</v>
      </c>
      <c r="AW1033" s="13" t="s">
        <v>32</v>
      </c>
      <c r="AX1033" s="13" t="s">
        <v>77</v>
      </c>
      <c r="AY1033" s="268" t="s">
        <v>167</v>
      </c>
    </row>
    <row r="1034" spans="1:51" s="14" customFormat="1" ht="12">
      <c r="A1034" s="14"/>
      <c r="B1034" s="269"/>
      <c r="C1034" s="270"/>
      <c r="D1034" s="260" t="s">
        <v>177</v>
      </c>
      <c r="E1034" s="271" t="s">
        <v>1</v>
      </c>
      <c r="F1034" s="272" t="s">
        <v>2587</v>
      </c>
      <c r="G1034" s="270"/>
      <c r="H1034" s="273">
        <v>8.15</v>
      </c>
      <c r="I1034" s="274"/>
      <c r="J1034" s="270"/>
      <c r="K1034" s="270"/>
      <c r="L1034" s="275"/>
      <c r="M1034" s="276"/>
      <c r="N1034" s="277"/>
      <c r="O1034" s="277"/>
      <c r="P1034" s="277"/>
      <c r="Q1034" s="277"/>
      <c r="R1034" s="277"/>
      <c r="S1034" s="277"/>
      <c r="T1034" s="278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T1034" s="279" t="s">
        <v>177</v>
      </c>
      <c r="AU1034" s="279" t="s">
        <v>87</v>
      </c>
      <c r="AV1034" s="14" t="s">
        <v>87</v>
      </c>
      <c r="AW1034" s="14" t="s">
        <v>32</v>
      </c>
      <c r="AX1034" s="14" t="s">
        <v>77</v>
      </c>
      <c r="AY1034" s="279" t="s">
        <v>167</v>
      </c>
    </row>
    <row r="1035" spans="1:51" s="13" customFormat="1" ht="12">
      <c r="A1035" s="13"/>
      <c r="B1035" s="258"/>
      <c r="C1035" s="259"/>
      <c r="D1035" s="260" t="s">
        <v>177</v>
      </c>
      <c r="E1035" s="261" t="s">
        <v>1</v>
      </c>
      <c r="F1035" s="262" t="s">
        <v>2588</v>
      </c>
      <c r="G1035" s="259"/>
      <c r="H1035" s="261" t="s">
        <v>1</v>
      </c>
      <c r="I1035" s="263"/>
      <c r="J1035" s="259"/>
      <c r="K1035" s="259"/>
      <c r="L1035" s="264"/>
      <c r="M1035" s="265"/>
      <c r="N1035" s="266"/>
      <c r="O1035" s="266"/>
      <c r="P1035" s="266"/>
      <c r="Q1035" s="266"/>
      <c r="R1035" s="266"/>
      <c r="S1035" s="266"/>
      <c r="T1035" s="267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T1035" s="268" t="s">
        <v>177</v>
      </c>
      <c r="AU1035" s="268" t="s">
        <v>87</v>
      </c>
      <c r="AV1035" s="13" t="s">
        <v>85</v>
      </c>
      <c r="AW1035" s="13" t="s">
        <v>32</v>
      </c>
      <c r="AX1035" s="13" t="s">
        <v>77</v>
      </c>
      <c r="AY1035" s="268" t="s">
        <v>167</v>
      </c>
    </row>
    <row r="1036" spans="1:51" s="14" customFormat="1" ht="12">
      <c r="A1036" s="14"/>
      <c r="B1036" s="269"/>
      <c r="C1036" s="270"/>
      <c r="D1036" s="260" t="s">
        <v>177</v>
      </c>
      <c r="E1036" s="271" t="s">
        <v>1</v>
      </c>
      <c r="F1036" s="272" t="s">
        <v>2589</v>
      </c>
      <c r="G1036" s="270"/>
      <c r="H1036" s="273">
        <v>4.18</v>
      </c>
      <c r="I1036" s="274"/>
      <c r="J1036" s="270"/>
      <c r="K1036" s="270"/>
      <c r="L1036" s="275"/>
      <c r="M1036" s="276"/>
      <c r="N1036" s="277"/>
      <c r="O1036" s="277"/>
      <c r="P1036" s="277"/>
      <c r="Q1036" s="277"/>
      <c r="R1036" s="277"/>
      <c r="S1036" s="277"/>
      <c r="T1036" s="278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T1036" s="279" t="s">
        <v>177</v>
      </c>
      <c r="AU1036" s="279" t="s">
        <v>87</v>
      </c>
      <c r="AV1036" s="14" t="s">
        <v>87</v>
      </c>
      <c r="AW1036" s="14" t="s">
        <v>32</v>
      </c>
      <c r="AX1036" s="14" t="s">
        <v>77</v>
      </c>
      <c r="AY1036" s="279" t="s">
        <v>167</v>
      </c>
    </row>
    <row r="1037" spans="1:51" s="13" customFormat="1" ht="12">
      <c r="A1037" s="13"/>
      <c r="B1037" s="258"/>
      <c r="C1037" s="259"/>
      <c r="D1037" s="260" t="s">
        <v>177</v>
      </c>
      <c r="E1037" s="261" t="s">
        <v>1</v>
      </c>
      <c r="F1037" s="262" t="s">
        <v>2590</v>
      </c>
      <c r="G1037" s="259"/>
      <c r="H1037" s="261" t="s">
        <v>1</v>
      </c>
      <c r="I1037" s="263"/>
      <c r="J1037" s="259"/>
      <c r="K1037" s="259"/>
      <c r="L1037" s="264"/>
      <c r="M1037" s="265"/>
      <c r="N1037" s="266"/>
      <c r="O1037" s="266"/>
      <c r="P1037" s="266"/>
      <c r="Q1037" s="266"/>
      <c r="R1037" s="266"/>
      <c r="S1037" s="266"/>
      <c r="T1037" s="267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T1037" s="268" t="s">
        <v>177</v>
      </c>
      <c r="AU1037" s="268" t="s">
        <v>87</v>
      </c>
      <c r="AV1037" s="13" t="s">
        <v>85</v>
      </c>
      <c r="AW1037" s="13" t="s">
        <v>32</v>
      </c>
      <c r="AX1037" s="13" t="s">
        <v>77</v>
      </c>
      <c r="AY1037" s="268" t="s">
        <v>167</v>
      </c>
    </row>
    <row r="1038" spans="1:51" s="14" customFormat="1" ht="12">
      <c r="A1038" s="14"/>
      <c r="B1038" s="269"/>
      <c r="C1038" s="270"/>
      <c r="D1038" s="260" t="s">
        <v>177</v>
      </c>
      <c r="E1038" s="271" t="s">
        <v>1</v>
      </c>
      <c r="F1038" s="272" t="s">
        <v>2591</v>
      </c>
      <c r="G1038" s="270"/>
      <c r="H1038" s="273">
        <v>3.74</v>
      </c>
      <c r="I1038" s="274"/>
      <c r="J1038" s="270"/>
      <c r="K1038" s="270"/>
      <c r="L1038" s="275"/>
      <c r="M1038" s="276"/>
      <c r="N1038" s="277"/>
      <c r="O1038" s="277"/>
      <c r="P1038" s="277"/>
      <c r="Q1038" s="277"/>
      <c r="R1038" s="277"/>
      <c r="S1038" s="277"/>
      <c r="T1038" s="278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T1038" s="279" t="s">
        <v>177</v>
      </c>
      <c r="AU1038" s="279" t="s">
        <v>87</v>
      </c>
      <c r="AV1038" s="14" t="s">
        <v>87</v>
      </c>
      <c r="AW1038" s="14" t="s">
        <v>32</v>
      </c>
      <c r="AX1038" s="14" t="s">
        <v>77</v>
      </c>
      <c r="AY1038" s="279" t="s">
        <v>167</v>
      </c>
    </row>
    <row r="1039" spans="1:51" s="13" customFormat="1" ht="12">
      <c r="A1039" s="13"/>
      <c r="B1039" s="258"/>
      <c r="C1039" s="259"/>
      <c r="D1039" s="260" t="s">
        <v>177</v>
      </c>
      <c r="E1039" s="261" t="s">
        <v>1</v>
      </c>
      <c r="F1039" s="262" t="s">
        <v>2592</v>
      </c>
      <c r="G1039" s="259"/>
      <c r="H1039" s="261" t="s">
        <v>1</v>
      </c>
      <c r="I1039" s="263"/>
      <c r="J1039" s="259"/>
      <c r="K1039" s="259"/>
      <c r="L1039" s="264"/>
      <c r="M1039" s="265"/>
      <c r="N1039" s="266"/>
      <c r="O1039" s="266"/>
      <c r="P1039" s="266"/>
      <c r="Q1039" s="266"/>
      <c r="R1039" s="266"/>
      <c r="S1039" s="266"/>
      <c r="T1039" s="267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T1039" s="268" t="s">
        <v>177</v>
      </c>
      <c r="AU1039" s="268" t="s">
        <v>87</v>
      </c>
      <c r="AV1039" s="13" t="s">
        <v>85</v>
      </c>
      <c r="AW1039" s="13" t="s">
        <v>32</v>
      </c>
      <c r="AX1039" s="13" t="s">
        <v>77</v>
      </c>
      <c r="AY1039" s="268" t="s">
        <v>167</v>
      </c>
    </row>
    <row r="1040" spans="1:51" s="14" customFormat="1" ht="12">
      <c r="A1040" s="14"/>
      <c r="B1040" s="269"/>
      <c r="C1040" s="270"/>
      <c r="D1040" s="260" t="s">
        <v>177</v>
      </c>
      <c r="E1040" s="271" t="s">
        <v>1</v>
      </c>
      <c r="F1040" s="272" t="s">
        <v>2593</v>
      </c>
      <c r="G1040" s="270"/>
      <c r="H1040" s="273">
        <v>20.93</v>
      </c>
      <c r="I1040" s="274"/>
      <c r="J1040" s="270"/>
      <c r="K1040" s="270"/>
      <c r="L1040" s="275"/>
      <c r="M1040" s="276"/>
      <c r="N1040" s="277"/>
      <c r="O1040" s="277"/>
      <c r="P1040" s="277"/>
      <c r="Q1040" s="277"/>
      <c r="R1040" s="277"/>
      <c r="S1040" s="277"/>
      <c r="T1040" s="278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T1040" s="279" t="s">
        <v>177</v>
      </c>
      <c r="AU1040" s="279" t="s">
        <v>87</v>
      </c>
      <c r="AV1040" s="14" t="s">
        <v>87</v>
      </c>
      <c r="AW1040" s="14" t="s">
        <v>32</v>
      </c>
      <c r="AX1040" s="14" t="s">
        <v>77</v>
      </c>
      <c r="AY1040" s="279" t="s">
        <v>167</v>
      </c>
    </row>
    <row r="1041" spans="1:51" s="13" customFormat="1" ht="12">
      <c r="A1041" s="13"/>
      <c r="B1041" s="258"/>
      <c r="C1041" s="259"/>
      <c r="D1041" s="260" t="s">
        <v>177</v>
      </c>
      <c r="E1041" s="261" t="s">
        <v>1</v>
      </c>
      <c r="F1041" s="262" t="s">
        <v>2594</v>
      </c>
      <c r="G1041" s="259"/>
      <c r="H1041" s="261" t="s">
        <v>1</v>
      </c>
      <c r="I1041" s="263"/>
      <c r="J1041" s="259"/>
      <c r="K1041" s="259"/>
      <c r="L1041" s="264"/>
      <c r="M1041" s="265"/>
      <c r="N1041" s="266"/>
      <c r="O1041" s="266"/>
      <c r="P1041" s="266"/>
      <c r="Q1041" s="266"/>
      <c r="R1041" s="266"/>
      <c r="S1041" s="266"/>
      <c r="T1041" s="267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T1041" s="268" t="s">
        <v>177</v>
      </c>
      <c r="AU1041" s="268" t="s">
        <v>87</v>
      </c>
      <c r="AV1041" s="13" t="s">
        <v>85</v>
      </c>
      <c r="AW1041" s="13" t="s">
        <v>32</v>
      </c>
      <c r="AX1041" s="13" t="s">
        <v>77</v>
      </c>
      <c r="AY1041" s="268" t="s">
        <v>167</v>
      </c>
    </row>
    <row r="1042" spans="1:51" s="14" customFormat="1" ht="12">
      <c r="A1042" s="14"/>
      <c r="B1042" s="269"/>
      <c r="C1042" s="270"/>
      <c r="D1042" s="260" t="s">
        <v>177</v>
      </c>
      <c r="E1042" s="271" t="s">
        <v>1</v>
      </c>
      <c r="F1042" s="272" t="s">
        <v>2595</v>
      </c>
      <c r="G1042" s="270"/>
      <c r="H1042" s="273">
        <v>3.56</v>
      </c>
      <c r="I1042" s="274"/>
      <c r="J1042" s="270"/>
      <c r="K1042" s="270"/>
      <c r="L1042" s="275"/>
      <c r="M1042" s="276"/>
      <c r="N1042" s="277"/>
      <c r="O1042" s="277"/>
      <c r="P1042" s="277"/>
      <c r="Q1042" s="277"/>
      <c r="R1042" s="277"/>
      <c r="S1042" s="277"/>
      <c r="T1042" s="278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T1042" s="279" t="s">
        <v>177</v>
      </c>
      <c r="AU1042" s="279" t="s">
        <v>87</v>
      </c>
      <c r="AV1042" s="14" t="s">
        <v>87</v>
      </c>
      <c r="AW1042" s="14" t="s">
        <v>32</v>
      </c>
      <c r="AX1042" s="14" t="s">
        <v>77</v>
      </c>
      <c r="AY1042" s="279" t="s">
        <v>167</v>
      </c>
    </row>
    <row r="1043" spans="1:51" s="13" customFormat="1" ht="12">
      <c r="A1043" s="13"/>
      <c r="B1043" s="258"/>
      <c r="C1043" s="259"/>
      <c r="D1043" s="260" t="s">
        <v>177</v>
      </c>
      <c r="E1043" s="261" t="s">
        <v>1</v>
      </c>
      <c r="F1043" s="262" t="s">
        <v>2596</v>
      </c>
      <c r="G1043" s="259"/>
      <c r="H1043" s="261" t="s">
        <v>1</v>
      </c>
      <c r="I1043" s="263"/>
      <c r="J1043" s="259"/>
      <c r="K1043" s="259"/>
      <c r="L1043" s="264"/>
      <c r="M1043" s="265"/>
      <c r="N1043" s="266"/>
      <c r="O1043" s="266"/>
      <c r="P1043" s="266"/>
      <c r="Q1043" s="266"/>
      <c r="R1043" s="266"/>
      <c r="S1043" s="266"/>
      <c r="T1043" s="267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T1043" s="268" t="s">
        <v>177</v>
      </c>
      <c r="AU1043" s="268" t="s">
        <v>87</v>
      </c>
      <c r="AV1043" s="13" t="s">
        <v>85</v>
      </c>
      <c r="AW1043" s="13" t="s">
        <v>32</v>
      </c>
      <c r="AX1043" s="13" t="s">
        <v>77</v>
      </c>
      <c r="AY1043" s="268" t="s">
        <v>167</v>
      </c>
    </row>
    <row r="1044" spans="1:51" s="14" customFormat="1" ht="12">
      <c r="A1044" s="14"/>
      <c r="B1044" s="269"/>
      <c r="C1044" s="270"/>
      <c r="D1044" s="260" t="s">
        <v>177</v>
      </c>
      <c r="E1044" s="271" t="s">
        <v>1</v>
      </c>
      <c r="F1044" s="272" t="s">
        <v>2597</v>
      </c>
      <c r="G1044" s="270"/>
      <c r="H1044" s="273">
        <v>6.26</v>
      </c>
      <c r="I1044" s="274"/>
      <c r="J1044" s="270"/>
      <c r="K1044" s="270"/>
      <c r="L1044" s="275"/>
      <c r="M1044" s="276"/>
      <c r="N1044" s="277"/>
      <c r="O1044" s="277"/>
      <c r="P1044" s="277"/>
      <c r="Q1044" s="277"/>
      <c r="R1044" s="277"/>
      <c r="S1044" s="277"/>
      <c r="T1044" s="278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T1044" s="279" t="s">
        <v>177</v>
      </c>
      <c r="AU1044" s="279" t="s">
        <v>87</v>
      </c>
      <c r="AV1044" s="14" t="s">
        <v>87</v>
      </c>
      <c r="AW1044" s="14" t="s">
        <v>32</v>
      </c>
      <c r="AX1044" s="14" t="s">
        <v>77</v>
      </c>
      <c r="AY1044" s="279" t="s">
        <v>167</v>
      </c>
    </row>
    <row r="1045" spans="1:51" s="13" customFormat="1" ht="12">
      <c r="A1045" s="13"/>
      <c r="B1045" s="258"/>
      <c r="C1045" s="259"/>
      <c r="D1045" s="260" t="s">
        <v>177</v>
      </c>
      <c r="E1045" s="261" t="s">
        <v>1</v>
      </c>
      <c r="F1045" s="262" t="s">
        <v>2598</v>
      </c>
      <c r="G1045" s="259"/>
      <c r="H1045" s="261" t="s">
        <v>1</v>
      </c>
      <c r="I1045" s="263"/>
      <c r="J1045" s="259"/>
      <c r="K1045" s="259"/>
      <c r="L1045" s="264"/>
      <c r="M1045" s="265"/>
      <c r="N1045" s="266"/>
      <c r="O1045" s="266"/>
      <c r="P1045" s="266"/>
      <c r="Q1045" s="266"/>
      <c r="R1045" s="266"/>
      <c r="S1045" s="266"/>
      <c r="T1045" s="267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T1045" s="268" t="s">
        <v>177</v>
      </c>
      <c r="AU1045" s="268" t="s">
        <v>87</v>
      </c>
      <c r="AV1045" s="13" t="s">
        <v>85</v>
      </c>
      <c r="AW1045" s="13" t="s">
        <v>32</v>
      </c>
      <c r="AX1045" s="13" t="s">
        <v>77</v>
      </c>
      <c r="AY1045" s="268" t="s">
        <v>167</v>
      </c>
    </row>
    <row r="1046" spans="1:51" s="14" customFormat="1" ht="12">
      <c r="A1046" s="14"/>
      <c r="B1046" s="269"/>
      <c r="C1046" s="270"/>
      <c r="D1046" s="260" t="s">
        <v>177</v>
      </c>
      <c r="E1046" s="271" t="s">
        <v>1</v>
      </c>
      <c r="F1046" s="272" t="s">
        <v>2599</v>
      </c>
      <c r="G1046" s="270"/>
      <c r="H1046" s="273">
        <v>2.8</v>
      </c>
      <c r="I1046" s="274"/>
      <c r="J1046" s="270"/>
      <c r="K1046" s="270"/>
      <c r="L1046" s="275"/>
      <c r="M1046" s="276"/>
      <c r="N1046" s="277"/>
      <c r="O1046" s="277"/>
      <c r="P1046" s="277"/>
      <c r="Q1046" s="277"/>
      <c r="R1046" s="277"/>
      <c r="S1046" s="277"/>
      <c r="T1046" s="278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T1046" s="279" t="s">
        <v>177</v>
      </c>
      <c r="AU1046" s="279" t="s">
        <v>87</v>
      </c>
      <c r="AV1046" s="14" t="s">
        <v>87</v>
      </c>
      <c r="AW1046" s="14" t="s">
        <v>32</v>
      </c>
      <c r="AX1046" s="14" t="s">
        <v>77</v>
      </c>
      <c r="AY1046" s="279" t="s">
        <v>167</v>
      </c>
    </row>
    <row r="1047" spans="1:51" s="13" customFormat="1" ht="12">
      <c r="A1047" s="13"/>
      <c r="B1047" s="258"/>
      <c r="C1047" s="259"/>
      <c r="D1047" s="260" t="s">
        <v>177</v>
      </c>
      <c r="E1047" s="261" t="s">
        <v>1</v>
      </c>
      <c r="F1047" s="262" t="s">
        <v>2600</v>
      </c>
      <c r="G1047" s="259"/>
      <c r="H1047" s="261" t="s">
        <v>1</v>
      </c>
      <c r="I1047" s="263"/>
      <c r="J1047" s="259"/>
      <c r="K1047" s="259"/>
      <c r="L1047" s="264"/>
      <c r="M1047" s="265"/>
      <c r="N1047" s="266"/>
      <c r="O1047" s="266"/>
      <c r="P1047" s="266"/>
      <c r="Q1047" s="266"/>
      <c r="R1047" s="266"/>
      <c r="S1047" s="266"/>
      <c r="T1047" s="267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T1047" s="268" t="s">
        <v>177</v>
      </c>
      <c r="AU1047" s="268" t="s">
        <v>87</v>
      </c>
      <c r="AV1047" s="13" t="s">
        <v>85</v>
      </c>
      <c r="AW1047" s="13" t="s">
        <v>32</v>
      </c>
      <c r="AX1047" s="13" t="s">
        <v>77</v>
      </c>
      <c r="AY1047" s="268" t="s">
        <v>167</v>
      </c>
    </row>
    <row r="1048" spans="1:51" s="14" customFormat="1" ht="12">
      <c r="A1048" s="14"/>
      <c r="B1048" s="269"/>
      <c r="C1048" s="270"/>
      <c r="D1048" s="260" t="s">
        <v>177</v>
      </c>
      <c r="E1048" s="271" t="s">
        <v>1</v>
      </c>
      <c r="F1048" s="272" t="s">
        <v>2599</v>
      </c>
      <c r="G1048" s="270"/>
      <c r="H1048" s="273">
        <v>2.8</v>
      </c>
      <c r="I1048" s="274"/>
      <c r="J1048" s="270"/>
      <c r="K1048" s="270"/>
      <c r="L1048" s="275"/>
      <c r="M1048" s="276"/>
      <c r="N1048" s="277"/>
      <c r="O1048" s="277"/>
      <c r="P1048" s="277"/>
      <c r="Q1048" s="277"/>
      <c r="R1048" s="277"/>
      <c r="S1048" s="277"/>
      <c r="T1048" s="278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T1048" s="279" t="s">
        <v>177</v>
      </c>
      <c r="AU1048" s="279" t="s">
        <v>87</v>
      </c>
      <c r="AV1048" s="14" t="s">
        <v>87</v>
      </c>
      <c r="AW1048" s="14" t="s">
        <v>32</v>
      </c>
      <c r="AX1048" s="14" t="s">
        <v>77</v>
      </c>
      <c r="AY1048" s="279" t="s">
        <v>167</v>
      </c>
    </row>
    <row r="1049" spans="1:51" s="13" customFormat="1" ht="12">
      <c r="A1049" s="13"/>
      <c r="B1049" s="258"/>
      <c r="C1049" s="259"/>
      <c r="D1049" s="260" t="s">
        <v>177</v>
      </c>
      <c r="E1049" s="261" t="s">
        <v>1</v>
      </c>
      <c r="F1049" s="262" t="s">
        <v>2601</v>
      </c>
      <c r="G1049" s="259"/>
      <c r="H1049" s="261" t="s">
        <v>1</v>
      </c>
      <c r="I1049" s="263"/>
      <c r="J1049" s="259"/>
      <c r="K1049" s="259"/>
      <c r="L1049" s="264"/>
      <c r="M1049" s="265"/>
      <c r="N1049" s="266"/>
      <c r="O1049" s="266"/>
      <c r="P1049" s="266"/>
      <c r="Q1049" s="266"/>
      <c r="R1049" s="266"/>
      <c r="S1049" s="266"/>
      <c r="T1049" s="267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T1049" s="268" t="s">
        <v>177</v>
      </c>
      <c r="AU1049" s="268" t="s">
        <v>87</v>
      </c>
      <c r="AV1049" s="13" t="s">
        <v>85</v>
      </c>
      <c r="AW1049" s="13" t="s">
        <v>32</v>
      </c>
      <c r="AX1049" s="13" t="s">
        <v>77</v>
      </c>
      <c r="AY1049" s="268" t="s">
        <v>167</v>
      </c>
    </row>
    <row r="1050" spans="1:51" s="14" customFormat="1" ht="12">
      <c r="A1050" s="14"/>
      <c r="B1050" s="269"/>
      <c r="C1050" s="270"/>
      <c r="D1050" s="260" t="s">
        <v>177</v>
      </c>
      <c r="E1050" s="271" t="s">
        <v>1</v>
      </c>
      <c r="F1050" s="272" t="s">
        <v>2602</v>
      </c>
      <c r="G1050" s="270"/>
      <c r="H1050" s="273">
        <v>1.99</v>
      </c>
      <c r="I1050" s="274"/>
      <c r="J1050" s="270"/>
      <c r="K1050" s="270"/>
      <c r="L1050" s="275"/>
      <c r="M1050" s="276"/>
      <c r="N1050" s="277"/>
      <c r="O1050" s="277"/>
      <c r="P1050" s="277"/>
      <c r="Q1050" s="277"/>
      <c r="R1050" s="277"/>
      <c r="S1050" s="277"/>
      <c r="T1050" s="278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T1050" s="279" t="s">
        <v>177</v>
      </c>
      <c r="AU1050" s="279" t="s">
        <v>87</v>
      </c>
      <c r="AV1050" s="14" t="s">
        <v>87</v>
      </c>
      <c r="AW1050" s="14" t="s">
        <v>32</v>
      </c>
      <c r="AX1050" s="14" t="s">
        <v>77</v>
      </c>
      <c r="AY1050" s="279" t="s">
        <v>167</v>
      </c>
    </row>
    <row r="1051" spans="1:51" s="13" customFormat="1" ht="12">
      <c r="A1051" s="13"/>
      <c r="B1051" s="258"/>
      <c r="C1051" s="259"/>
      <c r="D1051" s="260" t="s">
        <v>177</v>
      </c>
      <c r="E1051" s="261" t="s">
        <v>1</v>
      </c>
      <c r="F1051" s="262" t="s">
        <v>2603</v>
      </c>
      <c r="G1051" s="259"/>
      <c r="H1051" s="261" t="s">
        <v>1</v>
      </c>
      <c r="I1051" s="263"/>
      <c r="J1051" s="259"/>
      <c r="K1051" s="259"/>
      <c r="L1051" s="264"/>
      <c r="M1051" s="265"/>
      <c r="N1051" s="266"/>
      <c r="O1051" s="266"/>
      <c r="P1051" s="266"/>
      <c r="Q1051" s="266"/>
      <c r="R1051" s="266"/>
      <c r="S1051" s="266"/>
      <c r="T1051" s="267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T1051" s="268" t="s">
        <v>177</v>
      </c>
      <c r="AU1051" s="268" t="s">
        <v>87</v>
      </c>
      <c r="AV1051" s="13" t="s">
        <v>85</v>
      </c>
      <c r="AW1051" s="13" t="s">
        <v>32</v>
      </c>
      <c r="AX1051" s="13" t="s">
        <v>77</v>
      </c>
      <c r="AY1051" s="268" t="s">
        <v>167</v>
      </c>
    </row>
    <row r="1052" spans="1:51" s="14" customFormat="1" ht="12">
      <c r="A1052" s="14"/>
      <c r="B1052" s="269"/>
      <c r="C1052" s="270"/>
      <c r="D1052" s="260" t="s">
        <v>177</v>
      </c>
      <c r="E1052" s="271" t="s">
        <v>1</v>
      </c>
      <c r="F1052" s="272" t="s">
        <v>2604</v>
      </c>
      <c r="G1052" s="270"/>
      <c r="H1052" s="273">
        <v>5.05</v>
      </c>
      <c r="I1052" s="274"/>
      <c r="J1052" s="270"/>
      <c r="K1052" s="270"/>
      <c r="L1052" s="275"/>
      <c r="M1052" s="276"/>
      <c r="N1052" s="277"/>
      <c r="O1052" s="277"/>
      <c r="P1052" s="277"/>
      <c r="Q1052" s="277"/>
      <c r="R1052" s="277"/>
      <c r="S1052" s="277"/>
      <c r="T1052" s="278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T1052" s="279" t="s">
        <v>177</v>
      </c>
      <c r="AU1052" s="279" t="s">
        <v>87</v>
      </c>
      <c r="AV1052" s="14" t="s">
        <v>87</v>
      </c>
      <c r="AW1052" s="14" t="s">
        <v>32</v>
      </c>
      <c r="AX1052" s="14" t="s">
        <v>77</v>
      </c>
      <c r="AY1052" s="279" t="s">
        <v>167</v>
      </c>
    </row>
    <row r="1053" spans="1:51" s="13" customFormat="1" ht="12">
      <c r="A1053" s="13"/>
      <c r="B1053" s="258"/>
      <c r="C1053" s="259"/>
      <c r="D1053" s="260" t="s">
        <v>177</v>
      </c>
      <c r="E1053" s="261" t="s">
        <v>1</v>
      </c>
      <c r="F1053" s="262" t="s">
        <v>2605</v>
      </c>
      <c r="G1053" s="259"/>
      <c r="H1053" s="261" t="s">
        <v>1</v>
      </c>
      <c r="I1053" s="263"/>
      <c r="J1053" s="259"/>
      <c r="K1053" s="259"/>
      <c r="L1053" s="264"/>
      <c r="M1053" s="265"/>
      <c r="N1053" s="266"/>
      <c r="O1053" s="266"/>
      <c r="P1053" s="266"/>
      <c r="Q1053" s="266"/>
      <c r="R1053" s="266"/>
      <c r="S1053" s="266"/>
      <c r="T1053" s="267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T1053" s="268" t="s">
        <v>177</v>
      </c>
      <c r="AU1053" s="268" t="s">
        <v>87</v>
      </c>
      <c r="AV1053" s="13" t="s">
        <v>85</v>
      </c>
      <c r="AW1053" s="13" t="s">
        <v>32</v>
      </c>
      <c r="AX1053" s="13" t="s">
        <v>77</v>
      </c>
      <c r="AY1053" s="268" t="s">
        <v>167</v>
      </c>
    </row>
    <row r="1054" spans="1:51" s="14" customFormat="1" ht="12">
      <c r="A1054" s="14"/>
      <c r="B1054" s="269"/>
      <c r="C1054" s="270"/>
      <c r="D1054" s="260" t="s">
        <v>177</v>
      </c>
      <c r="E1054" s="271" t="s">
        <v>1</v>
      </c>
      <c r="F1054" s="272" t="s">
        <v>2606</v>
      </c>
      <c r="G1054" s="270"/>
      <c r="H1054" s="273">
        <v>0.68</v>
      </c>
      <c r="I1054" s="274"/>
      <c r="J1054" s="270"/>
      <c r="K1054" s="270"/>
      <c r="L1054" s="275"/>
      <c r="M1054" s="276"/>
      <c r="N1054" s="277"/>
      <c r="O1054" s="277"/>
      <c r="P1054" s="277"/>
      <c r="Q1054" s="277"/>
      <c r="R1054" s="277"/>
      <c r="S1054" s="277"/>
      <c r="T1054" s="278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T1054" s="279" t="s">
        <v>177</v>
      </c>
      <c r="AU1054" s="279" t="s">
        <v>87</v>
      </c>
      <c r="AV1054" s="14" t="s">
        <v>87</v>
      </c>
      <c r="AW1054" s="14" t="s">
        <v>32</v>
      </c>
      <c r="AX1054" s="14" t="s">
        <v>77</v>
      </c>
      <c r="AY1054" s="279" t="s">
        <v>167</v>
      </c>
    </row>
    <row r="1055" spans="1:51" s="13" customFormat="1" ht="12">
      <c r="A1055" s="13"/>
      <c r="B1055" s="258"/>
      <c r="C1055" s="259"/>
      <c r="D1055" s="260" t="s">
        <v>177</v>
      </c>
      <c r="E1055" s="261" t="s">
        <v>1</v>
      </c>
      <c r="F1055" s="262" t="s">
        <v>2607</v>
      </c>
      <c r="G1055" s="259"/>
      <c r="H1055" s="261" t="s">
        <v>1</v>
      </c>
      <c r="I1055" s="263"/>
      <c r="J1055" s="259"/>
      <c r="K1055" s="259"/>
      <c r="L1055" s="264"/>
      <c r="M1055" s="265"/>
      <c r="N1055" s="266"/>
      <c r="O1055" s="266"/>
      <c r="P1055" s="266"/>
      <c r="Q1055" s="266"/>
      <c r="R1055" s="266"/>
      <c r="S1055" s="266"/>
      <c r="T1055" s="267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T1055" s="268" t="s">
        <v>177</v>
      </c>
      <c r="AU1055" s="268" t="s">
        <v>87</v>
      </c>
      <c r="AV1055" s="13" t="s">
        <v>85</v>
      </c>
      <c r="AW1055" s="13" t="s">
        <v>32</v>
      </c>
      <c r="AX1055" s="13" t="s">
        <v>77</v>
      </c>
      <c r="AY1055" s="268" t="s">
        <v>167</v>
      </c>
    </row>
    <row r="1056" spans="1:51" s="14" customFormat="1" ht="12">
      <c r="A1056" s="14"/>
      <c r="B1056" s="269"/>
      <c r="C1056" s="270"/>
      <c r="D1056" s="260" t="s">
        <v>177</v>
      </c>
      <c r="E1056" s="271" t="s">
        <v>1</v>
      </c>
      <c r="F1056" s="272" t="s">
        <v>2606</v>
      </c>
      <c r="G1056" s="270"/>
      <c r="H1056" s="273">
        <v>0.68</v>
      </c>
      <c r="I1056" s="274"/>
      <c r="J1056" s="270"/>
      <c r="K1056" s="270"/>
      <c r="L1056" s="275"/>
      <c r="M1056" s="276"/>
      <c r="N1056" s="277"/>
      <c r="O1056" s="277"/>
      <c r="P1056" s="277"/>
      <c r="Q1056" s="277"/>
      <c r="R1056" s="277"/>
      <c r="S1056" s="277"/>
      <c r="T1056" s="278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T1056" s="279" t="s">
        <v>177</v>
      </c>
      <c r="AU1056" s="279" t="s">
        <v>87</v>
      </c>
      <c r="AV1056" s="14" t="s">
        <v>87</v>
      </c>
      <c r="AW1056" s="14" t="s">
        <v>32</v>
      </c>
      <c r="AX1056" s="14" t="s">
        <v>77</v>
      </c>
      <c r="AY1056" s="279" t="s">
        <v>167</v>
      </c>
    </row>
    <row r="1057" spans="1:51" s="13" customFormat="1" ht="12">
      <c r="A1057" s="13"/>
      <c r="B1057" s="258"/>
      <c r="C1057" s="259"/>
      <c r="D1057" s="260" t="s">
        <v>177</v>
      </c>
      <c r="E1057" s="261" t="s">
        <v>1</v>
      </c>
      <c r="F1057" s="262" t="s">
        <v>2608</v>
      </c>
      <c r="G1057" s="259"/>
      <c r="H1057" s="261" t="s">
        <v>1</v>
      </c>
      <c r="I1057" s="263"/>
      <c r="J1057" s="259"/>
      <c r="K1057" s="259"/>
      <c r="L1057" s="264"/>
      <c r="M1057" s="265"/>
      <c r="N1057" s="266"/>
      <c r="O1057" s="266"/>
      <c r="P1057" s="266"/>
      <c r="Q1057" s="266"/>
      <c r="R1057" s="266"/>
      <c r="S1057" s="266"/>
      <c r="T1057" s="267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T1057" s="268" t="s">
        <v>177</v>
      </c>
      <c r="AU1057" s="268" t="s">
        <v>87</v>
      </c>
      <c r="AV1057" s="13" t="s">
        <v>85</v>
      </c>
      <c r="AW1057" s="13" t="s">
        <v>32</v>
      </c>
      <c r="AX1057" s="13" t="s">
        <v>77</v>
      </c>
      <c r="AY1057" s="268" t="s">
        <v>167</v>
      </c>
    </row>
    <row r="1058" spans="1:51" s="14" customFormat="1" ht="12">
      <c r="A1058" s="14"/>
      <c r="B1058" s="269"/>
      <c r="C1058" s="270"/>
      <c r="D1058" s="260" t="s">
        <v>177</v>
      </c>
      <c r="E1058" s="271" t="s">
        <v>1</v>
      </c>
      <c r="F1058" s="272" t="s">
        <v>2609</v>
      </c>
      <c r="G1058" s="270"/>
      <c r="H1058" s="273">
        <v>1.94</v>
      </c>
      <c r="I1058" s="274"/>
      <c r="J1058" s="270"/>
      <c r="K1058" s="270"/>
      <c r="L1058" s="275"/>
      <c r="M1058" s="276"/>
      <c r="N1058" s="277"/>
      <c r="O1058" s="277"/>
      <c r="P1058" s="277"/>
      <c r="Q1058" s="277"/>
      <c r="R1058" s="277"/>
      <c r="S1058" s="277"/>
      <c r="T1058" s="278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T1058" s="279" t="s">
        <v>177</v>
      </c>
      <c r="AU1058" s="279" t="s">
        <v>87</v>
      </c>
      <c r="AV1058" s="14" t="s">
        <v>87</v>
      </c>
      <c r="AW1058" s="14" t="s">
        <v>32</v>
      </c>
      <c r="AX1058" s="14" t="s">
        <v>77</v>
      </c>
      <c r="AY1058" s="279" t="s">
        <v>167</v>
      </c>
    </row>
    <row r="1059" spans="1:51" s="13" customFormat="1" ht="12">
      <c r="A1059" s="13"/>
      <c r="B1059" s="258"/>
      <c r="C1059" s="259"/>
      <c r="D1059" s="260" t="s">
        <v>177</v>
      </c>
      <c r="E1059" s="261" t="s">
        <v>1</v>
      </c>
      <c r="F1059" s="262" t="s">
        <v>2610</v>
      </c>
      <c r="G1059" s="259"/>
      <c r="H1059" s="261" t="s">
        <v>1</v>
      </c>
      <c r="I1059" s="263"/>
      <c r="J1059" s="259"/>
      <c r="K1059" s="259"/>
      <c r="L1059" s="264"/>
      <c r="M1059" s="265"/>
      <c r="N1059" s="266"/>
      <c r="O1059" s="266"/>
      <c r="P1059" s="266"/>
      <c r="Q1059" s="266"/>
      <c r="R1059" s="266"/>
      <c r="S1059" s="266"/>
      <c r="T1059" s="267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T1059" s="268" t="s">
        <v>177</v>
      </c>
      <c r="AU1059" s="268" t="s">
        <v>87</v>
      </c>
      <c r="AV1059" s="13" t="s">
        <v>85</v>
      </c>
      <c r="AW1059" s="13" t="s">
        <v>32</v>
      </c>
      <c r="AX1059" s="13" t="s">
        <v>77</v>
      </c>
      <c r="AY1059" s="268" t="s">
        <v>167</v>
      </c>
    </row>
    <row r="1060" spans="1:51" s="14" customFormat="1" ht="12">
      <c r="A1060" s="14"/>
      <c r="B1060" s="269"/>
      <c r="C1060" s="270"/>
      <c r="D1060" s="260" t="s">
        <v>177</v>
      </c>
      <c r="E1060" s="271" t="s">
        <v>1</v>
      </c>
      <c r="F1060" s="272" t="s">
        <v>2611</v>
      </c>
      <c r="G1060" s="270"/>
      <c r="H1060" s="273">
        <v>9.59</v>
      </c>
      <c r="I1060" s="274"/>
      <c r="J1060" s="270"/>
      <c r="K1060" s="270"/>
      <c r="L1060" s="275"/>
      <c r="M1060" s="276"/>
      <c r="N1060" s="277"/>
      <c r="O1060" s="277"/>
      <c r="P1060" s="277"/>
      <c r="Q1060" s="277"/>
      <c r="R1060" s="277"/>
      <c r="S1060" s="277"/>
      <c r="T1060" s="278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T1060" s="279" t="s">
        <v>177</v>
      </c>
      <c r="AU1060" s="279" t="s">
        <v>87</v>
      </c>
      <c r="AV1060" s="14" t="s">
        <v>87</v>
      </c>
      <c r="AW1060" s="14" t="s">
        <v>32</v>
      </c>
      <c r="AX1060" s="14" t="s">
        <v>77</v>
      </c>
      <c r="AY1060" s="279" t="s">
        <v>167</v>
      </c>
    </row>
    <row r="1061" spans="1:51" s="13" customFormat="1" ht="12">
      <c r="A1061" s="13"/>
      <c r="B1061" s="258"/>
      <c r="C1061" s="259"/>
      <c r="D1061" s="260" t="s">
        <v>177</v>
      </c>
      <c r="E1061" s="261" t="s">
        <v>1</v>
      </c>
      <c r="F1061" s="262" t="s">
        <v>2612</v>
      </c>
      <c r="G1061" s="259"/>
      <c r="H1061" s="261" t="s">
        <v>1</v>
      </c>
      <c r="I1061" s="263"/>
      <c r="J1061" s="259"/>
      <c r="K1061" s="259"/>
      <c r="L1061" s="264"/>
      <c r="M1061" s="265"/>
      <c r="N1061" s="266"/>
      <c r="O1061" s="266"/>
      <c r="P1061" s="266"/>
      <c r="Q1061" s="266"/>
      <c r="R1061" s="266"/>
      <c r="S1061" s="266"/>
      <c r="T1061" s="267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T1061" s="268" t="s">
        <v>177</v>
      </c>
      <c r="AU1061" s="268" t="s">
        <v>87</v>
      </c>
      <c r="AV1061" s="13" t="s">
        <v>85</v>
      </c>
      <c r="AW1061" s="13" t="s">
        <v>32</v>
      </c>
      <c r="AX1061" s="13" t="s">
        <v>77</v>
      </c>
      <c r="AY1061" s="268" t="s">
        <v>167</v>
      </c>
    </row>
    <row r="1062" spans="1:51" s="14" customFormat="1" ht="12">
      <c r="A1062" s="14"/>
      <c r="B1062" s="269"/>
      <c r="C1062" s="270"/>
      <c r="D1062" s="260" t="s">
        <v>177</v>
      </c>
      <c r="E1062" s="271" t="s">
        <v>1</v>
      </c>
      <c r="F1062" s="272" t="s">
        <v>2613</v>
      </c>
      <c r="G1062" s="270"/>
      <c r="H1062" s="273">
        <v>142.26</v>
      </c>
      <c r="I1062" s="274"/>
      <c r="J1062" s="270"/>
      <c r="K1062" s="270"/>
      <c r="L1062" s="275"/>
      <c r="M1062" s="276"/>
      <c r="N1062" s="277"/>
      <c r="O1062" s="277"/>
      <c r="P1062" s="277"/>
      <c r="Q1062" s="277"/>
      <c r="R1062" s="277"/>
      <c r="S1062" s="277"/>
      <c r="T1062" s="278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T1062" s="279" t="s">
        <v>177</v>
      </c>
      <c r="AU1062" s="279" t="s">
        <v>87</v>
      </c>
      <c r="AV1062" s="14" t="s">
        <v>87</v>
      </c>
      <c r="AW1062" s="14" t="s">
        <v>32</v>
      </c>
      <c r="AX1062" s="14" t="s">
        <v>77</v>
      </c>
      <c r="AY1062" s="279" t="s">
        <v>167</v>
      </c>
    </row>
    <row r="1063" spans="1:51" s="13" customFormat="1" ht="12">
      <c r="A1063" s="13"/>
      <c r="B1063" s="258"/>
      <c r="C1063" s="259"/>
      <c r="D1063" s="260" t="s">
        <v>177</v>
      </c>
      <c r="E1063" s="261" t="s">
        <v>1</v>
      </c>
      <c r="F1063" s="262" t="s">
        <v>2614</v>
      </c>
      <c r="G1063" s="259"/>
      <c r="H1063" s="261" t="s">
        <v>1</v>
      </c>
      <c r="I1063" s="263"/>
      <c r="J1063" s="259"/>
      <c r="K1063" s="259"/>
      <c r="L1063" s="264"/>
      <c r="M1063" s="265"/>
      <c r="N1063" s="266"/>
      <c r="O1063" s="266"/>
      <c r="P1063" s="266"/>
      <c r="Q1063" s="266"/>
      <c r="R1063" s="266"/>
      <c r="S1063" s="266"/>
      <c r="T1063" s="267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T1063" s="268" t="s">
        <v>177</v>
      </c>
      <c r="AU1063" s="268" t="s">
        <v>87</v>
      </c>
      <c r="AV1063" s="13" t="s">
        <v>85</v>
      </c>
      <c r="AW1063" s="13" t="s">
        <v>32</v>
      </c>
      <c r="AX1063" s="13" t="s">
        <v>77</v>
      </c>
      <c r="AY1063" s="268" t="s">
        <v>167</v>
      </c>
    </row>
    <row r="1064" spans="1:51" s="14" customFormat="1" ht="12">
      <c r="A1064" s="14"/>
      <c r="B1064" s="269"/>
      <c r="C1064" s="270"/>
      <c r="D1064" s="260" t="s">
        <v>177</v>
      </c>
      <c r="E1064" s="271" t="s">
        <v>1</v>
      </c>
      <c r="F1064" s="272" t="s">
        <v>2615</v>
      </c>
      <c r="G1064" s="270"/>
      <c r="H1064" s="273">
        <v>2.18</v>
      </c>
      <c r="I1064" s="274"/>
      <c r="J1064" s="270"/>
      <c r="K1064" s="270"/>
      <c r="L1064" s="275"/>
      <c r="M1064" s="276"/>
      <c r="N1064" s="277"/>
      <c r="O1064" s="277"/>
      <c r="P1064" s="277"/>
      <c r="Q1064" s="277"/>
      <c r="R1064" s="277"/>
      <c r="S1064" s="277"/>
      <c r="T1064" s="278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T1064" s="279" t="s">
        <v>177</v>
      </c>
      <c r="AU1064" s="279" t="s">
        <v>87</v>
      </c>
      <c r="AV1064" s="14" t="s">
        <v>87</v>
      </c>
      <c r="AW1064" s="14" t="s">
        <v>32</v>
      </c>
      <c r="AX1064" s="14" t="s">
        <v>77</v>
      </c>
      <c r="AY1064" s="279" t="s">
        <v>167</v>
      </c>
    </row>
    <row r="1065" spans="1:51" s="13" customFormat="1" ht="12">
      <c r="A1065" s="13"/>
      <c r="B1065" s="258"/>
      <c r="C1065" s="259"/>
      <c r="D1065" s="260" t="s">
        <v>177</v>
      </c>
      <c r="E1065" s="261" t="s">
        <v>1</v>
      </c>
      <c r="F1065" s="262" t="s">
        <v>2616</v>
      </c>
      <c r="G1065" s="259"/>
      <c r="H1065" s="261" t="s">
        <v>1</v>
      </c>
      <c r="I1065" s="263"/>
      <c r="J1065" s="259"/>
      <c r="K1065" s="259"/>
      <c r="L1065" s="264"/>
      <c r="M1065" s="265"/>
      <c r="N1065" s="266"/>
      <c r="O1065" s="266"/>
      <c r="P1065" s="266"/>
      <c r="Q1065" s="266"/>
      <c r="R1065" s="266"/>
      <c r="S1065" s="266"/>
      <c r="T1065" s="267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T1065" s="268" t="s">
        <v>177</v>
      </c>
      <c r="AU1065" s="268" t="s">
        <v>87</v>
      </c>
      <c r="AV1065" s="13" t="s">
        <v>85</v>
      </c>
      <c r="AW1065" s="13" t="s">
        <v>32</v>
      </c>
      <c r="AX1065" s="13" t="s">
        <v>77</v>
      </c>
      <c r="AY1065" s="268" t="s">
        <v>167</v>
      </c>
    </row>
    <row r="1066" spans="1:51" s="14" customFormat="1" ht="12">
      <c r="A1066" s="14"/>
      <c r="B1066" s="269"/>
      <c r="C1066" s="270"/>
      <c r="D1066" s="260" t="s">
        <v>177</v>
      </c>
      <c r="E1066" s="271" t="s">
        <v>1</v>
      </c>
      <c r="F1066" s="272" t="s">
        <v>2615</v>
      </c>
      <c r="G1066" s="270"/>
      <c r="H1066" s="273">
        <v>2.18</v>
      </c>
      <c r="I1066" s="274"/>
      <c r="J1066" s="270"/>
      <c r="K1066" s="270"/>
      <c r="L1066" s="275"/>
      <c r="M1066" s="276"/>
      <c r="N1066" s="277"/>
      <c r="O1066" s="277"/>
      <c r="P1066" s="277"/>
      <c r="Q1066" s="277"/>
      <c r="R1066" s="277"/>
      <c r="S1066" s="277"/>
      <c r="T1066" s="278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T1066" s="279" t="s">
        <v>177</v>
      </c>
      <c r="AU1066" s="279" t="s">
        <v>87</v>
      </c>
      <c r="AV1066" s="14" t="s">
        <v>87</v>
      </c>
      <c r="AW1066" s="14" t="s">
        <v>32</v>
      </c>
      <c r="AX1066" s="14" t="s">
        <v>77</v>
      </c>
      <c r="AY1066" s="279" t="s">
        <v>167</v>
      </c>
    </row>
    <row r="1067" spans="1:51" s="13" customFormat="1" ht="12">
      <c r="A1067" s="13"/>
      <c r="B1067" s="258"/>
      <c r="C1067" s="259"/>
      <c r="D1067" s="260" t="s">
        <v>177</v>
      </c>
      <c r="E1067" s="261" t="s">
        <v>1</v>
      </c>
      <c r="F1067" s="262" t="s">
        <v>2617</v>
      </c>
      <c r="G1067" s="259"/>
      <c r="H1067" s="261" t="s">
        <v>1</v>
      </c>
      <c r="I1067" s="263"/>
      <c r="J1067" s="259"/>
      <c r="K1067" s="259"/>
      <c r="L1067" s="264"/>
      <c r="M1067" s="265"/>
      <c r="N1067" s="266"/>
      <c r="O1067" s="266"/>
      <c r="P1067" s="266"/>
      <c r="Q1067" s="266"/>
      <c r="R1067" s="266"/>
      <c r="S1067" s="266"/>
      <c r="T1067" s="267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T1067" s="268" t="s">
        <v>177</v>
      </c>
      <c r="AU1067" s="268" t="s">
        <v>87</v>
      </c>
      <c r="AV1067" s="13" t="s">
        <v>85</v>
      </c>
      <c r="AW1067" s="13" t="s">
        <v>32</v>
      </c>
      <c r="AX1067" s="13" t="s">
        <v>77</v>
      </c>
      <c r="AY1067" s="268" t="s">
        <v>167</v>
      </c>
    </row>
    <row r="1068" spans="1:51" s="14" customFormat="1" ht="12">
      <c r="A1068" s="14"/>
      <c r="B1068" s="269"/>
      <c r="C1068" s="270"/>
      <c r="D1068" s="260" t="s">
        <v>177</v>
      </c>
      <c r="E1068" s="271" t="s">
        <v>1</v>
      </c>
      <c r="F1068" s="272" t="s">
        <v>2618</v>
      </c>
      <c r="G1068" s="270"/>
      <c r="H1068" s="273">
        <v>18.6</v>
      </c>
      <c r="I1068" s="274"/>
      <c r="J1068" s="270"/>
      <c r="K1068" s="270"/>
      <c r="L1068" s="275"/>
      <c r="M1068" s="276"/>
      <c r="N1068" s="277"/>
      <c r="O1068" s="277"/>
      <c r="P1068" s="277"/>
      <c r="Q1068" s="277"/>
      <c r="R1068" s="277"/>
      <c r="S1068" s="277"/>
      <c r="T1068" s="278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T1068" s="279" t="s">
        <v>177</v>
      </c>
      <c r="AU1068" s="279" t="s">
        <v>87</v>
      </c>
      <c r="AV1068" s="14" t="s">
        <v>87</v>
      </c>
      <c r="AW1068" s="14" t="s">
        <v>32</v>
      </c>
      <c r="AX1068" s="14" t="s">
        <v>77</v>
      </c>
      <c r="AY1068" s="279" t="s">
        <v>167</v>
      </c>
    </row>
    <row r="1069" spans="1:51" s="15" customFormat="1" ht="12">
      <c r="A1069" s="15"/>
      <c r="B1069" s="280"/>
      <c r="C1069" s="281"/>
      <c r="D1069" s="260" t="s">
        <v>177</v>
      </c>
      <c r="E1069" s="282" t="s">
        <v>1</v>
      </c>
      <c r="F1069" s="283" t="s">
        <v>196</v>
      </c>
      <c r="G1069" s="281"/>
      <c r="H1069" s="284">
        <v>1011.9999999999997</v>
      </c>
      <c r="I1069" s="285"/>
      <c r="J1069" s="281"/>
      <c r="K1069" s="281"/>
      <c r="L1069" s="286"/>
      <c r="M1069" s="287"/>
      <c r="N1069" s="288"/>
      <c r="O1069" s="288"/>
      <c r="P1069" s="288"/>
      <c r="Q1069" s="288"/>
      <c r="R1069" s="288"/>
      <c r="S1069" s="288"/>
      <c r="T1069" s="289"/>
      <c r="U1069" s="15"/>
      <c r="V1069" s="15"/>
      <c r="W1069" s="15"/>
      <c r="X1069" s="15"/>
      <c r="Y1069" s="15"/>
      <c r="Z1069" s="15"/>
      <c r="AA1069" s="15"/>
      <c r="AB1069" s="15"/>
      <c r="AC1069" s="15"/>
      <c r="AD1069" s="15"/>
      <c r="AE1069" s="15"/>
      <c r="AT1069" s="290" t="s">
        <v>177</v>
      </c>
      <c r="AU1069" s="290" t="s">
        <v>87</v>
      </c>
      <c r="AV1069" s="15" t="s">
        <v>175</v>
      </c>
      <c r="AW1069" s="15" t="s">
        <v>32</v>
      </c>
      <c r="AX1069" s="15" t="s">
        <v>85</v>
      </c>
      <c r="AY1069" s="290" t="s">
        <v>167</v>
      </c>
    </row>
    <row r="1070" spans="1:65" s="2" customFormat="1" ht="16.5" customHeight="1">
      <c r="A1070" s="40"/>
      <c r="B1070" s="41"/>
      <c r="C1070" s="245" t="s">
        <v>2619</v>
      </c>
      <c r="D1070" s="245" t="s">
        <v>448</v>
      </c>
      <c r="E1070" s="246" t="s">
        <v>2620</v>
      </c>
      <c r="F1070" s="247" t="s">
        <v>2621</v>
      </c>
      <c r="G1070" s="248" t="s">
        <v>348</v>
      </c>
      <c r="H1070" s="249">
        <v>1</v>
      </c>
      <c r="I1070" s="250"/>
      <c r="J1070" s="251">
        <f>ROUND(I1070*H1070,2)</f>
        <v>0</v>
      </c>
      <c r="K1070" s="247" t="s">
        <v>317</v>
      </c>
      <c r="L1070" s="46"/>
      <c r="M1070" s="319" t="s">
        <v>1</v>
      </c>
      <c r="N1070" s="320" t="s">
        <v>42</v>
      </c>
      <c r="O1070" s="321"/>
      <c r="P1070" s="322">
        <f>O1070*H1070</f>
        <v>0</v>
      </c>
      <c r="Q1070" s="322">
        <v>0.0013</v>
      </c>
      <c r="R1070" s="322">
        <f>Q1070*H1070</f>
        <v>0.0013</v>
      </c>
      <c r="S1070" s="322">
        <v>0</v>
      </c>
      <c r="T1070" s="323">
        <f>S1070*H1070</f>
        <v>0</v>
      </c>
      <c r="U1070" s="40"/>
      <c r="V1070" s="40"/>
      <c r="W1070" s="40"/>
      <c r="X1070" s="40"/>
      <c r="Y1070" s="40"/>
      <c r="Z1070" s="40"/>
      <c r="AA1070" s="40"/>
      <c r="AB1070" s="40"/>
      <c r="AC1070" s="40"/>
      <c r="AD1070" s="40"/>
      <c r="AE1070" s="40"/>
      <c r="AR1070" s="256" t="s">
        <v>300</v>
      </c>
      <c r="AT1070" s="256" t="s">
        <v>170</v>
      </c>
      <c r="AU1070" s="256" t="s">
        <v>87</v>
      </c>
      <c r="AY1070" s="19" t="s">
        <v>167</v>
      </c>
      <c r="BE1070" s="257">
        <f>IF(N1070="základní",J1070,0)</f>
        <v>0</v>
      </c>
      <c r="BF1070" s="257">
        <f>IF(N1070="snížená",J1070,0)</f>
        <v>0</v>
      </c>
      <c r="BG1070" s="257">
        <f>IF(N1070="zákl. přenesená",J1070,0)</f>
        <v>0</v>
      </c>
      <c r="BH1070" s="257">
        <f>IF(N1070="sníž. přenesená",J1070,0)</f>
        <v>0</v>
      </c>
      <c r="BI1070" s="257">
        <f>IF(N1070="nulová",J1070,0)</f>
        <v>0</v>
      </c>
      <c r="BJ1070" s="19" t="s">
        <v>85</v>
      </c>
      <c r="BK1070" s="257">
        <f>ROUND(I1070*H1070,2)</f>
        <v>0</v>
      </c>
      <c r="BL1070" s="19" t="s">
        <v>300</v>
      </c>
      <c r="BM1070" s="256" t="s">
        <v>2622</v>
      </c>
    </row>
    <row r="1071" spans="1:31" s="2" customFormat="1" ht="6.95" customHeight="1">
      <c r="A1071" s="40"/>
      <c r="B1071" s="68"/>
      <c r="C1071" s="69"/>
      <c r="D1071" s="69"/>
      <c r="E1071" s="69"/>
      <c r="F1071" s="69"/>
      <c r="G1071" s="69"/>
      <c r="H1071" s="69"/>
      <c r="I1071" s="194"/>
      <c r="J1071" s="69"/>
      <c r="K1071" s="69"/>
      <c r="L1071" s="46"/>
      <c r="M1071" s="40"/>
      <c r="O1071" s="40"/>
      <c r="P1071" s="40"/>
      <c r="Q1071" s="40"/>
      <c r="R1071" s="40"/>
      <c r="S1071" s="40"/>
      <c r="T1071" s="40"/>
      <c r="U1071" s="40"/>
      <c r="V1071" s="40"/>
      <c r="W1071" s="40"/>
      <c r="X1071" s="40"/>
      <c r="Y1071" s="40"/>
      <c r="Z1071" s="40"/>
      <c r="AA1071" s="40"/>
      <c r="AB1071" s="40"/>
      <c r="AC1071" s="40"/>
      <c r="AD1071" s="40"/>
      <c r="AE1071" s="40"/>
    </row>
  </sheetData>
  <sheetProtection password="BABA" sheet="1" objects="1" scenarios="1" formatColumns="0" formatRows="0" autoFilter="0"/>
  <autoFilter ref="C125:K1070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106</v>
      </c>
    </row>
    <row r="3" spans="2:46" s="1" customFormat="1" ht="6.95" customHeight="1">
      <c r="B3" s="149"/>
      <c r="C3" s="150"/>
      <c r="D3" s="150"/>
      <c r="E3" s="150"/>
      <c r="F3" s="150"/>
      <c r="G3" s="150"/>
      <c r="H3" s="150"/>
      <c r="I3" s="151"/>
      <c r="J3" s="150"/>
      <c r="K3" s="150"/>
      <c r="L3" s="22"/>
      <c r="AT3" s="19" t="s">
        <v>87</v>
      </c>
    </row>
    <row r="4" spans="2:46" s="1" customFormat="1" ht="24.95" customHeight="1">
      <c r="B4" s="22"/>
      <c r="D4" s="152" t="s">
        <v>137</v>
      </c>
      <c r="I4" s="148"/>
      <c r="L4" s="22"/>
      <c r="M4" s="153" t="s">
        <v>10</v>
      </c>
      <c r="AT4" s="19" t="s">
        <v>4</v>
      </c>
    </row>
    <row r="5" spans="2:12" s="1" customFormat="1" ht="6.95" customHeight="1">
      <c r="B5" s="22"/>
      <c r="I5" s="148"/>
      <c r="L5" s="22"/>
    </row>
    <row r="6" spans="2:12" s="1" customFormat="1" ht="12" customHeight="1">
      <c r="B6" s="22"/>
      <c r="D6" s="154" t="s">
        <v>16</v>
      </c>
      <c r="I6" s="148"/>
      <c r="L6" s="22"/>
    </row>
    <row r="7" spans="2:12" s="1" customFormat="1" ht="23.25" customHeight="1">
      <c r="B7" s="22"/>
      <c r="E7" s="155" t="str">
        <f>'Rekapitulace stavby'!K6</f>
        <v>Snížení energetické náročnosti budovy Střední průmyslové školy v Mladé Boleslavi</v>
      </c>
      <c r="F7" s="154"/>
      <c r="G7" s="154"/>
      <c r="H7" s="154"/>
      <c r="I7" s="148"/>
      <c r="L7" s="22"/>
    </row>
    <row r="8" spans="1:31" s="2" customFormat="1" ht="12" customHeight="1">
      <c r="A8" s="40"/>
      <c r="B8" s="46"/>
      <c r="C8" s="40"/>
      <c r="D8" s="154" t="s">
        <v>138</v>
      </c>
      <c r="E8" s="40"/>
      <c r="F8" s="40"/>
      <c r="G8" s="40"/>
      <c r="H8" s="40"/>
      <c r="I8" s="156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57" t="s">
        <v>2623</v>
      </c>
      <c r="F9" s="40"/>
      <c r="G9" s="40"/>
      <c r="H9" s="40"/>
      <c r="I9" s="156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56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54" t="s">
        <v>18</v>
      </c>
      <c r="E11" s="40"/>
      <c r="F11" s="143" t="s">
        <v>1</v>
      </c>
      <c r="G11" s="40"/>
      <c r="H11" s="40"/>
      <c r="I11" s="158" t="s">
        <v>19</v>
      </c>
      <c r="J11" s="143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54" t="s">
        <v>20</v>
      </c>
      <c r="E12" s="40"/>
      <c r="F12" s="143" t="s">
        <v>31</v>
      </c>
      <c r="G12" s="40"/>
      <c r="H12" s="40"/>
      <c r="I12" s="158" t="s">
        <v>22</v>
      </c>
      <c r="J12" s="159" t="str">
        <f>'Rekapitulace stavby'!AN8</f>
        <v>18. 6. 2020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56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54" t="s">
        <v>24</v>
      </c>
      <c r="E14" s="40"/>
      <c r="F14" s="40"/>
      <c r="G14" s="40"/>
      <c r="H14" s="40"/>
      <c r="I14" s="158" t="s">
        <v>25</v>
      </c>
      <c r="J14" s="143" t="str">
        <f>IF('Rekapitulace stavby'!AN10="","",'Rekapitulace stavby'!AN10)</f>
        <v/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3" t="str">
        <f>IF('Rekapitulace stavby'!E11="","",'Rekapitulace stavby'!E11)</f>
        <v>Energy Benefit</v>
      </c>
      <c r="F15" s="40"/>
      <c r="G15" s="40"/>
      <c r="H15" s="40"/>
      <c r="I15" s="158" t="s">
        <v>27</v>
      </c>
      <c r="J15" s="143" t="str">
        <f>IF('Rekapitulace stavby'!AN11="","",'Rekapitulace stavby'!AN11)</f>
        <v/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56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54" t="s">
        <v>28</v>
      </c>
      <c r="E17" s="40"/>
      <c r="F17" s="40"/>
      <c r="G17" s="40"/>
      <c r="H17" s="40"/>
      <c r="I17" s="158" t="s">
        <v>25</v>
      </c>
      <c r="J17" s="35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3"/>
      <c r="G18" s="143"/>
      <c r="H18" s="143"/>
      <c r="I18" s="158" t="s">
        <v>27</v>
      </c>
      <c r="J18" s="35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56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54" t="s">
        <v>30</v>
      </c>
      <c r="E20" s="40"/>
      <c r="F20" s="40"/>
      <c r="G20" s="40"/>
      <c r="H20" s="40"/>
      <c r="I20" s="158" t="s">
        <v>25</v>
      </c>
      <c r="J20" s="143" t="str">
        <f>IF('Rekapitulace stavby'!AN16="","",'Rekapitulace stavby'!AN16)</f>
        <v/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3" t="str">
        <f>IF('Rekapitulace stavby'!E17="","",'Rekapitulace stavby'!E17)</f>
        <v xml:space="preserve"> </v>
      </c>
      <c r="F21" s="40"/>
      <c r="G21" s="40"/>
      <c r="H21" s="40"/>
      <c r="I21" s="158" t="s">
        <v>27</v>
      </c>
      <c r="J21" s="143" t="str">
        <f>IF('Rekapitulace stavby'!AN17="","",'Rekapitulace stavby'!AN17)</f>
        <v/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56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54" t="s">
        <v>33</v>
      </c>
      <c r="E23" s="40"/>
      <c r="F23" s="40"/>
      <c r="G23" s="40"/>
      <c r="H23" s="40"/>
      <c r="I23" s="158" t="s">
        <v>25</v>
      </c>
      <c r="J23" s="143" t="str">
        <f>IF('Rekapitulace stavby'!AN19="","",'Rekapitulace stavby'!AN19)</f>
        <v/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3" t="str">
        <f>IF('Rekapitulace stavby'!E20="","",'Rekapitulace stavby'!E20)</f>
        <v>KAVRO</v>
      </c>
      <c r="F24" s="40"/>
      <c r="G24" s="40"/>
      <c r="H24" s="40"/>
      <c r="I24" s="158" t="s">
        <v>27</v>
      </c>
      <c r="J24" s="143" t="str">
        <f>IF('Rekapitulace stavby'!AN20="","",'Rekapitulace stavby'!AN20)</f>
        <v/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56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54" t="s">
        <v>35</v>
      </c>
      <c r="E26" s="40"/>
      <c r="F26" s="40"/>
      <c r="G26" s="40"/>
      <c r="H26" s="40"/>
      <c r="I26" s="156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60"/>
      <c r="B27" s="161"/>
      <c r="C27" s="160"/>
      <c r="D27" s="160"/>
      <c r="E27" s="162" t="s">
        <v>1</v>
      </c>
      <c r="F27" s="162"/>
      <c r="G27" s="162"/>
      <c r="H27" s="162"/>
      <c r="I27" s="163"/>
      <c r="J27" s="160"/>
      <c r="K27" s="160"/>
      <c r="L27" s="164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56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65"/>
      <c r="E29" s="165"/>
      <c r="F29" s="165"/>
      <c r="G29" s="165"/>
      <c r="H29" s="165"/>
      <c r="I29" s="166"/>
      <c r="J29" s="165"/>
      <c r="K29" s="165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67" t="s">
        <v>37</v>
      </c>
      <c r="E30" s="40"/>
      <c r="F30" s="40"/>
      <c r="G30" s="40"/>
      <c r="H30" s="40"/>
      <c r="I30" s="156"/>
      <c r="J30" s="168">
        <f>ROUND(J144,2)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65"/>
      <c r="E31" s="165"/>
      <c r="F31" s="165"/>
      <c r="G31" s="165"/>
      <c r="H31" s="165"/>
      <c r="I31" s="166"/>
      <c r="J31" s="165"/>
      <c r="K31" s="165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69" t="s">
        <v>39</v>
      </c>
      <c r="G32" s="40"/>
      <c r="H32" s="40"/>
      <c r="I32" s="170" t="s">
        <v>38</v>
      </c>
      <c r="J32" s="169" t="s">
        <v>40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71" t="s">
        <v>41</v>
      </c>
      <c r="E33" s="154" t="s">
        <v>42</v>
      </c>
      <c r="F33" s="172">
        <f>ROUND((SUM(BE144:BE429)),2)</f>
        <v>0</v>
      </c>
      <c r="G33" s="40"/>
      <c r="H33" s="40"/>
      <c r="I33" s="173">
        <v>0.21</v>
      </c>
      <c r="J33" s="172">
        <f>ROUND(((SUM(BE144:BE429))*I33),2)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54" t="s">
        <v>43</v>
      </c>
      <c r="F34" s="172">
        <f>ROUND((SUM(BF144:BF429)),2)</f>
        <v>0</v>
      </c>
      <c r="G34" s="40"/>
      <c r="H34" s="40"/>
      <c r="I34" s="173">
        <v>0.15</v>
      </c>
      <c r="J34" s="172">
        <f>ROUND(((SUM(BF144:BF429))*I34),2)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54" t="s">
        <v>44</v>
      </c>
      <c r="F35" s="172">
        <f>ROUND((SUM(BG144:BG429)),2)</f>
        <v>0</v>
      </c>
      <c r="G35" s="40"/>
      <c r="H35" s="40"/>
      <c r="I35" s="173">
        <v>0.21</v>
      </c>
      <c r="J35" s="172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54" t="s">
        <v>45</v>
      </c>
      <c r="F36" s="172">
        <f>ROUND((SUM(BH144:BH429)),2)</f>
        <v>0</v>
      </c>
      <c r="G36" s="40"/>
      <c r="H36" s="40"/>
      <c r="I36" s="173">
        <v>0.15</v>
      </c>
      <c r="J36" s="172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54" t="s">
        <v>46</v>
      </c>
      <c r="F37" s="172">
        <f>ROUND((SUM(BI144:BI429)),2)</f>
        <v>0</v>
      </c>
      <c r="G37" s="40"/>
      <c r="H37" s="40"/>
      <c r="I37" s="173">
        <v>0</v>
      </c>
      <c r="J37" s="172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56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74"/>
      <c r="D39" s="175" t="s">
        <v>47</v>
      </c>
      <c r="E39" s="176"/>
      <c r="F39" s="176"/>
      <c r="G39" s="177" t="s">
        <v>48</v>
      </c>
      <c r="H39" s="178" t="s">
        <v>49</v>
      </c>
      <c r="I39" s="179"/>
      <c r="J39" s="180">
        <f>SUM(J30:J37)</f>
        <v>0</v>
      </c>
      <c r="K39" s="181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156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2"/>
      <c r="I41" s="148"/>
      <c r="L41" s="22"/>
    </row>
    <row r="42" spans="2:12" s="1" customFormat="1" ht="14.4" customHeight="1">
      <c r="B42" s="22"/>
      <c r="I42" s="148"/>
      <c r="L42" s="22"/>
    </row>
    <row r="43" spans="2:12" s="1" customFormat="1" ht="14.4" customHeight="1">
      <c r="B43" s="22"/>
      <c r="I43" s="148"/>
      <c r="L43" s="22"/>
    </row>
    <row r="44" spans="2:12" s="1" customFormat="1" ht="14.4" customHeight="1">
      <c r="B44" s="22"/>
      <c r="I44" s="148"/>
      <c r="L44" s="22"/>
    </row>
    <row r="45" spans="2:12" s="1" customFormat="1" ht="14.4" customHeight="1">
      <c r="B45" s="22"/>
      <c r="I45" s="148"/>
      <c r="L45" s="22"/>
    </row>
    <row r="46" spans="2:12" s="1" customFormat="1" ht="14.4" customHeight="1">
      <c r="B46" s="22"/>
      <c r="I46" s="148"/>
      <c r="L46" s="22"/>
    </row>
    <row r="47" spans="2:12" s="1" customFormat="1" ht="14.4" customHeight="1">
      <c r="B47" s="22"/>
      <c r="I47" s="148"/>
      <c r="L47" s="22"/>
    </row>
    <row r="48" spans="2:12" s="1" customFormat="1" ht="14.4" customHeight="1">
      <c r="B48" s="22"/>
      <c r="I48" s="148"/>
      <c r="L48" s="22"/>
    </row>
    <row r="49" spans="2:12" s="1" customFormat="1" ht="14.4" customHeight="1">
      <c r="B49" s="22"/>
      <c r="I49" s="148"/>
      <c r="L49" s="22"/>
    </row>
    <row r="50" spans="2:12" s="2" customFormat="1" ht="14.4" customHeight="1">
      <c r="B50" s="65"/>
      <c r="D50" s="182" t="s">
        <v>50</v>
      </c>
      <c r="E50" s="183"/>
      <c r="F50" s="183"/>
      <c r="G50" s="182" t="s">
        <v>51</v>
      </c>
      <c r="H50" s="183"/>
      <c r="I50" s="184"/>
      <c r="J50" s="183"/>
      <c r="K50" s="183"/>
      <c r="L50" s="6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40"/>
      <c r="B61" s="46"/>
      <c r="C61" s="40"/>
      <c r="D61" s="185" t="s">
        <v>52</v>
      </c>
      <c r="E61" s="186"/>
      <c r="F61" s="187" t="s">
        <v>53</v>
      </c>
      <c r="G61" s="185" t="s">
        <v>52</v>
      </c>
      <c r="H61" s="186"/>
      <c r="I61" s="188"/>
      <c r="J61" s="189" t="s">
        <v>53</v>
      </c>
      <c r="K61" s="186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40"/>
      <c r="B65" s="46"/>
      <c r="C65" s="40"/>
      <c r="D65" s="182" t="s">
        <v>54</v>
      </c>
      <c r="E65" s="190"/>
      <c r="F65" s="190"/>
      <c r="G65" s="182" t="s">
        <v>55</v>
      </c>
      <c r="H65" s="190"/>
      <c r="I65" s="191"/>
      <c r="J65" s="190"/>
      <c r="K65" s="190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40"/>
      <c r="B76" s="46"/>
      <c r="C76" s="40"/>
      <c r="D76" s="185" t="s">
        <v>52</v>
      </c>
      <c r="E76" s="186"/>
      <c r="F76" s="187" t="s">
        <v>53</v>
      </c>
      <c r="G76" s="185" t="s">
        <v>52</v>
      </c>
      <c r="H76" s="186"/>
      <c r="I76" s="188"/>
      <c r="J76" s="189" t="s">
        <v>53</v>
      </c>
      <c r="K76" s="186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92"/>
      <c r="C77" s="193"/>
      <c r="D77" s="193"/>
      <c r="E77" s="193"/>
      <c r="F77" s="193"/>
      <c r="G77" s="193"/>
      <c r="H77" s="193"/>
      <c r="I77" s="194"/>
      <c r="J77" s="193"/>
      <c r="K77" s="19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95"/>
      <c r="C81" s="196"/>
      <c r="D81" s="196"/>
      <c r="E81" s="196"/>
      <c r="F81" s="196"/>
      <c r="G81" s="196"/>
      <c r="H81" s="196"/>
      <c r="I81" s="197"/>
      <c r="J81" s="196"/>
      <c r="K81" s="196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5" t="s">
        <v>140</v>
      </c>
      <c r="D82" s="42"/>
      <c r="E82" s="42"/>
      <c r="F82" s="42"/>
      <c r="G82" s="42"/>
      <c r="H82" s="42"/>
      <c r="I82" s="156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156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16</v>
      </c>
      <c r="D84" s="42"/>
      <c r="E84" s="42"/>
      <c r="F84" s="42"/>
      <c r="G84" s="42"/>
      <c r="H84" s="42"/>
      <c r="I84" s="156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3.25" customHeight="1">
      <c r="A85" s="40"/>
      <c r="B85" s="41"/>
      <c r="C85" s="42"/>
      <c r="D85" s="42"/>
      <c r="E85" s="198" t="str">
        <f>E7</f>
        <v>Snížení energetické náročnosti budovy Střední průmyslové školy v Mladé Boleslavi</v>
      </c>
      <c r="F85" s="34"/>
      <c r="G85" s="34"/>
      <c r="H85" s="34"/>
      <c r="I85" s="156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138</v>
      </c>
      <c r="D86" s="42"/>
      <c r="E86" s="42"/>
      <c r="F86" s="42"/>
      <c r="G86" s="42"/>
      <c r="H86" s="42"/>
      <c r="I86" s="156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2020-160601.5 - ÚT</v>
      </c>
      <c r="F87" s="42"/>
      <c r="G87" s="42"/>
      <c r="H87" s="42"/>
      <c r="I87" s="156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156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20</v>
      </c>
      <c r="D89" s="42"/>
      <c r="E89" s="42"/>
      <c r="F89" s="29" t="str">
        <f>F12</f>
        <v xml:space="preserve"> </v>
      </c>
      <c r="G89" s="42"/>
      <c r="H89" s="42"/>
      <c r="I89" s="158" t="s">
        <v>22</v>
      </c>
      <c r="J89" s="81" t="str">
        <f>IF(J12="","",J12)</f>
        <v>18. 6. 2020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156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24</v>
      </c>
      <c r="D91" s="42"/>
      <c r="E91" s="42"/>
      <c r="F91" s="29" t="str">
        <f>E15</f>
        <v>Energy Benefit</v>
      </c>
      <c r="G91" s="42"/>
      <c r="H91" s="42"/>
      <c r="I91" s="158" t="s">
        <v>30</v>
      </c>
      <c r="J91" s="38" t="str">
        <f>E21</f>
        <v xml:space="preserve"> 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4" t="s">
        <v>28</v>
      </c>
      <c r="D92" s="42"/>
      <c r="E92" s="42"/>
      <c r="F92" s="29" t="str">
        <f>IF(E18="","",E18)</f>
        <v>Vyplň údaj</v>
      </c>
      <c r="G92" s="42"/>
      <c r="H92" s="42"/>
      <c r="I92" s="158" t="s">
        <v>33</v>
      </c>
      <c r="J92" s="38" t="str">
        <f>E24</f>
        <v>KAVRO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156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99" t="s">
        <v>141</v>
      </c>
      <c r="D94" s="200"/>
      <c r="E94" s="200"/>
      <c r="F94" s="200"/>
      <c r="G94" s="200"/>
      <c r="H94" s="200"/>
      <c r="I94" s="201"/>
      <c r="J94" s="202" t="s">
        <v>142</v>
      </c>
      <c r="K94" s="200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156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203" t="s">
        <v>143</v>
      </c>
      <c r="D96" s="42"/>
      <c r="E96" s="42"/>
      <c r="F96" s="42"/>
      <c r="G96" s="42"/>
      <c r="H96" s="42"/>
      <c r="I96" s="156"/>
      <c r="J96" s="112">
        <f>J144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9" t="s">
        <v>144</v>
      </c>
    </row>
    <row r="97" spans="1:31" s="9" customFormat="1" ht="24.95" customHeight="1">
      <c r="A97" s="9"/>
      <c r="B97" s="204"/>
      <c r="C97" s="205"/>
      <c r="D97" s="206" t="s">
        <v>2624</v>
      </c>
      <c r="E97" s="207"/>
      <c r="F97" s="207"/>
      <c r="G97" s="207"/>
      <c r="H97" s="207"/>
      <c r="I97" s="208"/>
      <c r="J97" s="209">
        <f>J145</f>
        <v>0</v>
      </c>
      <c r="K97" s="205"/>
      <c r="L97" s="21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11"/>
      <c r="C98" s="135"/>
      <c r="D98" s="212" t="s">
        <v>2625</v>
      </c>
      <c r="E98" s="213"/>
      <c r="F98" s="213"/>
      <c r="G98" s="213"/>
      <c r="H98" s="213"/>
      <c r="I98" s="214"/>
      <c r="J98" s="215">
        <f>J146</f>
        <v>0</v>
      </c>
      <c r="K98" s="135"/>
      <c r="L98" s="21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4.85" customHeight="1">
      <c r="A99" s="10"/>
      <c r="B99" s="211"/>
      <c r="C99" s="135"/>
      <c r="D99" s="212" t="s">
        <v>2626</v>
      </c>
      <c r="E99" s="213"/>
      <c r="F99" s="213"/>
      <c r="G99" s="213"/>
      <c r="H99" s="213"/>
      <c r="I99" s="214"/>
      <c r="J99" s="215">
        <f>J147</f>
        <v>0</v>
      </c>
      <c r="K99" s="135"/>
      <c r="L99" s="21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4.85" customHeight="1">
      <c r="A100" s="10"/>
      <c r="B100" s="211"/>
      <c r="C100" s="135"/>
      <c r="D100" s="212" t="s">
        <v>2627</v>
      </c>
      <c r="E100" s="213"/>
      <c r="F100" s="213"/>
      <c r="G100" s="213"/>
      <c r="H100" s="213"/>
      <c r="I100" s="214"/>
      <c r="J100" s="215">
        <f>J163</f>
        <v>0</v>
      </c>
      <c r="K100" s="135"/>
      <c r="L100" s="21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>
      <c r="A101" s="10"/>
      <c r="B101" s="211"/>
      <c r="C101" s="135"/>
      <c r="D101" s="212" t="s">
        <v>2628</v>
      </c>
      <c r="E101" s="213"/>
      <c r="F101" s="213"/>
      <c r="G101" s="213"/>
      <c r="H101" s="213"/>
      <c r="I101" s="214"/>
      <c r="J101" s="215">
        <f>J180</f>
        <v>0</v>
      </c>
      <c r="K101" s="135"/>
      <c r="L101" s="21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4.85" customHeight="1">
      <c r="A102" s="10"/>
      <c r="B102" s="211"/>
      <c r="C102" s="135"/>
      <c r="D102" s="212" t="s">
        <v>2629</v>
      </c>
      <c r="E102" s="213"/>
      <c r="F102" s="213"/>
      <c r="G102" s="213"/>
      <c r="H102" s="213"/>
      <c r="I102" s="214"/>
      <c r="J102" s="215">
        <f>J186</f>
        <v>0</v>
      </c>
      <c r="K102" s="135"/>
      <c r="L102" s="21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1"/>
      <c r="C103" s="135"/>
      <c r="D103" s="212" t="s">
        <v>2630</v>
      </c>
      <c r="E103" s="213"/>
      <c r="F103" s="213"/>
      <c r="G103" s="213"/>
      <c r="H103" s="213"/>
      <c r="I103" s="214"/>
      <c r="J103" s="215">
        <f>J192</f>
        <v>0</v>
      </c>
      <c r="K103" s="135"/>
      <c r="L103" s="21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4.85" customHeight="1">
      <c r="A104" s="10"/>
      <c r="B104" s="211"/>
      <c r="C104" s="135"/>
      <c r="D104" s="212" t="s">
        <v>2626</v>
      </c>
      <c r="E104" s="213"/>
      <c r="F104" s="213"/>
      <c r="G104" s="213"/>
      <c r="H104" s="213"/>
      <c r="I104" s="214"/>
      <c r="J104" s="215">
        <f>J193</f>
        <v>0</v>
      </c>
      <c r="K104" s="135"/>
      <c r="L104" s="21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4.85" customHeight="1">
      <c r="A105" s="10"/>
      <c r="B105" s="211"/>
      <c r="C105" s="135"/>
      <c r="D105" s="212" t="s">
        <v>2631</v>
      </c>
      <c r="E105" s="213"/>
      <c r="F105" s="213"/>
      <c r="G105" s="213"/>
      <c r="H105" s="213"/>
      <c r="I105" s="214"/>
      <c r="J105" s="215">
        <f>J197</f>
        <v>0</v>
      </c>
      <c r="K105" s="135"/>
      <c r="L105" s="21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21.8" customHeight="1">
      <c r="A106" s="10"/>
      <c r="B106" s="211"/>
      <c r="C106" s="135"/>
      <c r="D106" s="212" t="s">
        <v>2632</v>
      </c>
      <c r="E106" s="213"/>
      <c r="F106" s="213"/>
      <c r="G106" s="213"/>
      <c r="H106" s="213"/>
      <c r="I106" s="214"/>
      <c r="J106" s="215">
        <f>J198</f>
        <v>0</v>
      </c>
      <c r="K106" s="135"/>
      <c r="L106" s="21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21.8" customHeight="1">
      <c r="A107" s="10"/>
      <c r="B107" s="211"/>
      <c r="C107" s="135"/>
      <c r="D107" s="212" t="s">
        <v>2633</v>
      </c>
      <c r="E107" s="213"/>
      <c r="F107" s="213"/>
      <c r="G107" s="213"/>
      <c r="H107" s="213"/>
      <c r="I107" s="214"/>
      <c r="J107" s="215">
        <f>J209</f>
        <v>0</v>
      </c>
      <c r="K107" s="135"/>
      <c r="L107" s="21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21.8" customHeight="1">
      <c r="A108" s="10"/>
      <c r="B108" s="211"/>
      <c r="C108" s="135"/>
      <c r="D108" s="212" t="s">
        <v>2634</v>
      </c>
      <c r="E108" s="213"/>
      <c r="F108" s="213"/>
      <c r="G108" s="213"/>
      <c r="H108" s="213"/>
      <c r="I108" s="214"/>
      <c r="J108" s="215">
        <f>J215</f>
        <v>0</v>
      </c>
      <c r="K108" s="135"/>
      <c r="L108" s="21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21.8" customHeight="1">
      <c r="A109" s="10"/>
      <c r="B109" s="211"/>
      <c r="C109" s="135"/>
      <c r="D109" s="212" t="s">
        <v>2635</v>
      </c>
      <c r="E109" s="213"/>
      <c r="F109" s="213"/>
      <c r="G109" s="213"/>
      <c r="H109" s="213"/>
      <c r="I109" s="214"/>
      <c r="J109" s="215">
        <f>J226</f>
        <v>0</v>
      </c>
      <c r="K109" s="135"/>
      <c r="L109" s="21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21.8" customHeight="1">
      <c r="A110" s="10"/>
      <c r="B110" s="211"/>
      <c r="C110" s="135"/>
      <c r="D110" s="212" t="s">
        <v>2636</v>
      </c>
      <c r="E110" s="213"/>
      <c r="F110" s="213"/>
      <c r="G110" s="213"/>
      <c r="H110" s="213"/>
      <c r="I110" s="214"/>
      <c r="J110" s="215">
        <f>J233</f>
        <v>0</v>
      </c>
      <c r="K110" s="135"/>
      <c r="L110" s="21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21.8" customHeight="1">
      <c r="A111" s="10"/>
      <c r="B111" s="211"/>
      <c r="C111" s="135"/>
      <c r="D111" s="212" t="s">
        <v>2637</v>
      </c>
      <c r="E111" s="213"/>
      <c r="F111" s="213"/>
      <c r="G111" s="213"/>
      <c r="H111" s="213"/>
      <c r="I111" s="214"/>
      <c r="J111" s="215">
        <f>J243</f>
        <v>0</v>
      </c>
      <c r="K111" s="135"/>
      <c r="L111" s="21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21.8" customHeight="1">
      <c r="A112" s="10"/>
      <c r="B112" s="211"/>
      <c r="C112" s="135"/>
      <c r="D112" s="212" t="s">
        <v>2638</v>
      </c>
      <c r="E112" s="213"/>
      <c r="F112" s="213"/>
      <c r="G112" s="213"/>
      <c r="H112" s="213"/>
      <c r="I112" s="214"/>
      <c r="J112" s="215">
        <f>J253</f>
        <v>0</v>
      </c>
      <c r="K112" s="135"/>
      <c r="L112" s="21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21.8" customHeight="1">
      <c r="A113" s="10"/>
      <c r="B113" s="211"/>
      <c r="C113" s="135"/>
      <c r="D113" s="212" t="s">
        <v>2639</v>
      </c>
      <c r="E113" s="213"/>
      <c r="F113" s="213"/>
      <c r="G113" s="213"/>
      <c r="H113" s="213"/>
      <c r="I113" s="214"/>
      <c r="J113" s="215">
        <f>J264</f>
        <v>0</v>
      </c>
      <c r="K113" s="135"/>
      <c r="L113" s="216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21.8" customHeight="1">
      <c r="A114" s="10"/>
      <c r="B114" s="211"/>
      <c r="C114" s="135"/>
      <c r="D114" s="212" t="s">
        <v>2640</v>
      </c>
      <c r="E114" s="213"/>
      <c r="F114" s="213"/>
      <c r="G114" s="213"/>
      <c r="H114" s="213"/>
      <c r="I114" s="214"/>
      <c r="J114" s="215">
        <f>J275</f>
        <v>0</v>
      </c>
      <c r="K114" s="135"/>
      <c r="L114" s="216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4.85" customHeight="1">
      <c r="A115" s="10"/>
      <c r="B115" s="211"/>
      <c r="C115" s="135"/>
      <c r="D115" s="212" t="s">
        <v>2641</v>
      </c>
      <c r="E115" s="213"/>
      <c r="F115" s="213"/>
      <c r="G115" s="213"/>
      <c r="H115" s="213"/>
      <c r="I115" s="214"/>
      <c r="J115" s="215">
        <f>J284</f>
        <v>0</v>
      </c>
      <c r="K115" s="135"/>
      <c r="L115" s="216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4.85" customHeight="1">
      <c r="A116" s="10"/>
      <c r="B116" s="211"/>
      <c r="C116" s="135"/>
      <c r="D116" s="212" t="s">
        <v>2627</v>
      </c>
      <c r="E116" s="213"/>
      <c r="F116" s="213"/>
      <c r="G116" s="213"/>
      <c r="H116" s="213"/>
      <c r="I116" s="214"/>
      <c r="J116" s="215">
        <f>J293</f>
        <v>0</v>
      </c>
      <c r="K116" s="135"/>
      <c r="L116" s="216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4.85" customHeight="1">
      <c r="A117" s="10"/>
      <c r="B117" s="211"/>
      <c r="C117" s="135"/>
      <c r="D117" s="212" t="s">
        <v>2628</v>
      </c>
      <c r="E117" s="213"/>
      <c r="F117" s="213"/>
      <c r="G117" s="213"/>
      <c r="H117" s="213"/>
      <c r="I117" s="214"/>
      <c r="J117" s="215">
        <f>J321</f>
        <v>0</v>
      </c>
      <c r="K117" s="135"/>
      <c r="L117" s="216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4.85" customHeight="1">
      <c r="A118" s="10"/>
      <c r="B118" s="211"/>
      <c r="C118" s="135"/>
      <c r="D118" s="212" t="s">
        <v>2629</v>
      </c>
      <c r="E118" s="213"/>
      <c r="F118" s="213"/>
      <c r="G118" s="213"/>
      <c r="H118" s="213"/>
      <c r="I118" s="214"/>
      <c r="J118" s="215">
        <f>J330</f>
        <v>0</v>
      </c>
      <c r="K118" s="135"/>
      <c r="L118" s="216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4.85" customHeight="1">
      <c r="A119" s="10"/>
      <c r="B119" s="211"/>
      <c r="C119" s="135"/>
      <c r="D119" s="212" t="s">
        <v>2642</v>
      </c>
      <c r="E119" s="213"/>
      <c r="F119" s="213"/>
      <c r="G119" s="213"/>
      <c r="H119" s="213"/>
      <c r="I119" s="214"/>
      <c r="J119" s="215">
        <f>J337</f>
        <v>0</v>
      </c>
      <c r="K119" s="135"/>
      <c r="L119" s="216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4.85" customHeight="1">
      <c r="A120" s="10"/>
      <c r="B120" s="211"/>
      <c r="C120" s="135"/>
      <c r="D120" s="212" t="s">
        <v>2643</v>
      </c>
      <c r="E120" s="213"/>
      <c r="F120" s="213"/>
      <c r="G120" s="213"/>
      <c r="H120" s="213"/>
      <c r="I120" s="214"/>
      <c r="J120" s="215">
        <f>J378</f>
        <v>0</v>
      </c>
      <c r="K120" s="135"/>
      <c r="L120" s="216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4.85" customHeight="1">
      <c r="A121" s="10"/>
      <c r="B121" s="211"/>
      <c r="C121" s="135"/>
      <c r="D121" s="212" t="s">
        <v>2644</v>
      </c>
      <c r="E121" s="213"/>
      <c r="F121" s="213"/>
      <c r="G121" s="213"/>
      <c r="H121" s="213"/>
      <c r="I121" s="214"/>
      <c r="J121" s="215">
        <f>J385</f>
        <v>0</v>
      </c>
      <c r="K121" s="135"/>
      <c r="L121" s="216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4.85" customHeight="1">
      <c r="A122" s="10"/>
      <c r="B122" s="211"/>
      <c r="C122" s="135"/>
      <c r="D122" s="212" t="s">
        <v>2645</v>
      </c>
      <c r="E122" s="213"/>
      <c r="F122" s="213"/>
      <c r="G122" s="213"/>
      <c r="H122" s="213"/>
      <c r="I122" s="214"/>
      <c r="J122" s="215">
        <f>J396</f>
        <v>0</v>
      </c>
      <c r="K122" s="135"/>
      <c r="L122" s="216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10" customFormat="1" ht="14.85" customHeight="1">
      <c r="A123" s="10"/>
      <c r="B123" s="211"/>
      <c r="C123" s="135"/>
      <c r="D123" s="212" t="s">
        <v>2646</v>
      </c>
      <c r="E123" s="213"/>
      <c r="F123" s="213"/>
      <c r="G123" s="213"/>
      <c r="H123" s="213"/>
      <c r="I123" s="214"/>
      <c r="J123" s="215">
        <f>J413</f>
        <v>0</v>
      </c>
      <c r="K123" s="135"/>
      <c r="L123" s="216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s="10" customFormat="1" ht="14.85" customHeight="1">
      <c r="A124" s="10"/>
      <c r="B124" s="211"/>
      <c r="C124" s="135"/>
      <c r="D124" s="212" t="s">
        <v>2647</v>
      </c>
      <c r="E124" s="213"/>
      <c r="F124" s="213"/>
      <c r="G124" s="213"/>
      <c r="H124" s="213"/>
      <c r="I124" s="214"/>
      <c r="J124" s="215">
        <f>J428</f>
        <v>0</v>
      </c>
      <c r="K124" s="135"/>
      <c r="L124" s="216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s="2" customFormat="1" ht="21.8" customHeight="1">
      <c r="A125" s="40"/>
      <c r="B125" s="41"/>
      <c r="C125" s="42"/>
      <c r="D125" s="42"/>
      <c r="E125" s="42"/>
      <c r="F125" s="42"/>
      <c r="G125" s="42"/>
      <c r="H125" s="42"/>
      <c r="I125" s="156"/>
      <c r="J125" s="42"/>
      <c r="K125" s="42"/>
      <c r="L125" s="65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6" spans="1:31" s="2" customFormat="1" ht="6.95" customHeight="1">
      <c r="A126" s="40"/>
      <c r="B126" s="68"/>
      <c r="C126" s="69"/>
      <c r="D126" s="69"/>
      <c r="E126" s="69"/>
      <c r="F126" s="69"/>
      <c r="G126" s="69"/>
      <c r="H126" s="69"/>
      <c r="I126" s="194"/>
      <c r="J126" s="69"/>
      <c r="K126" s="69"/>
      <c r="L126" s="65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  <row r="130" spans="1:31" s="2" customFormat="1" ht="6.95" customHeight="1">
      <c r="A130" s="40"/>
      <c r="B130" s="70"/>
      <c r="C130" s="71"/>
      <c r="D130" s="71"/>
      <c r="E130" s="71"/>
      <c r="F130" s="71"/>
      <c r="G130" s="71"/>
      <c r="H130" s="71"/>
      <c r="I130" s="197"/>
      <c r="J130" s="71"/>
      <c r="K130" s="71"/>
      <c r="L130" s="65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</row>
    <row r="131" spans="1:31" s="2" customFormat="1" ht="24.95" customHeight="1">
      <c r="A131" s="40"/>
      <c r="B131" s="41"/>
      <c r="C131" s="25" t="s">
        <v>152</v>
      </c>
      <c r="D131" s="42"/>
      <c r="E131" s="42"/>
      <c r="F131" s="42"/>
      <c r="G131" s="42"/>
      <c r="H131" s="42"/>
      <c r="I131" s="156"/>
      <c r="J131" s="42"/>
      <c r="K131" s="42"/>
      <c r="L131" s="65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</row>
    <row r="132" spans="1:31" s="2" customFormat="1" ht="6.95" customHeight="1">
      <c r="A132" s="40"/>
      <c r="B132" s="41"/>
      <c r="C132" s="42"/>
      <c r="D132" s="42"/>
      <c r="E132" s="42"/>
      <c r="F132" s="42"/>
      <c r="G132" s="42"/>
      <c r="H132" s="42"/>
      <c r="I132" s="156"/>
      <c r="J132" s="42"/>
      <c r="K132" s="42"/>
      <c r="L132" s="65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</row>
    <row r="133" spans="1:31" s="2" customFormat="1" ht="12" customHeight="1">
      <c r="A133" s="40"/>
      <c r="B133" s="41"/>
      <c r="C133" s="34" t="s">
        <v>16</v>
      </c>
      <c r="D133" s="42"/>
      <c r="E133" s="42"/>
      <c r="F133" s="42"/>
      <c r="G133" s="42"/>
      <c r="H133" s="42"/>
      <c r="I133" s="156"/>
      <c r="J133" s="42"/>
      <c r="K133" s="42"/>
      <c r="L133" s="65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</row>
    <row r="134" spans="1:31" s="2" customFormat="1" ht="23.25" customHeight="1">
      <c r="A134" s="40"/>
      <c r="B134" s="41"/>
      <c r="C134" s="42"/>
      <c r="D134" s="42"/>
      <c r="E134" s="198" t="str">
        <f>E7</f>
        <v>Snížení energetické náročnosti budovy Střední průmyslové školy v Mladé Boleslavi</v>
      </c>
      <c r="F134" s="34"/>
      <c r="G134" s="34"/>
      <c r="H134" s="34"/>
      <c r="I134" s="156"/>
      <c r="J134" s="42"/>
      <c r="K134" s="42"/>
      <c r="L134" s="65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</row>
    <row r="135" spans="1:31" s="2" customFormat="1" ht="12" customHeight="1">
      <c r="A135" s="40"/>
      <c r="B135" s="41"/>
      <c r="C135" s="34" t="s">
        <v>138</v>
      </c>
      <c r="D135" s="42"/>
      <c r="E135" s="42"/>
      <c r="F135" s="42"/>
      <c r="G135" s="42"/>
      <c r="H135" s="42"/>
      <c r="I135" s="156"/>
      <c r="J135" s="42"/>
      <c r="K135" s="42"/>
      <c r="L135" s="65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</row>
    <row r="136" spans="1:31" s="2" customFormat="1" ht="16.5" customHeight="1">
      <c r="A136" s="40"/>
      <c r="B136" s="41"/>
      <c r="C136" s="42"/>
      <c r="D136" s="42"/>
      <c r="E136" s="78" t="str">
        <f>E9</f>
        <v>2020-160601.5 - ÚT</v>
      </c>
      <c r="F136" s="42"/>
      <c r="G136" s="42"/>
      <c r="H136" s="42"/>
      <c r="I136" s="156"/>
      <c r="J136" s="42"/>
      <c r="K136" s="42"/>
      <c r="L136" s="65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</row>
    <row r="137" spans="1:31" s="2" customFormat="1" ht="6.95" customHeight="1">
      <c r="A137" s="40"/>
      <c r="B137" s="41"/>
      <c r="C137" s="42"/>
      <c r="D137" s="42"/>
      <c r="E137" s="42"/>
      <c r="F137" s="42"/>
      <c r="G137" s="42"/>
      <c r="H137" s="42"/>
      <c r="I137" s="156"/>
      <c r="J137" s="42"/>
      <c r="K137" s="42"/>
      <c r="L137" s="65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</row>
    <row r="138" spans="1:31" s="2" customFormat="1" ht="12" customHeight="1">
      <c r="A138" s="40"/>
      <c r="B138" s="41"/>
      <c r="C138" s="34" t="s">
        <v>20</v>
      </c>
      <c r="D138" s="42"/>
      <c r="E138" s="42"/>
      <c r="F138" s="29" t="str">
        <f>F12</f>
        <v xml:space="preserve"> </v>
      </c>
      <c r="G138" s="42"/>
      <c r="H138" s="42"/>
      <c r="I138" s="158" t="s">
        <v>22</v>
      </c>
      <c r="J138" s="81" t="str">
        <f>IF(J12="","",J12)</f>
        <v>18. 6. 2020</v>
      </c>
      <c r="K138" s="42"/>
      <c r="L138" s="65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</row>
    <row r="139" spans="1:31" s="2" customFormat="1" ht="6.95" customHeight="1">
      <c r="A139" s="40"/>
      <c r="B139" s="41"/>
      <c r="C139" s="42"/>
      <c r="D139" s="42"/>
      <c r="E139" s="42"/>
      <c r="F139" s="42"/>
      <c r="G139" s="42"/>
      <c r="H139" s="42"/>
      <c r="I139" s="156"/>
      <c r="J139" s="42"/>
      <c r="K139" s="42"/>
      <c r="L139" s="65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</row>
    <row r="140" spans="1:31" s="2" customFormat="1" ht="15.15" customHeight="1">
      <c r="A140" s="40"/>
      <c r="B140" s="41"/>
      <c r="C140" s="34" t="s">
        <v>24</v>
      </c>
      <c r="D140" s="42"/>
      <c r="E140" s="42"/>
      <c r="F140" s="29" t="str">
        <f>E15</f>
        <v>Energy Benefit</v>
      </c>
      <c r="G140" s="42"/>
      <c r="H140" s="42"/>
      <c r="I140" s="158" t="s">
        <v>30</v>
      </c>
      <c r="J140" s="38" t="str">
        <f>E21</f>
        <v xml:space="preserve"> </v>
      </c>
      <c r="K140" s="42"/>
      <c r="L140" s="65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</row>
    <row r="141" spans="1:31" s="2" customFormat="1" ht="15.15" customHeight="1">
      <c r="A141" s="40"/>
      <c r="B141" s="41"/>
      <c r="C141" s="34" t="s">
        <v>28</v>
      </c>
      <c r="D141" s="42"/>
      <c r="E141" s="42"/>
      <c r="F141" s="29" t="str">
        <f>IF(E18="","",E18)</f>
        <v>Vyplň údaj</v>
      </c>
      <c r="G141" s="42"/>
      <c r="H141" s="42"/>
      <c r="I141" s="158" t="s">
        <v>33</v>
      </c>
      <c r="J141" s="38" t="str">
        <f>E24</f>
        <v>KAVRO</v>
      </c>
      <c r="K141" s="42"/>
      <c r="L141" s="65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</row>
    <row r="142" spans="1:31" s="2" customFormat="1" ht="10.3" customHeight="1">
      <c r="A142" s="40"/>
      <c r="B142" s="41"/>
      <c r="C142" s="42"/>
      <c r="D142" s="42"/>
      <c r="E142" s="42"/>
      <c r="F142" s="42"/>
      <c r="G142" s="42"/>
      <c r="H142" s="42"/>
      <c r="I142" s="156"/>
      <c r="J142" s="42"/>
      <c r="K142" s="42"/>
      <c r="L142" s="65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</row>
    <row r="143" spans="1:31" s="11" customFormat="1" ht="29.25" customHeight="1">
      <c r="A143" s="217"/>
      <c r="B143" s="218"/>
      <c r="C143" s="219" t="s">
        <v>153</v>
      </c>
      <c r="D143" s="220" t="s">
        <v>62</v>
      </c>
      <c r="E143" s="220" t="s">
        <v>58</v>
      </c>
      <c r="F143" s="220" t="s">
        <v>59</v>
      </c>
      <c r="G143" s="220" t="s">
        <v>154</v>
      </c>
      <c r="H143" s="220" t="s">
        <v>155</v>
      </c>
      <c r="I143" s="221" t="s">
        <v>156</v>
      </c>
      <c r="J143" s="220" t="s">
        <v>142</v>
      </c>
      <c r="K143" s="222" t="s">
        <v>157</v>
      </c>
      <c r="L143" s="223"/>
      <c r="M143" s="102" t="s">
        <v>1</v>
      </c>
      <c r="N143" s="103" t="s">
        <v>41</v>
      </c>
      <c r="O143" s="103" t="s">
        <v>158</v>
      </c>
      <c r="P143" s="103" t="s">
        <v>159</v>
      </c>
      <c r="Q143" s="103" t="s">
        <v>160</v>
      </c>
      <c r="R143" s="103" t="s">
        <v>161</v>
      </c>
      <c r="S143" s="103" t="s">
        <v>162</v>
      </c>
      <c r="T143" s="104" t="s">
        <v>163</v>
      </c>
      <c r="U143" s="217"/>
      <c r="V143" s="217"/>
      <c r="W143" s="217"/>
      <c r="X143" s="217"/>
      <c r="Y143" s="217"/>
      <c r="Z143" s="217"/>
      <c r="AA143" s="217"/>
      <c r="AB143" s="217"/>
      <c r="AC143" s="217"/>
      <c r="AD143" s="217"/>
      <c r="AE143" s="217"/>
    </row>
    <row r="144" spans="1:63" s="2" customFormat="1" ht="22.8" customHeight="1">
      <c r="A144" s="40"/>
      <c r="B144" s="41"/>
      <c r="C144" s="109" t="s">
        <v>164</v>
      </c>
      <c r="D144" s="42"/>
      <c r="E144" s="42"/>
      <c r="F144" s="42"/>
      <c r="G144" s="42"/>
      <c r="H144" s="42"/>
      <c r="I144" s="156"/>
      <c r="J144" s="224">
        <f>BK144</f>
        <v>0</v>
      </c>
      <c r="K144" s="42"/>
      <c r="L144" s="46"/>
      <c r="M144" s="105"/>
      <c r="N144" s="225"/>
      <c r="O144" s="106"/>
      <c r="P144" s="226">
        <f>P145</f>
        <v>0</v>
      </c>
      <c r="Q144" s="106"/>
      <c r="R144" s="226">
        <f>R145</f>
        <v>0</v>
      </c>
      <c r="S144" s="106"/>
      <c r="T144" s="227">
        <f>T145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76</v>
      </c>
      <c r="AU144" s="19" t="s">
        <v>144</v>
      </c>
      <c r="BK144" s="228">
        <f>BK145</f>
        <v>0</v>
      </c>
    </row>
    <row r="145" spans="1:63" s="12" customFormat="1" ht="25.9" customHeight="1">
      <c r="A145" s="12"/>
      <c r="B145" s="229"/>
      <c r="C145" s="230"/>
      <c r="D145" s="231" t="s">
        <v>76</v>
      </c>
      <c r="E145" s="232" t="s">
        <v>1128</v>
      </c>
      <c r="F145" s="232" t="s">
        <v>1</v>
      </c>
      <c r="G145" s="230"/>
      <c r="H145" s="230"/>
      <c r="I145" s="233"/>
      <c r="J145" s="234">
        <f>BK145</f>
        <v>0</v>
      </c>
      <c r="K145" s="230"/>
      <c r="L145" s="235"/>
      <c r="M145" s="236"/>
      <c r="N145" s="237"/>
      <c r="O145" s="237"/>
      <c r="P145" s="238">
        <f>P146+P192</f>
        <v>0</v>
      </c>
      <c r="Q145" s="237"/>
      <c r="R145" s="238">
        <f>R146+R192</f>
        <v>0</v>
      </c>
      <c r="S145" s="237"/>
      <c r="T145" s="239">
        <f>T146+T192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40" t="s">
        <v>85</v>
      </c>
      <c r="AT145" s="241" t="s">
        <v>76</v>
      </c>
      <c r="AU145" s="241" t="s">
        <v>77</v>
      </c>
      <c r="AY145" s="240" t="s">
        <v>167</v>
      </c>
      <c r="BK145" s="242">
        <f>BK146+BK192</f>
        <v>0</v>
      </c>
    </row>
    <row r="146" spans="1:63" s="12" customFormat="1" ht="22.8" customHeight="1">
      <c r="A146" s="12"/>
      <c r="B146" s="229"/>
      <c r="C146" s="230"/>
      <c r="D146" s="231" t="s">
        <v>76</v>
      </c>
      <c r="E146" s="243" t="s">
        <v>2268</v>
      </c>
      <c r="F146" s="243" t="s">
        <v>2648</v>
      </c>
      <c r="G146" s="230"/>
      <c r="H146" s="230"/>
      <c r="I146" s="233"/>
      <c r="J146" s="244">
        <f>BK146</f>
        <v>0</v>
      </c>
      <c r="K146" s="230"/>
      <c r="L146" s="235"/>
      <c r="M146" s="236"/>
      <c r="N146" s="237"/>
      <c r="O146" s="237"/>
      <c r="P146" s="238">
        <f>P147+P163+P180+P186</f>
        <v>0</v>
      </c>
      <c r="Q146" s="237"/>
      <c r="R146" s="238">
        <f>R147+R163+R180+R186</f>
        <v>0</v>
      </c>
      <c r="S146" s="237"/>
      <c r="T146" s="239">
        <f>T147+T163+T180+T186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0" t="s">
        <v>85</v>
      </c>
      <c r="AT146" s="241" t="s">
        <v>76</v>
      </c>
      <c r="AU146" s="241" t="s">
        <v>85</v>
      </c>
      <c r="AY146" s="240" t="s">
        <v>167</v>
      </c>
      <c r="BK146" s="242">
        <f>BK147+BK163+BK180+BK186</f>
        <v>0</v>
      </c>
    </row>
    <row r="147" spans="1:63" s="12" customFormat="1" ht="20.85" customHeight="1">
      <c r="A147" s="12"/>
      <c r="B147" s="229"/>
      <c r="C147" s="230"/>
      <c r="D147" s="231" t="s">
        <v>76</v>
      </c>
      <c r="E147" s="243" t="s">
        <v>2649</v>
      </c>
      <c r="F147" s="243" t="s">
        <v>2650</v>
      </c>
      <c r="G147" s="230"/>
      <c r="H147" s="230"/>
      <c r="I147" s="233"/>
      <c r="J147" s="244">
        <f>BK147</f>
        <v>0</v>
      </c>
      <c r="K147" s="230"/>
      <c r="L147" s="235"/>
      <c r="M147" s="236"/>
      <c r="N147" s="237"/>
      <c r="O147" s="237"/>
      <c r="P147" s="238">
        <f>SUM(P148:P162)</f>
        <v>0</v>
      </c>
      <c r="Q147" s="237"/>
      <c r="R147" s="238">
        <f>SUM(R148:R162)</f>
        <v>0</v>
      </c>
      <c r="S147" s="237"/>
      <c r="T147" s="239">
        <f>SUM(T148:T162)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40" t="s">
        <v>85</v>
      </c>
      <c r="AT147" s="241" t="s">
        <v>76</v>
      </c>
      <c r="AU147" s="241" t="s">
        <v>87</v>
      </c>
      <c r="AY147" s="240" t="s">
        <v>167</v>
      </c>
      <c r="BK147" s="242">
        <f>SUM(BK148:BK162)</f>
        <v>0</v>
      </c>
    </row>
    <row r="148" spans="1:65" s="2" customFormat="1" ht="21.75" customHeight="1">
      <c r="A148" s="40"/>
      <c r="B148" s="41"/>
      <c r="C148" s="245" t="s">
        <v>85</v>
      </c>
      <c r="D148" s="245" t="s">
        <v>170</v>
      </c>
      <c r="E148" s="246" t="s">
        <v>2651</v>
      </c>
      <c r="F148" s="247" t="s">
        <v>2652</v>
      </c>
      <c r="G148" s="248" t="s">
        <v>348</v>
      </c>
      <c r="H148" s="249">
        <v>3</v>
      </c>
      <c r="I148" s="250"/>
      <c r="J148" s="251">
        <f>ROUND(I148*H148,2)</f>
        <v>0</v>
      </c>
      <c r="K148" s="247" t="s">
        <v>1</v>
      </c>
      <c r="L148" s="46"/>
      <c r="M148" s="252" t="s">
        <v>1</v>
      </c>
      <c r="N148" s="253" t="s">
        <v>42</v>
      </c>
      <c r="O148" s="93"/>
      <c r="P148" s="254">
        <f>O148*H148</f>
        <v>0</v>
      </c>
      <c r="Q148" s="254">
        <v>0</v>
      </c>
      <c r="R148" s="254">
        <f>Q148*H148</f>
        <v>0</v>
      </c>
      <c r="S148" s="254">
        <v>0</v>
      </c>
      <c r="T148" s="255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56" t="s">
        <v>175</v>
      </c>
      <c r="AT148" s="256" t="s">
        <v>170</v>
      </c>
      <c r="AU148" s="256" t="s">
        <v>209</v>
      </c>
      <c r="AY148" s="19" t="s">
        <v>167</v>
      </c>
      <c r="BE148" s="257">
        <f>IF(N148="základní",J148,0)</f>
        <v>0</v>
      </c>
      <c r="BF148" s="257">
        <f>IF(N148="snížená",J148,0)</f>
        <v>0</v>
      </c>
      <c r="BG148" s="257">
        <f>IF(N148="zákl. přenesená",J148,0)</f>
        <v>0</v>
      </c>
      <c r="BH148" s="257">
        <f>IF(N148="sníž. přenesená",J148,0)</f>
        <v>0</v>
      </c>
      <c r="BI148" s="257">
        <f>IF(N148="nulová",J148,0)</f>
        <v>0</v>
      </c>
      <c r="BJ148" s="19" t="s">
        <v>85</v>
      </c>
      <c r="BK148" s="257">
        <f>ROUND(I148*H148,2)</f>
        <v>0</v>
      </c>
      <c r="BL148" s="19" t="s">
        <v>175</v>
      </c>
      <c r="BM148" s="256" t="s">
        <v>87</v>
      </c>
    </row>
    <row r="149" spans="1:65" s="2" customFormat="1" ht="33" customHeight="1">
      <c r="A149" s="40"/>
      <c r="B149" s="41"/>
      <c r="C149" s="245" t="s">
        <v>87</v>
      </c>
      <c r="D149" s="245" t="s">
        <v>170</v>
      </c>
      <c r="E149" s="246" t="s">
        <v>2653</v>
      </c>
      <c r="F149" s="247" t="s">
        <v>2654</v>
      </c>
      <c r="G149" s="248" t="s">
        <v>2655</v>
      </c>
      <c r="H149" s="249">
        <v>3</v>
      </c>
      <c r="I149" s="250"/>
      <c r="J149" s="251">
        <f>ROUND(I149*H149,2)</f>
        <v>0</v>
      </c>
      <c r="K149" s="247" t="s">
        <v>1</v>
      </c>
      <c r="L149" s="46"/>
      <c r="M149" s="252" t="s">
        <v>1</v>
      </c>
      <c r="N149" s="253" t="s">
        <v>42</v>
      </c>
      <c r="O149" s="93"/>
      <c r="P149" s="254">
        <f>O149*H149</f>
        <v>0</v>
      </c>
      <c r="Q149" s="254">
        <v>0</v>
      </c>
      <c r="R149" s="254">
        <f>Q149*H149</f>
        <v>0</v>
      </c>
      <c r="S149" s="254">
        <v>0</v>
      </c>
      <c r="T149" s="255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56" t="s">
        <v>175</v>
      </c>
      <c r="AT149" s="256" t="s">
        <v>170</v>
      </c>
      <c r="AU149" s="256" t="s">
        <v>209</v>
      </c>
      <c r="AY149" s="19" t="s">
        <v>167</v>
      </c>
      <c r="BE149" s="257">
        <f>IF(N149="základní",J149,0)</f>
        <v>0</v>
      </c>
      <c r="BF149" s="257">
        <f>IF(N149="snížená",J149,0)</f>
        <v>0</v>
      </c>
      <c r="BG149" s="257">
        <f>IF(N149="zákl. přenesená",J149,0)</f>
        <v>0</v>
      </c>
      <c r="BH149" s="257">
        <f>IF(N149="sníž. přenesená",J149,0)</f>
        <v>0</v>
      </c>
      <c r="BI149" s="257">
        <f>IF(N149="nulová",J149,0)</f>
        <v>0</v>
      </c>
      <c r="BJ149" s="19" t="s">
        <v>85</v>
      </c>
      <c r="BK149" s="257">
        <f>ROUND(I149*H149,2)</f>
        <v>0</v>
      </c>
      <c r="BL149" s="19" t="s">
        <v>175</v>
      </c>
      <c r="BM149" s="256" t="s">
        <v>175</v>
      </c>
    </row>
    <row r="150" spans="1:65" s="2" customFormat="1" ht="55.5" customHeight="1">
      <c r="A150" s="40"/>
      <c r="B150" s="41"/>
      <c r="C150" s="245" t="s">
        <v>209</v>
      </c>
      <c r="D150" s="245" t="s">
        <v>170</v>
      </c>
      <c r="E150" s="246" t="s">
        <v>2656</v>
      </c>
      <c r="F150" s="247" t="s">
        <v>2657</v>
      </c>
      <c r="G150" s="248" t="s">
        <v>2655</v>
      </c>
      <c r="H150" s="249">
        <v>3</v>
      </c>
      <c r="I150" s="250"/>
      <c r="J150" s="251">
        <f>ROUND(I150*H150,2)</f>
        <v>0</v>
      </c>
      <c r="K150" s="247" t="s">
        <v>1</v>
      </c>
      <c r="L150" s="46"/>
      <c r="M150" s="252" t="s">
        <v>1</v>
      </c>
      <c r="N150" s="253" t="s">
        <v>42</v>
      </c>
      <c r="O150" s="93"/>
      <c r="P150" s="254">
        <f>O150*H150</f>
        <v>0</v>
      </c>
      <c r="Q150" s="254">
        <v>0</v>
      </c>
      <c r="R150" s="254">
        <f>Q150*H150</f>
        <v>0</v>
      </c>
      <c r="S150" s="254">
        <v>0</v>
      </c>
      <c r="T150" s="255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56" t="s">
        <v>175</v>
      </c>
      <c r="AT150" s="256" t="s">
        <v>170</v>
      </c>
      <c r="AU150" s="256" t="s">
        <v>209</v>
      </c>
      <c r="AY150" s="19" t="s">
        <v>167</v>
      </c>
      <c r="BE150" s="257">
        <f>IF(N150="základní",J150,0)</f>
        <v>0</v>
      </c>
      <c r="BF150" s="257">
        <f>IF(N150="snížená",J150,0)</f>
        <v>0</v>
      </c>
      <c r="BG150" s="257">
        <f>IF(N150="zákl. přenesená",J150,0)</f>
        <v>0</v>
      </c>
      <c r="BH150" s="257">
        <f>IF(N150="sníž. přenesená",J150,0)</f>
        <v>0</v>
      </c>
      <c r="BI150" s="257">
        <f>IF(N150="nulová",J150,0)</f>
        <v>0</v>
      </c>
      <c r="BJ150" s="19" t="s">
        <v>85</v>
      </c>
      <c r="BK150" s="257">
        <f>ROUND(I150*H150,2)</f>
        <v>0</v>
      </c>
      <c r="BL150" s="19" t="s">
        <v>175</v>
      </c>
      <c r="BM150" s="256" t="s">
        <v>227</v>
      </c>
    </row>
    <row r="151" spans="1:65" s="2" customFormat="1" ht="33" customHeight="1">
      <c r="A151" s="40"/>
      <c r="B151" s="41"/>
      <c r="C151" s="245" t="s">
        <v>175</v>
      </c>
      <c r="D151" s="245" t="s">
        <v>170</v>
      </c>
      <c r="E151" s="246" t="s">
        <v>2658</v>
      </c>
      <c r="F151" s="247" t="s">
        <v>2659</v>
      </c>
      <c r="G151" s="248" t="s">
        <v>2655</v>
      </c>
      <c r="H151" s="249">
        <v>1</v>
      </c>
      <c r="I151" s="250"/>
      <c r="J151" s="251">
        <f>ROUND(I151*H151,2)</f>
        <v>0</v>
      </c>
      <c r="K151" s="247" t="s">
        <v>1</v>
      </c>
      <c r="L151" s="46"/>
      <c r="M151" s="252" t="s">
        <v>1</v>
      </c>
      <c r="N151" s="253" t="s">
        <v>42</v>
      </c>
      <c r="O151" s="93"/>
      <c r="P151" s="254">
        <f>O151*H151</f>
        <v>0</v>
      </c>
      <c r="Q151" s="254">
        <v>0</v>
      </c>
      <c r="R151" s="254">
        <f>Q151*H151</f>
        <v>0</v>
      </c>
      <c r="S151" s="254">
        <v>0</v>
      </c>
      <c r="T151" s="255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56" t="s">
        <v>175</v>
      </c>
      <c r="AT151" s="256" t="s">
        <v>170</v>
      </c>
      <c r="AU151" s="256" t="s">
        <v>209</v>
      </c>
      <c r="AY151" s="19" t="s">
        <v>167</v>
      </c>
      <c r="BE151" s="257">
        <f>IF(N151="základní",J151,0)</f>
        <v>0</v>
      </c>
      <c r="BF151" s="257">
        <f>IF(N151="snížená",J151,0)</f>
        <v>0</v>
      </c>
      <c r="BG151" s="257">
        <f>IF(N151="zákl. přenesená",J151,0)</f>
        <v>0</v>
      </c>
      <c r="BH151" s="257">
        <f>IF(N151="sníž. přenesená",J151,0)</f>
        <v>0</v>
      </c>
      <c r="BI151" s="257">
        <f>IF(N151="nulová",J151,0)</f>
        <v>0</v>
      </c>
      <c r="BJ151" s="19" t="s">
        <v>85</v>
      </c>
      <c r="BK151" s="257">
        <f>ROUND(I151*H151,2)</f>
        <v>0</v>
      </c>
      <c r="BL151" s="19" t="s">
        <v>175</v>
      </c>
      <c r="BM151" s="256" t="s">
        <v>238</v>
      </c>
    </row>
    <row r="152" spans="1:65" s="2" customFormat="1" ht="66.75" customHeight="1">
      <c r="A152" s="40"/>
      <c r="B152" s="41"/>
      <c r="C152" s="245" t="s">
        <v>219</v>
      </c>
      <c r="D152" s="245" t="s">
        <v>170</v>
      </c>
      <c r="E152" s="246" t="s">
        <v>2660</v>
      </c>
      <c r="F152" s="247" t="s">
        <v>2661</v>
      </c>
      <c r="G152" s="248" t="s">
        <v>2655</v>
      </c>
      <c r="H152" s="249">
        <v>1</v>
      </c>
      <c r="I152" s="250"/>
      <c r="J152" s="251">
        <f>ROUND(I152*H152,2)</f>
        <v>0</v>
      </c>
      <c r="K152" s="247" t="s">
        <v>1</v>
      </c>
      <c r="L152" s="46"/>
      <c r="M152" s="252" t="s">
        <v>1</v>
      </c>
      <c r="N152" s="253" t="s">
        <v>42</v>
      </c>
      <c r="O152" s="93"/>
      <c r="P152" s="254">
        <f>O152*H152</f>
        <v>0</v>
      </c>
      <c r="Q152" s="254">
        <v>0</v>
      </c>
      <c r="R152" s="254">
        <f>Q152*H152</f>
        <v>0</v>
      </c>
      <c r="S152" s="254">
        <v>0</v>
      </c>
      <c r="T152" s="255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56" t="s">
        <v>175</v>
      </c>
      <c r="AT152" s="256" t="s">
        <v>170</v>
      </c>
      <c r="AU152" s="256" t="s">
        <v>209</v>
      </c>
      <c r="AY152" s="19" t="s">
        <v>167</v>
      </c>
      <c r="BE152" s="257">
        <f>IF(N152="základní",J152,0)</f>
        <v>0</v>
      </c>
      <c r="BF152" s="257">
        <f>IF(N152="snížená",J152,0)</f>
        <v>0</v>
      </c>
      <c r="BG152" s="257">
        <f>IF(N152="zákl. přenesená",J152,0)</f>
        <v>0</v>
      </c>
      <c r="BH152" s="257">
        <f>IF(N152="sníž. přenesená",J152,0)</f>
        <v>0</v>
      </c>
      <c r="BI152" s="257">
        <f>IF(N152="nulová",J152,0)</f>
        <v>0</v>
      </c>
      <c r="BJ152" s="19" t="s">
        <v>85</v>
      </c>
      <c r="BK152" s="257">
        <f>ROUND(I152*H152,2)</f>
        <v>0</v>
      </c>
      <c r="BL152" s="19" t="s">
        <v>175</v>
      </c>
      <c r="BM152" s="256" t="s">
        <v>264</v>
      </c>
    </row>
    <row r="153" spans="1:65" s="2" customFormat="1" ht="33" customHeight="1">
      <c r="A153" s="40"/>
      <c r="B153" s="41"/>
      <c r="C153" s="245" t="s">
        <v>227</v>
      </c>
      <c r="D153" s="245" t="s">
        <v>170</v>
      </c>
      <c r="E153" s="246" t="s">
        <v>2662</v>
      </c>
      <c r="F153" s="247" t="s">
        <v>2663</v>
      </c>
      <c r="G153" s="248" t="s">
        <v>2655</v>
      </c>
      <c r="H153" s="249">
        <v>1</v>
      </c>
      <c r="I153" s="250"/>
      <c r="J153" s="251">
        <f>ROUND(I153*H153,2)</f>
        <v>0</v>
      </c>
      <c r="K153" s="247" t="s">
        <v>1</v>
      </c>
      <c r="L153" s="46"/>
      <c r="M153" s="252" t="s">
        <v>1</v>
      </c>
      <c r="N153" s="253" t="s">
        <v>42</v>
      </c>
      <c r="O153" s="93"/>
      <c r="P153" s="254">
        <f>O153*H153</f>
        <v>0</v>
      </c>
      <c r="Q153" s="254">
        <v>0</v>
      </c>
      <c r="R153" s="254">
        <f>Q153*H153</f>
        <v>0</v>
      </c>
      <c r="S153" s="254">
        <v>0</v>
      </c>
      <c r="T153" s="255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56" t="s">
        <v>175</v>
      </c>
      <c r="AT153" s="256" t="s">
        <v>170</v>
      </c>
      <c r="AU153" s="256" t="s">
        <v>209</v>
      </c>
      <c r="AY153" s="19" t="s">
        <v>167</v>
      </c>
      <c r="BE153" s="257">
        <f>IF(N153="základní",J153,0)</f>
        <v>0</v>
      </c>
      <c r="BF153" s="257">
        <f>IF(N153="snížená",J153,0)</f>
        <v>0</v>
      </c>
      <c r="BG153" s="257">
        <f>IF(N153="zákl. přenesená",J153,0)</f>
        <v>0</v>
      </c>
      <c r="BH153" s="257">
        <f>IF(N153="sníž. přenesená",J153,0)</f>
        <v>0</v>
      </c>
      <c r="BI153" s="257">
        <f>IF(N153="nulová",J153,0)</f>
        <v>0</v>
      </c>
      <c r="BJ153" s="19" t="s">
        <v>85</v>
      </c>
      <c r="BK153" s="257">
        <f>ROUND(I153*H153,2)</f>
        <v>0</v>
      </c>
      <c r="BL153" s="19" t="s">
        <v>175</v>
      </c>
      <c r="BM153" s="256" t="s">
        <v>277</v>
      </c>
    </row>
    <row r="154" spans="1:65" s="2" customFormat="1" ht="44.25" customHeight="1">
      <c r="A154" s="40"/>
      <c r="B154" s="41"/>
      <c r="C154" s="245" t="s">
        <v>226</v>
      </c>
      <c r="D154" s="245" t="s">
        <v>170</v>
      </c>
      <c r="E154" s="246" t="s">
        <v>2664</v>
      </c>
      <c r="F154" s="247" t="s">
        <v>2665</v>
      </c>
      <c r="G154" s="248" t="s">
        <v>2655</v>
      </c>
      <c r="H154" s="249">
        <v>3</v>
      </c>
      <c r="I154" s="250"/>
      <c r="J154" s="251">
        <f>ROUND(I154*H154,2)</f>
        <v>0</v>
      </c>
      <c r="K154" s="247" t="s">
        <v>1</v>
      </c>
      <c r="L154" s="46"/>
      <c r="M154" s="252" t="s">
        <v>1</v>
      </c>
      <c r="N154" s="253" t="s">
        <v>42</v>
      </c>
      <c r="O154" s="93"/>
      <c r="P154" s="254">
        <f>O154*H154</f>
        <v>0</v>
      </c>
      <c r="Q154" s="254">
        <v>0</v>
      </c>
      <c r="R154" s="254">
        <f>Q154*H154</f>
        <v>0</v>
      </c>
      <c r="S154" s="254">
        <v>0</v>
      </c>
      <c r="T154" s="255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56" t="s">
        <v>175</v>
      </c>
      <c r="AT154" s="256" t="s">
        <v>170</v>
      </c>
      <c r="AU154" s="256" t="s">
        <v>209</v>
      </c>
      <c r="AY154" s="19" t="s">
        <v>167</v>
      </c>
      <c r="BE154" s="257">
        <f>IF(N154="základní",J154,0)</f>
        <v>0</v>
      </c>
      <c r="BF154" s="257">
        <f>IF(N154="snížená",J154,0)</f>
        <v>0</v>
      </c>
      <c r="BG154" s="257">
        <f>IF(N154="zákl. přenesená",J154,0)</f>
        <v>0</v>
      </c>
      <c r="BH154" s="257">
        <f>IF(N154="sníž. přenesená",J154,0)</f>
        <v>0</v>
      </c>
      <c r="BI154" s="257">
        <f>IF(N154="nulová",J154,0)</f>
        <v>0</v>
      </c>
      <c r="BJ154" s="19" t="s">
        <v>85</v>
      </c>
      <c r="BK154" s="257">
        <f>ROUND(I154*H154,2)</f>
        <v>0</v>
      </c>
      <c r="BL154" s="19" t="s">
        <v>175</v>
      </c>
      <c r="BM154" s="256" t="s">
        <v>288</v>
      </c>
    </row>
    <row r="155" spans="1:65" s="2" customFormat="1" ht="55.5" customHeight="1">
      <c r="A155" s="40"/>
      <c r="B155" s="41"/>
      <c r="C155" s="245" t="s">
        <v>238</v>
      </c>
      <c r="D155" s="245" t="s">
        <v>170</v>
      </c>
      <c r="E155" s="246" t="s">
        <v>2666</v>
      </c>
      <c r="F155" s="247" t="s">
        <v>2667</v>
      </c>
      <c r="G155" s="248" t="s">
        <v>2655</v>
      </c>
      <c r="H155" s="249">
        <v>3</v>
      </c>
      <c r="I155" s="250"/>
      <c r="J155" s="251">
        <f>ROUND(I155*H155,2)</f>
        <v>0</v>
      </c>
      <c r="K155" s="247" t="s">
        <v>1</v>
      </c>
      <c r="L155" s="46"/>
      <c r="M155" s="252" t="s">
        <v>1</v>
      </c>
      <c r="N155" s="253" t="s">
        <v>42</v>
      </c>
      <c r="O155" s="93"/>
      <c r="P155" s="254">
        <f>O155*H155</f>
        <v>0</v>
      </c>
      <c r="Q155" s="254">
        <v>0</v>
      </c>
      <c r="R155" s="254">
        <f>Q155*H155</f>
        <v>0</v>
      </c>
      <c r="S155" s="254">
        <v>0</v>
      </c>
      <c r="T155" s="255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56" t="s">
        <v>175</v>
      </c>
      <c r="AT155" s="256" t="s">
        <v>170</v>
      </c>
      <c r="AU155" s="256" t="s">
        <v>209</v>
      </c>
      <c r="AY155" s="19" t="s">
        <v>167</v>
      </c>
      <c r="BE155" s="257">
        <f>IF(N155="základní",J155,0)</f>
        <v>0</v>
      </c>
      <c r="BF155" s="257">
        <f>IF(N155="snížená",J155,0)</f>
        <v>0</v>
      </c>
      <c r="BG155" s="257">
        <f>IF(N155="zákl. přenesená",J155,0)</f>
        <v>0</v>
      </c>
      <c r="BH155" s="257">
        <f>IF(N155="sníž. přenesená",J155,0)</f>
        <v>0</v>
      </c>
      <c r="BI155" s="257">
        <f>IF(N155="nulová",J155,0)</f>
        <v>0</v>
      </c>
      <c r="BJ155" s="19" t="s">
        <v>85</v>
      </c>
      <c r="BK155" s="257">
        <f>ROUND(I155*H155,2)</f>
        <v>0</v>
      </c>
      <c r="BL155" s="19" t="s">
        <v>175</v>
      </c>
      <c r="BM155" s="256" t="s">
        <v>300</v>
      </c>
    </row>
    <row r="156" spans="1:65" s="2" customFormat="1" ht="33" customHeight="1">
      <c r="A156" s="40"/>
      <c r="B156" s="41"/>
      <c r="C156" s="245" t="s">
        <v>168</v>
      </c>
      <c r="D156" s="245" t="s">
        <v>170</v>
      </c>
      <c r="E156" s="246" t="s">
        <v>2668</v>
      </c>
      <c r="F156" s="247" t="s">
        <v>2669</v>
      </c>
      <c r="G156" s="248" t="s">
        <v>2655</v>
      </c>
      <c r="H156" s="249">
        <v>3</v>
      </c>
      <c r="I156" s="250"/>
      <c r="J156" s="251">
        <f>ROUND(I156*H156,2)</f>
        <v>0</v>
      </c>
      <c r="K156" s="247" t="s">
        <v>1</v>
      </c>
      <c r="L156" s="46"/>
      <c r="M156" s="252" t="s">
        <v>1</v>
      </c>
      <c r="N156" s="253" t="s">
        <v>42</v>
      </c>
      <c r="O156" s="93"/>
      <c r="P156" s="254">
        <f>O156*H156</f>
        <v>0</v>
      </c>
      <c r="Q156" s="254">
        <v>0</v>
      </c>
      <c r="R156" s="254">
        <f>Q156*H156</f>
        <v>0</v>
      </c>
      <c r="S156" s="254">
        <v>0</v>
      </c>
      <c r="T156" s="255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56" t="s">
        <v>175</v>
      </c>
      <c r="AT156" s="256" t="s">
        <v>170</v>
      </c>
      <c r="AU156" s="256" t="s">
        <v>209</v>
      </c>
      <c r="AY156" s="19" t="s">
        <v>167</v>
      </c>
      <c r="BE156" s="257">
        <f>IF(N156="základní",J156,0)</f>
        <v>0</v>
      </c>
      <c r="BF156" s="257">
        <f>IF(N156="snížená",J156,0)</f>
        <v>0</v>
      </c>
      <c r="BG156" s="257">
        <f>IF(N156="zákl. přenesená",J156,0)</f>
        <v>0</v>
      </c>
      <c r="BH156" s="257">
        <f>IF(N156="sníž. přenesená",J156,0)</f>
        <v>0</v>
      </c>
      <c r="BI156" s="257">
        <f>IF(N156="nulová",J156,0)</f>
        <v>0</v>
      </c>
      <c r="BJ156" s="19" t="s">
        <v>85</v>
      </c>
      <c r="BK156" s="257">
        <f>ROUND(I156*H156,2)</f>
        <v>0</v>
      </c>
      <c r="BL156" s="19" t="s">
        <v>175</v>
      </c>
      <c r="BM156" s="256" t="s">
        <v>314</v>
      </c>
    </row>
    <row r="157" spans="1:65" s="2" customFormat="1" ht="21.75" customHeight="1">
      <c r="A157" s="40"/>
      <c r="B157" s="41"/>
      <c r="C157" s="245" t="s">
        <v>264</v>
      </c>
      <c r="D157" s="245" t="s">
        <v>170</v>
      </c>
      <c r="E157" s="246" t="s">
        <v>2670</v>
      </c>
      <c r="F157" s="247" t="s">
        <v>2671</v>
      </c>
      <c r="G157" s="248" t="s">
        <v>2655</v>
      </c>
      <c r="H157" s="249">
        <v>3</v>
      </c>
      <c r="I157" s="250"/>
      <c r="J157" s="251">
        <f>ROUND(I157*H157,2)</f>
        <v>0</v>
      </c>
      <c r="K157" s="247" t="s">
        <v>1</v>
      </c>
      <c r="L157" s="46"/>
      <c r="M157" s="252" t="s">
        <v>1</v>
      </c>
      <c r="N157" s="253" t="s">
        <v>42</v>
      </c>
      <c r="O157" s="93"/>
      <c r="P157" s="254">
        <f>O157*H157</f>
        <v>0</v>
      </c>
      <c r="Q157" s="254">
        <v>0</v>
      </c>
      <c r="R157" s="254">
        <f>Q157*H157</f>
        <v>0</v>
      </c>
      <c r="S157" s="254">
        <v>0</v>
      </c>
      <c r="T157" s="255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56" t="s">
        <v>175</v>
      </c>
      <c r="AT157" s="256" t="s">
        <v>170</v>
      </c>
      <c r="AU157" s="256" t="s">
        <v>209</v>
      </c>
      <c r="AY157" s="19" t="s">
        <v>167</v>
      </c>
      <c r="BE157" s="257">
        <f>IF(N157="základní",J157,0)</f>
        <v>0</v>
      </c>
      <c r="BF157" s="257">
        <f>IF(N157="snížená",J157,0)</f>
        <v>0</v>
      </c>
      <c r="BG157" s="257">
        <f>IF(N157="zákl. přenesená",J157,0)</f>
        <v>0</v>
      </c>
      <c r="BH157" s="257">
        <f>IF(N157="sníž. přenesená",J157,0)</f>
        <v>0</v>
      </c>
      <c r="BI157" s="257">
        <f>IF(N157="nulová",J157,0)</f>
        <v>0</v>
      </c>
      <c r="BJ157" s="19" t="s">
        <v>85</v>
      </c>
      <c r="BK157" s="257">
        <f>ROUND(I157*H157,2)</f>
        <v>0</v>
      </c>
      <c r="BL157" s="19" t="s">
        <v>175</v>
      </c>
      <c r="BM157" s="256" t="s">
        <v>327</v>
      </c>
    </row>
    <row r="158" spans="1:65" s="2" customFormat="1" ht="21.75" customHeight="1">
      <c r="A158" s="40"/>
      <c r="B158" s="41"/>
      <c r="C158" s="245" t="s">
        <v>271</v>
      </c>
      <c r="D158" s="245" t="s">
        <v>170</v>
      </c>
      <c r="E158" s="246" t="s">
        <v>2672</v>
      </c>
      <c r="F158" s="247" t="s">
        <v>2673</v>
      </c>
      <c r="G158" s="248" t="s">
        <v>2655</v>
      </c>
      <c r="H158" s="249">
        <v>3</v>
      </c>
      <c r="I158" s="250"/>
      <c r="J158" s="251">
        <f>ROUND(I158*H158,2)</f>
        <v>0</v>
      </c>
      <c r="K158" s="247" t="s">
        <v>1</v>
      </c>
      <c r="L158" s="46"/>
      <c r="M158" s="252" t="s">
        <v>1</v>
      </c>
      <c r="N158" s="253" t="s">
        <v>42</v>
      </c>
      <c r="O158" s="93"/>
      <c r="P158" s="254">
        <f>O158*H158</f>
        <v>0</v>
      </c>
      <c r="Q158" s="254">
        <v>0</v>
      </c>
      <c r="R158" s="254">
        <f>Q158*H158</f>
        <v>0</v>
      </c>
      <c r="S158" s="254">
        <v>0</v>
      </c>
      <c r="T158" s="255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56" t="s">
        <v>175</v>
      </c>
      <c r="AT158" s="256" t="s">
        <v>170</v>
      </c>
      <c r="AU158" s="256" t="s">
        <v>209</v>
      </c>
      <c r="AY158" s="19" t="s">
        <v>167</v>
      </c>
      <c r="BE158" s="257">
        <f>IF(N158="základní",J158,0)</f>
        <v>0</v>
      </c>
      <c r="BF158" s="257">
        <f>IF(N158="snížená",J158,0)</f>
        <v>0</v>
      </c>
      <c r="BG158" s="257">
        <f>IF(N158="zákl. přenesená",J158,0)</f>
        <v>0</v>
      </c>
      <c r="BH158" s="257">
        <f>IF(N158="sníž. přenesená",J158,0)</f>
        <v>0</v>
      </c>
      <c r="BI158" s="257">
        <f>IF(N158="nulová",J158,0)</f>
        <v>0</v>
      </c>
      <c r="BJ158" s="19" t="s">
        <v>85</v>
      </c>
      <c r="BK158" s="257">
        <f>ROUND(I158*H158,2)</f>
        <v>0</v>
      </c>
      <c r="BL158" s="19" t="s">
        <v>175</v>
      </c>
      <c r="BM158" s="256" t="s">
        <v>345</v>
      </c>
    </row>
    <row r="159" spans="1:65" s="2" customFormat="1" ht="21.75" customHeight="1">
      <c r="A159" s="40"/>
      <c r="B159" s="41"/>
      <c r="C159" s="245" t="s">
        <v>277</v>
      </c>
      <c r="D159" s="245" t="s">
        <v>170</v>
      </c>
      <c r="E159" s="246" t="s">
        <v>2674</v>
      </c>
      <c r="F159" s="247" t="s">
        <v>2675</v>
      </c>
      <c r="G159" s="248" t="s">
        <v>2655</v>
      </c>
      <c r="H159" s="249">
        <v>1</v>
      </c>
      <c r="I159" s="250"/>
      <c r="J159" s="251">
        <f>ROUND(I159*H159,2)</f>
        <v>0</v>
      </c>
      <c r="K159" s="247" t="s">
        <v>1</v>
      </c>
      <c r="L159" s="46"/>
      <c r="M159" s="252" t="s">
        <v>1</v>
      </c>
      <c r="N159" s="253" t="s">
        <v>42</v>
      </c>
      <c r="O159" s="93"/>
      <c r="P159" s="254">
        <f>O159*H159</f>
        <v>0</v>
      </c>
      <c r="Q159" s="254">
        <v>0</v>
      </c>
      <c r="R159" s="254">
        <f>Q159*H159</f>
        <v>0</v>
      </c>
      <c r="S159" s="254">
        <v>0</v>
      </c>
      <c r="T159" s="255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56" t="s">
        <v>175</v>
      </c>
      <c r="AT159" s="256" t="s">
        <v>170</v>
      </c>
      <c r="AU159" s="256" t="s">
        <v>209</v>
      </c>
      <c r="AY159" s="19" t="s">
        <v>167</v>
      </c>
      <c r="BE159" s="257">
        <f>IF(N159="základní",J159,0)</f>
        <v>0</v>
      </c>
      <c r="BF159" s="257">
        <f>IF(N159="snížená",J159,0)</f>
        <v>0</v>
      </c>
      <c r="BG159" s="257">
        <f>IF(N159="zákl. přenesená",J159,0)</f>
        <v>0</v>
      </c>
      <c r="BH159" s="257">
        <f>IF(N159="sníž. přenesená",J159,0)</f>
        <v>0</v>
      </c>
      <c r="BI159" s="257">
        <f>IF(N159="nulová",J159,0)</f>
        <v>0</v>
      </c>
      <c r="BJ159" s="19" t="s">
        <v>85</v>
      </c>
      <c r="BK159" s="257">
        <f>ROUND(I159*H159,2)</f>
        <v>0</v>
      </c>
      <c r="BL159" s="19" t="s">
        <v>175</v>
      </c>
      <c r="BM159" s="256" t="s">
        <v>356</v>
      </c>
    </row>
    <row r="160" spans="1:65" s="2" customFormat="1" ht="21.75" customHeight="1">
      <c r="A160" s="40"/>
      <c r="B160" s="41"/>
      <c r="C160" s="245" t="s">
        <v>283</v>
      </c>
      <c r="D160" s="245" t="s">
        <v>170</v>
      </c>
      <c r="E160" s="246" t="s">
        <v>2676</v>
      </c>
      <c r="F160" s="247" t="s">
        <v>2677</v>
      </c>
      <c r="G160" s="248" t="s">
        <v>2655</v>
      </c>
      <c r="H160" s="249">
        <v>1</v>
      </c>
      <c r="I160" s="250"/>
      <c r="J160" s="251">
        <f>ROUND(I160*H160,2)</f>
        <v>0</v>
      </c>
      <c r="K160" s="247" t="s">
        <v>1</v>
      </c>
      <c r="L160" s="46"/>
      <c r="M160" s="252" t="s">
        <v>1</v>
      </c>
      <c r="N160" s="253" t="s">
        <v>42</v>
      </c>
      <c r="O160" s="93"/>
      <c r="P160" s="254">
        <f>O160*H160</f>
        <v>0</v>
      </c>
      <c r="Q160" s="254">
        <v>0</v>
      </c>
      <c r="R160" s="254">
        <f>Q160*H160</f>
        <v>0</v>
      </c>
      <c r="S160" s="254">
        <v>0</v>
      </c>
      <c r="T160" s="255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56" t="s">
        <v>175</v>
      </c>
      <c r="AT160" s="256" t="s">
        <v>170</v>
      </c>
      <c r="AU160" s="256" t="s">
        <v>209</v>
      </c>
      <c r="AY160" s="19" t="s">
        <v>167</v>
      </c>
      <c r="BE160" s="257">
        <f>IF(N160="základní",J160,0)</f>
        <v>0</v>
      </c>
      <c r="BF160" s="257">
        <f>IF(N160="snížená",J160,0)</f>
        <v>0</v>
      </c>
      <c r="BG160" s="257">
        <f>IF(N160="zákl. přenesená",J160,0)</f>
        <v>0</v>
      </c>
      <c r="BH160" s="257">
        <f>IF(N160="sníž. přenesená",J160,0)</f>
        <v>0</v>
      </c>
      <c r="BI160" s="257">
        <f>IF(N160="nulová",J160,0)</f>
        <v>0</v>
      </c>
      <c r="BJ160" s="19" t="s">
        <v>85</v>
      </c>
      <c r="BK160" s="257">
        <f>ROUND(I160*H160,2)</f>
        <v>0</v>
      </c>
      <c r="BL160" s="19" t="s">
        <v>175</v>
      </c>
      <c r="BM160" s="256" t="s">
        <v>365</v>
      </c>
    </row>
    <row r="161" spans="1:65" s="2" customFormat="1" ht="66.75" customHeight="1">
      <c r="A161" s="40"/>
      <c r="B161" s="41"/>
      <c r="C161" s="245" t="s">
        <v>288</v>
      </c>
      <c r="D161" s="245" t="s">
        <v>170</v>
      </c>
      <c r="E161" s="246" t="s">
        <v>2678</v>
      </c>
      <c r="F161" s="247" t="s">
        <v>2679</v>
      </c>
      <c r="G161" s="248" t="s">
        <v>348</v>
      </c>
      <c r="H161" s="249">
        <v>1</v>
      </c>
      <c r="I161" s="250"/>
      <c r="J161" s="251">
        <f>ROUND(I161*H161,2)</f>
        <v>0</v>
      </c>
      <c r="K161" s="247" t="s">
        <v>1</v>
      </c>
      <c r="L161" s="46"/>
      <c r="M161" s="252" t="s">
        <v>1</v>
      </c>
      <c r="N161" s="253" t="s">
        <v>42</v>
      </c>
      <c r="O161" s="93"/>
      <c r="P161" s="254">
        <f>O161*H161</f>
        <v>0</v>
      </c>
      <c r="Q161" s="254">
        <v>0</v>
      </c>
      <c r="R161" s="254">
        <f>Q161*H161</f>
        <v>0</v>
      </c>
      <c r="S161" s="254">
        <v>0</v>
      </c>
      <c r="T161" s="255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56" t="s">
        <v>175</v>
      </c>
      <c r="AT161" s="256" t="s">
        <v>170</v>
      </c>
      <c r="AU161" s="256" t="s">
        <v>209</v>
      </c>
      <c r="AY161" s="19" t="s">
        <v>167</v>
      </c>
      <c r="BE161" s="257">
        <f>IF(N161="základní",J161,0)</f>
        <v>0</v>
      </c>
      <c r="BF161" s="257">
        <f>IF(N161="snížená",J161,0)</f>
        <v>0</v>
      </c>
      <c r="BG161" s="257">
        <f>IF(N161="zákl. přenesená",J161,0)</f>
        <v>0</v>
      </c>
      <c r="BH161" s="257">
        <f>IF(N161="sníž. přenesená",J161,0)</f>
        <v>0</v>
      </c>
      <c r="BI161" s="257">
        <f>IF(N161="nulová",J161,0)</f>
        <v>0</v>
      </c>
      <c r="BJ161" s="19" t="s">
        <v>85</v>
      </c>
      <c r="BK161" s="257">
        <f>ROUND(I161*H161,2)</f>
        <v>0</v>
      </c>
      <c r="BL161" s="19" t="s">
        <v>175</v>
      </c>
      <c r="BM161" s="256" t="s">
        <v>380</v>
      </c>
    </row>
    <row r="162" spans="1:65" s="2" customFormat="1" ht="16.5" customHeight="1">
      <c r="A162" s="40"/>
      <c r="B162" s="41"/>
      <c r="C162" s="245" t="s">
        <v>8</v>
      </c>
      <c r="D162" s="245" t="s">
        <v>170</v>
      </c>
      <c r="E162" s="246" t="s">
        <v>2680</v>
      </c>
      <c r="F162" s="247" t="s">
        <v>573</v>
      </c>
      <c r="G162" s="248" t="s">
        <v>348</v>
      </c>
      <c r="H162" s="249">
        <v>1</v>
      </c>
      <c r="I162" s="250"/>
      <c r="J162" s="251">
        <f>ROUND(I162*H162,2)</f>
        <v>0</v>
      </c>
      <c r="K162" s="247" t="s">
        <v>1</v>
      </c>
      <c r="L162" s="46"/>
      <c r="M162" s="252" t="s">
        <v>1</v>
      </c>
      <c r="N162" s="253" t="s">
        <v>42</v>
      </c>
      <c r="O162" s="93"/>
      <c r="P162" s="254">
        <f>O162*H162</f>
        <v>0</v>
      </c>
      <c r="Q162" s="254">
        <v>0</v>
      </c>
      <c r="R162" s="254">
        <f>Q162*H162</f>
        <v>0</v>
      </c>
      <c r="S162" s="254">
        <v>0</v>
      </c>
      <c r="T162" s="255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56" t="s">
        <v>175</v>
      </c>
      <c r="AT162" s="256" t="s">
        <v>170</v>
      </c>
      <c r="AU162" s="256" t="s">
        <v>209</v>
      </c>
      <c r="AY162" s="19" t="s">
        <v>167</v>
      </c>
      <c r="BE162" s="257">
        <f>IF(N162="základní",J162,0)</f>
        <v>0</v>
      </c>
      <c r="BF162" s="257">
        <f>IF(N162="snížená",J162,0)</f>
        <v>0</v>
      </c>
      <c r="BG162" s="257">
        <f>IF(N162="zákl. přenesená",J162,0)</f>
        <v>0</v>
      </c>
      <c r="BH162" s="257">
        <f>IF(N162="sníž. přenesená",J162,0)</f>
        <v>0</v>
      </c>
      <c r="BI162" s="257">
        <f>IF(N162="nulová",J162,0)</f>
        <v>0</v>
      </c>
      <c r="BJ162" s="19" t="s">
        <v>85</v>
      </c>
      <c r="BK162" s="257">
        <f>ROUND(I162*H162,2)</f>
        <v>0</v>
      </c>
      <c r="BL162" s="19" t="s">
        <v>175</v>
      </c>
      <c r="BM162" s="256" t="s">
        <v>333</v>
      </c>
    </row>
    <row r="163" spans="1:63" s="12" customFormat="1" ht="20.85" customHeight="1">
      <c r="A163" s="12"/>
      <c r="B163" s="229"/>
      <c r="C163" s="230"/>
      <c r="D163" s="231" t="s">
        <v>76</v>
      </c>
      <c r="E163" s="243" t="s">
        <v>2681</v>
      </c>
      <c r="F163" s="243" t="s">
        <v>2682</v>
      </c>
      <c r="G163" s="230"/>
      <c r="H163" s="230"/>
      <c r="I163" s="233"/>
      <c r="J163" s="244">
        <f>BK163</f>
        <v>0</v>
      </c>
      <c r="K163" s="230"/>
      <c r="L163" s="235"/>
      <c r="M163" s="236"/>
      <c r="N163" s="237"/>
      <c r="O163" s="237"/>
      <c r="P163" s="238">
        <f>SUM(P164:P179)</f>
        <v>0</v>
      </c>
      <c r="Q163" s="237"/>
      <c r="R163" s="238">
        <f>SUM(R164:R179)</f>
        <v>0</v>
      </c>
      <c r="S163" s="237"/>
      <c r="T163" s="239">
        <f>SUM(T164:T179)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40" t="s">
        <v>85</v>
      </c>
      <c r="AT163" s="241" t="s">
        <v>76</v>
      </c>
      <c r="AU163" s="241" t="s">
        <v>87</v>
      </c>
      <c r="AY163" s="240" t="s">
        <v>167</v>
      </c>
      <c r="BK163" s="242">
        <f>SUM(BK164:BK179)</f>
        <v>0</v>
      </c>
    </row>
    <row r="164" spans="1:65" s="2" customFormat="1" ht="33" customHeight="1">
      <c r="A164" s="40"/>
      <c r="B164" s="41"/>
      <c r="C164" s="245" t="s">
        <v>300</v>
      </c>
      <c r="D164" s="245" t="s">
        <v>170</v>
      </c>
      <c r="E164" s="246" t="s">
        <v>2683</v>
      </c>
      <c r="F164" s="247" t="s">
        <v>2684</v>
      </c>
      <c r="G164" s="248" t="s">
        <v>2655</v>
      </c>
      <c r="H164" s="249">
        <v>3</v>
      </c>
      <c r="I164" s="250"/>
      <c r="J164" s="251">
        <f>ROUND(I164*H164,2)</f>
        <v>0</v>
      </c>
      <c r="K164" s="247" t="s">
        <v>1</v>
      </c>
      <c r="L164" s="46"/>
      <c r="M164" s="252" t="s">
        <v>1</v>
      </c>
      <c r="N164" s="253" t="s">
        <v>42</v>
      </c>
      <c r="O164" s="93"/>
      <c r="P164" s="254">
        <f>O164*H164</f>
        <v>0</v>
      </c>
      <c r="Q164" s="254">
        <v>0</v>
      </c>
      <c r="R164" s="254">
        <f>Q164*H164</f>
        <v>0</v>
      </c>
      <c r="S164" s="254">
        <v>0</v>
      </c>
      <c r="T164" s="255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56" t="s">
        <v>175</v>
      </c>
      <c r="AT164" s="256" t="s">
        <v>170</v>
      </c>
      <c r="AU164" s="256" t="s">
        <v>209</v>
      </c>
      <c r="AY164" s="19" t="s">
        <v>167</v>
      </c>
      <c r="BE164" s="257">
        <f>IF(N164="základní",J164,0)</f>
        <v>0</v>
      </c>
      <c r="BF164" s="257">
        <f>IF(N164="snížená",J164,0)</f>
        <v>0</v>
      </c>
      <c r="BG164" s="257">
        <f>IF(N164="zákl. přenesená",J164,0)</f>
        <v>0</v>
      </c>
      <c r="BH164" s="257">
        <f>IF(N164="sníž. přenesená",J164,0)</f>
        <v>0</v>
      </c>
      <c r="BI164" s="257">
        <f>IF(N164="nulová",J164,0)</f>
        <v>0</v>
      </c>
      <c r="BJ164" s="19" t="s">
        <v>85</v>
      </c>
      <c r="BK164" s="257">
        <f>ROUND(I164*H164,2)</f>
        <v>0</v>
      </c>
      <c r="BL164" s="19" t="s">
        <v>175</v>
      </c>
      <c r="BM164" s="256" t="s">
        <v>407</v>
      </c>
    </row>
    <row r="165" spans="1:65" s="2" customFormat="1" ht="21.75" customHeight="1">
      <c r="A165" s="40"/>
      <c r="B165" s="41"/>
      <c r="C165" s="245" t="s">
        <v>306</v>
      </c>
      <c r="D165" s="245" t="s">
        <v>170</v>
      </c>
      <c r="E165" s="246" t="s">
        <v>2685</v>
      </c>
      <c r="F165" s="247" t="s">
        <v>2686</v>
      </c>
      <c r="G165" s="248" t="s">
        <v>2655</v>
      </c>
      <c r="H165" s="249">
        <v>3</v>
      </c>
      <c r="I165" s="250"/>
      <c r="J165" s="251">
        <f>ROUND(I165*H165,2)</f>
        <v>0</v>
      </c>
      <c r="K165" s="247" t="s">
        <v>1</v>
      </c>
      <c r="L165" s="46"/>
      <c r="M165" s="252" t="s">
        <v>1</v>
      </c>
      <c r="N165" s="253" t="s">
        <v>42</v>
      </c>
      <c r="O165" s="93"/>
      <c r="P165" s="254">
        <f>O165*H165</f>
        <v>0</v>
      </c>
      <c r="Q165" s="254">
        <v>0</v>
      </c>
      <c r="R165" s="254">
        <f>Q165*H165</f>
        <v>0</v>
      </c>
      <c r="S165" s="254">
        <v>0</v>
      </c>
      <c r="T165" s="255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56" t="s">
        <v>175</v>
      </c>
      <c r="AT165" s="256" t="s">
        <v>170</v>
      </c>
      <c r="AU165" s="256" t="s">
        <v>209</v>
      </c>
      <c r="AY165" s="19" t="s">
        <v>167</v>
      </c>
      <c r="BE165" s="257">
        <f>IF(N165="základní",J165,0)</f>
        <v>0</v>
      </c>
      <c r="BF165" s="257">
        <f>IF(N165="snížená",J165,0)</f>
        <v>0</v>
      </c>
      <c r="BG165" s="257">
        <f>IF(N165="zákl. přenesená",J165,0)</f>
        <v>0</v>
      </c>
      <c r="BH165" s="257">
        <f>IF(N165="sníž. přenesená",J165,0)</f>
        <v>0</v>
      </c>
      <c r="BI165" s="257">
        <f>IF(N165="nulová",J165,0)</f>
        <v>0</v>
      </c>
      <c r="BJ165" s="19" t="s">
        <v>85</v>
      </c>
      <c r="BK165" s="257">
        <f>ROUND(I165*H165,2)</f>
        <v>0</v>
      </c>
      <c r="BL165" s="19" t="s">
        <v>175</v>
      </c>
      <c r="BM165" s="256" t="s">
        <v>399</v>
      </c>
    </row>
    <row r="166" spans="1:65" s="2" customFormat="1" ht="33" customHeight="1">
      <c r="A166" s="40"/>
      <c r="B166" s="41"/>
      <c r="C166" s="245" t="s">
        <v>314</v>
      </c>
      <c r="D166" s="245" t="s">
        <v>170</v>
      </c>
      <c r="E166" s="246" t="s">
        <v>2687</v>
      </c>
      <c r="F166" s="247" t="s">
        <v>2688</v>
      </c>
      <c r="G166" s="248" t="s">
        <v>2655</v>
      </c>
      <c r="H166" s="249">
        <v>6</v>
      </c>
      <c r="I166" s="250"/>
      <c r="J166" s="251">
        <f>ROUND(I166*H166,2)</f>
        <v>0</v>
      </c>
      <c r="K166" s="247" t="s">
        <v>1</v>
      </c>
      <c r="L166" s="46"/>
      <c r="M166" s="252" t="s">
        <v>1</v>
      </c>
      <c r="N166" s="253" t="s">
        <v>42</v>
      </c>
      <c r="O166" s="93"/>
      <c r="P166" s="254">
        <f>O166*H166</f>
        <v>0</v>
      </c>
      <c r="Q166" s="254">
        <v>0</v>
      </c>
      <c r="R166" s="254">
        <f>Q166*H166</f>
        <v>0</v>
      </c>
      <c r="S166" s="254">
        <v>0</v>
      </c>
      <c r="T166" s="255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56" t="s">
        <v>175</v>
      </c>
      <c r="AT166" s="256" t="s">
        <v>170</v>
      </c>
      <c r="AU166" s="256" t="s">
        <v>209</v>
      </c>
      <c r="AY166" s="19" t="s">
        <v>167</v>
      </c>
      <c r="BE166" s="257">
        <f>IF(N166="základní",J166,0)</f>
        <v>0</v>
      </c>
      <c r="BF166" s="257">
        <f>IF(N166="snížená",J166,0)</f>
        <v>0</v>
      </c>
      <c r="BG166" s="257">
        <f>IF(N166="zákl. přenesená",J166,0)</f>
        <v>0</v>
      </c>
      <c r="BH166" s="257">
        <f>IF(N166="sníž. přenesená",J166,0)</f>
        <v>0</v>
      </c>
      <c r="BI166" s="257">
        <f>IF(N166="nulová",J166,0)</f>
        <v>0</v>
      </c>
      <c r="BJ166" s="19" t="s">
        <v>85</v>
      </c>
      <c r="BK166" s="257">
        <f>ROUND(I166*H166,2)</f>
        <v>0</v>
      </c>
      <c r="BL166" s="19" t="s">
        <v>175</v>
      </c>
      <c r="BM166" s="256" t="s">
        <v>604</v>
      </c>
    </row>
    <row r="167" spans="1:65" s="2" customFormat="1" ht="21.75" customHeight="1">
      <c r="A167" s="40"/>
      <c r="B167" s="41"/>
      <c r="C167" s="245" t="s">
        <v>321</v>
      </c>
      <c r="D167" s="245" t="s">
        <v>170</v>
      </c>
      <c r="E167" s="246" t="s">
        <v>2689</v>
      </c>
      <c r="F167" s="247" t="s">
        <v>2690</v>
      </c>
      <c r="G167" s="248" t="s">
        <v>2655</v>
      </c>
      <c r="H167" s="249">
        <v>3</v>
      </c>
      <c r="I167" s="250"/>
      <c r="J167" s="251">
        <f>ROUND(I167*H167,2)</f>
        <v>0</v>
      </c>
      <c r="K167" s="247" t="s">
        <v>1</v>
      </c>
      <c r="L167" s="46"/>
      <c r="M167" s="252" t="s">
        <v>1</v>
      </c>
      <c r="N167" s="253" t="s">
        <v>42</v>
      </c>
      <c r="O167" s="93"/>
      <c r="P167" s="254">
        <f>O167*H167</f>
        <v>0</v>
      </c>
      <c r="Q167" s="254">
        <v>0</v>
      </c>
      <c r="R167" s="254">
        <f>Q167*H167</f>
        <v>0</v>
      </c>
      <c r="S167" s="254">
        <v>0</v>
      </c>
      <c r="T167" s="255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56" t="s">
        <v>175</v>
      </c>
      <c r="AT167" s="256" t="s">
        <v>170</v>
      </c>
      <c r="AU167" s="256" t="s">
        <v>209</v>
      </c>
      <c r="AY167" s="19" t="s">
        <v>167</v>
      </c>
      <c r="BE167" s="257">
        <f>IF(N167="základní",J167,0)</f>
        <v>0</v>
      </c>
      <c r="BF167" s="257">
        <f>IF(N167="snížená",J167,0)</f>
        <v>0</v>
      </c>
      <c r="BG167" s="257">
        <f>IF(N167="zákl. přenesená",J167,0)</f>
        <v>0</v>
      </c>
      <c r="BH167" s="257">
        <f>IF(N167="sníž. přenesená",J167,0)</f>
        <v>0</v>
      </c>
      <c r="BI167" s="257">
        <f>IF(N167="nulová",J167,0)</f>
        <v>0</v>
      </c>
      <c r="BJ167" s="19" t="s">
        <v>85</v>
      </c>
      <c r="BK167" s="257">
        <f>ROUND(I167*H167,2)</f>
        <v>0</v>
      </c>
      <c r="BL167" s="19" t="s">
        <v>175</v>
      </c>
      <c r="BM167" s="256" t="s">
        <v>616</v>
      </c>
    </row>
    <row r="168" spans="1:65" s="2" customFormat="1" ht="21.75" customHeight="1">
      <c r="A168" s="40"/>
      <c r="B168" s="41"/>
      <c r="C168" s="245" t="s">
        <v>327</v>
      </c>
      <c r="D168" s="245" t="s">
        <v>170</v>
      </c>
      <c r="E168" s="246" t="s">
        <v>2691</v>
      </c>
      <c r="F168" s="247" t="s">
        <v>2692</v>
      </c>
      <c r="G168" s="248" t="s">
        <v>2655</v>
      </c>
      <c r="H168" s="249">
        <v>2</v>
      </c>
      <c r="I168" s="250"/>
      <c r="J168" s="251">
        <f>ROUND(I168*H168,2)</f>
        <v>0</v>
      </c>
      <c r="K168" s="247" t="s">
        <v>1</v>
      </c>
      <c r="L168" s="46"/>
      <c r="M168" s="252" t="s">
        <v>1</v>
      </c>
      <c r="N168" s="253" t="s">
        <v>42</v>
      </c>
      <c r="O168" s="93"/>
      <c r="P168" s="254">
        <f>O168*H168</f>
        <v>0</v>
      </c>
      <c r="Q168" s="254">
        <v>0</v>
      </c>
      <c r="R168" s="254">
        <f>Q168*H168</f>
        <v>0</v>
      </c>
      <c r="S168" s="254">
        <v>0</v>
      </c>
      <c r="T168" s="255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56" t="s">
        <v>175</v>
      </c>
      <c r="AT168" s="256" t="s">
        <v>170</v>
      </c>
      <c r="AU168" s="256" t="s">
        <v>209</v>
      </c>
      <c r="AY168" s="19" t="s">
        <v>167</v>
      </c>
      <c r="BE168" s="257">
        <f>IF(N168="základní",J168,0)</f>
        <v>0</v>
      </c>
      <c r="BF168" s="257">
        <f>IF(N168="snížená",J168,0)</f>
        <v>0</v>
      </c>
      <c r="BG168" s="257">
        <f>IF(N168="zákl. přenesená",J168,0)</f>
        <v>0</v>
      </c>
      <c r="BH168" s="257">
        <f>IF(N168="sníž. přenesená",J168,0)</f>
        <v>0</v>
      </c>
      <c r="BI168" s="257">
        <f>IF(N168="nulová",J168,0)</f>
        <v>0</v>
      </c>
      <c r="BJ168" s="19" t="s">
        <v>85</v>
      </c>
      <c r="BK168" s="257">
        <f>ROUND(I168*H168,2)</f>
        <v>0</v>
      </c>
      <c r="BL168" s="19" t="s">
        <v>175</v>
      </c>
      <c r="BM168" s="256" t="s">
        <v>628</v>
      </c>
    </row>
    <row r="169" spans="1:65" s="2" customFormat="1" ht="21.75" customHeight="1">
      <c r="A169" s="40"/>
      <c r="B169" s="41"/>
      <c r="C169" s="245" t="s">
        <v>7</v>
      </c>
      <c r="D169" s="245" t="s">
        <v>170</v>
      </c>
      <c r="E169" s="246" t="s">
        <v>2693</v>
      </c>
      <c r="F169" s="247" t="s">
        <v>2694</v>
      </c>
      <c r="G169" s="248" t="s">
        <v>2655</v>
      </c>
      <c r="H169" s="249">
        <v>3</v>
      </c>
      <c r="I169" s="250"/>
      <c r="J169" s="251">
        <f>ROUND(I169*H169,2)</f>
        <v>0</v>
      </c>
      <c r="K169" s="247" t="s">
        <v>1</v>
      </c>
      <c r="L169" s="46"/>
      <c r="M169" s="252" t="s">
        <v>1</v>
      </c>
      <c r="N169" s="253" t="s">
        <v>42</v>
      </c>
      <c r="O169" s="93"/>
      <c r="P169" s="254">
        <f>O169*H169</f>
        <v>0</v>
      </c>
      <c r="Q169" s="254">
        <v>0</v>
      </c>
      <c r="R169" s="254">
        <f>Q169*H169</f>
        <v>0</v>
      </c>
      <c r="S169" s="254">
        <v>0</v>
      </c>
      <c r="T169" s="255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56" t="s">
        <v>175</v>
      </c>
      <c r="AT169" s="256" t="s">
        <v>170</v>
      </c>
      <c r="AU169" s="256" t="s">
        <v>209</v>
      </c>
      <c r="AY169" s="19" t="s">
        <v>167</v>
      </c>
      <c r="BE169" s="257">
        <f>IF(N169="základní",J169,0)</f>
        <v>0</v>
      </c>
      <c r="BF169" s="257">
        <f>IF(N169="snížená",J169,0)</f>
        <v>0</v>
      </c>
      <c r="BG169" s="257">
        <f>IF(N169="zákl. přenesená",J169,0)</f>
        <v>0</v>
      </c>
      <c r="BH169" s="257">
        <f>IF(N169="sníž. přenesená",J169,0)</f>
        <v>0</v>
      </c>
      <c r="BI169" s="257">
        <f>IF(N169="nulová",J169,0)</f>
        <v>0</v>
      </c>
      <c r="BJ169" s="19" t="s">
        <v>85</v>
      </c>
      <c r="BK169" s="257">
        <f>ROUND(I169*H169,2)</f>
        <v>0</v>
      </c>
      <c r="BL169" s="19" t="s">
        <v>175</v>
      </c>
      <c r="BM169" s="256" t="s">
        <v>641</v>
      </c>
    </row>
    <row r="170" spans="1:65" s="2" customFormat="1" ht="21.75" customHeight="1">
      <c r="A170" s="40"/>
      <c r="B170" s="41"/>
      <c r="C170" s="245" t="s">
        <v>345</v>
      </c>
      <c r="D170" s="245" t="s">
        <v>170</v>
      </c>
      <c r="E170" s="246" t="s">
        <v>2695</v>
      </c>
      <c r="F170" s="247" t="s">
        <v>2696</v>
      </c>
      <c r="G170" s="248" t="s">
        <v>2655</v>
      </c>
      <c r="H170" s="249">
        <v>6</v>
      </c>
      <c r="I170" s="250"/>
      <c r="J170" s="251">
        <f>ROUND(I170*H170,2)</f>
        <v>0</v>
      </c>
      <c r="K170" s="247" t="s">
        <v>1</v>
      </c>
      <c r="L170" s="46"/>
      <c r="M170" s="252" t="s">
        <v>1</v>
      </c>
      <c r="N170" s="253" t="s">
        <v>42</v>
      </c>
      <c r="O170" s="93"/>
      <c r="P170" s="254">
        <f>O170*H170</f>
        <v>0</v>
      </c>
      <c r="Q170" s="254">
        <v>0</v>
      </c>
      <c r="R170" s="254">
        <f>Q170*H170</f>
        <v>0</v>
      </c>
      <c r="S170" s="254">
        <v>0</v>
      </c>
      <c r="T170" s="255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56" t="s">
        <v>175</v>
      </c>
      <c r="AT170" s="256" t="s">
        <v>170</v>
      </c>
      <c r="AU170" s="256" t="s">
        <v>209</v>
      </c>
      <c r="AY170" s="19" t="s">
        <v>167</v>
      </c>
      <c r="BE170" s="257">
        <f>IF(N170="základní",J170,0)</f>
        <v>0</v>
      </c>
      <c r="BF170" s="257">
        <f>IF(N170="snížená",J170,0)</f>
        <v>0</v>
      </c>
      <c r="BG170" s="257">
        <f>IF(N170="zákl. přenesená",J170,0)</f>
        <v>0</v>
      </c>
      <c r="BH170" s="257">
        <f>IF(N170="sníž. přenesená",J170,0)</f>
        <v>0</v>
      </c>
      <c r="BI170" s="257">
        <f>IF(N170="nulová",J170,0)</f>
        <v>0</v>
      </c>
      <c r="BJ170" s="19" t="s">
        <v>85</v>
      </c>
      <c r="BK170" s="257">
        <f>ROUND(I170*H170,2)</f>
        <v>0</v>
      </c>
      <c r="BL170" s="19" t="s">
        <v>175</v>
      </c>
      <c r="BM170" s="256" t="s">
        <v>651</v>
      </c>
    </row>
    <row r="171" spans="1:65" s="2" customFormat="1" ht="16.5" customHeight="1">
      <c r="A171" s="40"/>
      <c r="B171" s="41"/>
      <c r="C171" s="245" t="s">
        <v>350</v>
      </c>
      <c r="D171" s="245" t="s">
        <v>170</v>
      </c>
      <c r="E171" s="246" t="s">
        <v>2697</v>
      </c>
      <c r="F171" s="247" t="s">
        <v>2698</v>
      </c>
      <c r="G171" s="248" t="s">
        <v>2655</v>
      </c>
      <c r="H171" s="249">
        <v>3</v>
      </c>
      <c r="I171" s="250"/>
      <c r="J171" s="251">
        <f>ROUND(I171*H171,2)</f>
        <v>0</v>
      </c>
      <c r="K171" s="247" t="s">
        <v>1</v>
      </c>
      <c r="L171" s="46"/>
      <c r="M171" s="252" t="s">
        <v>1</v>
      </c>
      <c r="N171" s="253" t="s">
        <v>42</v>
      </c>
      <c r="O171" s="93"/>
      <c r="P171" s="254">
        <f>O171*H171</f>
        <v>0</v>
      </c>
      <c r="Q171" s="254">
        <v>0</v>
      </c>
      <c r="R171" s="254">
        <f>Q171*H171</f>
        <v>0</v>
      </c>
      <c r="S171" s="254">
        <v>0</v>
      </c>
      <c r="T171" s="255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56" t="s">
        <v>175</v>
      </c>
      <c r="AT171" s="256" t="s">
        <v>170</v>
      </c>
      <c r="AU171" s="256" t="s">
        <v>209</v>
      </c>
      <c r="AY171" s="19" t="s">
        <v>167</v>
      </c>
      <c r="BE171" s="257">
        <f>IF(N171="základní",J171,0)</f>
        <v>0</v>
      </c>
      <c r="BF171" s="257">
        <f>IF(N171="snížená",J171,0)</f>
        <v>0</v>
      </c>
      <c r="BG171" s="257">
        <f>IF(N171="zákl. přenesená",J171,0)</f>
        <v>0</v>
      </c>
      <c r="BH171" s="257">
        <f>IF(N171="sníž. přenesená",J171,0)</f>
        <v>0</v>
      </c>
      <c r="BI171" s="257">
        <f>IF(N171="nulová",J171,0)</f>
        <v>0</v>
      </c>
      <c r="BJ171" s="19" t="s">
        <v>85</v>
      </c>
      <c r="BK171" s="257">
        <f>ROUND(I171*H171,2)</f>
        <v>0</v>
      </c>
      <c r="BL171" s="19" t="s">
        <v>175</v>
      </c>
      <c r="BM171" s="256" t="s">
        <v>665</v>
      </c>
    </row>
    <row r="172" spans="1:65" s="2" customFormat="1" ht="16.5" customHeight="1">
      <c r="A172" s="40"/>
      <c r="B172" s="41"/>
      <c r="C172" s="245" t="s">
        <v>356</v>
      </c>
      <c r="D172" s="245" t="s">
        <v>170</v>
      </c>
      <c r="E172" s="246" t="s">
        <v>2699</v>
      </c>
      <c r="F172" s="247" t="s">
        <v>2700</v>
      </c>
      <c r="G172" s="248" t="s">
        <v>2655</v>
      </c>
      <c r="H172" s="249">
        <v>3</v>
      </c>
      <c r="I172" s="250"/>
      <c r="J172" s="251">
        <f>ROUND(I172*H172,2)</f>
        <v>0</v>
      </c>
      <c r="K172" s="247" t="s">
        <v>1</v>
      </c>
      <c r="L172" s="46"/>
      <c r="M172" s="252" t="s">
        <v>1</v>
      </c>
      <c r="N172" s="253" t="s">
        <v>42</v>
      </c>
      <c r="O172" s="93"/>
      <c r="P172" s="254">
        <f>O172*H172</f>
        <v>0</v>
      </c>
      <c r="Q172" s="254">
        <v>0</v>
      </c>
      <c r="R172" s="254">
        <f>Q172*H172</f>
        <v>0</v>
      </c>
      <c r="S172" s="254">
        <v>0</v>
      </c>
      <c r="T172" s="255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56" t="s">
        <v>175</v>
      </c>
      <c r="AT172" s="256" t="s">
        <v>170</v>
      </c>
      <c r="AU172" s="256" t="s">
        <v>209</v>
      </c>
      <c r="AY172" s="19" t="s">
        <v>167</v>
      </c>
      <c r="BE172" s="257">
        <f>IF(N172="základní",J172,0)</f>
        <v>0</v>
      </c>
      <c r="BF172" s="257">
        <f>IF(N172="snížená",J172,0)</f>
        <v>0</v>
      </c>
      <c r="BG172" s="257">
        <f>IF(N172="zákl. přenesená",J172,0)</f>
        <v>0</v>
      </c>
      <c r="BH172" s="257">
        <f>IF(N172="sníž. přenesená",J172,0)</f>
        <v>0</v>
      </c>
      <c r="BI172" s="257">
        <f>IF(N172="nulová",J172,0)</f>
        <v>0</v>
      </c>
      <c r="BJ172" s="19" t="s">
        <v>85</v>
      </c>
      <c r="BK172" s="257">
        <f>ROUND(I172*H172,2)</f>
        <v>0</v>
      </c>
      <c r="BL172" s="19" t="s">
        <v>175</v>
      </c>
      <c r="BM172" s="256" t="s">
        <v>675</v>
      </c>
    </row>
    <row r="173" spans="1:65" s="2" customFormat="1" ht="16.5" customHeight="1">
      <c r="A173" s="40"/>
      <c r="B173" s="41"/>
      <c r="C173" s="245" t="s">
        <v>361</v>
      </c>
      <c r="D173" s="245" t="s">
        <v>170</v>
      </c>
      <c r="E173" s="246" t="s">
        <v>2701</v>
      </c>
      <c r="F173" s="247" t="s">
        <v>2702</v>
      </c>
      <c r="G173" s="248" t="s">
        <v>2655</v>
      </c>
      <c r="H173" s="249">
        <v>1</v>
      </c>
      <c r="I173" s="250"/>
      <c r="J173" s="251">
        <f>ROUND(I173*H173,2)</f>
        <v>0</v>
      </c>
      <c r="K173" s="247" t="s">
        <v>1</v>
      </c>
      <c r="L173" s="46"/>
      <c r="M173" s="252" t="s">
        <v>1</v>
      </c>
      <c r="N173" s="253" t="s">
        <v>42</v>
      </c>
      <c r="O173" s="93"/>
      <c r="P173" s="254">
        <f>O173*H173</f>
        <v>0</v>
      </c>
      <c r="Q173" s="254">
        <v>0</v>
      </c>
      <c r="R173" s="254">
        <f>Q173*H173</f>
        <v>0</v>
      </c>
      <c r="S173" s="254">
        <v>0</v>
      </c>
      <c r="T173" s="255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56" t="s">
        <v>175</v>
      </c>
      <c r="AT173" s="256" t="s">
        <v>170</v>
      </c>
      <c r="AU173" s="256" t="s">
        <v>209</v>
      </c>
      <c r="AY173" s="19" t="s">
        <v>167</v>
      </c>
      <c r="BE173" s="257">
        <f>IF(N173="základní",J173,0)</f>
        <v>0</v>
      </c>
      <c r="BF173" s="257">
        <f>IF(N173="snížená",J173,0)</f>
        <v>0</v>
      </c>
      <c r="BG173" s="257">
        <f>IF(N173="zákl. přenesená",J173,0)</f>
        <v>0</v>
      </c>
      <c r="BH173" s="257">
        <f>IF(N173="sníž. přenesená",J173,0)</f>
        <v>0</v>
      </c>
      <c r="BI173" s="257">
        <f>IF(N173="nulová",J173,0)</f>
        <v>0</v>
      </c>
      <c r="BJ173" s="19" t="s">
        <v>85</v>
      </c>
      <c r="BK173" s="257">
        <f>ROUND(I173*H173,2)</f>
        <v>0</v>
      </c>
      <c r="BL173" s="19" t="s">
        <v>175</v>
      </c>
      <c r="BM173" s="256" t="s">
        <v>690</v>
      </c>
    </row>
    <row r="174" spans="1:65" s="2" customFormat="1" ht="16.5" customHeight="1">
      <c r="A174" s="40"/>
      <c r="B174" s="41"/>
      <c r="C174" s="245" t="s">
        <v>365</v>
      </c>
      <c r="D174" s="245" t="s">
        <v>170</v>
      </c>
      <c r="E174" s="246" t="s">
        <v>2703</v>
      </c>
      <c r="F174" s="247" t="s">
        <v>2704</v>
      </c>
      <c r="G174" s="248" t="s">
        <v>2655</v>
      </c>
      <c r="H174" s="249">
        <v>3</v>
      </c>
      <c r="I174" s="250"/>
      <c r="J174" s="251">
        <f>ROUND(I174*H174,2)</f>
        <v>0</v>
      </c>
      <c r="K174" s="247" t="s">
        <v>1</v>
      </c>
      <c r="L174" s="46"/>
      <c r="M174" s="252" t="s">
        <v>1</v>
      </c>
      <c r="N174" s="253" t="s">
        <v>42</v>
      </c>
      <c r="O174" s="93"/>
      <c r="P174" s="254">
        <f>O174*H174</f>
        <v>0</v>
      </c>
      <c r="Q174" s="254">
        <v>0</v>
      </c>
      <c r="R174" s="254">
        <f>Q174*H174</f>
        <v>0</v>
      </c>
      <c r="S174" s="254">
        <v>0</v>
      </c>
      <c r="T174" s="255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56" t="s">
        <v>175</v>
      </c>
      <c r="AT174" s="256" t="s">
        <v>170</v>
      </c>
      <c r="AU174" s="256" t="s">
        <v>209</v>
      </c>
      <c r="AY174" s="19" t="s">
        <v>167</v>
      </c>
      <c r="BE174" s="257">
        <f>IF(N174="základní",J174,0)</f>
        <v>0</v>
      </c>
      <c r="BF174" s="257">
        <f>IF(N174="snížená",J174,0)</f>
        <v>0</v>
      </c>
      <c r="BG174" s="257">
        <f>IF(N174="zákl. přenesená",J174,0)</f>
        <v>0</v>
      </c>
      <c r="BH174" s="257">
        <f>IF(N174="sníž. přenesená",J174,0)</f>
        <v>0</v>
      </c>
      <c r="BI174" s="257">
        <f>IF(N174="nulová",J174,0)</f>
        <v>0</v>
      </c>
      <c r="BJ174" s="19" t="s">
        <v>85</v>
      </c>
      <c r="BK174" s="257">
        <f>ROUND(I174*H174,2)</f>
        <v>0</v>
      </c>
      <c r="BL174" s="19" t="s">
        <v>175</v>
      </c>
      <c r="BM174" s="256" t="s">
        <v>701</v>
      </c>
    </row>
    <row r="175" spans="1:65" s="2" customFormat="1" ht="16.5" customHeight="1">
      <c r="A175" s="40"/>
      <c r="B175" s="41"/>
      <c r="C175" s="245" t="s">
        <v>372</v>
      </c>
      <c r="D175" s="245" t="s">
        <v>170</v>
      </c>
      <c r="E175" s="246" t="s">
        <v>2705</v>
      </c>
      <c r="F175" s="247" t="s">
        <v>2706</v>
      </c>
      <c r="G175" s="248" t="s">
        <v>2655</v>
      </c>
      <c r="H175" s="249">
        <v>6</v>
      </c>
      <c r="I175" s="250"/>
      <c r="J175" s="251">
        <f>ROUND(I175*H175,2)</f>
        <v>0</v>
      </c>
      <c r="K175" s="247" t="s">
        <v>1</v>
      </c>
      <c r="L175" s="46"/>
      <c r="M175" s="252" t="s">
        <v>1</v>
      </c>
      <c r="N175" s="253" t="s">
        <v>42</v>
      </c>
      <c r="O175" s="93"/>
      <c r="P175" s="254">
        <f>O175*H175</f>
        <v>0</v>
      </c>
      <c r="Q175" s="254">
        <v>0</v>
      </c>
      <c r="R175" s="254">
        <f>Q175*H175</f>
        <v>0</v>
      </c>
      <c r="S175" s="254">
        <v>0</v>
      </c>
      <c r="T175" s="255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56" t="s">
        <v>175</v>
      </c>
      <c r="AT175" s="256" t="s">
        <v>170</v>
      </c>
      <c r="AU175" s="256" t="s">
        <v>209</v>
      </c>
      <c r="AY175" s="19" t="s">
        <v>167</v>
      </c>
      <c r="BE175" s="257">
        <f>IF(N175="základní",J175,0)</f>
        <v>0</v>
      </c>
      <c r="BF175" s="257">
        <f>IF(N175="snížená",J175,0)</f>
        <v>0</v>
      </c>
      <c r="BG175" s="257">
        <f>IF(N175="zákl. přenesená",J175,0)</f>
        <v>0</v>
      </c>
      <c r="BH175" s="257">
        <f>IF(N175="sníž. přenesená",J175,0)</f>
        <v>0</v>
      </c>
      <c r="BI175" s="257">
        <f>IF(N175="nulová",J175,0)</f>
        <v>0</v>
      </c>
      <c r="BJ175" s="19" t="s">
        <v>85</v>
      </c>
      <c r="BK175" s="257">
        <f>ROUND(I175*H175,2)</f>
        <v>0</v>
      </c>
      <c r="BL175" s="19" t="s">
        <v>175</v>
      </c>
      <c r="BM175" s="256" t="s">
        <v>711</v>
      </c>
    </row>
    <row r="176" spans="1:65" s="2" customFormat="1" ht="16.5" customHeight="1">
      <c r="A176" s="40"/>
      <c r="B176" s="41"/>
      <c r="C176" s="245" t="s">
        <v>380</v>
      </c>
      <c r="D176" s="245" t="s">
        <v>170</v>
      </c>
      <c r="E176" s="246" t="s">
        <v>2707</v>
      </c>
      <c r="F176" s="247" t="s">
        <v>2708</v>
      </c>
      <c r="G176" s="248" t="s">
        <v>2655</v>
      </c>
      <c r="H176" s="249">
        <v>3</v>
      </c>
      <c r="I176" s="250"/>
      <c r="J176" s="251">
        <f>ROUND(I176*H176,2)</f>
        <v>0</v>
      </c>
      <c r="K176" s="247" t="s">
        <v>1</v>
      </c>
      <c r="L176" s="46"/>
      <c r="M176" s="252" t="s">
        <v>1</v>
      </c>
      <c r="N176" s="253" t="s">
        <v>42</v>
      </c>
      <c r="O176" s="93"/>
      <c r="P176" s="254">
        <f>O176*H176</f>
        <v>0</v>
      </c>
      <c r="Q176" s="254">
        <v>0</v>
      </c>
      <c r="R176" s="254">
        <f>Q176*H176</f>
        <v>0</v>
      </c>
      <c r="S176" s="254">
        <v>0</v>
      </c>
      <c r="T176" s="255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56" t="s">
        <v>175</v>
      </c>
      <c r="AT176" s="256" t="s">
        <v>170</v>
      </c>
      <c r="AU176" s="256" t="s">
        <v>209</v>
      </c>
      <c r="AY176" s="19" t="s">
        <v>167</v>
      </c>
      <c r="BE176" s="257">
        <f>IF(N176="základní",J176,0)</f>
        <v>0</v>
      </c>
      <c r="BF176" s="257">
        <f>IF(N176="snížená",J176,0)</f>
        <v>0</v>
      </c>
      <c r="BG176" s="257">
        <f>IF(N176="zákl. přenesená",J176,0)</f>
        <v>0</v>
      </c>
      <c r="BH176" s="257">
        <f>IF(N176="sníž. přenesená",J176,0)</f>
        <v>0</v>
      </c>
      <c r="BI176" s="257">
        <f>IF(N176="nulová",J176,0)</f>
        <v>0</v>
      </c>
      <c r="BJ176" s="19" t="s">
        <v>85</v>
      </c>
      <c r="BK176" s="257">
        <f>ROUND(I176*H176,2)</f>
        <v>0</v>
      </c>
      <c r="BL176" s="19" t="s">
        <v>175</v>
      </c>
      <c r="BM176" s="256" t="s">
        <v>719</v>
      </c>
    </row>
    <row r="177" spans="1:65" s="2" customFormat="1" ht="16.5" customHeight="1">
      <c r="A177" s="40"/>
      <c r="B177" s="41"/>
      <c r="C177" s="245" t="s">
        <v>388</v>
      </c>
      <c r="D177" s="245" t="s">
        <v>170</v>
      </c>
      <c r="E177" s="246" t="s">
        <v>2709</v>
      </c>
      <c r="F177" s="247" t="s">
        <v>2710</v>
      </c>
      <c r="G177" s="248" t="s">
        <v>2655</v>
      </c>
      <c r="H177" s="249">
        <v>3</v>
      </c>
      <c r="I177" s="250"/>
      <c r="J177" s="251">
        <f>ROUND(I177*H177,2)</f>
        <v>0</v>
      </c>
      <c r="K177" s="247" t="s">
        <v>1</v>
      </c>
      <c r="L177" s="46"/>
      <c r="M177" s="252" t="s">
        <v>1</v>
      </c>
      <c r="N177" s="253" t="s">
        <v>42</v>
      </c>
      <c r="O177" s="93"/>
      <c r="P177" s="254">
        <f>O177*H177</f>
        <v>0</v>
      </c>
      <c r="Q177" s="254">
        <v>0</v>
      </c>
      <c r="R177" s="254">
        <f>Q177*H177</f>
        <v>0</v>
      </c>
      <c r="S177" s="254">
        <v>0</v>
      </c>
      <c r="T177" s="255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56" t="s">
        <v>175</v>
      </c>
      <c r="AT177" s="256" t="s">
        <v>170</v>
      </c>
      <c r="AU177" s="256" t="s">
        <v>209</v>
      </c>
      <c r="AY177" s="19" t="s">
        <v>167</v>
      </c>
      <c r="BE177" s="257">
        <f>IF(N177="základní",J177,0)</f>
        <v>0</v>
      </c>
      <c r="BF177" s="257">
        <f>IF(N177="snížená",J177,0)</f>
        <v>0</v>
      </c>
      <c r="BG177" s="257">
        <f>IF(N177="zákl. přenesená",J177,0)</f>
        <v>0</v>
      </c>
      <c r="BH177" s="257">
        <f>IF(N177="sníž. přenesená",J177,0)</f>
        <v>0</v>
      </c>
      <c r="BI177" s="257">
        <f>IF(N177="nulová",J177,0)</f>
        <v>0</v>
      </c>
      <c r="BJ177" s="19" t="s">
        <v>85</v>
      </c>
      <c r="BK177" s="257">
        <f>ROUND(I177*H177,2)</f>
        <v>0</v>
      </c>
      <c r="BL177" s="19" t="s">
        <v>175</v>
      </c>
      <c r="BM177" s="256" t="s">
        <v>729</v>
      </c>
    </row>
    <row r="178" spans="1:65" s="2" customFormat="1" ht="21.75" customHeight="1">
      <c r="A178" s="40"/>
      <c r="B178" s="41"/>
      <c r="C178" s="245" t="s">
        <v>333</v>
      </c>
      <c r="D178" s="245" t="s">
        <v>170</v>
      </c>
      <c r="E178" s="246" t="s">
        <v>2711</v>
      </c>
      <c r="F178" s="247" t="s">
        <v>2712</v>
      </c>
      <c r="G178" s="248" t="s">
        <v>2655</v>
      </c>
      <c r="H178" s="249">
        <v>3</v>
      </c>
      <c r="I178" s="250"/>
      <c r="J178" s="251">
        <f>ROUND(I178*H178,2)</f>
        <v>0</v>
      </c>
      <c r="K178" s="247" t="s">
        <v>1</v>
      </c>
      <c r="L178" s="46"/>
      <c r="M178" s="252" t="s">
        <v>1</v>
      </c>
      <c r="N178" s="253" t="s">
        <v>42</v>
      </c>
      <c r="O178" s="93"/>
      <c r="P178" s="254">
        <f>O178*H178</f>
        <v>0</v>
      </c>
      <c r="Q178" s="254">
        <v>0</v>
      </c>
      <c r="R178" s="254">
        <f>Q178*H178</f>
        <v>0</v>
      </c>
      <c r="S178" s="254">
        <v>0</v>
      </c>
      <c r="T178" s="255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56" t="s">
        <v>175</v>
      </c>
      <c r="AT178" s="256" t="s">
        <v>170</v>
      </c>
      <c r="AU178" s="256" t="s">
        <v>209</v>
      </c>
      <c r="AY178" s="19" t="s">
        <v>167</v>
      </c>
      <c r="BE178" s="257">
        <f>IF(N178="základní",J178,0)</f>
        <v>0</v>
      </c>
      <c r="BF178" s="257">
        <f>IF(N178="snížená",J178,0)</f>
        <v>0</v>
      </c>
      <c r="BG178" s="257">
        <f>IF(N178="zákl. přenesená",J178,0)</f>
        <v>0</v>
      </c>
      <c r="BH178" s="257">
        <f>IF(N178="sníž. přenesená",J178,0)</f>
        <v>0</v>
      </c>
      <c r="BI178" s="257">
        <f>IF(N178="nulová",J178,0)</f>
        <v>0</v>
      </c>
      <c r="BJ178" s="19" t="s">
        <v>85</v>
      </c>
      <c r="BK178" s="257">
        <f>ROUND(I178*H178,2)</f>
        <v>0</v>
      </c>
      <c r="BL178" s="19" t="s">
        <v>175</v>
      </c>
      <c r="BM178" s="256" t="s">
        <v>741</v>
      </c>
    </row>
    <row r="179" spans="1:65" s="2" customFormat="1" ht="16.5" customHeight="1">
      <c r="A179" s="40"/>
      <c r="B179" s="41"/>
      <c r="C179" s="245" t="s">
        <v>413</v>
      </c>
      <c r="D179" s="245" t="s">
        <v>170</v>
      </c>
      <c r="E179" s="246" t="s">
        <v>2713</v>
      </c>
      <c r="F179" s="247" t="s">
        <v>573</v>
      </c>
      <c r="G179" s="248" t="s">
        <v>348</v>
      </c>
      <c r="H179" s="249">
        <v>1</v>
      </c>
      <c r="I179" s="250"/>
      <c r="J179" s="251">
        <f>ROUND(I179*H179,2)</f>
        <v>0</v>
      </c>
      <c r="K179" s="247" t="s">
        <v>1</v>
      </c>
      <c r="L179" s="46"/>
      <c r="M179" s="252" t="s">
        <v>1</v>
      </c>
      <c r="N179" s="253" t="s">
        <v>42</v>
      </c>
      <c r="O179" s="93"/>
      <c r="P179" s="254">
        <f>O179*H179</f>
        <v>0</v>
      </c>
      <c r="Q179" s="254">
        <v>0</v>
      </c>
      <c r="R179" s="254">
        <f>Q179*H179</f>
        <v>0</v>
      </c>
      <c r="S179" s="254">
        <v>0</v>
      </c>
      <c r="T179" s="255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56" t="s">
        <v>175</v>
      </c>
      <c r="AT179" s="256" t="s">
        <v>170</v>
      </c>
      <c r="AU179" s="256" t="s">
        <v>209</v>
      </c>
      <c r="AY179" s="19" t="s">
        <v>167</v>
      </c>
      <c r="BE179" s="257">
        <f>IF(N179="základní",J179,0)</f>
        <v>0</v>
      </c>
      <c r="BF179" s="257">
        <f>IF(N179="snížená",J179,0)</f>
        <v>0</v>
      </c>
      <c r="BG179" s="257">
        <f>IF(N179="zákl. přenesená",J179,0)</f>
        <v>0</v>
      </c>
      <c r="BH179" s="257">
        <f>IF(N179="sníž. přenesená",J179,0)</f>
        <v>0</v>
      </c>
      <c r="BI179" s="257">
        <f>IF(N179="nulová",J179,0)</f>
        <v>0</v>
      </c>
      <c r="BJ179" s="19" t="s">
        <v>85</v>
      </c>
      <c r="BK179" s="257">
        <f>ROUND(I179*H179,2)</f>
        <v>0</v>
      </c>
      <c r="BL179" s="19" t="s">
        <v>175</v>
      </c>
      <c r="BM179" s="256" t="s">
        <v>751</v>
      </c>
    </row>
    <row r="180" spans="1:63" s="12" customFormat="1" ht="20.85" customHeight="1">
      <c r="A180" s="12"/>
      <c r="B180" s="229"/>
      <c r="C180" s="230"/>
      <c r="D180" s="231" t="s">
        <v>76</v>
      </c>
      <c r="E180" s="243" t="s">
        <v>2714</v>
      </c>
      <c r="F180" s="243" t="s">
        <v>2715</v>
      </c>
      <c r="G180" s="230"/>
      <c r="H180" s="230"/>
      <c r="I180" s="233"/>
      <c r="J180" s="244">
        <f>BK180</f>
        <v>0</v>
      </c>
      <c r="K180" s="230"/>
      <c r="L180" s="235"/>
      <c r="M180" s="236"/>
      <c r="N180" s="237"/>
      <c r="O180" s="237"/>
      <c r="P180" s="238">
        <f>SUM(P181:P185)</f>
        <v>0</v>
      </c>
      <c r="Q180" s="237"/>
      <c r="R180" s="238">
        <f>SUM(R181:R185)</f>
        <v>0</v>
      </c>
      <c r="S180" s="237"/>
      <c r="T180" s="239">
        <f>SUM(T181:T185)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40" t="s">
        <v>85</v>
      </c>
      <c r="AT180" s="241" t="s">
        <v>76</v>
      </c>
      <c r="AU180" s="241" t="s">
        <v>87</v>
      </c>
      <c r="AY180" s="240" t="s">
        <v>167</v>
      </c>
      <c r="BK180" s="242">
        <f>SUM(BK181:BK185)</f>
        <v>0</v>
      </c>
    </row>
    <row r="181" spans="1:65" s="2" customFormat="1" ht="33" customHeight="1">
      <c r="A181" s="40"/>
      <c r="B181" s="41"/>
      <c r="C181" s="245" t="s">
        <v>2716</v>
      </c>
      <c r="D181" s="245" t="s">
        <v>170</v>
      </c>
      <c r="E181" s="246" t="s">
        <v>2717</v>
      </c>
      <c r="F181" s="247" t="s">
        <v>2718</v>
      </c>
      <c r="G181" s="248" t="s">
        <v>267</v>
      </c>
      <c r="H181" s="249">
        <v>32</v>
      </c>
      <c r="I181" s="250"/>
      <c r="J181" s="251">
        <f>ROUND(I181*H181,2)</f>
        <v>0</v>
      </c>
      <c r="K181" s="247" t="s">
        <v>1</v>
      </c>
      <c r="L181" s="46"/>
      <c r="M181" s="252" t="s">
        <v>1</v>
      </c>
      <c r="N181" s="253" t="s">
        <v>42</v>
      </c>
      <c r="O181" s="93"/>
      <c r="P181" s="254">
        <f>O181*H181</f>
        <v>0</v>
      </c>
      <c r="Q181" s="254">
        <v>0</v>
      </c>
      <c r="R181" s="254">
        <f>Q181*H181</f>
        <v>0</v>
      </c>
      <c r="S181" s="254">
        <v>0</v>
      </c>
      <c r="T181" s="255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56" t="s">
        <v>175</v>
      </c>
      <c r="AT181" s="256" t="s">
        <v>170</v>
      </c>
      <c r="AU181" s="256" t="s">
        <v>209</v>
      </c>
      <c r="AY181" s="19" t="s">
        <v>167</v>
      </c>
      <c r="BE181" s="257">
        <f>IF(N181="základní",J181,0)</f>
        <v>0</v>
      </c>
      <c r="BF181" s="257">
        <f>IF(N181="snížená",J181,0)</f>
        <v>0</v>
      </c>
      <c r="BG181" s="257">
        <f>IF(N181="zákl. přenesená",J181,0)</f>
        <v>0</v>
      </c>
      <c r="BH181" s="257">
        <f>IF(N181="sníž. přenesená",J181,0)</f>
        <v>0</v>
      </c>
      <c r="BI181" s="257">
        <f>IF(N181="nulová",J181,0)</f>
        <v>0</v>
      </c>
      <c r="BJ181" s="19" t="s">
        <v>85</v>
      </c>
      <c r="BK181" s="257">
        <f>ROUND(I181*H181,2)</f>
        <v>0</v>
      </c>
      <c r="BL181" s="19" t="s">
        <v>175</v>
      </c>
      <c r="BM181" s="256" t="s">
        <v>2719</v>
      </c>
    </row>
    <row r="182" spans="1:65" s="2" customFormat="1" ht="33" customHeight="1">
      <c r="A182" s="40"/>
      <c r="B182" s="41"/>
      <c r="C182" s="245" t="s">
        <v>393</v>
      </c>
      <c r="D182" s="245" t="s">
        <v>170</v>
      </c>
      <c r="E182" s="246" t="s">
        <v>2720</v>
      </c>
      <c r="F182" s="247" t="s">
        <v>2721</v>
      </c>
      <c r="G182" s="248" t="s">
        <v>267</v>
      </c>
      <c r="H182" s="249">
        <v>12</v>
      </c>
      <c r="I182" s="250"/>
      <c r="J182" s="251">
        <f>ROUND(I182*H182,2)</f>
        <v>0</v>
      </c>
      <c r="K182" s="247" t="s">
        <v>1</v>
      </c>
      <c r="L182" s="46"/>
      <c r="M182" s="252" t="s">
        <v>1</v>
      </c>
      <c r="N182" s="253" t="s">
        <v>42</v>
      </c>
      <c r="O182" s="93"/>
      <c r="P182" s="254">
        <f>O182*H182</f>
        <v>0</v>
      </c>
      <c r="Q182" s="254">
        <v>0</v>
      </c>
      <c r="R182" s="254">
        <f>Q182*H182</f>
        <v>0</v>
      </c>
      <c r="S182" s="254">
        <v>0</v>
      </c>
      <c r="T182" s="255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56" t="s">
        <v>175</v>
      </c>
      <c r="AT182" s="256" t="s">
        <v>170</v>
      </c>
      <c r="AU182" s="256" t="s">
        <v>209</v>
      </c>
      <c r="AY182" s="19" t="s">
        <v>167</v>
      </c>
      <c r="BE182" s="257">
        <f>IF(N182="základní",J182,0)</f>
        <v>0</v>
      </c>
      <c r="BF182" s="257">
        <f>IF(N182="snížená",J182,0)</f>
        <v>0</v>
      </c>
      <c r="BG182" s="257">
        <f>IF(N182="zákl. přenesená",J182,0)</f>
        <v>0</v>
      </c>
      <c r="BH182" s="257">
        <f>IF(N182="sníž. přenesená",J182,0)</f>
        <v>0</v>
      </c>
      <c r="BI182" s="257">
        <f>IF(N182="nulová",J182,0)</f>
        <v>0</v>
      </c>
      <c r="BJ182" s="19" t="s">
        <v>85</v>
      </c>
      <c r="BK182" s="257">
        <f>ROUND(I182*H182,2)</f>
        <v>0</v>
      </c>
      <c r="BL182" s="19" t="s">
        <v>175</v>
      </c>
      <c r="BM182" s="256" t="s">
        <v>761</v>
      </c>
    </row>
    <row r="183" spans="1:65" s="2" customFormat="1" ht="21.75" customHeight="1">
      <c r="A183" s="40"/>
      <c r="B183" s="41"/>
      <c r="C183" s="245" t="s">
        <v>399</v>
      </c>
      <c r="D183" s="245" t="s">
        <v>170</v>
      </c>
      <c r="E183" s="246" t="s">
        <v>2722</v>
      </c>
      <c r="F183" s="247" t="s">
        <v>2723</v>
      </c>
      <c r="G183" s="248" t="s">
        <v>267</v>
      </c>
      <c r="H183" s="249">
        <v>6</v>
      </c>
      <c r="I183" s="250"/>
      <c r="J183" s="251">
        <f>ROUND(I183*H183,2)</f>
        <v>0</v>
      </c>
      <c r="K183" s="247" t="s">
        <v>1</v>
      </c>
      <c r="L183" s="46"/>
      <c r="M183" s="252" t="s">
        <v>1</v>
      </c>
      <c r="N183" s="253" t="s">
        <v>42</v>
      </c>
      <c r="O183" s="93"/>
      <c r="P183" s="254">
        <f>O183*H183</f>
        <v>0</v>
      </c>
      <c r="Q183" s="254">
        <v>0</v>
      </c>
      <c r="R183" s="254">
        <f>Q183*H183</f>
        <v>0</v>
      </c>
      <c r="S183" s="254">
        <v>0</v>
      </c>
      <c r="T183" s="255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56" t="s">
        <v>175</v>
      </c>
      <c r="AT183" s="256" t="s">
        <v>170</v>
      </c>
      <c r="AU183" s="256" t="s">
        <v>209</v>
      </c>
      <c r="AY183" s="19" t="s">
        <v>167</v>
      </c>
      <c r="BE183" s="257">
        <f>IF(N183="základní",J183,0)</f>
        <v>0</v>
      </c>
      <c r="BF183" s="257">
        <f>IF(N183="snížená",J183,0)</f>
        <v>0</v>
      </c>
      <c r="BG183" s="257">
        <f>IF(N183="zákl. přenesená",J183,0)</f>
        <v>0</v>
      </c>
      <c r="BH183" s="257">
        <f>IF(N183="sníž. přenesená",J183,0)</f>
        <v>0</v>
      </c>
      <c r="BI183" s="257">
        <f>IF(N183="nulová",J183,0)</f>
        <v>0</v>
      </c>
      <c r="BJ183" s="19" t="s">
        <v>85</v>
      </c>
      <c r="BK183" s="257">
        <f>ROUND(I183*H183,2)</f>
        <v>0</v>
      </c>
      <c r="BL183" s="19" t="s">
        <v>175</v>
      </c>
      <c r="BM183" s="256" t="s">
        <v>773</v>
      </c>
    </row>
    <row r="184" spans="1:65" s="2" customFormat="1" ht="21.75" customHeight="1">
      <c r="A184" s="40"/>
      <c r="B184" s="41"/>
      <c r="C184" s="245" t="s">
        <v>598</v>
      </c>
      <c r="D184" s="245" t="s">
        <v>170</v>
      </c>
      <c r="E184" s="246" t="s">
        <v>2724</v>
      </c>
      <c r="F184" s="247" t="s">
        <v>2725</v>
      </c>
      <c r="G184" s="248" t="s">
        <v>267</v>
      </c>
      <c r="H184" s="249">
        <v>8</v>
      </c>
      <c r="I184" s="250"/>
      <c r="J184" s="251">
        <f>ROUND(I184*H184,2)</f>
        <v>0</v>
      </c>
      <c r="K184" s="247" t="s">
        <v>1</v>
      </c>
      <c r="L184" s="46"/>
      <c r="M184" s="252" t="s">
        <v>1</v>
      </c>
      <c r="N184" s="253" t="s">
        <v>42</v>
      </c>
      <c r="O184" s="93"/>
      <c r="P184" s="254">
        <f>O184*H184</f>
        <v>0</v>
      </c>
      <c r="Q184" s="254">
        <v>0</v>
      </c>
      <c r="R184" s="254">
        <f>Q184*H184</f>
        <v>0</v>
      </c>
      <c r="S184" s="254">
        <v>0</v>
      </c>
      <c r="T184" s="255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56" t="s">
        <v>175</v>
      </c>
      <c r="AT184" s="256" t="s">
        <v>170</v>
      </c>
      <c r="AU184" s="256" t="s">
        <v>209</v>
      </c>
      <c r="AY184" s="19" t="s">
        <v>167</v>
      </c>
      <c r="BE184" s="257">
        <f>IF(N184="základní",J184,0)</f>
        <v>0</v>
      </c>
      <c r="BF184" s="257">
        <f>IF(N184="snížená",J184,0)</f>
        <v>0</v>
      </c>
      <c r="BG184" s="257">
        <f>IF(N184="zákl. přenesená",J184,0)</f>
        <v>0</v>
      </c>
      <c r="BH184" s="257">
        <f>IF(N184="sníž. přenesená",J184,0)</f>
        <v>0</v>
      </c>
      <c r="BI184" s="257">
        <f>IF(N184="nulová",J184,0)</f>
        <v>0</v>
      </c>
      <c r="BJ184" s="19" t="s">
        <v>85</v>
      </c>
      <c r="BK184" s="257">
        <f>ROUND(I184*H184,2)</f>
        <v>0</v>
      </c>
      <c r="BL184" s="19" t="s">
        <v>175</v>
      </c>
      <c r="BM184" s="256" t="s">
        <v>782</v>
      </c>
    </row>
    <row r="185" spans="1:65" s="2" customFormat="1" ht="16.5" customHeight="1">
      <c r="A185" s="40"/>
      <c r="B185" s="41"/>
      <c r="C185" s="245" t="s">
        <v>604</v>
      </c>
      <c r="D185" s="245" t="s">
        <v>170</v>
      </c>
      <c r="E185" s="246" t="s">
        <v>2726</v>
      </c>
      <c r="F185" s="247" t="s">
        <v>573</v>
      </c>
      <c r="G185" s="248" t="s">
        <v>348</v>
      </c>
      <c r="H185" s="249">
        <v>1</v>
      </c>
      <c r="I185" s="250"/>
      <c r="J185" s="251">
        <f>ROUND(I185*H185,2)</f>
        <v>0</v>
      </c>
      <c r="K185" s="247" t="s">
        <v>1</v>
      </c>
      <c r="L185" s="46"/>
      <c r="M185" s="252" t="s">
        <v>1</v>
      </c>
      <c r="N185" s="253" t="s">
        <v>42</v>
      </c>
      <c r="O185" s="93"/>
      <c r="P185" s="254">
        <f>O185*H185</f>
        <v>0</v>
      </c>
      <c r="Q185" s="254">
        <v>0</v>
      </c>
      <c r="R185" s="254">
        <f>Q185*H185</f>
        <v>0</v>
      </c>
      <c r="S185" s="254">
        <v>0</v>
      </c>
      <c r="T185" s="255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56" t="s">
        <v>175</v>
      </c>
      <c r="AT185" s="256" t="s">
        <v>170</v>
      </c>
      <c r="AU185" s="256" t="s">
        <v>209</v>
      </c>
      <c r="AY185" s="19" t="s">
        <v>167</v>
      </c>
      <c r="BE185" s="257">
        <f>IF(N185="základní",J185,0)</f>
        <v>0</v>
      </c>
      <c r="BF185" s="257">
        <f>IF(N185="snížená",J185,0)</f>
        <v>0</v>
      </c>
      <c r="BG185" s="257">
        <f>IF(N185="zákl. přenesená",J185,0)</f>
        <v>0</v>
      </c>
      <c r="BH185" s="257">
        <f>IF(N185="sníž. přenesená",J185,0)</f>
        <v>0</v>
      </c>
      <c r="BI185" s="257">
        <f>IF(N185="nulová",J185,0)</f>
        <v>0</v>
      </c>
      <c r="BJ185" s="19" t="s">
        <v>85</v>
      </c>
      <c r="BK185" s="257">
        <f>ROUND(I185*H185,2)</f>
        <v>0</v>
      </c>
      <c r="BL185" s="19" t="s">
        <v>175</v>
      </c>
      <c r="BM185" s="256" t="s">
        <v>793</v>
      </c>
    </row>
    <row r="186" spans="1:63" s="12" customFormat="1" ht="20.85" customHeight="1">
      <c r="A186" s="12"/>
      <c r="B186" s="229"/>
      <c r="C186" s="230"/>
      <c r="D186" s="231" t="s">
        <v>76</v>
      </c>
      <c r="E186" s="243" t="s">
        <v>2727</v>
      </c>
      <c r="F186" s="243" t="s">
        <v>2728</v>
      </c>
      <c r="G186" s="230"/>
      <c r="H186" s="230"/>
      <c r="I186" s="233"/>
      <c r="J186" s="244">
        <f>BK186</f>
        <v>0</v>
      </c>
      <c r="K186" s="230"/>
      <c r="L186" s="235"/>
      <c r="M186" s="236"/>
      <c r="N186" s="237"/>
      <c r="O186" s="237"/>
      <c r="P186" s="238">
        <f>SUM(P187:P191)</f>
        <v>0</v>
      </c>
      <c r="Q186" s="237"/>
      <c r="R186" s="238">
        <f>SUM(R187:R191)</f>
        <v>0</v>
      </c>
      <c r="S186" s="237"/>
      <c r="T186" s="239">
        <f>SUM(T187:T191)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40" t="s">
        <v>85</v>
      </c>
      <c r="AT186" s="241" t="s">
        <v>76</v>
      </c>
      <c r="AU186" s="241" t="s">
        <v>87</v>
      </c>
      <c r="AY186" s="240" t="s">
        <v>167</v>
      </c>
      <c r="BK186" s="242">
        <f>SUM(BK187:BK191)</f>
        <v>0</v>
      </c>
    </row>
    <row r="187" spans="1:65" s="2" customFormat="1" ht="21.75" customHeight="1">
      <c r="A187" s="40"/>
      <c r="B187" s="41"/>
      <c r="C187" s="245" t="s">
        <v>609</v>
      </c>
      <c r="D187" s="245" t="s">
        <v>170</v>
      </c>
      <c r="E187" s="246" t="s">
        <v>2729</v>
      </c>
      <c r="F187" s="247" t="s">
        <v>2730</v>
      </c>
      <c r="G187" s="248" t="s">
        <v>267</v>
      </c>
      <c r="H187" s="249">
        <v>32</v>
      </c>
      <c r="I187" s="250"/>
      <c r="J187" s="251">
        <f>ROUND(I187*H187,2)</f>
        <v>0</v>
      </c>
      <c r="K187" s="247" t="s">
        <v>1</v>
      </c>
      <c r="L187" s="46"/>
      <c r="M187" s="252" t="s">
        <v>1</v>
      </c>
      <c r="N187" s="253" t="s">
        <v>42</v>
      </c>
      <c r="O187" s="93"/>
      <c r="P187" s="254">
        <f>O187*H187</f>
        <v>0</v>
      </c>
      <c r="Q187" s="254">
        <v>0</v>
      </c>
      <c r="R187" s="254">
        <f>Q187*H187</f>
        <v>0</v>
      </c>
      <c r="S187" s="254">
        <v>0</v>
      </c>
      <c r="T187" s="255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56" t="s">
        <v>175</v>
      </c>
      <c r="AT187" s="256" t="s">
        <v>170</v>
      </c>
      <c r="AU187" s="256" t="s">
        <v>209</v>
      </c>
      <c r="AY187" s="19" t="s">
        <v>167</v>
      </c>
      <c r="BE187" s="257">
        <f>IF(N187="základní",J187,0)</f>
        <v>0</v>
      </c>
      <c r="BF187" s="257">
        <f>IF(N187="snížená",J187,0)</f>
        <v>0</v>
      </c>
      <c r="BG187" s="257">
        <f>IF(N187="zákl. přenesená",J187,0)</f>
        <v>0</v>
      </c>
      <c r="BH187" s="257">
        <f>IF(N187="sníž. přenesená",J187,0)</f>
        <v>0</v>
      </c>
      <c r="BI187" s="257">
        <f>IF(N187="nulová",J187,0)</f>
        <v>0</v>
      </c>
      <c r="BJ187" s="19" t="s">
        <v>85</v>
      </c>
      <c r="BK187" s="257">
        <f>ROUND(I187*H187,2)</f>
        <v>0</v>
      </c>
      <c r="BL187" s="19" t="s">
        <v>175</v>
      </c>
      <c r="BM187" s="256" t="s">
        <v>804</v>
      </c>
    </row>
    <row r="188" spans="1:65" s="2" customFormat="1" ht="21.75" customHeight="1">
      <c r="A188" s="40"/>
      <c r="B188" s="41"/>
      <c r="C188" s="245" t="s">
        <v>616</v>
      </c>
      <c r="D188" s="245" t="s">
        <v>170</v>
      </c>
      <c r="E188" s="246" t="s">
        <v>2731</v>
      </c>
      <c r="F188" s="247" t="s">
        <v>2732</v>
      </c>
      <c r="G188" s="248" t="s">
        <v>267</v>
      </c>
      <c r="H188" s="249">
        <v>12</v>
      </c>
      <c r="I188" s="250"/>
      <c r="J188" s="251">
        <f>ROUND(I188*H188,2)</f>
        <v>0</v>
      </c>
      <c r="K188" s="247" t="s">
        <v>1</v>
      </c>
      <c r="L188" s="46"/>
      <c r="M188" s="252" t="s">
        <v>1</v>
      </c>
      <c r="N188" s="253" t="s">
        <v>42</v>
      </c>
      <c r="O188" s="93"/>
      <c r="P188" s="254">
        <f>O188*H188</f>
        <v>0</v>
      </c>
      <c r="Q188" s="254">
        <v>0</v>
      </c>
      <c r="R188" s="254">
        <f>Q188*H188</f>
        <v>0</v>
      </c>
      <c r="S188" s="254">
        <v>0</v>
      </c>
      <c r="T188" s="255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56" t="s">
        <v>175</v>
      </c>
      <c r="AT188" s="256" t="s">
        <v>170</v>
      </c>
      <c r="AU188" s="256" t="s">
        <v>209</v>
      </c>
      <c r="AY188" s="19" t="s">
        <v>167</v>
      </c>
      <c r="BE188" s="257">
        <f>IF(N188="základní",J188,0)</f>
        <v>0</v>
      </c>
      <c r="BF188" s="257">
        <f>IF(N188="snížená",J188,0)</f>
        <v>0</v>
      </c>
      <c r="BG188" s="257">
        <f>IF(N188="zákl. přenesená",J188,0)</f>
        <v>0</v>
      </c>
      <c r="BH188" s="257">
        <f>IF(N188="sníž. přenesená",J188,0)</f>
        <v>0</v>
      </c>
      <c r="BI188" s="257">
        <f>IF(N188="nulová",J188,0)</f>
        <v>0</v>
      </c>
      <c r="BJ188" s="19" t="s">
        <v>85</v>
      </c>
      <c r="BK188" s="257">
        <f>ROUND(I188*H188,2)</f>
        <v>0</v>
      </c>
      <c r="BL188" s="19" t="s">
        <v>175</v>
      </c>
      <c r="BM188" s="256" t="s">
        <v>814</v>
      </c>
    </row>
    <row r="189" spans="1:65" s="2" customFormat="1" ht="21.75" customHeight="1">
      <c r="A189" s="40"/>
      <c r="B189" s="41"/>
      <c r="C189" s="245" t="s">
        <v>621</v>
      </c>
      <c r="D189" s="245" t="s">
        <v>170</v>
      </c>
      <c r="E189" s="246" t="s">
        <v>2733</v>
      </c>
      <c r="F189" s="247" t="s">
        <v>2734</v>
      </c>
      <c r="G189" s="248" t="s">
        <v>267</v>
      </c>
      <c r="H189" s="249">
        <v>6</v>
      </c>
      <c r="I189" s="250"/>
      <c r="J189" s="251">
        <f>ROUND(I189*H189,2)</f>
        <v>0</v>
      </c>
      <c r="K189" s="247" t="s">
        <v>1</v>
      </c>
      <c r="L189" s="46"/>
      <c r="M189" s="252" t="s">
        <v>1</v>
      </c>
      <c r="N189" s="253" t="s">
        <v>42</v>
      </c>
      <c r="O189" s="93"/>
      <c r="P189" s="254">
        <f>O189*H189</f>
        <v>0</v>
      </c>
      <c r="Q189" s="254">
        <v>0</v>
      </c>
      <c r="R189" s="254">
        <f>Q189*H189</f>
        <v>0</v>
      </c>
      <c r="S189" s="254">
        <v>0</v>
      </c>
      <c r="T189" s="255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56" t="s">
        <v>175</v>
      </c>
      <c r="AT189" s="256" t="s">
        <v>170</v>
      </c>
      <c r="AU189" s="256" t="s">
        <v>209</v>
      </c>
      <c r="AY189" s="19" t="s">
        <v>167</v>
      </c>
      <c r="BE189" s="257">
        <f>IF(N189="základní",J189,0)</f>
        <v>0</v>
      </c>
      <c r="BF189" s="257">
        <f>IF(N189="snížená",J189,0)</f>
        <v>0</v>
      </c>
      <c r="BG189" s="257">
        <f>IF(N189="zákl. přenesená",J189,0)</f>
        <v>0</v>
      </c>
      <c r="BH189" s="257">
        <f>IF(N189="sníž. přenesená",J189,0)</f>
        <v>0</v>
      </c>
      <c r="BI189" s="257">
        <f>IF(N189="nulová",J189,0)</f>
        <v>0</v>
      </c>
      <c r="BJ189" s="19" t="s">
        <v>85</v>
      </c>
      <c r="BK189" s="257">
        <f>ROUND(I189*H189,2)</f>
        <v>0</v>
      </c>
      <c r="BL189" s="19" t="s">
        <v>175</v>
      </c>
      <c r="BM189" s="256" t="s">
        <v>824</v>
      </c>
    </row>
    <row r="190" spans="1:65" s="2" customFormat="1" ht="21.75" customHeight="1">
      <c r="A190" s="40"/>
      <c r="B190" s="41"/>
      <c r="C190" s="245" t="s">
        <v>628</v>
      </c>
      <c r="D190" s="245" t="s">
        <v>170</v>
      </c>
      <c r="E190" s="246" t="s">
        <v>2735</v>
      </c>
      <c r="F190" s="247" t="s">
        <v>2736</v>
      </c>
      <c r="G190" s="248" t="s">
        <v>348</v>
      </c>
      <c r="H190" s="249">
        <v>8</v>
      </c>
      <c r="I190" s="250"/>
      <c r="J190" s="251">
        <f>ROUND(I190*H190,2)</f>
        <v>0</v>
      </c>
      <c r="K190" s="247" t="s">
        <v>1</v>
      </c>
      <c r="L190" s="46"/>
      <c r="M190" s="252" t="s">
        <v>1</v>
      </c>
      <c r="N190" s="253" t="s">
        <v>42</v>
      </c>
      <c r="O190" s="93"/>
      <c r="P190" s="254">
        <f>O190*H190</f>
        <v>0</v>
      </c>
      <c r="Q190" s="254">
        <v>0</v>
      </c>
      <c r="R190" s="254">
        <f>Q190*H190</f>
        <v>0</v>
      </c>
      <c r="S190" s="254">
        <v>0</v>
      </c>
      <c r="T190" s="255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56" t="s">
        <v>175</v>
      </c>
      <c r="AT190" s="256" t="s">
        <v>170</v>
      </c>
      <c r="AU190" s="256" t="s">
        <v>209</v>
      </c>
      <c r="AY190" s="19" t="s">
        <v>167</v>
      </c>
      <c r="BE190" s="257">
        <f>IF(N190="základní",J190,0)</f>
        <v>0</v>
      </c>
      <c r="BF190" s="257">
        <f>IF(N190="snížená",J190,0)</f>
        <v>0</v>
      </c>
      <c r="BG190" s="257">
        <f>IF(N190="zákl. přenesená",J190,0)</f>
        <v>0</v>
      </c>
      <c r="BH190" s="257">
        <f>IF(N190="sníž. přenesená",J190,0)</f>
        <v>0</v>
      </c>
      <c r="BI190" s="257">
        <f>IF(N190="nulová",J190,0)</f>
        <v>0</v>
      </c>
      <c r="BJ190" s="19" t="s">
        <v>85</v>
      </c>
      <c r="BK190" s="257">
        <f>ROUND(I190*H190,2)</f>
        <v>0</v>
      </c>
      <c r="BL190" s="19" t="s">
        <v>175</v>
      </c>
      <c r="BM190" s="256" t="s">
        <v>835</v>
      </c>
    </row>
    <row r="191" spans="1:65" s="2" customFormat="1" ht="16.5" customHeight="1">
      <c r="A191" s="40"/>
      <c r="B191" s="41"/>
      <c r="C191" s="245" t="s">
        <v>635</v>
      </c>
      <c r="D191" s="245" t="s">
        <v>170</v>
      </c>
      <c r="E191" s="246" t="s">
        <v>2737</v>
      </c>
      <c r="F191" s="247" t="s">
        <v>573</v>
      </c>
      <c r="G191" s="248" t="s">
        <v>348</v>
      </c>
      <c r="H191" s="249">
        <v>1</v>
      </c>
      <c r="I191" s="250"/>
      <c r="J191" s="251">
        <f>ROUND(I191*H191,2)</f>
        <v>0</v>
      </c>
      <c r="K191" s="247" t="s">
        <v>1</v>
      </c>
      <c r="L191" s="46"/>
      <c r="M191" s="252" t="s">
        <v>1</v>
      </c>
      <c r="N191" s="253" t="s">
        <v>42</v>
      </c>
      <c r="O191" s="93"/>
      <c r="P191" s="254">
        <f>O191*H191</f>
        <v>0</v>
      </c>
      <c r="Q191" s="254">
        <v>0</v>
      </c>
      <c r="R191" s="254">
        <f>Q191*H191</f>
        <v>0</v>
      </c>
      <c r="S191" s="254">
        <v>0</v>
      </c>
      <c r="T191" s="255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56" t="s">
        <v>175</v>
      </c>
      <c r="AT191" s="256" t="s">
        <v>170</v>
      </c>
      <c r="AU191" s="256" t="s">
        <v>209</v>
      </c>
      <c r="AY191" s="19" t="s">
        <v>167</v>
      </c>
      <c r="BE191" s="257">
        <f>IF(N191="základní",J191,0)</f>
        <v>0</v>
      </c>
      <c r="BF191" s="257">
        <f>IF(N191="snížená",J191,0)</f>
        <v>0</v>
      </c>
      <c r="BG191" s="257">
        <f>IF(N191="zákl. přenesená",J191,0)</f>
        <v>0</v>
      </c>
      <c r="BH191" s="257">
        <f>IF(N191="sníž. přenesená",J191,0)</f>
        <v>0</v>
      </c>
      <c r="BI191" s="257">
        <f>IF(N191="nulová",J191,0)</f>
        <v>0</v>
      </c>
      <c r="BJ191" s="19" t="s">
        <v>85</v>
      </c>
      <c r="BK191" s="257">
        <f>ROUND(I191*H191,2)</f>
        <v>0</v>
      </c>
      <c r="BL191" s="19" t="s">
        <v>175</v>
      </c>
      <c r="BM191" s="256" t="s">
        <v>845</v>
      </c>
    </row>
    <row r="192" spans="1:63" s="12" customFormat="1" ht="22.8" customHeight="1">
      <c r="A192" s="12"/>
      <c r="B192" s="229"/>
      <c r="C192" s="230"/>
      <c r="D192" s="231" t="s">
        <v>76</v>
      </c>
      <c r="E192" s="243" t="s">
        <v>2738</v>
      </c>
      <c r="F192" s="243" t="s">
        <v>2739</v>
      </c>
      <c r="G192" s="230"/>
      <c r="H192" s="230"/>
      <c r="I192" s="233"/>
      <c r="J192" s="244">
        <f>BK192</f>
        <v>0</v>
      </c>
      <c r="K192" s="230"/>
      <c r="L192" s="235"/>
      <c r="M192" s="236"/>
      <c r="N192" s="237"/>
      <c r="O192" s="237"/>
      <c r="P192" s="238">
        <f>P193+P197+P284+P293+P321+P330+P337+P378+P385+P396+P413+P428</f>
        <v>0</v>
      </c>
      <c r="Q192" s="237"/>
      <c r="R192" s="238">
        <f>R193+R197+R284+R293+R321+R330+R337+R378+R385+R396+R413+R428</f>
        <v>0</v>
      </c>
      <c r="S192" s="237"/>
      <c r="T192" s="239">
        <f>T193+T197+T284+T293+T321+T330+T337+T378+T385+T396+T413+T428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40" t="s">
        <v>85</v>
      </c>
      <c r="AT192" s="241" t="s">
        <v>76</v>
      </c>
      <c r="AU192" s="241" t="s">
        <v>85</v>
      </c>
      <c r="AY192" s="240" t="s">
        <v>167</v>
      </c>
      <c r="BK192" s="242">
        <f>BK193+BK197+BK284+BK293+BK321+BK330+BK337+BK378+BK385+BK396+BK413+BK428</f>
        <v>0</v>
      </c>
    </row>
    <row r="193" spans="1:63" s="12" customFormat="1" ht="20.85" customHeight="1">
      <c r="A193" s="12"/>
      <c r="B193" s="229"/>
      <c r="C193" s="230"/>
      <c r="D193" s="231" t="s">
        <v>76</v>
      </c>
      <c r="E193" s="243" t="s">
        <v>2649</v>
      </c>
      <c r="F193" s="243" t="s">
        <v>2650</v>
      </c>
      <c r="G193" s="230"/>
      <c r="H193" s="230"/>
      <c r="I193" s="233"/>
      <c r="J193" s="244">
        <f>BK193</f>
        <v>0</v>
      </c>
      <c r="K193" s="230"/>
      <c r="L193" s="235"/>
      <c r="M193" s="236"/>
      <c r="N193" s="237"/>
      <c r="O193" s="237"/>
      <c r="P193" s="238">
        <f>SUM(P194:P196)</f>
        <v>0</v>
      </c>
      <c r="Q193" s="237"/>
      <c r="R193" s="238">
        <f>SUM(R194:R196)</f>
        <v>0</v>
      </c>
      <c r="S193" s="237"/>
      <c r="T193" s="239">
        <f>SUM(T194:T196)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40" t="s">
        <v>85</v>
      </c>
      <c r="AT193" s="241" t="s">
        <v>76</v>
      </c>
      <c r="AU193" s="241" t="s">
        <v>87</v>
      </c>
      <c r="AY193" s="240" t="s">
        <v>167</v>
      </c>
      <c r="BK193" s="242">
        <f>SUM(BK194:BK196)</f>
        <v>0</v>
      </c>
    </row>
    <row r="194" spans="1:65" s="2" customFormat="1" ht="66.75" customHeight="1">
      <c r="A194" s="40"/>
      <c r="B194" s="41"/>
      <c r="C194" s="245" t="s">
        <v>641</v>
      </c>
      <c r="D194" s="245" t="s">
        <v>170</v>
      </c>
      <c r="E194" s="246" t="s">
        <v>2740</v>
      </c>
      <c r="F194" s="247" t="s">
        <v>2741</v>
      </c>
      <c r="G194" s="248" t="s">
        <v>348</v>
      </c>
      <c r="H194" s="249">
        <v>1</v>
      </c>
      <c r="I194" s="250"/>
      <c r="J194" s="251">
        <f>ROUND(I194*H194,2)</f>
        <v>0</v>
      </c>
      <c r="K194" s="247" t="s">
        <v>1</v>
      </c>
      <c r="L194" s="46"/>
      <c r="M194" s="252" t="s">
        <v>1</v>
      </c>
      <c r="N194" s="253" t="s">
        <v>42</v>
      </c>
      <c r="O194" s="93"/>
      <c r="P194" s="254">
        <f>O194*H194</f>
        <v>0</v>
      </c>
      <c r="Q194" s="254">
        <v>0</v>
      </c>
      <c r="R194" s="254">
        <f>Q194*H194</f>
        <v>0</v>
      </c>
      <c r="S194" s="254">
        <v>0</v>
      </c>
      <c r="T194" s="255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56" t="s">
        <v>175</v>
      </c>
      <c r="AT194" s="256" t="s">
        <v>170</v>
      </c>
      <c r="AU194" s="256" t="s">
        <v>209</v>
      </c>
      <c r="AY194" s="19" t="s">
        <v>167</v>
      </c>
      <c r="BE194" s="257">
        <f>IF(N194="základní",J194,0)</f>
        <v>0</v>
      </c>
      <c r="BF194" s="257">
        <f>IF(N194="snížená",J194,0)</f>
        <v>0</v>
      </c>
      <c r="BG194" s="257">
        <f>IF(N194="zákl. přenesená",J194,0)</f>
        <v>0</v>
      </c>
      <c r="BH194" s="257">
        <f>IF(N194="sníž. přenesená",J194,0)</f>
        <v>0</v>
      </c>
      <c r="BI194" s="257">
        <f>IF(N194="nulová",J194,0)</f>
        <v>0</v>
      </c>
      <c r="BJ194" s="19" t="s">
        <v>85</v>
      </c>
      <c r="BK194" s="257">
        <f>ROUND(I194*H194,2)</f>
        <v>0</v>
      </c>
      <c r="BL194" s="19" t="s">
        <v>175</v>
      </c>
      <c r="BM194" s="256" t="s">
        <v>855</v>
      </c>
    </row>
    <row r="195" spans="1:65" s="2" customFormat="1" ht="44.25" customHeight="1">
      <c r="A195" s="40"/>
      <c r="B195" s="41"/>
      <c r="C195" s="245" t="s">
        <v>646</v>
      </c>
      <c r="D195" s="245" t="s">
        <v>170</v>
      </c>
      <c r="E195" s="246" t="s">
        <v>2742</v>
      </c>
      <c r="F195" s="247" t="s">
        <v>2743</v>
      </c>
      <c r="G195" s="248" t="s">
        <v>2655</v>
      </c>
      <c r="H195" s="249">
        <v>1</v>
      </c>
      <c r="I195" s="250"/>
      <c r="J195" s="251">
        <f>ROUND(I195*H195,2)</f>
        <v>0</v>
      </c>
      <c r="K195" s="247" t="s">
        <v>1</v>
      </c>
      <c r="L195" s="46"/>
      <c r="M195" s="252" t="s">
        <v>1</v>
      </c>
      <c r="N195" s="253" t="s">
        <v>42</v>
      </c>
      <c r="O195" s="93"/>
      <c r="P195" s="254">
        <f>O195*H195</f>
        <v>0</v>
      </c>
      <c r="Q195" s="254">
        <v>0</v>
      </c>
      <c r="R195" s="254">
        <f>Q195*H195</f>
        <v>0</v>
      </c>
      <c r="S195" s="254">
        <v>0</v>
      </c>
      <c r="T195" s="255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56" t="s">
        <v>175</v>
      </c>
      <c r="AT195" s="256" t="s">
        <v>170</v>
      </c>
      <c r="AU195" s="256" t="s">
        <v>209</v>
      </c>
      <c r="AY195" s="19" t="s">
        <v>167</v>
      </c>
      <c r="BE195" s="257">
        <f>IF(N195="základní",J195,0)</f>
        <v>0</v>
      </c>
      <c r="BF195" s="257">
        <f>IF(N195="snížená",J195,0)</f>
        <v>0</v>
      </c>
      <c r="BG195" s="257">
        <f>IF(N195="zákl. přenesená",J195,0)</f>
        <v>0</v>
      </c>
      <c r="BH195" s="257">
        <f>IF(N195="sníž. přenesená",J195,0)</f>
        <v>0</v>
      </c>
      <c r="BI195" s="257">
        <f>IF(N195="nulová",J195,0)</f>
        <v>0</v>
      </c>
      <c r="BJ195" s="19" t="s">
        <v>85</v>
      </c>
      <c r="BK195" s="257">
        <f>ROUND(I195*H195,2)</f>
        <v>0</v>
      </c>
      <c r="BL195" s="19" t="s">
        <v>175</v>
      </c>
      <c r="BM195" s="256" t="s">
        <v>867</v>
      </c>
    </row>
    <row r="196" spans="1:65" s="2" customFormat="1" ht="21.75" customHeight="1">
      <c r="A196" s="40"/>
      <c r="B196" s="41"/>
      <c r="C196" s="245" t="s">
        <v>651</v>
      </c>
      <c r="D196" s="245" t="s">
        <v>170</v>
      </c>
      <c r="E196" s="246" t="s">
        <v>2744</v>
      </c>
      <c r="F196" s="247" t="s">
        <v>2745</v>
      </c>
      <c r="G196" s="248" t="s">
        <v>348</v>
      </c>
      <c r="H196" s="249">
        <v>2</v>
      </c>
      <c r="I196" s="250"/>
      <c r="J196" s="251">
        <f>ROUND(I196*H196,2)</f>
        <v>0</v>
      </c>
      <c r="K196" s="247" t="s">
        <v>1</v>
      </c>
      <c r="L196" s="46"/>
      <c r="M196" s="252" t="s">
        <v>1</v>
      </c>
      <c r="N196" s="253" t="s">
        <v>42</v>
      </c>
      <c r="O196" s="93"/>
      <c r="P196" s="254">
        <f>O196*H196</f>
        <v>0</v>
      </c>
      <c r="Q196" s="254">
        <v>0</v>
      </c>
      <c r="R196" s="254">
        <f>Q196*H196</f>
        <v>0</v>
      </c>
      <c r="S196" s="254">
        <v>0</v>
      </c>
      <c r="T196" s="255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56" t="s">
        <v>175</v>
      </c>
      <c r="AT196" s="256" t="s">
        <v>170</v>
      </c>
      <c r="AU196" s="256" t="s">
        <v>209</v>
      </c>
      <c r="AY196" s="19" t="s">
        <v>167</v>
      </c>
      <c r="BE196" s="257">
        <f>IF(N196="základní",J196,0)</f>
        <v>0</v>
      </c>
      <c r="BF196" s="257">
        <f>IF(N196="snížená",J196,0)</f>
        <v>0</v>
      </c>
      <c r="BG196" s="257">
        <f>IF(N196="zákl. přenesená",J196,0)</f>
        <v>0</v>
      </c>
      <c r="BH196" s="257">
        <f>IF(N196="sníž. přenesená",J196,0)</f>
        <v>0</v>
      </c>
      <c r="BI196" s="257">
        <f>IF(N196="nulová",J196,0)</f>
        <v>0</v>
      </c>
      <c r="BJ196" s="19" t="s">
        <v>85</v>
      </c>
      <c r="BK196" s="257">
        <f>ROUND(I196*H196,2)</f>
        <v>0</v>
      </c>
      <c r="BL196" s="19" t="s">
        <v>175</v>
      </c>
      <c r="BM196" s="256" t="s">
        <v>876</v>
      </c>
    </row>
    <row r="197" spans="1:63" s="12" customFormat="1" ht="20.85" customHeight="1">
      <c r="A197" s="12"/>
      <c r="B197" s="229"/>
      <c r="C197" s="230"/>
      <c r="D197" s="231" t="s">
        <v>76</v>
      </c>
      <c r="E197" s="243" t="s">
        <v>2746</v>
      </c>
      <c r="F197" s="243" t="s">
        <v>2747</v>
      </c>
      <c r="G197" s="230"/>
      <c r="H197" s="230"/>
      <c r="I197" s="233"/>
      <c r="J197" s="244">
        <f>BK197</f>
        <v>0</v>
      </c>
      <c r="K197" s="230"/>
      <c r="L197" s="235"/>
      <c r="M197" s="236"/>
      <c r="N197" s="237"/>
      <c r="O197" s="237"/>
      <c r="P197" s="238">
        <f>P198+P209+P215+P226+P233+P243+P253+P264+P275</f>
        <v>0</v>
      </c>
      <c r="Q197" s="237"/>
      <c r="R197" s="238">
        <f>R198+R209+R215+R226+R233+R243+R253+R264+R275</f>
        <v>0</v>
      </c>
      <c r="S197" s="237"/>
      <c r="T197" s="239">
        <f>T198+T209+T215+T226+T233+T243+T253+T264+T275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40" t="s">
        <v>85</v>
      </c>
      <c r="AT197" s="241" t="s">
        <v>76</v>
      </c>
      <c r="AU197" s="241" t="s">
        <v>87</v>
      </c>
      <c r="AY197" s="240" t="s">
        <v>167</v>
      </c>
      <c r="BK197" s="242">
        <f>BK198+BK209+BK215+BK226+BK233+BK243+BK253+BK264+BK275</f>
        <v>0</v>
      </c>
    </row>
    <row r="198" spans="1:63" s="17" customFormat="1" ht="20.85" customHeight="1">
      <c r="A198" s="17"/>
      <c r="B198" s="324"/>
      <c r="C198" s="325"/>
      <c r="D198" s="326" t="s">
        <v>76</v>
      </c>
      <c r="E198" s="326" t="s">
        <v>2748</v>
      </c>
      <c r="F198" s="326" t="s">
        <v>2749</v>
      </c>
      <c r="G198" s="325"/>
      <c r="H198" s="325"/>
      <c r="I198" s="327"/>
      <c r="J198" s="328">
        <f>BK198</f>
        <v>0</v>
      </c>
      <c r="K198" s="325"/>
      <c r="L198" s="329"/>
      <c r="M198" s="330"/>
      <c r="N198" s="331"/>
      <c r="O198" s="331"/>
      <c r="P198" s="332">
        <f>SUM(P199:P208)</f>
        <v>0</v>
      </c>
      <c r="Q198" s="331"/>
      <c r="R198" s="332">
        <f>SUM(R199:R208)</f>
        <v>0</v>
      </c>
      <c r="S198" s="331"/>
      <c r="T198" s="333">
        <f>SUM(T199:T208)</f>
        <v>0</v>
      </c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R198" s="334" t="s">
        <v>85</v>
      </c>
      <c r="AT198" s="335" t="s">
        <v>76</v>
      </c>
      <c r="AU198" s="335" t="s">
        <v>209</v>
      </c>
      <c r="AY198" s="334" t="s">
        <v>167</v>
      </c>
      <c r="BK198" s="336">
        <f>SUM(BK199:BK208)</f>
        <v>0</v>
      </c>
    </row>
    <row r="199" spans="1:65" s="2" customFormat="1" ht="16.5" customHeight="1">
      <c r="A199" s="40"/>
      <c r="B199" s="41"/>
      <c r="C199" s="245" t="s">
        <v>656</v>
      </c>
      <c r="D199" s="245" t="s">
        <v>170</v>
      </c>
      <c r="E199" s="246" t="s">
        <v>2750</v>
      </c>
      <c r="F199" s="247" t="s">
        <v>2751</v>
      </c>
      <c r="G199" s="248" t="s">
        <v>2655</v>
      </c>
      <c r="H199" s="249">
        <v>3</v>
      </c>
      <c r="I199" s="250"/>
      <c r="J199" s="251">
        <f>ROUND(I199*H199,2)</f>
        <v>0</v>
      </c>
      <c r="K199" s="247" t="s">
        <v>1</v>
      </c>
      <c r="L199" s="46"/>
      <c r="M199" s="252" t="s">
        <v>1</v>
      </c>
      <c r="N199" s="253" t="s">
        <v>42</v>
      </c>
      <c r="O199" s="93"/>
      <c r="P199" s="254">
        <f>O199*H199</f>
        <v>0</v>
      </c>
      <c r="Q199" s="254">
        <v>0</v>
      </c>
      <c r="R199" s="254">
        <f>Q199*H199</f>
        <v>0</v>
      </c>
      <c r="S199" s="254">
        <v>0</v>
      </c>
      <c r="T199" s="255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56" t="s">
        <v>175</v>
      </c>
      <c r="AT199" s="256" t="s">
        <v>170</v>
      </c>
      <c r="AU199" s="256" t="s">
        <v>175</v>
      </c>
      <c r="AY199" s="19" t="s">
        <v>167</v>
      </c>
      <c r="BE199" s="257">
        <f>IF(N199="základní",J199,0)</f>
        <v>0</v>
      </c>
      <c r="BF199" s="257">
        <f>IF(N199="snížená",J199,0)</f>
        <v>0</v>
      </c>
      <c r="BG199" s="257">
        <f>IF(N199="zákl. přenesená",J199,0)</f>
        <v>0</v>
      </c>
      <c r="BH199" s="257">
        <f>IF(N199="sníž. přenesená",J199,0)</f>
        <v>0</v>
      </c>
      <c r="BI199" s="257">
        <f>IF(N199="nulová",J199,0)</f>
        <v>0</v>
      </c>
      <c r="BJ199" s="19" t="s">
        <v>85</v>
      </c>
      <c r="BK199" s="257">
        <f>ROUND(I199*H199,2)</f>
        <v>0</v>
      </c>
      <c r="BL199" s="19" t="s">
        <v>175</v>
      </c>
      <c r="BM199" s="256" t="s">
        <v>885</v>
      </c>
    </row>
    <row r="200" spans="1:65" s="2" customFormat="1" ht="16.5" customHeight="1">
      <c r="A200" s="40"/>
      <c r="B200" s="41"/>
      <c r="C200" s="245" t="s">
        <v>665</v>
      </c>
      <c r="D200" s="245" t="s">
        <v>170</v>
      </c>
      <c r="E200" s="246" t="s">
        <v>2752</v>
      </c>
      <c r="F200" s="247" t="s">
        <v>2753</v>
      </c>
      <c r="G200" s="248" t="s">
        <v>2655</v>
      </c>
      <c r="H200" s="249">
        <v>3</v>
      </c>
      <c r="I200" s="250"/>
      <c r="J200" s="251">
        <f>ROUND(I200*H200,2)</f>
        <v>0</v>
      </c>
      <c r="K200" s="247" t="s">
        <v>1</v>
      </c>
      <c r="L200" s="46"/>
      <c r="M200" s="252" t="s">
        <v>1</v>
      </c>
      <c r="N200" s="253" t="s">
        <v>42</v>
      </c>
      <c r="O200" s="93"/>
      <c r="P200" s="254">
        <f>O200*H200</f>
        <v>0</v>
      </c>
      <c r="Q200" s="254">
        <v>0</v>
      </c>
      <c r="R200" s="254">
        <f>Q200*H200</f>
        <v>0</v>
      </c>
      <c r="S200" s="254">
        <v>0</v>
      </c>
      <c r="T200" s="255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56" t="s">
        <v>175</v>
      </c>
      <c r="AT200" s="256" t="s">
        <v>170</v>
      </c>
      <c r="AU200" s="256" t="s">
        <v>175</v>
      </c>
      <c r="AY200" s="19" t="s">
        <v>167</v>
      </c>
      <c r="BE200" s="257">
        <f>IF(N200="základní",J200,0)</f>
        <v>0</v>
      </c>
      <c r="BF200" s="257">
        <f>IF(N200="snížená",J200,0)</f>
        <v>0</v>
      </c>
      <c r="BG200" s="257">
        <f>IF(N200="zákl. přenesená",J200,0)</f>
        <v>0</v>
      </c>
      <c r="BH200" s="257">
        <f>IF(N200="sníž. přenesená",J200,0)</f>
        <v>0</v>
      </c>
      <c r="BI200" s="257">
        <f>IF(N200="nulová",J200,0)</f>
        <v>0</v>
      </c>
      <c r="BJ200" s="19" t="s">
        <v>85</v>
      </c>
      <c r="BK200" s="257">
        <f>ROUND(I200*H200,2)</f>
        <v>0</v>
      </c>
      <c r="BL200" s="19" t="s">
        <v>175</v>
      </c>
      <c r="BM200" s="256" t="s">
        <v>900</v>
      </c>
    </row>
    <row r="201" spans="1:65" s="2" customFormat="1" ht="16.5" customHeight="1">
      <c r="A201" s="40"/>
      <c r="B201" s="41"/>
      <c r="C201" s="245" t="s">
        <v>669</v>
      </c>
      <c r="D201" s="245" t="s">
        <v>170</v>
      </c>
      <c r="E201" s="246" t="s">
        <v>2754</v>
      </c>
      <c r="F201" s="247" t="s">
        <v>2755</v>
      </c>
      <c r="G201" s="248" t="s">
        <v>2655</v>
      </c>
      <c r="H201" s="249">
        <v>3</v>
      </c>
      <c r="I201" s="250"/>
      <c r="J201" s="251">
        <f>ROUND(I201*H201,2)</f>
        <v>0</v>
      </c>
      <c r="K201" s="247" t="s">
        <v>1</v>
      </c>
      <c r="L201" s="46"/>
      <c r="M201" s="252" t="s">
        <v>1</v>
      </c>
      <c r="N201" s="253" t="s">
        <v>42</v>
      </c>
      <c r="O201" s="93"/>
      <c r="P201" s="254">
        <f>O201*H201</f>
        <v>0</v>
      </c>
      <c r="Q201" s="254">
        <v>0</v>
      </c>
      <c r="R201" s="254">
        <f>Q201*H201</f>
        <v>0</v>
      </c>
      <c r="S201" s="254">
        <v>0</v>
      </c>
      <c r="T201" s="255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56" t="s">
        <v>175</v>
      </c>
      <c r="AT201" s="256" t="s">
        <v>170</v>
      </c>
      <c r="AU201" s="256" t="s">
        <v>175</v>
      </c>
      <c r="AY201" s="19" t="s">
        <v>167</v>
      </c>
      <c r="BE201" s="257">
        <f>IF(N201="základní",J201,0)</f>
        <v>0</v>
      </c>
      <c r="BF201" s="257">
        <f>IF(N201="snížená",J201,0)</f>
        <v>0</v>
      </c>
      <c r="BG201" s="257">
        <f>IF(N201="zákl. přenesená",J201,0)</f>
        <v>0</v>
      </c>
      <c r="BH201" s="257">
        <f>IF(N201="sníž. přenesená",J201,0)</f>
        <v>0</v>
      </c>
      <c r="BI201" s="257">
        <f>IF(N201="nulová",J201,0)</f>
        <v>0</v>
      </c>
      <c r="BJ201" s="19" t="s">
        <v>85</v>
      </c>
      <c r="BK201" s="257">
        <f>ROUND(I201*H201,2)</f>
        <v>0</v>
      </c>
      <c r="BL201" s="19" t="s">
        <v>175</v>
      </c>
      <c r="BM201" s="256" t="s">
        <v>917</v>
      </c>
    </row>
    <row r="202" spans="1:65" s="2" customFormat="1" ht="16.5" customHeight="1">
      <c r="A202" s="40"/>
      <c r="B202" s="41"/>
      <c r="C202" s="245" t="s">
        <v>675</v>
      </c>
      <c r="D202" s="245" t="s">
        <v>170</v>
      </c>
      <c r="E202" s="246" t="s">
        <v>2756</v>
      </c>
      <c r="F202" s="247" t="s">
        <v>2757</v>
      </c>
      <c r="G202" s="248" t="s">
        <v>2655</v>
      </c>
      <c r="H202" s="249">
        <v>3</v>
      </c>
      <c r="I202" s="250"/>
      <c r="J202" s="251">
        <f>ROUND(I202*H202,2)</f>
        <v>0</v>
      </c>
      <c r="K202" s="247" t="s">
        <v>1</v>
      </c>
      <c r="L202" s="46"/>
      <c r="M202" s="252" t="s">
        <v>1</v>
      </c>
      <c r="N202" s="253" t="s">
        <v>42</v>
      </c>
      <c r="O202" s="93"/>
      <c r="P202" s="254">
        <f>O202*H202</f>
        <v>0</v>
      </c>
      <c r="Q202" s="254">
        <v>0</v>
      </c>
      <c r="R202" s="254">
        <f>Q202*H202</f>
        <v>0</v>
      </c>
      <c r="S202" s="254">
        <v>0</v>
      </c>
      <c r="T202" s="255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56" t="s">
        <v>175</v>
      </c>
      <c r="AT202" s="256" t="s">
        <v>170</v>
      </c>
      <c r="AU202" s="256" t="s">
        <v>175</v>
      </c>
      <c r="AY202" s="19" t="s">
        <v>167</v>
      </c>
      <c r="BE202" s="257">
        <f>IF(N202="základní",J202,0)</f>
        <v>0</v>
      </c>
      <c r="BF202" s="257">
        <f>IF(N202="snížená",J202,0)</f>
        <v>0</v>
      </c>
      <c r="BG202" s="257">
        <f>IF(N202="zákl. přenesená",J202,0)</f>
        <v>0</v>
      </c>
      <c r="BH202" s="257">
        <f>IF(N202="sníž. přenesená",J202,0)</f>
        <v>0</v>
      </c>
      <c r="BI202" s="257">
        <f>IF(N202="nulová",J202,0)</f>
        <v>0</v>
      </c>
      <c r="BJ202" s="19" t="s">
        <v>85</v>
      </c>
      <c r="BK202" s="257">
        <f>ROUND(I202*H202,2)</f>
        <v>0</v>
      </c>
      <c r="BL202" s="19" t="s">
        <v>175</v>
      </c>
      <c r="BM202" s="256" t="s">
        <v>926</v>
      </c>
    </row>
    <row r="203" spans="1:65" s="2" customFormat="1" ht="16.5" customHeight="1">
      <c r="A203" s="40"/>
      <c r="B203" s="41"/>
      <c r="C203" s="245" t="s">
        <v>685</v>
      </c>
      <c r="D203" s="245" t="s">
        <v>170</v>
      </c>
      <c r="E203" s="246" t="s">
        <v>2758</v>
      </c>
      <c r="F203" s="247" t="s">
        <v>2759</v>
      </c>
      <c r="G203" s="248" t="s">
        <v>2655</v>
      </c>
      <c r="H203" s="249">
        <v>45</v>
      </c>
      <c r="I203" s="250"/>
      <c r="J203" s="251">
        <f>ROUND(I203*H203,2)</f>
        <v>0</v>
      </c>
      <c r="K203" s="247" t="s">
        <v>1</v>
      </c>
      <c r="L203" s="46"/>
      <c r="M203" s="252" t="s">
        <v>1</v>
      </c>
      <c r="N203" s="253" t="s">
        <v>42</v>
      </c>
      <c r="O203" s="93"/>
      <c r="P203" s="254">
        <f>O203*H203</f>
        <v>0</v>
      </c>
      <c r="Q203" s="254">
        <v>0</v>
      </c>
      <c r="R203" s="254">
        <f>Q203*H203</f>
        <v>0</v>
      </c>
      <c r="S203" s="254">
        <v>0</v>
      </c>
      <c r="T203" s="255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56" t="s">
        <v>175</v>
      </c>
      <c r="AT203" s="256" t="s">
        <v>170</v>
      </c>
      <c r="AU203" s="256" t="s">
        <v>175</v>
      </c>
      <c r="AY203" s="19" t="s">
        <v>167</v>
      </c>
      <c r="BE203" s="257">
        <f>IF(N203="základní",J203,0)</f>
        <v>0</v>
      </c>
      <c r="BF203" s="257">
        <f>IF(N203="snížená",J203,0)</f>
        <v>0</v>
      </c>
      <c r="BG203" s="257">
        <f>IF(N203="zákl. přenesená",J203,0)</f>
        <v>0</v>
      </c>
      <c r="BH203" s="257">
        <f>IF(N203="sníž. přenesená",J203,0)</f>
        <v>0</v>
      </c>
      <c r="BI203" s="257">
        <f>IF(N203="nulová",J203,0)</f>
        <v>0</v>
      </c>
      <c r="BJ203" s="19" t="s">
        <v>85</v>
      </c>
      <c r="BK203" s="257">
        <f>ROUND(I203*H203,2)</f>
        <v>0</v>
      </c>
      <c r="BL203" s="19" t="s">
        <v>175</v>
      </c>
      <c r="BM203" s="256" t="s">
        <v>938</v>
      </c>
    </row>
    <row r="204" spans="1:65" s="2" customFormat="1" ht="16.5" customHeight="1">
      <c r="A204" s="40"/>
      <c r="B204" s="41"/>
      <c r="C204" s="245" t="s">
        <v>690</v>
      </c>
      <c r="D204" s="245" t="s">
        <v>170</v>
      </c>
      <c r="E204" s="246" t="s">
        <v>2760</v>
      </c>
      <c r="F204" s="247" t="s">
        <v>2761</v>
      </c>
      <c r="G204" s="248" t="s">
        <v>2655</v>
      </c>
      <c r="H204" s="249">
        <v>54</v>
      </c>
      <c r="I204" s="250"/>
      <c r="J204" s="251">
        <f>ROUND(I204*H204,2)</f>
        <v>0</v>
      </c>
      <c r="K204" s="247" t="s">
        <v>1</v>
      </c>
      <c r="L204" s="46"/>
      <c r="M204" s="252" t="s">
        <v>1</v>
      </c>
      <c r="N204" s="253" t="s">
        <v>42</v>
      </c>
      <c r="O204" s="93"/>
      <c r="P204" s="254">
        <f>O204*H204</f>
        <v>0</v>
      </c>
      <c r="Q204" s="254">
        <v>0</v>
      </c>
      <c r="R204" s="254">
        <f>Q204*H204</f>
        <v>0</v>
      </c>
      <c r="S204" s="254">
        <v>0</v>
      </c>
      <c r="T204" s="255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56" t="s">
        <v>175</v>
      </c>
      <c r="AT204" s="256" t="s">
        <v>170</v>
      </c>
      <c r="AU204" s="256" t="s">
        <v>175</v>
      </c>
      <c r="AY204" s="19" t="s">
        <v>167</v>
      </c>
      <c r="BE204" s="257">
        <f>IF(N204="základní",J204,0)</f>
        <v>0</v>
      </c>
      <c r="BF204" s="257">
        <f>IF(N204="snížená",J204,0)</f>
        <v>0</v>
      </c>
      <c r="BG204" s="257">
        <f>IF(N204="zákl. přenesená",J204,0)</f>
        <v>0</v>
      </c>
      <c r="BH204" s="257">
        <f>IF(N204="sníž. přenesená",J204,0)</f>
        <v>0</v>
      </c>
      <c r="BI204" s="257">
        <f>IF(N204="nulová",J204,0)</f>
        <v>0</v>
      </c>
      <c r="BJ204" s="19" t="s">
        <v>85</v>
      </c>
      <c r="BK204" s="257">
        <f>ROUND(I204*H204,2)</f>
        <v>0</v>
      </c>
      <c r="BL204" s="19" t="s">
        <v>175</v>
      </c>
      <c r="BM204" s="256" t="s">
        <v>907</v>
      </c>
    </row>
    <row r="205" spans="1:65" s="2" customFormat="1" ht="16.5" customHeight="1">
      <c r="A205" s="40"/>
      <c r="B205" s="41"/>
      <c r="C205" s="245" t="s">
        <v>695</v>
      </c>
      <c r="D205" s="245" t="s">
        <v>170</v>
      </c>
      <c r="E205" s="246" t="s">
        <v>2762</v>
      </c>
      <c r="F205" s="247" t="s">
        <v>2763</v>
      </c>
      <c r="G205" s="248" t="s">
        <v>2655</v>
      </c>
      <c r="H205" s="249">
        <v>54</v>
      </c>
      <c r="I205" s="250"/>
      <c r="J205" s="251">
        <f>ROUND(I205*H205,2)</f>
        <v>0</v>
      </c>
      <c r="K205" s="247" t="s">
        <v>1</v>
      </c>
      <c r="L205" s="46"/>
      <c r="M205" s="252" t="s">
        <v>1</v>
      </c>
      <c r="N205" s="253" t="s">
        <v>42</v>
      </c>
      <c r="O205" s="93"/>
      <c r="P205" s="254">
        <f>O205*H205</f>
        <v>0</v>
      </c>
      <c r="Q205" s="254">
        <v>0</v>
      </c>
      <c r="R205" s="254">
        <f>Q205*H205</f>
        <v>0</v>
      </c>
      <c r="S205" s="254">
        <v>0</v>
      </c>
      <c r="T205" s="255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56" t="s">
        <v>175</v>
      </c>
      <c r="AT205" s="256" t="s">
        <v>170</v>
      </c>
      <c r="AU205" s="256" t="s">
        <v>175</v>
      </c>
      <c r="AY205" s="19" t="s">
        <v>167</v>
      </c>
      <c r="BE205" s="257">
        <f>IF(N205="základní",J205,0)</f>
        <v>0</v>
      </c>
      <c r="BF205" s="257">
        <f>IF(N205="snížená",J205,0)</f>
        <v>0</v>
      </c>
      <c r="BG205" s="257">
        <f>IF(N205="zákl. přenesená",J205,0)</f>
        <v>0</v>
      </c>
      <c r="BH205" s="257">
        <f>IF(N205="sníž. přenesená",J205,0)</f>
        <v>0</v>
      </c>
      <c r="BI205" s="257">
        <f>IF(N205="nulová",J205,0)</f>
        <v>0</v>
      </c>
      <c r="BJ205" s="19" t="s">
        <v>85</v>
      </c>
      <c r="BK205" s="257">
        <f>ROUND(I205*H205,2)</f>
        <v>0</v>
      </c>
      <c r="BL205" s="19" t="s">
        <v>175</v>
      </c>
      <c r="BM205" s="256" t="s">
        <v>1238</v>
      </c>
    </row>
    <row r="206" spans="1:65" s="2" customFormat="1" ht="21.75" customHeight="1">
      <c r="A206" s="40"/>
      <c r="B206" s="41"/>
      <c r="C206" s="245" t="s">
        <v>701</v>
      </c>
      <c r="D206" s="245" t="s">
        <v>170</v>
      </c>
      <c r="E206" s="246" t="s">
        <v>2764</v>
      </c>
      <c r="F206" s="247" t="s">
        <v>2765</v>
      </c>
      <c r="G206" s="248" t="s">
        <v>2655</v>
      </c>
      <c r="H206" s="249">
        <v>3</v>
      </c>
      <c r="I206" s="250"/>
      <c r="J206" s="251">
        <f>ROUND(I206*H206,2)</f>
        <v>0</v>
      </c>
      <c r="K206" s="247" t="s">
        <v>1</v>
      </c>
      <c r="L206" s="46"/>
      <c r="M206" s="252" t="s">
        <v>1</v>
      </c>
      <c r="N206" s="253" t="s">
        <v>42</v>
      </c>
      <c r="O206" s="93"/>
      <c r="P206" s="254">
        <f>O206*H206</f>
        <v>0</v>
      </c>
      <c r="Q206" s="254">
        <v>0</v>
      </c>
      <c r="R206" s="254">
        <f>Q206*H206</f>
        <v>0</v>
      </c>
      <c r="S206" s="254">
        <v>0</v>
      </c>
      <c r="T206" s="255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56" t="s">
        <v>175</v>
      </c>
      <c r="AT206" s="256" t="s">
        <v>170</v>
      </c>
      <c r="AU206" s="256" t="s">
        <v>175</v>
      </c>
      <c r="AY206" s="19" t="s">
        <v>167</v>
      </c>
      <c r="BE206" s="257">
        <f>IF(N206="základní",J206,0)</f>
        <v>0</v>
      </c>
      <c r="BF206" s="257">
        <f>IF(N206="snížená",J206,0)</f>
        <v>0</v>
      </c>
      <c r="BG206" s="257">
        <f>IF(N206="zákl. přenesená",J206,0)</f>
        <v>0</v>
      </c>
      <c r="BH206" s="257">
        <f>IF(N206="sníž. přenesená",J206,0)</f>
        <v>0</v>
      </c>
      <c r="BI206" s="257">
        <f>IF(N206="nulová",J206,0)</f>
        <v>0</v>
      </c>
      <c r="BJ206" s="19" t="s">
        <v>85</v>
      </c>
      <c r="BK206" s="257">
        <f>ROUND(I206*H206,2)</f>
        <v>0</v>
      </c>
      <c r="BL206" s="19" t="s">
        <v>175</v>
      </c>
      <c r="BM206" s="256" t="s">
        <v>1242</v>
      </c>
    </row>
    <row r="207" spans="1:65" s="2" customFormat="1" ht="16.5" customHeight="1">
      <c r="A207" s="40"/>
      <c r="B207" s="41"/>
      <c r="C207" s="245" t="s">
        <v>706</v>
      </c>
      <c r="D207" s="245" t="s">
        <v>170</v>
      </c>
      <c r="E207" s="246" t="s">
        <v>2766</v>
      </c>
      <c r="F207" s="247" t="s">
        <v>2767</v>
      </c>
      <c r="G207" s="248" t="s">
        <v>2655</v>
      </c>
      <c r="H207" s="249">
        <v>3</v>
      </c>
      <c r="I207" s="250"/>
      <c r="J207" s="251">
        <f>ROUND(I207*H207,2)</f>
        <v>0</v>
      </c>
      <c r="K207" s="247" t="s">
        <v>1</v>
      </c>
      <c r="L207" s="46"/>
      <c r="M207" s="252" t="s">
        <v>1</v>
      </c>
      <c r="N207" s="253" t="s">
        <v>42</v>
      </c>
      <c r="O207" s="93"/>
      <c r="P207" s="254">
        <f>O207*H207</f>
        <v>0</v>
      </c>
      <c r="Q207" s="254">
        <v>0</v>
      </c>
      <c r="R207" s="254">
        <f>Q207*H207</f>
        <v>0</v>
      </c>
      <c r="S207" s="254">
        <v>0</v>
      </c>
      <c r="T207" s="255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56" t="s">
        <v>175</v>
      </c>
      <c r="AT207" s="256" t="s">
        <v>170</v>
      </c>
      <c r="AU207" s="256" t="s">
        <v>175</v>
      </c>
      <c r="AY207" s="19" t="s">
        <v>167</v>
      </c>
      <c r="BE207" s="257">
        <f>IF(N207="základní",J207,0)</f>
        <v>0</v>
      </c>
      <c r="BF207" s="257">
        <f>IF(N207="snížená",J207,0)</f>
        <v>0</v>
      </c>
      <c r="BG207" s="257">
        <f>IF(N207="zákl. přenesená",J207,0)</f>
        <v>0</v>
      </c>
      <c r="BH207" s="257">
        <f>IF(N207="sníž. přenesená",J207,0)</f>
        <v>0</v>
      </c>
      <c r="BI207" s="257">
        <f>IF(N207="nulová",J207,0)</f>
        <v>0</v>
      </c>
      <c r="BJ207" s="19" t="s">
        <v>85</v>
      </c>
      <c r="BK207" s="257">
        <f>ROUND(I207*H207,2)</f>
        <v>0</v>
      </c>
      <c r="BL207" s="19" t="s">
        <v>175</v>
      </c>
      <c r="BM207" s="256" t="s">
        <v>1245</v>
      </c>
    </row>
    <row r="208" spans="1:65" s="2" customFormat="1" ht="16.5" customHeight="1">
      <c r="A208" s="40"/>
      <c r="B208" s="41"/>
      <c r="C208" s="245" t="s">
        <v>711</v>
      </c>
      <c r="D208" s="245" t="s">
        <v>170</v>
      </c>
      <c r="E208" s="246" t="s">
        <v>2768</v>
      </c>
      <c r="F208" s="247" t="s">
        <v>2769</v>
      </c>
      <c r="G208" s="248" t="s">
        <v>2655</v>
      </c>
      <c r="H208" s="249">
        <v>3</v>
      </c>
      <c r="I208" s="250"/>
      <c r="J208" s="251">
        <f>ROUND(I208*H208,2)</f>
        <v>0</v>
      </c>
      <c r="K208" s="247" t="s">
        <v>1</v>
      </c>
      <c r="L208" s="46"/>
      <c r="M208" s="252" t="s">
        <v>1</v>
      </c>
      <c r="N208" s="253" t="s">
        <v>42</v>
      </c>
      <c r="O208" s="93"/>
      <c r="P208" s="254">
        <f>O208*H208</f>
        <v>0</v>
      </c>
      <c r="Q208" s="254">
        <v>0</v>
      </c>
      <c r="R208" s="254">
        <f>Q208*H208</f>
        <v>0</v>
      </c>
      <c r="S208" s="254">
        <v>0</v>
      </c>
      <c r="T208" s="255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56" t="s">
        <v>175</v>
      </c>
      <c r="AT208" s="256" t="s">
        <v>170</v>
      </c>
      <c r="AU208" s="256" t="s">
        <v>175</v>
      </c>
      <c r="AY208" s="19" t="s">
        <v>167</v>
      </c>
      <c r="BE208" s="257">
        <f>IF(N208="základní",J208,0)</f>
        <v>0</v>
      </c>
      <c r="BF208" s="257">
        <f>IF(N208="snížená",J208,0)</f>
        <v>0</v>
      </c>
      <c r="BG208" s="257">
        <f>IF(N208="zákl. přenesená",J208,0)</f>
        <v>0</v>
      </c>
      <c r="BH208" s="257">
        <f>IF(N208="sníž. přenesená",J208,0)</f>
        <v>0</v>
      </c>
      <c r="BI208" s="257">
        <f>IF(N208="nulová",J208,0)</f>
        <v>0</v>
      </c>
      <c r="BJ208" s="19" t="s">
        <v>85</v>
      </c>
      <c r="BK208" s="257">
        <f>ROUND(I208*H208,2)</f>
        <v>0</v>
      </c>
      <c r="BL208" s="19" t="s">
        <v>175</v>
      </c>
      <c r="BM208" s="256" t="s">
        <v>1248</v>
      </c>
    </row>
    <row r="209" spans="1:63" s="17" customFormat="1" ht="20.85" customHeight="1">
      <c r="A209" s="17"/>
      <c r="B209" s="324"/>
      <c r="C209" s="325"/>
      <c r="D209" s="326" t="s">
        <v>76</v>
      </c>
      <c r="E209" s="326" t="s">
        <v>2770</v>
      </c>
      <c r="F209" s="326" t="s">
        <v>2771</v>
      </c>
      <c r="G209" s="325"/>
      <c r="H209" s="325"/>
      <c r="I209" s="327"/>
      <c r="J209" s="328">
        <f>BK209</f>
        <v>0</v>
      </c>
      <c r="K209" s="325"/>
      <c r="L209" s="329"/>
      <c r="M209" s="330"/>
      <c r="N209" s="331"/>
      <c r="O209" s="331"/>
      <c r="P209" s="332">
        <f>SUM(P210:P214)</f>
        <v>0</v>
      </c>
      <c r="Q209" s="331"/>
      <c r="R209" s="332">
        <f>SUM(R210:R214)</f>
        <v>0</v>
      </c>
      <c r="S209" s="331"/>
      <c r="T209" s="333">
        <f>SUM(T210:T214)</f>
        <v>0</v>
      </c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R209" s="334" t="s">
        <v>85</v>
      </c>
      <c r="AT209" s="335" t="s">
        <v>76</v>
      </c>
      <c r="AU209" s="335" t="s">
        <v>209</v>
      </c>
      <c r="AY209" s="334" t="s">
        <v>167</v>
      </c>
      <c r="BK209" s="336">
        <f>SUM(BK210:BK214)</f>
        <v>0</v>
      </c>
    </row>
    <row r="210" spans="1:65" s="2" customFormat="1" ht="16.5" customHeight="1">
      <c r="A210" s="40"/>
      <c r="B210" s="41"/>
      <c r="C210" s="245" t="s">
        <v>714</v>
      </c>
      <c r="D210" s="245" t="s">
        <v>170</v>
      </c>
      <c r="E210" s="246" t="s">
        <v>2772</v>
      </c>
      <c r="F210" s="247" t="s">
        <v>2773</v>
      </c>
      <c r="G210" s="248" t="s">
        <v>2655</v>
      </c>
      <c r="H210" s="249">
        <v>1</v>
      </c>
      <c r="I210" s="250"/>
      <c r="J210" s="251">
        <f>ROUND(I210*H210,2)</f>
        <v>0</v>
      </c>
      <c r="K210" s="247" t="s">
        <v>1</v>
      </c>
      <c r="L210" s="46"/>
      <c r="M210" s="252" t="s">
        <v>1</v>
      </c>
      <c r="N210" s="253" t="s">
        <v>42</v>
      </c>
      <c r="O210" s="93"/>
      <c r="P210" s="254">
        <f>O210*H210</f>
        <v>0</v>
      </c>
      <c r="Q210" s="254">
        <v>0</v>
      </c>
      <c r="R210" s="254">
        <f>Q210*H210</f>
        <v>0</v>
      </c>
      <c r="S210" s="254">
        <v>0</v>
      </c>
      <c r="T210" s="255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56" t="s">
        <v>175</v>
      </c>
      <c r="AT210" s="256" t="s">
        <v>170</v>
      </c>
      <c r="AU210" s="256" t="s">
        <v>175</v>
      </c>
      <c r="AY210" s="19" t="s">
        <v>167</v>
      </c>
      <c r="BE210" s="257">
        <f>IF(N210="základní",J210,0)</f>
        <v>0</v>
      </c>
      <c r="BF210" s="257">
        <f>IF(N210="snížená",J210,0)</f>
        <v>0</v>
      </c>
      <c r="BG210" s="257">
        <f>IF(N210="zákl. přenesená",J210,0)</f>
        <v>0</v>
      </c>
      <c r="BH210" s="257">
        <f>IF(N210="sníž. přenesená",J210,0)</f>
        <v>0</v>
      </c>
      <c r="BI210" s="257">
        <f>IF(N210="nulová",J210,0)</f>
        <v>0</v>
      </c>
      <c r="BJ210" s="19" t="s">
        <v>85</v>
      </c>
      <c r="BK210" s="257">
        <f>ROUND(I210*H210,2)</f>
        <v>0</v>
      </c>
      <c r="BL210" s="19" t="s">
        <v>175</v>
      </c>
      <c r="BM210" s="256" t="s">
        <v>1251</v>
      </c>
    </row>
    <row r="211" spans="1:65" s="2" customFormat="1" ht="16.5" customHeight="1">
      <c r="A211" s="40"/>
      <c r="B211" s="41"/>
      <c r="C211" s="245" t="s">
        <v>719</v>
      </c>
      <c r="D211" s="245" t="s">
        <v>170</v>
      </c>
      <c r="E211" s="246" t="s">
        <v>2774</v>
      </c>
      <c r="F211" s="247" t="s">
        <v>2775</v>
      </c>
      <c r="G211" s="248" t="s">
        <v>2655</v>
      </c>
      <c r="H211" s="249">
        <v>1</v>
      </c>
      <c r="I211" s="250"/>
      <c r="J211" s="251">
        <f>ROUND(I211*H211,2)</f>
        <v>0</v>
      </c>
      <c r="K211" s="247" t="s">
        <v>1</v>
      </c>
      <c r="L211" s="46"/>
      <c r="M211" s="252" t="s">
        <v>1</v>
      </c>
      <c r="N211" s="253" t="s">
        <v>42</v>
      </c>
      <c r="O211" s="93"/>
      <c r="P211" s="254">
        <f>O211*H211</f>
        <v>0</v>
      </c>
      <c r="Q211" s="254">
        <v>0</v>
      </c>
      <c r="R211" s="254">
        <f>Q211*H211</f>
        <v>0</v>
      </c>
      <c r="S211" s="254">
        <v>0</v>
      </c>
      <c r="T211" s="255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56" t="s">
        <v>175</v>
      </c>
      <c r="AT211" s="256" t="s">
        <v>170</v>
      </c>
      <c r="AU211" s="256" t="s">
        <v>175</v>
      </c>
      <c r="AY211" s="19" t="s">
        <v>167</v>
      </c>
      <c r="BE211" s="257">
        <f>IF(N211="základní",J211,0)</f>
        <v>0</v>
      </c>
      <c r="BF211" s="257">
        <f>IF(N211="snížená",J211,0)</f>
        <v>0</v>
      </c>
      <c r="BG211" s="257">
        <f>IF(N211="zákl. přenesená",J211,0)</f>
        <v>0</v>
      </c>
      <c r="BH211" s="257">
        <f>IF(N211="sníž. přenesená",J211,0)</f>
        <v>0</v>
      </c>
      <c r="BI211" s="257">
        <f>IF(N211="nulová",J211,0)</f>
        <v>0</v>
      </c>
      <c r="BJ211" s="19" t="s">
        <v>85</v>
      </c>
      <c r="BK211" s="257">
        <f>ROUND(I211*H211,2)</f>
        <v>0</v>
      </c>
      <c r="BL211" s="19" t="s">
        <v>175</v>
      </c>
      <c r="BM211" s="256" t="s">
        <v>1254</v>
      </c>
    </row>
    <row r="212" spans="1:65" s="2" customFormat="1" ht="16.5" customHeight="1">
      <c r="A212" s="40"/>
      <c r="B212" s="41"/>
      <c r="C212" s="245" t="s">
        <v>725</v>
      </c>
      <c r="D212" s="245" t="s">
        <v>170</v>
      </c>
      <c r="E212" s="246" t="s">
        <v>2768</v>
      </c>
      <c r="F212" s="247" t="s">
        <v>2769</v>
      </c>
      <c r="G212" s="248" t="s">
        <v>2655</v>
      </c>
      <c r="H212" s="249">
        <v>1</v>
      </c>
      <c r="I212" s="250"/>
      <c r="J212" s="251">
        <f>ROUND(I212*H212,2)</f>
        <v>0</v>
      </c>
      <c r="K212" s="247" t="s">
        <v>1</v>
      </c>
      <c r="L212" s="46"/>
      <c r="M212" s="252" t="s">
        <v>1</v>
      </c>
      <c r="N212" s="253" t="s">
        <v>42</v>
      </c>
      <c r="O212" s="93"/>
      <c r="P212" s="254">
        <f>O212*H212</f>
        <v>0</v>
      </c>
      <c r="Q212" s="254">
        <v>0</v>
      </c>
      <c r="R212" s="254">
        <f>Q212*H212</f>
        <v>0</v>
      </c>
      <c r="S212" s="254">
        <v>0</v>
      </c>
      <c r="T212" s="255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56" t="s">
        <v>175</v>
      </c>
      <c r="AT212" s="256" t="s">
        <v>170</v>
      </c>
      <c r="AU212" s="256" t="s">
        <v>175</v>
      </c>
      <c r="AY212" s="19" t="s">
        <v>167</v>
      </c>
      <c r="BE212" s="257">
        <f>IF(N212="základní",J212,0)</f>
        <v>0</v>
      </c>
      <c r="BF212" s="257">
        <f>IF(N212="snížená",J212,0)</f>
        <v>0</v>
      </c>
      <c r="BG212" s="257">
        <f>IF(N212="zákl. přenesená",J212,0)</f>
        <v>0</v>
      </c>
      <c r="BH212" s="257">
        <f>IF(N212="sníž. přenesená",J212,0)</f>
        <v>0</v>
      </c>
      <c r="BI212" s="257">
        <f>IF(N212="nulová",J212,0)</f>
        <v>0</v>
      </c>
      <c r="BJ212" s="19" t="s">
        <v>85</v>
      </c>
      <c r="BK212" s="257">
        <f>ROUND(I212*H212,2)</f>
        <v>0</v>
      </c>
      <c r="BL212" s="19" t="s">
        <v>175</v>
      </c>
      <c r="BM212" s="256" t="s">
        <v>1257</v>
      </c>
    </row>
    <row r="213" spans="1:65" s="2" customFormat="1" ht="16.5" customHeight="1">
      <c r="A213" s="40"/>
      <c r="B213" s="41"/>
      <c r="C213" s="245" t="s">
        <v>729</v>
      </c>
      <c r="D213" s="245" t="s">
        <v>170</v>
      </c>
      <c r="E213" s="246" t="s">
        <v>2776</v>
      </c>
      <c r="F213" s="247" t="s">
        <v>2777</v>
      </c>
      <c r="G213" s="248" t="s">
        <v>2655</v>
      </c>
      <c r="H213" s="249">
        <v>2</v>
      </c>
      <c r="I213" s="250"/>
      <c r="J213" s="251">
        <f>ROUND(I213*H213,2)</f>
        <v>0</v>
      </c>
      <c r="K213" s="247" t="s">
        <v>1</v>
      </c>
      <c r="L213" s="46"/>
      <c r="M213" s="252" t="s">
        <v>1</v>
      </c>
      <c r="N213" s="253" t="s">
        <v>42</v>
      </c>
      <c r="O213" s="93"/>
      <c r="P213" s="254">
        <f>O213*H213</f>
        <v>0</v>
      </c>
      <c r="Q213" s="254">
        <v>0</v>
      </c>
      <c r="R213" s="254">
        <f>Q213*H213</f>
        <v>0</v>
      </c>
      <c r="S213" s="254">
        <v>0</v>
      </c>
      <c r="T213" s="255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56" t="s">
        <v>175</v>
      </c>
      <c r="AT213" s="256" t="s">
        <v>170</v>
      </c>
      <c r="AU213" s="256" t="s">
        <v>175</v>
      </c>
      <c r="AY213" s="19" t="s">
        <v>167</v>
      </c>
      <c r="BE213" s="257">
        <f>IF(N213="základní",J213,0)</f>
        <v>0</v>
      </c>
      <c r="BF213" s="257">
        <f>IF(N213="snížená",J213,0)</f>
        <v>0</v>
      </c>
      <c r="BG213" s="257">
        <f>IF(N213="zákl. přenesená",J213,0)</f>
        <v>0</v>
      </c>
      <c r="BH213" s="257">
        <f>IF(N213="sníž. přenesená",J213,0)</f>
        <v>0</v>
      </c>
      <c r="BI213" s="257">
        <f>IF(N213="nulová",J213,0)</f>
        <v>0</v>
      </c>
      <c r="BJ213" s="19" t="s">
        <v>85</v>
      </c>
      <c r="BK213" s="257">
        <f>ROUND(I213*H213,2)</f>
        <v>0</v>
      </c>
      <c r="BL213" s="19" t="s">
        <v>175</v>
      </c>
      <c r="BM213" s="256" t="s">
        <v>1260</v>
      </c>
    </row>
    <row r="214" spans="1:65" s="2" customFormat="1" ht="16.5" customHeight="1">
      <c r="A214" s="40"/>
      <c r="B214" s="41"/>
      <c r="C214" s="245" t="s">
        <v>735</v>
      </c>
      <c r="D214" s="245" t="s">
        <v>170</v>
      </c>
      <c r="E214" s="246" t="s">
        <v>2778</v>
      </c>
      <c r="F214" s="247" t="s">
        <v>2779</v>
      </c>
      <c r="G214" s="248" t="s">
        <v>2655</v>
      </c>
      <c r="H214" s="249">
        <v>1</v>
      </c>
      <c r="I214" s="250"/>
      <c r="J214" s="251">
        <f>ROUND(I214*H214,2)</f>
        <v>0</v>
      </c>
      <c r="K214" s="247" t="s">
        <v>1</v>
      </c>
      <c r="L214" s="46"/>
      <c r="M214" s="252" t="s">
        <v>1</v>
      </c>
      <c r="N214" s="253" t="s">
        <v>42</v>
      </c>
      <c r="O214" s="93"/>
      <c r="P214" s="254">
        <f>O214*H214</f>
        <v>0</v>
      </c>
      <c r="Q214" s="254">
        <v>0</v>
      </c>
      <c r="R214" s="254">
        <f>Q214*H214</f>
        <v>0</v>
      </c>
      <c r="S214" s="254">
        <v>0</v>
      </c>
      <c r="T214" s="255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56" t="s">
        <v>175</v>
      </c>
      <c r="AT214" s="256" t="s">
        <v>170</v>
      </c>
      <c r="AU214" s="256" t="s">
        <v>175</v>
      </c>
      <c r="AY214" s="19" t="s">
        <v>167</v>
      </c>
      <c r="BE214" s="257">
        <f>IF(N214="základní",J214,0)</f>
        <v>0</v>
      </c>
      <c r="BF214" s="257">
        <f>IF(N214="snížená",J214,0)</f>
        <v>0</v>
      </c>
      <c r="BG214" s="257">
        <f>IF(N214="zákl. přenesená",J214,0)</f>
        <v>0</v>
      </c>
      <c r="BH214" s="257">
        <f>IF(N214="sníž. přenesená",J214,0)</f>
        <v>0</v>
      </c>
      <c r="BI214" s="257">
        <f>IF(N214="nulová",J214,0)</f>
        <v>0</v>
      </c>
      <c r="BJ214" s="19" t="s">
        <v>85</v>
      </c>
      <c r="BK214" s="257">
        <f>ROUND(I214*H214,2)</f>
        <v>0</v>
      </c>
      <c r="BL214" s="19" t="s">
        <v>175</v>
      </c>
      <c r="BM214" s="256" t="s">
        <v>1263</v>
      </c>
    </row>
    <row r="215" spans="1:63" s="17" customFormat="1" ht="20.85" customHeight="1">
      <c r="A215" s="17"/>
      <c r="B215" s="324"/>
      <c r="C215" s="325"/>
      <c r="D215" s="326" t="s">
        <v>76</v>
      </c>
      <c r="E215" s="326" t="s">
        <v>2780</v>
      </c>
      <c r="F215" s="326" t="s">
        <v>2781</v>
      </c>
      <c r="G215" s="325"/>
      <c r="H215" s="325"/>
      <c r="I215" s="327"/>
      <c r="J215" s="328">
        <f>BK215</f>
        <v>0</v>
      </c>
      <c r="K215" s="325"/>
      <c r="L215" s="329"/>
      <c r="M215" s="330"/>
      <c r="N215" s="331"/>
      <c r="O215" s="331"/>
      <c r="P215" s="332">
        <f>SUM(P216:P225)</f>
        <v>0</v>
      </c>
      <c r="Q215" s="331"/>
      <c r="R215" s="332">
        <f>SUM(R216:R225)</f>
        <v>0</v>
      </c>
      <c r="S215" s="331"/>
      <c r="T215" s="333">
        <f>SUM(T216:T225)</f>
        <v>0</v>
      </c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R215" s="334" t="s">
        <v>85</v>
      </c>
      <c r="AT215" s="335" t="s">
        <v>76</v>
      </c>
      <c r="AU215" s="335" t="s">
        <v>209</v>
      </c>
      <c r="AY215" s="334" t="s">
        <v>167</v>
      </c>
      <c r="BK215" s="336">
        <f>SUM(BK216:BK225)</f>
        <v>0</v>
      </c>
    </row>
    <row r="216" spans="1:65" s="2" customFormat="1" ht="16.5" customHeight="1">
      <c r="A216" s="40"/>
      <c r="B216" s="41"/>
      <c r="C216" s="245" t="s">
        <v>741</v>
      </c>
      <c r="D216" s="245" t="s">
        <v>170</v>
      </c>
      <c r="E216" s="246" t="s">
        <v>2782</v>
      </c>
      <c r="F216" s="247" t="s">
        <v>2783</v>
      </c>
      <c r="G216" s="248" t="s">
        <v>2655</v>
      </c>
      <c r="H216" s="249">
        <v>1</v>
      </c>
      <c r="I216" s="250"/>
      <c r="J216" s="251">
        <f>ROUND(I216*H216,2)</f>
        <v>0</v>
      </c>
      <c r="K216" s="247" t="s">
        <v>1</v>
      </c>
      <c r="L216" s="46"/>
      <c r="M216" s="252" t="s">
        <v>1</v>
      </c>
      <c r="N216" s="253" t="s">
        <v>42</v>
      </c>
      <c r="O216" s="93"/>
      <c r="P216" s="254">
        <f>O216*H216</f>
        <v>0</v>
      </c>
      <c r="Q216" s="254">
        <v>0</v>
      </c>
      <c r="R216" s="254">
        <f>Q216*H216</f>
        <v>0</v>
      </c>
      <c r="S216" s="254">
        <v>0</v>
      </c>
      <c r="T216" s="255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56" t="s">
        <v>175</v>
      </c>
      <c r="AT216" s="256" t="s">
        <v>170</v>
      </c>
      <c r="AU216" s="256" t="s">
        <v>175</v>
      </c>
      <c r="AY216" s="19" t="s">
        <v>167</v>
      </c>
      <c r="BE216" s="257">
        <f>IF(N216="základní",J216,0)</f>
        <v>0</v>
      </c>
      <c r="BF216" s="257">
        <f>IF(N216="snížená",J216,0)</f>
        <v>0</v>
      </c>
      <c r="BG216" s="257">
        <f>IF(N216="zákl. přenesená",J216,0)</f>
        <v>0</v>
      </c>
      <c r="BH216" s="257">
        <f>IF(N216="sníž. přenesená",J216,0)</f>
        <v>0</v>
      </c>
      <c r="BI216" s="257">
        <f>IF(N216="nulová",J216,0)</f>
        <v>0</v>
      </c>
      <c r="BJ216" s="19" t="s">
        <v>85</v>
      </c>
      <c r="BK216" s="257">
        <f>ROUND(I216*H216,2)</f>
        <v>0</v>
      </c>
      <c r="BL216" s="19" t="s">
        <v>175</v>
      </c>
      <c r="BM216" s="256" t="s">
        <v>1266</v>
      </c>
    </row>
    <row r="217" spans="1:65" s="2" customFormat="1" ht="16.5" customHeight="1">
      <c r="A217" s="40"/>
      <c r="B217" s="41"/>
      <c r="C217" s="245" t="s">
        <v>746</v>
      </c>
      <c r="D217" s="245" t="s">
        <v>170</v>
      </c>
      <c r="E217" s="246" t="s">
        <v>2784</v>
      </c>
      <c r="F217" s="247" t="s">
        <v>2785</v>
      </c>
      <c r="G217" s="248" t="s">
        <v>2655</v>
      </c>
      <c r="H217" s="249">
        <v>2</v>
      </c>
      <c r="I217" s="250"/>
      <c r="J217" s="251">
        <f>ROUND(I217*H217,2)</f>
        <v>0</v>
      </c>
      <c r="K217" s="247" t="s">
        <v>1</v>
      </c>
      <c r="L217" s="46"/>
      <c r="M217" s="252" t="s">
        <v>1</v>
      </c>
      <c r="N217" s="253" t="s">
        <v>42</v>
      </c>
      <c r="O217" s="93"/>
      <c r="P217" s="254">
        <f>O217*H217</f>
        <v>0</v>
      </c>
      <c r="Q217" s="254">
        <v>0</v>
      </c>
      <c r="R217" s="254">
        <f>Q217*H217</f>
        <v>0</v>
      </c>
      <c r="S217" s="254">
        <v>0</v>
      </c>
      <c r="T217" s="255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56" t="s">
        <v>175</v>
      </c>
      <c r="AT217" s="256" t="s">
        <v>170</v>
      </c>
      <c r="AU217" s="256" t="s">
        <v>175</v>
      </c>
      <c r="AY217" s="19" t="s">
        <v>167</v>
      </c>
      <c r="BE217" s="257">
        <f>IF(N217="základní",J217,0)</f>
        <v>0</v>
      </c>
      <c r="BF217" s="257">
        <f>IF(N217="snížená",J217,0)</f>
        <v>0</v>
      </c>
      <c r="BG217" s="257">
        <f>IF(N217="zákl. přenesená",J217,0)</f>
        <v>0</v>
      </c>
      <c r="BH217" s="257">
        <f>IF(N217="sníž. přenesená",J217,0)</f>
        <v>0</v>
      </c>
      <c r="BI217" s="257">
        <f>IF(N217="nulová",J217,0)</f>
        <v>0</v>
      </c>
      <c r="BJ217" s="19" t="s">
        <v>85</v>
      </c>
      <c r="BK217" s="257">
        <f>ROUND(I217*H217,2)</f>
        <v>0</v>
      </c>
      <c r="BL217" s="19" t="s">
        <v>175</v>
      </c>
      <c r="BM217" s="256" t="s">
        <v>1269</v>
      </c>
    </row>
    <row r="218" spans="1:65" s="2" customFormat="1" ht="16.5" customHeight="1">
      <c r="A218" s="40"/>
      <c r="B218" s="41"/>
      <c r="C218" s="245" t="s">
        <v>751</v>
      </c>
      <c r="D218" s="245" t="s">
        <v>170</v>
      </c>
      <c r="E218" s="246" t="s">
        <v>2786</v>
      </c>
      <c r="F218" s="247" t="s">
        <v>2787</v>
      </c>
      <c r="G218" s="248" t="s">
        <v>2655</v>
      </c>
      <c r="H218" s="249">
        <v>1</v>
      </c>
      <c r="I218" s="250"/>
      <c r="J218" s="251">
        <f>ROUND(I218*H218,2)</f>
        <v>0</v>
      </c>
      <c r="K218" s="247" t="s">
        <v>1</v>
      </c>
      <c r="L218" s="46"/>
      <c r="M218" s="252" t="s">
        <v>1</v>
      </c>
      <c r="N218" s="253" t="s">
        <v>42</v>
      </c>
      <c r="O218" s="93"/>
      <c r="P218" s="254">
        <f>O218*H218</f>
        <v>0</v>
      </c>
      <c r="Q218" s="254">
        <v>0</v>
      </c>
      <c r="R218" s="254">
        <f>Q218*H218</f>
        <v>0</v>
      </c>
      <c r="S218" s="254">
        <v>0</v>
      </c>
      <c r="T218" s="255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56" t="s">
        <v>175</v>
      </c>
      <c r="AT218" s="256" t="s">
        <v>170</v>
      </c>
      <c r="AU218" s="256" t="s">
        <v>175</v>
      </c>
      <c r="AY218" s="19" t="s">
        <v>167</v>
      </c>
      <c r="BE218" s="257">
        <f>IF(N218="základní",J218,0)</f>
        <v>0</v>
      </c>
      <c r="BF218" s="257">
        <f>IF(N218="snížená",J218,0)</f>
        <v>0</v>
      </c>
      <c r="BG218" s="257">
        <f>IF(N218="zákl. přenesená",J218,0)</f>
        <v>0</v>
      </c>
      <c r="BH218" s="257">
        <f>IF(N218="sníž. přenesená",J218,0)</f>
        <v>0</v>
      </c>
      <c r="BI218" s="257">
        <f>IF(N218="nulová",J218,0)</f>
        <v>0</v>
      </c>
      <c r="BJ218" s="19" t="s">
        <v>85</v>
      </c>
      <c r="BK218" s="257">
        <f>ROUND(I218*H218,2)</f>
        <v>0</v>
      </c>
      <c r="BL218" s="19" t="s">
        <v>175</v>
      </c>
      <c r="BM218" s="256" t="s">
        <v>1273</v>
      </c>
    </row>
    <row r="219" spans="1:65" s="2" customFormat="1" ht="16.5" customHeight="1">
      <c r="A219" s="40"/>
      <c r="B219" s="41"/>
      <c r="C219" s="245" t="s">
        <v>756</v>
      </c>
      <c r="D219" s="245" t="s">
        <v>170</v>
      </c>
      <c r="E219" s="246" t="s">
        <v>2788</v>
      </c>
      <c r="F219" s="247" t="s">
        <v>2789</v>
      </c>
      <c r="G219" s="248" t="s">
        <v>2655</v>
      </c>
      <c r="H219" s="249">
        <v>1</v>
      </c>
      <c r="I219" s="250"/>
      <c r="J219" s="251">
        <f>ROUND(I219*H219,2)</f>
        <v>0</v>
      </c>
      <c r="K219" s="247" t="s">
        <v>1</v>
      </c>
      <c r="L219" s="46"/>
      <c r="M219" s="252" t="s">
        <v>1</v>
      </c>
      <c r="N219" s="253" t="s">
        <v>42</v>
      </c>
      <c r="O219" s="93"/>
      <c r="P219" s="254">
        <f>O219*H219</f>
        <v>0</v>
      </c>
      <c r="Q219" s="254">
        <v>0</v>
      </c>
      <c r="R219" s="254">
        <f>Q219*H219</f>
        <v>0</v>
      </c>
      <c r="S219" s="254">
        <v>0</v>
      </c>
      <c r="T219" s="255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56" t="s">
        <v>175</v>
      </c>
      <c r="AT219" s="256" t="s">
        <v>170</v>
      </c>
      <c r="AU219" s="256" t="s">
        <v>175</v>
      </c>
      <c r="AY219" s="19" t="s">
        <v>167</v>
      </c>
      <c r="BE219" s="257">
        <f>IF(N219="základní",J219,0)</f>
        <v>0</v>
      </c>
      <c r="BF219" s="257">
        <f>IF(N219="snížená",J219,0)</f>
        <v>0</v>
      </c>
      <c r="BG219" s="257">
        <f>IF(N219="zákl. přenesená",J219,0)</f>
        <v>0</v>
      </c>
      <c r="BH219" s="257">
        <f>IF(N219="sníž. přenesená",J219,0)</f>
        <v>0</v>
      </c>
      <c r="BI219" s="257">
        <f>IF(N219="nulová",J219,0)</f>
        <v>0</v>
      </c>
      <c r="BJ219" s="19" t="s">
        <v>85</v>
      </c>
      <c r="BK219" s="257">
        <f>ROUND(I219*H219,2)</f>
        <v>0</v>
      </c>
      <c r="BL219" s="19" t="s">
        <v>175</v>
      </c>
      <c r="BM219" s="256" t="s">
        <v>1276</v>
      </c>
    </row>
    <row r="220" spans="1:65" s="2" customFormat="1" ht="16.5" customHeight="1">
      <c r="A220" s="40"/>
      <c r="B220" s="41"/>
      <c r="C220" s="245" t="s">
        <v>761</v>
      </c>
      <c r="D220" s="245" t="s">
        <v>170</v>
      </c>
      <c r="E220" s="246" t="s">
        <v>2790</v>
      </c>
      <c r="F220" s="247" t="s">
        <v>2791</v>
      </c>
      <c r="G220" s="248" t="s">
        <v>2655</v>
      </c>
      <c r="H220" s="249">
        <v>3</v>
      </c>
      <c r="I220" s="250"/>
      <c r="J220" s="251">
        <f>ROUND(I220*H220,2)</f>
        <v>0</v>
      </c>
      <c r="K220" s="247" t="s">
        <v>1</v>
      </c>
      <c r="L220" s="46"/>
      <c r="M220" s="252" t="s">
        <v>1</v>
      </c>
      <c r="N220" s="253" t="s">
        <v>42</v>
      </c>
      <c r="O220" s="93"/>
      <c r="P220" s="254">
        <f>O220*H220</f>
        <v>0</v>
      </c>
      <c r="Q220" s="254">
        <v>0</v>
      </c>
      <c r="R220" s="254">
        <f>Q220*H220</f>
        <v>0</v>
      </c>
      <c r="S220" s="254">
        <v>0</v>
      </c>
      <c r="T220" s="255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56" t="s">
        <v>175</v>
      </c>
      <c r="AT220" s="256" t="s">
        <v>170</v>
      </c>
      <c r="AU220" s="256" t="s">
        <v>175</v>
      </c>
      <c r="AY220" s="19" t="s">
        <v>167</v>
      </c>
      <c r="BE220" s="257">
        <f>IF(N220="základní",J220,0)</f>
        <v>0</v>
      </c>
      <c r="BF220" s="257">
        <f>IF(N220="snížená",J220,0)</f>
        <v>0</v>
      </c>
      <c r="BG220" s="257">
        <f>IF(N220="zákl. přenesená",J220,0)</f>
        <v>0</v>
      </c>
      <c r="BH220" s="257">
        <f>IF(N220="sníž. přenesená",J220,0)</f>
        <v>0</v>
      </c>
      <c r="BI220" s="257">
        <f>IF(N220="nulová",J220,0)</f>
        <v>0</v>
      </c>
      <c r="BJ220" s="19" t="s">
        <v>85</v>
      </c>
      <c r="BK220" s="257">
        <f>ROUND(I220*H220,2)</f>
        <v>0</v>
      </c>
      <c r="BL220" s="19" t="s">
        <v>175</v>
      </c>
      <c r="BM220" s="256" t="s">
        <v>1279</v>
      </c>
    </row>
    <row r="221" spans="1:65" s="2" customFormat="1" ht="16.5" customHeight="1">
      <c r="A221" s="40"/>
      <c r="B221" s="41"/>
      <c r="C221" s="245" t="s">
        <v>767</v>
      </c>
      <c r="D221" s="245" t="s">
        <v>170</v>
      </c>
      <c r="E221" s="246" t="s">
        <v>2792</v>
      </c>
      <c r="F221" s="247" t="s">
        <v>2793</v>
      </c>
      <c r="G221" s="248" t="s">
        <v>2655</v>
      </c>
      <c r="H221" s="249">
        <v>1</v>
      </c>
      <c r="I221" s="250"/>
      <c r="J221" s="251">
        <f>ROUND(I221*H221,2)</f>
        <v>0</v>
      </c>
      <c r="K221" s="247" t="s">
        <v>1</v>
      </c>
      <c r="L221" s="46"/>
      <c r="M221" s="252" t="s">
        <v>1</v>
      </c>
      <c r="N221" s="253" t="s">
        <v>42</v>
      </c>
      <c r="O221" s="93"/>
      <c r="P221" s="254">
        <f>O221*H221</f>
        <v>0</v>
      </c>
      <c r="Q221" s="254">
        <v>0</v>
      </c>
      <c r="R221" s="254">
        <f>Q221*H221</f>
        <v>0</v>
      </c>
      <c r="S221" s="254">
        <v>0</v>
      </c>
      <c r="T221" s="255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56" t="s">
        <v>175</v>
      </c>
      <c r="AT221" s="256" t="s">
        <v>170</v>
      </c>
      <c r="AU221" s="256" t="s">
        <v>175</v>
      </c>
      <c r="AY221" s="19" t="s">
        <v>167</v>
      </c>
      <c r="BE221" s="257">
        <f>IF(N221="základní",J221,0)</f>
        <v>0</v>
      </c>
      <c r="BF221" s="257">
        <f>IF(N221="snížená",J221,0)</f>
        <v>0</v>
      </c>
      <c r="BG221" s="257">
        <f>IF(N221="zákl. přenesená",J221,0)</f>
        <v>0</v>
      </c>
      <c r="BH221" s="257">
        <f>IF(N221="sníž. přenesená",J221,0)</f>
        <v>0</v>
      </c>
      <c r="BI221" s="257">
        <f>IF(N221="nulová",J221,0)</f>
        <v>0</v>
      </c>
      <c r="BJ221" s="19" t="s">
        <v>85</v>
      </c>
      <c r="BK221" s="257">
        <f>ROUND(I221*H221,2)</f>
        <v>0</v>
      </c>
      <c r="BL221" s="19" t="s">
        <v>175</v>
      </c>
      <c r="BM221" s="256" t="s">
        <v>1282</v>
      </c>
    </row>
    <row r="222" spans="1:65" s="2" customFormat="1" ht="16.5" customHeight="1">
      <c r="A222" s="40"/>
      <c r="B222" s="41"/>
      <c r="C222" s="245" t="s">
        <v>773</v>
      </c>
      <c r="D222" s="245" t="s">
        <v>170</v>
      </c>
      <c r="E222" s="246" t="s">
        <v>2762</v>
      </c>
      <c r="F222" s="247" t="s">
        <v>2763</v>
      </c>
      <c r="G222" s="248" t="s">
        <v>2655</v>
      </c>
      <c r="H222" s="249">
        <v>9</v>
      </c>
      <c r="I222" s="250"/>
      <c r="J222" s="251">
        <f>ROUND(I222*H222,2)</f>
        <v>0</v>
      </c>
      <c r="K222" s="247" t="s">
        <v>1</v>
      </c>
      <c r="L222" s="46"/>
      <c r="M222" s="252" t="s">
        <v>1</v>
      </c>
      <c r="N222" s="253" t="s">
        <v>42</v>
      </c>
      <c r="O222" s="93"/>
      <c r="P222" s="254">
        <f>O222*H222</f>
        <v>0</v>
      </c>
      <c r="Q222" s="254">
        <v>0</v>
      </c>
      <c r="R222" s="254">
        <f>Q222*H222</f>
        <v>0</v>
      </c>
      <c r="S222" s="254">
        <v>0</v>
      </c>
      <c r="T222" s="255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56" t="s">
        <v>175</v>
      </c>
      <c r="AT222" s="256" t="s">
        <v>170</v>
      </c>
      <c r="AU222" s="256" t="s">
        <v>175</v>
      </c>
      <c r="AY222" s="19" t="s">
        <v>167</v>
      </c>
      <c r="BE222" s="257">
        <f>IF(N222="základní",J222,0)</f>
        <v>0</v>
      </c>
      <c r="BF222" s="257">
        <f>IF(N222="snížená",J222,0)</f>
        <v>0</v>
      </c>
      <c r="BG222" s="257">
        <f>IF(N222="zákl. přenesená",J222,0)</f>
        <v>0</v>
      </c>
      <c r="BH222" s="257">
        <f>IF(N222="sníž. přenesená",J222,0)</f>
        <v>0</v>
      </c>
      <c r="BI222" s="257">
        <f>IF(N222="nulová",J222,0)</f>
        <v>0</v>
      </c>
      <c r="BJ222" s="19" t="s">
        <v>85</v>
      </c>
      <c r="BK222" s="257">
        <f>ROUND(I222*H222,2)</f>
        <v>0</v>
      </c>
      <c r="BL222" s="19" t="s">
        <v>175</v>
      </c>
      <c r="BM222" s="256" t="s">
        <v>1285</v>
      </c>
    </row>
    <row r="223" spans="1:65" s="2" customFormat="1" ht="16.5" customHeight="1">
      <c r="A223" s="40"/>
      <c r="B223" s="41"/>
      <c r="C223" s="245" t="s">
        <v>778</v>
      </c>
      <c r="D223" s="245" t="s">
        <v>170</v>
      </c>
      <c r="E223" s="246" t="s">
        <v>2794</v>
      </c>
      <c r="F223" s="247" t="s">
        <v>2795</v>
      </c>
      <c r="G223" s="248" t="s">
        <v>2655</v>
      </c>
      <c r="H223" s="249">
        <v>8</v>
      </c>
      <c r="I223" s="250"/>
      <c r="J223" s="251">
        <f>ROUND(I223*H223,2)</f>
        <v>0</v>
      </c>
      <c r="K223" s="247" t="s">
        <v>1</v>
      </c>
      <c r="L223" s="46"/>
      <c r="M223" s="252" t="s">
        <v>1</v>
      </c>
      <c r="N223" s="253" t="s">
        <v>42</v>
      </c>
      <c r="O223" s="93"/>
      <c r="P223" s="254">
        <f>O223*H223</f>
        <v>0</v>
      </c>
      <c r="Q223" s="254">
        <v>0</v>
      </c>
      <c r="R223" s="254">
        <f>Q223*H223</f>
        <v>0</v>
      </c>
      <c r="S223" s="254">
        <v>0</v>
      </c>
      <c r="T223" s="255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56" t="s">
        <v>175</v>
      </c>
      <c r="AT223" s="256" t="s">
        <v>170</v>
      </c>
      <c r="AU223" s="256" t="s">
        <v>175</v>
      </c>
      <c r="AY223" s="19" t="s">
        <v>167</v>
      </c>
      <c r="BE223" s="257">
        <f>IF(N223="základní",J223,0)</f>
        <v>0</v>
      </c>
      <c r="BF223" s="257">
        <f>IF(N223="snížená",J223,0)</f>
        <v>0</v>
      </c>
      <c r="BG223" s="257">
        <f>IF(N223="zákl. přenesená",J223,0)</f>
        <v>0</v>
      </c>
      <c r="BH223" s="257">
        <f>IF(N223="sníž. přenesená",J223,0)</f>
        <v>0</v>
      </c>
      <c r="BI223" s="257">
        <f>IF(N223="nulová",J223,0)</f>
        <v>0</v>
      </c>
      <c r="BJ223" s="19" t="s">
        <v>85</v>
      </c>
      <c r="BK223" s="257">
        <f>ROUND(I223*H223,2)</f>
        <v>0</v>
      </c>
      <c r="BL223" s="19" t="s">
        <v>175</v>
      </c>
      <c r="BM223" s="256" t="s">
        <v>1288</v>
      </c>
    </row>
    <row r="224" spans="1:65" s="2" customFormat="1" ht="16.5" customHeight="1">
      <c r="A224" s="40"/>
      <c r="B224" s="41"/>
      <c r="C224" s="245" t="s">
        <v>782</v>
      </c>
      <c r="D224" s="245" t="s">
        <v>170</v>
      </c>
      <c r="E224" s="246" t="s">
        <v>2796</v>
      </c>
      <c r="F224" s="247" t="s">
        <v>2797</v>
      </c>
      <c r="G224" s="248" t="s">
        <v>2655</v>
      </c>
      <c r="H224" s="249">
        <v>1</v>
      </c>
      <c r="I224" s="250"/>
      <c r="J224" s="251">
        <f>ROUND(I224*H224,2)</f>
        <v>0</v>
      </c>
      <c r="K224" s="247" t="s">
        <v>1</v>
      </c>
      <c r="L224" s="46"/>
      <c r="M224" s="252" t="s">
        <v>1</v>
      </c>
      <c r="N224" s="253" t="s">
        <v>42</v>
      </c>
      <c r="O224" s="93"/>
      <c r="P224" s="254">
        <f>O224*H224</f>
        <v>0</v>
      </c>
      <c r="Q224" s="254">
        <v>0</v>
      </c>
      <c r="R224" s="254">
        <f>Q224*H224</f>
        <v>0</v>
      </c>
      <c r="S224" s="254">
        <v>0</v>
      </c>
      <c r="T224" s="255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56" t="s">
        <v>175</v>
      </c>
      <c r="AT224" s="256" t="s">
        <v>170</v>
      </c>
      <c r="AU224" s="256" t="s">
        <v>175</v>
      </c>
      <c r="AY224" s="19" t="s">
        <v>167</v>
      </c>
      <c r="BE224" s="257">
        <f>IF(N224="základní",J224,0)</f>
        <v>0</v>
      </c>
      <c r="BF224" s="257">
        <f>IF(N224="snížená",J224,0)</f>
        <v>0</v>
      </c>
      <c r="BG224" s="257">
        <f>IF(N224="zákl. přenesená",J224,0)</f>
        <v>0</v>
      </c>
      <c r="BH224" s="257">
        <f>IF(N224="sníž. přenesená",J224,0)</f>
        <v>0</v>
      </c>
      <c r="BI224" s="257">
        <f>IF(N224="nulová",J224,0)</f>
        <v>0</v>
      </c>
      <c r="BJ224" s="19" t="s">
        <v>85</v>
      </c>
      <c r="BK224" s="257">
        <f>ROUND(I224*H224,2)</f>
        <v>0</v>
      </c>
      <c r="BL224" s="19" t="s">
        <v>175</v>
      </c>
      <c r="BM224" s="256" t="s">
        <v>1291</v>
      </c>
    </row>
    <row r="225" spans="1:65" s="2" customFormat="1" ht="21.75" customHeight="1">
      <c r="A225" s="40"/>
      <c r="B225" s="41"/>
      <c r="C225" s="245" t="s">
        <v>787</v>
      </c>
      <c r="D225" s="245" t="s">
        <v>170</v>
      </c>
      <c r="E225" s="246" t="s">
        <v>2798</v>
      </c>
      <c r="F225" s="247" t="s">
        <v>2799</v>
      </c>
      <c r="G225" s="248" t="s">
        <v>2655</v>
      </c>
      <c r="H225" s="249">
        <v>1</v>
      </c>
      <c r="I225" s="250"/>
      <c r="J225" s="251">
        <f>ROUND(I225*H225,2)</f>
        <v>0</v>
      </c>
      <c r="K225" s="247" t="s">
        <v>1</v>
      </c>
      <c r="L225" s="46"/>
      <c r="M225" s="252" t="s">
        <v>1</v>
      </c>
      <c r="N225" s="253" t="s">
        <v>42</v>
      </c>
      <c r="O225" s="93"/>
      <c r="P225" s="254">
        <f>O225*H225</f>
        <v>0</v>
      </c>
      <c r="Q225" s="254">
        <v>0</v>
      </c>
      <c r="R225" s="254">
        <f>Q225*H225</f>
        <v>0</v>
      </c>
      <c r="S225" s="254">
        <v>0</v>
      </c>
      <c r="T225" s="255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56" t="s">
        <v>175</v>
      </c>
      <c r="AT225" s="256" t="s">
        <v>170</v>
      </c>
      <c r="AU225" s="256" t="s">
        <v>175</v>
      </c>
      <c r="AY225" s="19" t="s">
        <v>167</v>
      </c>
      <c r="BE225" s="257">
        <f>IF(N225="základní",J225,0)</f>
        <v>0</v>
      </c>
      <c r="BF225" s="257">
        <f>IF(N225="snížená",J225,0)</f>
        <v>0</v>
      </c>
      <c r="BG225" s="257">
        <f>IF(N225="zákl. přenesená",J225,0)</f>
        <v>0</v>
      </c>
      <c r="BH225" s="257">
        <f>IF(N225="sníž. přenesená",J225,0)</f>
        <v>0</v>
      </c>
      <c r="BI225" s="257">
        <f>IF(N225="nulová",J225,0)</f>
        <v>0</v>
      </c>
      <c r="BJ225" s="19" t="s">
        <v>85</v>
      </c>
      <c r="BK225" s="257">
        <f>ROUND(I225*H225,2)</f>
        <v>0</v>
      </c>
      <c r="BL225" s="19" t="s">
        <v>175</v>
      </c>
      <c r="BM225" s="256" t="s">
        <v>1294</v>
      </c>
    </row>
    <row r="226" spans="1:63" s="17" customFormat="1" ht="20.85" customHeight="1">
      <c r="A226" s="17"/>
      <c r="B226" s="324"/>
      <c r="C226" s="325"/>
      <c r="D226" s="326" t="s">
        <v>76</v>
      </c>
      <c r="E226" s="326" t="s">
        <v>2800</v>
      </c>
      <c r="F226" s="326" t="s">
        <v>2801</v>
      </c>
      <c r="G226" s="325"/>
      <c r="H226" s="325"/>
      <c r="I226" s="327"/>
      <c r="J226" s="328">
        <f>BK226</f>
        <v>0</v>
      </c>
      <c r="K226" s="325"/>
      <c r="L226" s="329"/>
      <c r="M226" s="330"/>
      <c r="N226" s="331"/>
      <c r="O226" s="331"/>
      <c r="P226" s="332">
        <f>SUM(P227:P232)</f>
        <v>0</v>
      </c>
      <c r="Q226" s="331"/>
      <c r="R226" s="332">
        <f>SUM(R227:R232)</f>
        <v>0</v>
      </c>
      <c r="S226" s="331"/>
      <c r="T226" s="333">
        <f>SUM(T227:T232)</f>
        <v>0</v>
      </c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R226" s="334" t="s">
        <v>85</v>
      </c>
      <c r="AT226" s="335" t="s">
        <v>76</v>
      </c>
      <c r="AU226" s="335" t="s">
        <v>209</v>
      </c>
      <c r="AY226" s="334" t="s">
        <v>167</v>
      </c>
      <c r="BK226" s="336">
        <f>SUM(BK227:BK232)</f>
        <v>0</v>
      </c>
    </row>
    <row r="227" spans="1:65" s="2" customFormat="1" ht="16.5" customHeight="1">
      <c r="A227" s="40"/>
      <c r="B227" s="41"/>
      <c r="C227" s="245" t="s">
        <v>793</v>
      </c>
      <c r="D227" s="245" t="s">
        <v>170</v>
      </c>
      <c r="E227" s="246" t="s">
        <v>2772</v>
      </c>
      <c r="F227" s="247" t="s">
        <v>2773</v>
      </c>
      <c r="G227" s="248" t="s">
        <v>2655</v>
      </c>
      <c r="H227" s="249">
        <v>1</v>
      </c>
      <c r="I227" s="250"/>
      <c r="J227" s="251">
        <f>ROUND(I227*H227,2)</f>
        <v>0</v>
      </c>
      <c r="K227" s="247" t="s">
        <v>1</v>
      </c>
      <c r="L227" s="46"/>
      <c r="M227" s="252" t="s">
        <v>1</v>
      </c>
      <c r="N227" s="253" t="s">
        <v>42</v>
      </c>
      <c r="O227" s="93"/>
      <c r="P227" s="254">
        <f>O227*H227</f>
        <v>0</v>
      </c>
      <c r="Q227" s="254">
        <v>0</v>
      </c>
      <c r="R227" s="254">
        <f>Q227*H227</f>
        <v>0</v>
      </c>
      <c r="S227" s="254">
        <v>0</v>
      </c>
      <c r="T227" s="255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56" t="s">
        <v>175</v>
      </c>
      <c r="AT227" s="256" t="s">
        <v>170</v>
      </c>
      <c r="AU227" s="256" t="s">
        <v>175</v>
      </c>
      <c r="AY227" s="19" t="s">
        <v>167</v>
      </c>
      <c r="BE227" s="257">
        <f>IF(N227="základní",J227,0)</f>
        <v>0</v>
      </c>
      <c r="BF227" s="257">
        <f>IF(N227="snížená",J227,0)</f>
        <v>0</v>
      </c>
      <c r="BG227" s="257">
        <f>IF(N227="zákl. přenesená",J227,0)</f>
        <v>0</v>
      </c>
      <c r="BH227" s="257">
        <f>IF(N227="sníž. přenesená",J227,0)</f>
        <v>0</v>
      </c>
      <c r="BI227" s="257">
        <f>IF(N227="nulová",J227,0)</f>
        <v>0</v>
      </c>
      <c r="BJ227" s="19" t="s">
        <v>85</v>
      </c>
      <c r="BK227" s="257">
        <f>ROUND(I227*H227,2)</f>
        <v>0</v>
      </c>
      <c r="BL227" s="19" t="s">
        <v>175</v>
      </c>
      <c r="BM227" s="256" t="s">
        <v>1298</v>
      </c>
    </row>
    <row r="228" spans="1:65" s="2" customFormat="1" ht="16.5" customHeight="1">
      <c r="A228" s="40"/>
      <c r="B228" s="41"/>
      <c r="C228" s="245" t="s">
        <v>798</v>
      </c>
      <c r="D228" s="245" t="s">
        <v>170</v>
      </c>
      <c r="E228" s="246" t="s">
        <v>2802</v>
      </c>
      <c r="F228" s="247" t="s">
        <v>2775</v>
      </c>
      <c r="G228" s="248" t="s">
        <v>2655</v>
      </c>
      <c r="H228" s="249">
        <v>1</v>
      </c>
      <c r="I228" s="250"/>
      <c r="J228" s="251">
        <f>ROUND(I228*H228,2)</f>
        <v>0</v>
      </c>
      <c r="K228" s="247" t="s">
        <v>1</v>
      </c>
      <c r="L228" s="46"/>
      <c r="M228" s="252" t="s">
        <v>1</v>
      </c>
      <c r="N228" s="253" t="s">
        <v>42</v>
      </c>
      <c r="O228" s="93"/>
      <c r="P228" s="254">
        <f>O228*H228</f>
        <v>0</v>
      </c>
      <c r="Q228" s="254">
        <v>0</v>
      </c>
      <c r="R228" s="254">
        <f>Q228*H228</f>
        <v>0</v>
      </c>
      <c r="S228" s="254">
        <v>0</v>
      </c>
      <c r="T228" s="255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56" t="s">
        <v>175</v>
      </c>
      <c r="AT228" s="256" t="s">
        <v>170</v>
      </c>
      <c r="AU228" s="256" t="s">
        <v>175</v>
      </c>
      <c r="AY228" s="19" t="s">
        <v>167</v>
      </c>
      <c r="BE228" s="257">
        <f>IF(N228="základní",J228,0)</f>
        <v>0</v>
      </c>
      <c r="BF228" s="257">
        <f>IF(N228="snížená",J228,0)</f>
        <v>0</v>
      </c>
      <c r="BG228" s="257">
        <f>IF(N228="zákl. přenesená",J228,0)</f>
        <v>0</v>
      </c>
      <c r="BH228" s="257">
        <f>IF(N228="sníž. přenesená",J228,0)</f>
        <v>0</v>
      </c>
      <c r="BI228" s="257">
        <f>IF(N228="nulová",J228,0)</f>
        <v>0</v>
      </c>
      <c r="BJ228" s="19" t="s">
        <v>85</v>
      </c>
      <c r="BK228" s="257">
        <f>ROUND(I228*H228,2)</f>
        <v>0</v>
      </c>
      <c r="BL228" s="19" t="s">
        <v>175</v>
      </c>
      <c r="BM228" s="256" t="s">
        <v>1301</v>
      </c>
    </row>
    <row r="229" spans="1:65" s="2" customFormat="1" ht="16.5" customHeight="1">
      <c r="A229" s="40"/>
      <c r="B229" s="41"/>
      <c r="C229" s="245" t="s">
        <v>804</v>
      </c>
      <c r="D229" s="245" t="s">
        <v>170</v>
      </c>
      <c r="E229" s="246" t="s">
        <v>2768</v>
      </c>
      <c r="F229" s="247" t="s">
        <v>2769</v>
      </c>
      <c r="G229" s="248" t="s">
        <v>2655</v>
      </c>
      <c r="H229" s="249">
        <v>1</v>
      </c>
      <c r="I229" s="250"/>
      <c r="J229" s="251">
        <f>ROUND(I229*H229,2)</f>
        <v>0</v>
      </c>
      <c r="K229" s="247" t="s">
        <v>1</v>
      </c>
      <c r="L229" s="46"/>
      <c r="M229" s="252" t="s">
        <v>1</v>
      </c>
      <c r="N229" s="253" t="s">
        <v>42</v>
      </c>
      <c r="O229" s="93"/>
      <c r="P229" s="254">
        <f>O229*H229</f>
        <v>0</v>
      </c>
      <c r="Q229" s="254">
        <v>0</v>
      </c>
      <c r="R229" s="254">
        <f>Q229*H229</f>
        <v>0</v>
      </c>
      <c r="S229" s="254">
        <v>0</v>
      </c>
      <c r="T229" s="255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56" t="s">
        <v>175</v>
      </c>
      <c r="AT229" s="256" t="s">
        <v>170</v>
      </c>
      <c r="AU229" s="256" t="s">
        <v>175</v>
      </c>
      <c r="AY229" s="19" t="s">
        <v>167</v>
      </c>
      <c r="BE229" s="257">
        <f>IF(N229="základní",J229,0)</f>
        <v>0</v>
      </c>
      <c r="BF229" s="257">
        <f>IF(N229="snížená",J229,0)</f>
        <v>0</v>
      </c>
      <c r="BG229" s="257">
        <f>IF(N229="zákl. přenesená",J229,0)</f>
        <v>0</v>
      </c>
      <c r="BH229" s="257">
        <f>IF(N229="sníž. přenesená",J229,0)</f>
        <v>0</v>
      </c>
      <c r="BI229" s="257">
        <f>IF(N229="nulová",J229,0)</f>
        <v>0</v>
      </c>
      <c r="BJ229" s="19" t="s">
        <v>85</v>
      </c>
      <c r="BK229" s="257">
        <f>ROUND(I229*H229,2)</f>
        <v>0</v>
      </c>
      <c r="BL229" s="19" t="s">
        <v>175</v>
      </c>
      <c r="BM229" s="256" t="s">
        <v>1304</v>
      </c>
    </row>
    <row r="230" spans="1:65" s="2" customFormat="1" ht="16.5" customHeight="1">
      <c r="A230" s="40"/>
      <c r="B230" s="41"/>
      <c r="C230" s="245" t="s">
        <v>809</v>
      </c>
      <c r="D230" s="245" t="s">
        <v>170</v>
      </c>
      <c r="E230" s="246" t="s">
        <v>2803</v>
      </c>
      <c r="F230" s="247" t="s">
        <v>2804</v>
      </c>
      <c r="G230" s="248" t="s">
        <v>2655</v>
      </c>
      <c r="H230" s="249">
        <v>1</v>
      </c>
      <c r="I230" s="250"/>
      <c r="J230" s="251">
        <f>ROUND(I230*H230,2)</f>
        <v>0</v>
      </c>
      <c r="K230" s="247" t="s">
        <v>1</v>
      </c>
      <c r="L230" s="46"/>
      <c r="M230" s="252" t="s">
        <v>1</v>
      </c>
      <c r="N230" s="253" t="s">
        <v>42</v>
      </c>
      <c r="O230" s="93"/>
      <c r="P230" s="254">
        <f>O230*H230</f>
        <v>0</v>
      </c>
      <c r="Q230" s="254">
        <v>0</v>
      </c>
      <c r="R230" s="254">
        <f>Q230*H230</f>
        <v>0</v>
      </c>
      <c r="S230" s="254">
        <v>0</v>
      </c>
      <c r="T230" s="255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56" t="s">
        <v>175</v>
      </c>
      <c r="AT230" s="256" t="s">
        <v>170</v>
      </c>
      <c r="AU230" s="256" t="s">
        <v>175</v>
      </c>
      <c r="AY230" s="19" t="s">
        <v>167</v>
      </c>
      <c r="BE230" s="257">
        <f>IF(N230="základní",J230,0)</f>
        <v>0</v>
      </c>
      <c r="BF230" s="257">
        <f>IF(N230="snížená",J230,0)</f>
        <v>0</v>
      </c>
      <c r="BG230" s="257">
        <f>IF(N230="zákl. přenesená",J230,0)</f>
        <v>0</v>
      </c>
      <c r="BH230" s="257">
        <f>IF(N230="sníž. přenesená",J230,0)</f>
        <v>0</v>
      </c>
      <c r="BI230" s="257">
        <f>IF(N230="nulová",J230,0)</f>
        <v>0</v>
      </c>
      <c r="BJ230" s="19" t="s">
        <v>85</v>
      </c>
      <c r="BK230" s="257">
        <f>ROUND(I230*H230,2)</f>
        <v>0</v>
      </c>
      <c r="BL230" s="19" t="s">
        <v>175</v>
      </c>
      <c r="BM230" s="256" t="s">
        <v>1307</v>
      </c>
    </row>
    <row r="231" spans="1:65" s="2" customFormat="1" ht="16.5" customHeight="1">
      <c r="A231" s="40"/>
      <c r="B231" s="41"/>
      <c r="C231" s="245" t="s">
        <v>814</v>
      </c>
      <c r="D231" s="245" t="s">
        <v>170</v>
      </c>
      <c r="E231" s="246" t="s">
        <v>2805</v>
      </c>
      <c r="F231" s="247" t="s">
        <v>2777</v>
      </c>
      <c r="G231" s="248" t="s">
        <v>2655</v>
      </c>
      <c r="H231" s="249">
        <v>2</v>
      </c>
      <c r="I231" s="250"/>
      <c r="J231" s="251">
        <f>ROUND(I231*H231,2)</f>
        <v>0</v>
      </c>
      <c r="K231" s="247" t="s">
        <v>1</v>
      </c>
      <c r="L231" s="46"/>
      <c r="M231" s="252" t="s">
        <v>1</v>
      </c>
      <c r="N231" s="253" t="s">
        <v>42</v>
      </c>
      <c r="O231" s="93"/>
      <c r="P231" s="254">
        <f>O231*H231</f>
        <v>0</v>
      </c>
      <c r="Q231" s="254">
        <v>0</v>
      </c>
      <c r="R231" s="254">
        <f>Q231*H231</f>
        <v>0</v>
      </c>
      <c r="S231" s="254">
        <v>0</v>
      </c>
      <c r="T231" s="255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56" t="s">
        <v>175</v>
      </c>
      <c r="AT231" s="256" t="s">
        <v>170</v>
      </c>
      <c r="AU231" s="256" t="s">
        <v>175</v>
      </c>
      <c r="AY231" s="19" t="s">
        <v>167</v>
      </c>
      <c r="BE231" s="257">
        <f>IF(N231="základní",J231,0)</f>
        <v>0</v>
      </c>
      <c r="BF231" s="257">
        <f>IF(N231="snížená",J231,0)</f>
        <v>0</v>
      </c>
      <c r="BG231" s="257">
        <f>IF(N231="zákl. přenesená",J231,0)</f>
        <v>0</v>
      </c>
      <c r="BH231" s="257">
        <f>IF(N231="sníž. přenesená",J231,0)</f>
        <v>0</v>
      </c>
      <c r="BI231" s="257">
        <f>IF(N231="nulová",J231,0)</f>
        <v>0</v>
      </c>
      <c r="BJ231" s="19" t="s">
        <v>85</v>
      </c>
      <c r="BK231" s="257">
        <f>ROUND(I231*H231,2)</f>
        <v>0</v>
      </c>
      <c r="BL231" s="19" t="s">
        <v>175</v>
      </c>
      <c r="BM231" s="256" t="s">
        <v>1310</v>
      </c>
    </row>
    <row r="232" spans="1:65" s="2" customFormat="1" ht="16.5" customHeight="1">
      <c r="A232" s="40"/>
      <c r="B232" s="41"/>
      <c r="C232" s="245" t="s">
        <v>819</v>
      </c>
      <c r="D232" s="245" t="s">
        <v>170</v>
      </c>
      <c r="E232" s="246" t="s">
        <v>2778</v>
      </c>
      <c r="F232" s="247" t="s">
        <v>2779</v>
      </c>
      <c r="G232" s="248" t="s">
        <v>2655</v>
      </c>
      <c r="H232" s="249">
        <v>1</v>
      </c>
      <c r="I232" s="250"/>
      <c r="J232" s="251">
        <f>ROUND(I232*H232,2)</f>
        <v>0</v>
      </c>
      <c r="K232" s="247" t="s">
        <v>1</v>
      </c>
      <c r="L232" s="46"/>
      <c r="M232" s="252" t="s">
        <v>1</v>
      </c>
      <c r="N232" s="253" t="s">
        <v>42</v>
      </c>
      <c r="O232" s="93"/>
      <c r="P232" s="254">
        <f>O232*H232</f>
        <v>0</v>
      </c>
      <c r="Q232" s="254">
        <v>0</v>
      </c>
      <c r="R232" s="254">
        <f>Q232*H232</f>
        <v>0</v>
      </c>
      <c r="S232" s="254">
        <v>0</v>
      </c>
      <c r="T232" s="255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56" t="s">
        <v>175</v>
      </c>
      <c r="AT232" s="256" t="s">
        <v>170</v>
      </c>
      <c r="AU232" s="256" t="s">
        <v>175</v>
      </c>
      <c r="AY232" s="19" t="s">
        <v>167</v>
      </c>
      <c r="BE232" s="257">
        <f>IF(N232="základní",J232,0)</f>
        <v>0</v>
      </c>
      <c r="BF232" s="257">
        <f>IF(N232="snížená",J232,0)</f>
        <v>0</v>
      </c>
      <c r="BG232" s="257">
        <f>IF(N232="zákl. přenesená",J232,0)</f>
        <v>0</v>
      </c>
      <c r="BH232" s="257">
        <f>IF(N232="sníž. přenesená",J232,0)</f>
        <v>0</v>
      </c>
      <c r="BI232" s="257">
        <f>IF(N232="nulová",J232,0)</f>
        <v>0</v>
      </c>
      <c r="BJ232" s="19" t="s">
        <v>85</v>
      </c>
      <c r="BK232" s="257">
        <f>ROUND(I232*H232,2)</f>
        <v>0</v>
      </c>
      <c r="BL232" s="19" t="s">
        <v>175</v>
      </c>
      <c r="BM232" s="256" t="s">
        <v>1313</v>
      </c>
    </row>
    <row r="233" spans="1:63" s="17" customFormat="1" ht="20.85" customHeight="1">
      <c r="A233" s="17"/>
      <c r="B233" s="324"/>
      <c r="C233" s="325"/>
      <c r="D233" s="326" t="s">
        <v>76</v>
      </c>
      <c r="E233" s="326" t="s">
        <v>2806</v>
      </c>
      <c r="F233" s="326" t="s">
        <v>2807</v>
      </c>
      <c r="G233" s="325"/>
      <c r="H233" s="325"/>
      <c r="I233" s="327"/>
      <c r="J233" s="328">
        <f>BK233</f>
        <v>0</v>
      </c>
      <c r="K233" s="325"/>
      <c r="L233" s="329"/>
      <c r="M233" s="330"/>
      <c r="N233" s="331"/>
      <c r="O233" s="331"/>
      <c r="P233" s="332">
        <f>SUM(P234:P242)</f>
        <v>0</v>
      </c>
      <c r="Q233" s="331"/>
      <c r="R233" s="332">
        <f>SUM(R234:R242)</f>
        <v>0</v>
      </c>
      <c r="S233" s="331"/>
      <c r="T233" s="333">
        <f>SUM(T234:T242)</f>
        <v>0</v>
      </c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R233" s="334" t="s">
        <v>85</v>
      </c>
      <c r="AT233" s="335" t="s">
        <v>76</v>
      </c>
      <c r="AU233" s="335" t="s">
        <v>209</v>
      </c>
      <c r="AY233" s="334" t="s">
        <v>167</v>
      </c>
      <c r="BK233" s="336">
        <f>SUM(BK234:BK242)</f>
        <v>0</v>
      </c>
    </row>
    <row r="234" spans="1:65" s="2" customFormat="1" ht="16.5" customHeight="1">
      <c r="A234" s="40"/>
      <c r="B234" s="41"/>
      <c r="C234" s="245" t="s">
        <v>824</v>
      </c>
      <c r="D234" s="245" t="s">
        <v>170</v>
      </c>
      <c r="E234" s="246" t="s">
        <v>2752</v>
      </c>
      <c r="F234" s="247" t="s">
        <v>2753</v>
      </c>
      <c r="G234" s="248" t="s">
        <v>2655</v>
      </c>
      <c r="H234" s="249">
        <v>1</v>
      </c>
      <c r="I234" s="250"/>
      <c r="J234" s="251">
        <f>ROUND(I234*H234,2)</f>
        <v>0</v>
      </c>
      <c r="K234" s="247" t="s">
        <v>1</v>
      </c>
      <c r="L234" s="46"/>
      <c r="M234" s="252" t="s">
        <v>1</v>
      </c>
      <c r="N234" s="253" t="s">
        <v>42</v>
      </c>
      <c r="O234" s="93"/>
      <c r="P234" s="254">
        <f>O234*H234</f>
        <v>0</v>
      </c>
      <c r="Q234" s="254">
        <v>0</v>
      </c>
      <c r="R234" s="254">
        <f>Q234*H234</f>
        <v>0</v>
      </c>
      <c r="S234" s="254">
        <v>0</v>
      </c>
      <c r="T234" s="255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56" t="s">
        <v>175</v>
      </c>
      <c r="AT234" s="256" t="s">
        <v>170</v>
      </c>
      <c r="AU234" s="256" t="s">
        <v>175</v>
      </c>
      <c r="AY234" s="19" t="s">
        <v>167</v>
      </c>
      <c r="BE234" s="257">
        <f>IF(N234="základní",J234,0)</f>
        <v>0</v>
      </c>
      <c r="BF234" s="257">
        <f>IF(N234="snížená",J234,0)</f>
        <v>0</v>
      </c>
      <c r="BG234" s="257">
        <f>IF(N234="zákl. přenesená",J234,0)</f>
        <v>0</v>
      </c>
      <c r="BH234" s="257">
        <f>IF(N234="sníž. přenesená",J234,0)</f>
        <v>0</v>
      </c>
      <c r="BI234" s="257">
        <f>IF(N234="nulová",J234,0)</f>
        <v>0</v>
      </c>
      <c r="BJ234" s="19" t="s">
        <v>85</v>
      </c>
      <c r="BK234" s="257">
        <f>ROUND(I234*H234,2)</f>
        <v>0</v>
      </c>
      <c r="BL234" s="19" t="s">
        <v>175</v>
      </c>
      <c r="BM234" s="256" t="s">
        <v>1317</v>
      </c>
    </row>
    <row r="235" spans="1:65" s="2" customFormat="1" ht="16.5" customHeight="1">
      <c r="A235" s="40"/>
      <c r="B235" s="41"/>
      <c r="C235" s="245" t="s">
        <v>829</v>
      </c>
      <c r="D235" s="245" t="s">
        <v>170</v>
      </c>
      <c r="E235" s="246" t="s">
        <v>2754</v>
      </c>
      <c r="F235" s="247" t="s">
        <v>2755</v>
      </c>
      <c r="G235" s="248" t="s">
        <v>2655</v>
      </c>
      <c r="H235" s="249">
        <v>1</v>
      </c>
      <c r="I235" s="250"/>
      <c r="J235" s="251">
        <f>ROUND(I235*H235,2)</f>
        <v>0</v>
      </c>
      <c r="K235" s="247" t="s">
        <v>1</v>
      </c>
      <c r="L235" s="46"/>
      <c r="M235" s="252" t="s">
        <v>1</v>
      </c>
      <c r="N235" s="253" t="s">
        <v>42</v>
      </c>
      <c r="O235" s="93"/>
      <c r="P235" s="254">
        <f>O235*H235</f>
        <v>0</v>
      </c>
      <c r="Q235" s="254">
        <v>0</v>
      </c>
      <c r="R235" s="254">
        <f>Q235*H235</f>
        <v>0</v>
      </c>
      <c r="S235" s="254">
        <v>0</v>
      </c>
      <c r="T235" s="255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56" t="s">
        <v>175</v>
      </c>
      <c r="AT235" s="256" t="s">
        <v>170</v>
      </c>
      <c r="AU235" s="256" t="s">
        <v>175</v>
      </c>
      <c r="AY235" s="19" t="s">
        <v>167</v>
      </c>
      <c r="BE235" s="257">
        <f>IF(N235="základní",J235,0)</f>
        <v>0</v>
      </c>
      <c r="BF235" s="257">
        <f>IF(N235="snížená",J235,0)</f>
        <v>0</v>
      </c>
      <c r="BG235" s="257">
        <f>IF(N235="zákl. přenesená",J235,0)</f>
        <v>0</v>
      </c>
      <c r="BH235" s="257">
        <f>IF(N235="sníž. přenesená",J235,0)</f>
        <v>0</v>
      </c>
      <c r="BI235" s="257">
        <f>IF(N235="nulová",J235,0)</f>
        <v>0</v>
      </c>
      <c r="BJ235" s="19" t="s">
        <v>85</v>
      </c>
      <c r="BK235" s="257">
        <f>ROUND(I235*H235,2)</f>
        <v>0</v>
      </c>
      <c r="BL235" s="19" t="s">
        <v>175</v>
      </c>
      <c r="BM235" s="256" t="s">
        <v>1320</v>
      </c>
    </row>
    <row r="236" spans="1:65" s="2" customFormat="1" ht="16.5" customHeight="1">
      <c r="A236" s="40"/>
      <c r="B236" s="41"/>
      <c r="C236" s="245" t="s">
        <v>835</v>
      </c>
      <c r="D236" s="245" t="s">
        <v>170</v>
      </c>
      <c r="E236" s="246" t="s">
        <v>2784</v>
      </c>
      <c r="F236" s="247" t="s">
        <v>2785</v>
      </c>
      <c r="G236" s="248" t="s">
        <v>2655</v>
      </c>
      <c r="H236" s="249">
        <v>2</v>
      </c>
      <c r="I236" s="250"/>
      <c r="J236" s="251">
        <f>ROUND(I236*H236,2)</f>
        <v>0</v>
      </c>
      <c r="K236" s="247" t="s">
        <v>1</v>
      </c>
      <c r="L236" s="46"/>
      <c r="M236" s="252" t="s">
        <v>1</v>
      </c>
      <c r="N236" s="253" t="s">
        <v>42</v>
      </c>
      <c r="O236" s="93"/>
      <c r="P236" s="254">
        <f>O236*H236</f>
        <v>0</v>
      </c>
      <c r="Q236" s="254">
        <v>0</v>
      </c>
      <c r="R236" s="254">
        <f>Q236*H236</f>
        <v>0</v>
      </c>
      <c r="S236" s="254">
        <v>0</v>
      </c>
      <c r="T236" s="255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56" t="s">
        <v>175</v>
      </c>
      <c r="AT236" s="256" t="s">
        <v>170</v>
      </c>
      <c r="AU236" s="256" t="s">
        <v>175</v>
      </c>
      <c r="AY236" s="19" t="s">
        <v>167</v>
      </c>
      <c r="BE236" s="257">
        <f>IF(N236="základní",J236,0)</f>
        <v>0</v>
      </c>
      <c r="BF236" s="257">
        <f>IF(N236="snížená",J236,0)</f>
        <v>0</v>
      </c>
      <c r="BG236" s="257">
        <f>IF(N236="zákl. přenesená",J236,0)</f>
        <v>0</v>
      </c>
      <c r="BH236" s="257">
        <f>IF(N236="sníž. přenesená",J236,0)</f>
        <v>0</v>
      </c>
      <c r="BI236" s="257">
        <f>IF(N236="nulová",J236,0)</f>
        <v>0</v>
      </c>
      <c r="BJ236" s="19" t="s">
        <v>85</v>
      </c>
      <c r="BK236" s="257">
        <f>ROUND(I236*H236,2)</f>
        <v>0</v>
      </c>
      <c r="BL236" s="19" t="s">
        <v>175</v>
      </c>
      <c r="BM236" s="256" t="s">
        <v>1323</v>
      </c>
    </row>
    <row r="237" spans="1:65" s="2" customFormat="1" ht="16.5" customHeight="1">
      <c r="A237" s="40"/>
      <c r="B237" s="41"/>
      <c r="C237" s="245" t="s">
        <v>841</v>
      </c>
      <c r="D237" s="245" t="s">
        <v>170</v>
      </c>
      <c r="E237" s="246" t="s">
        <v>2808</v>
      </c>
      <c r="F237" s="247" t="s">
        <v>2787</v>
      </c>
      <c r="G237" s="248" t="s">
        <v>2655</v>
      </c>
      <c r="H237" s="249">
        <v>1</v>
      </c>
      <c r="I237" s="250"/>
      <c r="J237" s="251">
        <f>ROUND(I237*H237,2)</f>
        <v>0</v>
      </c>
      <c r="K237" s="247" t="s">
        <v>1</v>
      </c>
      <c r="L237" s="46"/>
      <c r="M237" s="252" t="s">
        <v>1</v>
      </c>
      <c r="N237" s="253" t="s">
        <v>42</v>
      </c>
      <c r="O237" s="93"/>
      <c r="P237" s="254">
        <f>O237*H237</f>
        <v>0</v>
      </c>
      <c r="Q237" s="254">
        <v>0</v>
      </c>
      <c r="R237" s="254">
        <f>Q237*H237</f>
        <v>0</v>
      </c>
      <c r="S237" s="254">
        <v>0</v>
      </c>
      <c r="T237" s="255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56" t="s">
        <v>175</v>
      </c>
      <c r="AT237" s="256" t="s">
        <v>170</v>
      </c>
      <c r="AU237" s="256" t="s">
        <v>175</v>
      </c>
      <c r="AY237" s="19" t="s">
        <v>167</v>
      </c>
      <c r="BE237" s="257">
        <f>IF(N237="základní",J237,0)</f>
        <v>0</v>
      </c>
      <c r="BF237" s="257">
        <f>IF(N237="snížená",J237,0)</f>
        <v>0</v>
      </c>
      <c r="BG237" s="257">
        <f>IF(N237="zákl. přenesená",J237,0)</f>
        <v>0</v>
      </c>
      <c r="BH237" s="257">
        <f>IF(N237="sníž. přenesená",J237,0)</f>
        <v>0</v>
      </c>
      <c r="BI237" s="257">
        <f>IF(N237="nulová",J237,0)</f>
        <v>0</v>
      </c>
      <c r="BJ237" s="19" t="s">
        <v>85</v>
      </c>
      <c r="BK237" s="257">
        <f>ROUND(I237*H237,2)</f>
        <v>0</v>
      </c>
      <c r="BL237" s="19" t="s">
        <v>175</v>
      </c>
      <c r="BM237" s="256" t="s">
        <v>1326</v>
      </c>
    </row>
    <row r="238" spans="1:65" s="2" customFormat="1" ht="16.5" customHeight="1">
      <c r="A238" s="40"/>
      <c r="B238" s="41"/>
      <c r="C238" s="245" t="s">
        <v>845</v>
      </c>
      <c r="D238" s="245" t="s">
        <v>170</v>
      </c>
      <c r="E238" s="246" t="s">
        <v>2809</v>
      </c>
      <c r="F238" s="247" t="s">
        <v>2810</v>
      </c>
      <c r="G238" s="248" t="s">
        <v>2655</v>
      </c>
      <c r="H238" s="249">
        <v>1</v>
      </c>
      <c r="I238" s="250"/>
      <c r="J238" s="251">
        <f>ROUND(I238*H238,2)</f>
        <v>0</v>
      </c>
      <c r="K238" s="247" t="s">
        <v>1</v>
      </c>
      <c r="L238" s="46"/>
      <c r="M238" s="252" t="s">
        <v>1</v>
      </c>
      <c r="N238" s="253" t="s">
        <v>42</v>
      </c>
      <c r="O238" s="93"/>
      <c r="P238" s="254">
        <f>O238*H238</f>
        <v>0</v>
      </c>
      <c r="Q238" s="254">
        <v>0</v>
      </c>
      <c r="R238" s="254">
        <f>Q238*H238</f>
        <v>0</v>
      </c>
      <c r="S238" s="254">
        <v>0</v>
      </c>
      <c r="T238" s="255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56" t="s">
        <v>175</v>
      </c>
      <c r="AT238" s="256" t="s">
        <v>170</v>
      </c>
      <c r="AU238" s="256" t="s">
        <v>175</v>
      </c>
      <c r="AY238" s="19" t="s">
        <v>167</v>
      </c>
      <c r="BE238" s="257">
        <f>IF(N238="základní",J238,0)</f>
        <v>0</v>
      </c>
      <c r="BF238" s="257">
        <f>IF(N238="snížená",J238,0)</f>
        <v>0</v>
      </c>
      <c r="BG238" s="257">
        <f>IF(N238="zákl. přenesená",J238,0)</f>
        <v>0</v>
      </c>
      <c r="BH238" s="257">
        <f>IF(N238="sníž. přenesená",J238,0)</f>
        <v>0</v>
      </c>
      <c r="BI238" s="257">
        <f>IF(N238="nulová",J238,0)</f>
        <v>0</v>
      </c>
      <c r="BJ238" s="19" t="s">
        <v>85</v>
      </c>
      <c r="BK238" s="257">
        <f>ROUND(I238*H238,2)</f>
        <v>0</v>
      </c>
      <c r="BL238" s="19" t="s">
        <v>175</v>
      </c>
      <c r="BM238" s="256" t="s">
        <v>1329</v>
      </c>
    </row>
    <row r="239" spans="1:65" s="2" customFormat="1" ht="16.5" customHeight="1">
      <c r="A239" s="40"/>
      <c r="B239" s="41"/>
      <c r="C239" s="245" t="s">
        <v>850</v>
      </c>
      <c r="D239" s="245" t="s">
        <v>170</v>
      </c>
      <c r="E239" s="246" t="s">
        <v>2811</v>
      </c>
      <c r="F239" s="247" t="s">
        <v>2759</v>
      </c>
      <c r="G239" s="248" t="s">
        <v>2655</v>
      </c>
      <c r="H239" s="249">
        <v>3</v>
      </c>
      <c r="I239" s="250"/>
      <c r="J239" s="251">
        <f>ROUND(I239*H239,2)</f>
        <v>0</v>
      </c>
      <c r="K239" s="247" t="s">
        <v>1</v>
      </c>
      <c r="L239" s="46"/>
      <c r="M239" s="252" t="s">
        <v>1</v>
      </c>
      <c r="N239" s="253" t="s">
        <v>42</v>
      </c>
      <c r="O239" s="93"/>
      <c r="P239" s="254">
        <f>O239*H239</f>
        <v>0</v>
      </c>
      <c r="Q239" s="254">
        <v>0</v>
      </c>
      <c r="R239" s="254">
        <f>Q239*H239</f>
        <v>0</v>
      </c>
      <c r="S239" s="254">
        <v>0</v>
      </c>
      <c r="T239" s="255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56" t="s">
        <v>175</v>
      </c>
      <c r="AT239" s="256" t="s">
        <v>170</v>
      </c>
      <c r="AU239" s="256" t="s">
        <v>175</v>
      </c>
      <c r="AY239" s="19" t="s">
        <v>167</v>
      </c>
      <c r="BE239" s="257">
        <f>IF(N239="základní",J239,0)</f>
        <v>0</v>
      </c>
      <c r="BF239" s="257">
        <f>IF(N239="snížená",J239,0)</f>
        <v>0</v>
      </c>
      <c r="BG239" s="257">
        <f>IF(N239="zákl. přenesená",J239,0)</f>
        <v>0</v>
      </c>
      <c r="BH239" s="257">
        <f>IF(N239="sníž. přenesená",J239,0)</f>
        <v>0</v>
      </c>
      <c r="BI239" s="257">
        <f>IF(N239="nulová",J239,0)</f>
        <v>0</v>
      </c>
      <c r="BJ239" s="19" t="s">
        <v>85</v>
      </c>
      <c r="BK239" s="257">
        <f>ROUND(I239*H239,2)</f>
        <v>0</v>
      </c>
      <c r="BL239" s="19" t="s">
        <v>175</v>
      </c>
      <c r="BM239" s="256" t="s">
        <v>1333</v>
      </c>
    </row>
    <row r="240" spans="1:65" s="2" customFormat="1" ht="16.5" customHeight="1">
      <c r="A240" s="40"/>
      <c r="B240" s="41"/>
      <c r="C240" s="245" t="s">
        <v>855</v>
      </c>
      <c r="D240" s="245" t="s">
        <v>170</v>
      </c>
      <c r="E240" s="246" t="s">
        <v>2762</v>
      </c>
      <c r="F240" s="247" t="s">
        <v>2763</v>
      </c>
      <c r="G240" s="248" t="s">
        <v>2655</v>
      </c>
      <c r="H240" s="249">
        <v>8</v>
      </c>
      <c r="I240" s="250"/>
      <c r="J240" s="251">
        <f>ROUND(I240*H240,2)</f>
        <v>0</v>
      </c>
      <c r="K240" s="247" t="s">
        <v>1</v>
      </c>
      <c r="L240" s="46"/>
      <c r="M240" s="252" t="s">
        <v>1</v>
      </c>
      <c r="N240" s="253" t="s">
        <v>42</v>
      </c>
      <c r="O240" s="93"/>
      <c r="P240" s="254">
        <f>O240*H240</f>
        <v>0</v>
      </c>
      <c r="Q240" s="254">
        <v>0</v>
      </c>
      <c r="R240" s="254">
        <f>Q240*H240</f>
        <v>0</v>
      </c>
      <c r="S240" s="254">
        <v>0</v>
      </c>
      <c r="T240" s="255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56" t="s">
        <v>175</v>
      </c>
      <c r="AT240" s="256" t="s">
        <v>170</v>
      </c>
      <c r="AU240" s="256" t="s">
        <v>175</v>
      </c>
      <c r="AY240" s="19" t="s">
        <v>167</v>
      </c>
      <c r="BE240" s="257">
        <f>IF(N240="základní",J240,0)</f>
        <v>0</v>
      </c>
      <c r="BF240" s="257">
        <f>IF(N240="snížená",J240,0)</f>
        <v>0</v>
      </c>
      <c r="BG240" s="257">
        <f>IF(N240="zákl. přenesená",J240,0)</f>
        <v>0</v>
      </c>
      <c r="BH240" s="257">
        <f>IF(N240="sníž. přenesená",J240,0)</f>
        <v>0</v>
      </c>
      <c r="BI240" s="257">
        <f>IF(N240="nulová",J240,0)</f>
        <v>0</v>
      </c>
      <c r="BJ240" s="19" t="s">
        <v>85</v>
      </c>
      <c r="BK240" s="257">
        <f>ROUND(I240*H240,2)</f>
        <v>0</v>
      </c>
      <c r="BL240" s="19" t="s">
        <v>175</v>
      </c>
      <c r="BM240" s="256" t="s">
        <v>1336</v>
      </c>
    </row>
    <row r="241" spans="1:65" s="2" customFormat="1" ht="16.5" customHeight="1">
      <c r="A241" s="40"/>
      <c r="B241" s="41"/>
      <c r="C241" s="245" t="s">
        <v>860</v>
      </c>
      <c r="D241" s="245" t="s">
        <v>170</v>
      </c>
      <c r="E241" s="246" t="s">
        <v>2796</v>
      </c>
      <c r="F241" s="247" t="s">
        <v>2797</v>
      </c>
      <c r="G241" s="248" t="s">
        <v>2655</v>
      </c>
      <c r="H241" s="249">
        <v>8</v>
      </c>
      <c r="I241" s="250"/>
      <c r="J241" s="251">
        <f>ROUND(I241*H241,2)</f>
        <v>0</v>
      </c>
      <c r="K241" s="247" t="s">
        <v>1</v>
      </c>
      <c r="L241" s="46"/>
      <c r="M241" s="252" t="s">
        <v>1</v>
      </c>
      <c r="N241" s="253" t="s">
        <v>42</v>
      </c>
      <c r="O241" s="93"/>
      <c r="P241" s="254">
        <f>O241*H241</f>
        <v>0</v>
      </c>
      <c r="Q241" s="254">
        <v>0</v>
      </c>
      <c r="R241" s="254">
        <f>Q241*H241</f>
        <v>0</v>
      </c>
      <c r="S241" s="254">
        <v>0</v>
      </c>
      <c r="T241" s="255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56" t="s">
        <v>175</v>
      </c>
      <c r="AT241" s="256" t="s">
        <v>170</v>
      </c>
      <c r="AU241" s="256" t="s">
        <v>175</v>
      </c>
      <c r="AY241" s="19" t="s">
        <v>167</v>
      </c>
      <c r="BE241" s="257">
        <f>IF(N241="základní",J241,0)</f>
        <v>0</v>
      </c>
      <c r="BF241" s="257">
        <f>IF(N241="snížená",J241,0)</f>
        <v>0</v>
      </c>
      <c r="BG241" s="257">
        <f>IF(N241="zákl. přenesená",J241,0)</f>
        <v>0</v>
      </c>
      <c r="BH241" s="257">
        <f>IF(N241="sníž. přenesená",J241,0)</f>
        <v>0</v>
      </c>
      <c r="BI241" s="257">
        <f>IF(N241="nulová",J241,0)</f>
        <v>0</v>
      </c>
      <c r="BJ241" s="19" t="s">
        <v>85</v>
      </c>
      <c r="BK241" s="257">
        <f>ROUND(I241*H241,2)</f>
        <v>0</v>
      </c>
      <c r="BL241" s="19" t="s">
        <v>175</v>
      </c>
      <c r="BM241" s="256" t="s">
        <v>1339</v>
      </c>
    </row>
    <row r="242" spans="1:65" s="2" customFormat="1" ht="21.75" customHeight="1">
      <c r="A242" s="40"/>
      <c r="B242" s="41"/>
      <c r="C242" s="245" t="s">
        <v>867</v>
      </c>
      <c r="D242" s="245" t="s">
        <v>170</v>
      </c>
      <c r="E242" s="246" t="s">
        <v>2798</v>
      </c>
      <c r="F242" s="247" t="s">
        <v>2799</v>
      </c>
      <c r="G242" s="248" t="s">
        <v>2655</v>
      </c>
      <c r="H242" s="249">
        <v>1</v>
      </c>
      <c r="I242" s="250"/>
      <c r="J242" s="251">
        <f>ROUND(I242*H242,2)</f>
        <v>0</v>
      </c>
      <c r="K242" s="247" t="s">
        <v>1</v>
      </c>
      <c r="L242" s="46"/>
      <c r="M242" s="252" t="s">
        <v>1</v>
      </c>
      <c r="N242" s="253" t="s">
        <v>42</v>
      </c>
      <c r="O242" s="93"/>
      <c r="P242" s="254">
        <f>O242*H242</f>
        <v>0</v>
      </c>
      <c r="Q242" s="254">
        <v>0</v>
      </c>
      <c r="R242" s="254">
        <f>Q242*H242</f>
        <v>0</v>
      </c>
      <c r="S242" s="254">
        <v>0</v>
      </c>
      <c r="T242" s="255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56" t="s">
        <v>175</v>
      </c>
      <c r="AT242" s="256" t="s">
        <v>170</v>
      </c>
      <c r="AU242" s="256" t="s">
        <v>175</v>
      </c>
      <c r="AY242" s="19" t="s">
        <v>167</v>
      </c>
      <c r="BE242" s="257">
        <f>IF(N242="základní",J242,0)</f>
        <v>0</v>
      </c>
      <c r="BF242" s="257">
        <f>IF(N242="snížená",J242,0)</f>
        <v>0</v>
      </c>
      <c r="BG242" s="257">
        <f>IF(N242="zákl. přenesená",J242,0)</f>
        <v>0</v>
      </c>
      <c r="BH242" s="257">
        <f>IF(N242="sníž. přenesená",J242,0)</f>
        <v>0</v>
      </c>
      <c r="BI242" s="257">
        <f>IF(N242="nulová",J242,0)</f>
        <v>0</v>
      </c>
      <c r="BJ242" s="19" t="s">
        <v>85</v>
      </c>
      <c r="BK242" s="257">
        <f>ROUND(I242*H242,2)</f>
        <v>0</v>
      </c>
      <c r="BL242" s="19" t="s">
        <v>175</v>
      </c>
      <c r="BM242" s="256" t="s">
        <v>1343</v>
      </c>
    </row>
    <row r="243" spans="1:63" s="17" customFormat="1" ht="20.85" customHeight="1">
      <c r="A243" s="17"/>
      <c r="B243" s="324"/>
      <c r="C243" s="325"/>
      <c r="D243" s="326" t="s">
        <v>76</v>
      </c>
      <c r="E243" s="326" t="s">
        <v>2812</v>
      </c>
      <c r="F243" s="326" t="s">
        <v>2813</v>
      </c>
      <c r="G243" s="325"/>
      <c r="H243" s="325"/>
      <c r="I243" s="327"/>
      <c r="J243" s="328">
        <f>BK243</f>
        <v>0</v>
      </c>
      <c r="K243" s="325"/>
      <c r="L243" s="329"/>
      <c r="M243" s="330"/>
      <c r="N243" s="331"/>
      <c r="O243" s="331"/>
      <c r="P243" s="332">
        <f>SUM(P244:P252)</f>
        <v>0</v>
      </c>
      <c r="Q243" s="331"/>
      <c r="R243" s="332">
        <f>SUM(R244:R252)</f>
        <v>0</v>
      </c>
      <c r="S243" s="331"/>
      <c r="T243" s="333">
        <f>SUM(T244:T252)</f>
        <v>0</v>
      </c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R243" s="334" t="s">
        <v>85</v>
      </c>
      <c r="AT243" s="335" t="s">
        <v>76</v>
      </c>
      <c r="AU243" s="335" t="s">
        <v>209</v>
      </c>
      <c r="AY243" s="334" t="s">
        <v>167</v>
      </c>
      <c r="BK243" s="336">
        <f>SUM(BK244:BK252)</f>
        <v>0</v>
      </c>
    </row>
    <row r="244" spans="1:65" s="2" customFormat="1" ht="16.5" customHeight="1">
      <c r="A244" s="40"/>
      <c r="B244" s="41"/>
      <c r="C244" s="245" t="s">
        <v>871</v>
      </c>
      <c r="D244" s="245" t="s">
        <v>170</v>
      </c>
      <c r="E244" s="246" t="s">
        <v>2772</v>
      </c>
      <c r="F244" s="247" t="s">
        <v>2773</v>
      </c>
      <c r="G244" s="248" t="s">
        <v>2655</v>
      </c>
      <c r="H244" s="249">
        <v>1</v>
      </c>
      <c r="I244" s="250"/>
      <c r="J244" s="251">
        <f>ROUND(I244*H244,2)</f>
        <v>0</v>
      </c>
      <c r="K244" s="247" t="s">
        <v>1</v>
      </c>
      <c r="L244" s="46"/>
      <c r="M244" s="252" t="s">
        <v>1</v>
      </c>
      <c r="N244" s="253" t="s">
        <v>42</v>
      </c>
      <c r="O244" s="93"/>
      <c r="P244" s="254">
        <f>O244*H244</f>
        <v>0</v>
      </c>
      <c r="Q244" s="254">
        <v>0</v>
      </c>
      <c r="R244" s="254">
        <f>Q244*H244</f>
        <v>0</v>
      </c>
      <c r="S244" s="254">
        <v>0</v>
      </c>
      <c r="T244" s="255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56" t="s">
        <v>175</v>
      </c>
      <c r="AT244" s="256" t="s">
        <v>170</v>
      </c>
      <c r="AU244" s="256" t="s">
        <v>175</v>
      </c>
      <c r="AY244" s="19" t="s">
        <v>167</v>
      </c>
      <c r="BE244" s="257">
        <f>IF(N244="základní",J244,0)</f>
        <v>0</v>
      </c>
      <c r="BF244" s="257">
        <f>IF(N244="snížená",J244,0)</f>
        <v>0</v>
      </c>
      <c r="BG244" s="257">
        <f>IF(N244="zákl. přenesená",J244,0)</f>
        <v>0</v>
      </c>
      <c r="BH244" s="257">
        <f>IF(N244="sníž. přenesená",J244,0)</f>
        <v>0</v>
      </c>
      <c r="BI244" s="257">
        <f>IF(N244="nulová",J244,0)</f>
        <v>0</v>
      </c>
      <c r="BJ244" s="19" t="s">
        <v>85</v>
      </c>
      <c r="BK244" s="257">
        <f>ROUND(I244*H244,2)</f>
        <v>0</v>
      </c>
      <c r="BL244" s="19" t="s">
        <v>175</v>
      </c>
      <c r="BM244" s="256" t="s">
        <v>1346</v>
      </c>
    </row>
    <row r="245" spans="1:65" s="2" customFormat="1" ht="16.5" customHeight="1">
      <c r="A245" s="40"/>
      <c r="B245" s="41"/>
      <c r="C245" s="245" t="s">
        <v>876</v>
      </c>
      <c r="D245" s="245" t="s">
        <v>170</v>
      </c>
      <c r="E245" s="246" t="s">
        <v>2802</v>
      </c>
      <c r="F245" s="247" t="s">
        <v>2775</v>
      </c>
      <c r="G245" s="248" t="s">
        <v>2655</v>
      </c>
      <c r="H245" s="249">
        <v>1</v>
      </c>
      <c r="I245" s="250"/>
      <c r="J245" s="251">
        <f>ROUND(I245*H245,2)</f>
        <v>0</v>
      </c>
      <c r="K245" s="247" t="s">
        <v>1</v>
      </c>
      <c r="L245" s="46"/>
      <c r="M245" s="252" t="s">
        <v>1</v>
      </c>
      <c r="N245" s="253" t="s">
        <v>42</v>
      </c>
      <c r="O245" s="93"/>
      <c r="P245" s="254">
        <f>O245*H245</f>
        <v>0</v>
      </c>
      <c r="Q245" s="254">
        <v>0</v>
      </c>
      <c r="R245" s="254">
        <f>Q245*H245</f>
        <v>0</v>
      </c>
      <c r="S245" s="254">
        <v>0</v>
      </c>
      <c r="T245" s="255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56" t="s">
        <v>175</v>
      </c>
      <c r="AT245" s="256" t="s">
        <v>170</v>
      </c>
      <c r="AU245" s="256" t="s">
        <v>175</v>
      </c>
      <c r="AY245" s="19" t="s">
        <v>167</v>
      </c>
      <c r="BE245" s="257">
        <f>IF(N245="základní",J245,0)</f>
        <v>0</v>
      </c>
      <c r="BF245" s="257">
        <f>IF(N245="snížená",J245,0)</f>
        <v>0</v>
      </c>
      <c r="BG245" s="257">
        <f>IF(N245="zákl. přenesená",J245,0)</f>
        <v>0</v>
      </c>
      <c r="BH245" s="257">
        <f>IF(N245="sníž. přenesená",J245,0)</f>
        <v>0</v>
      </c>
      <c r="BI245" s="257">
        <f>IF(N245="nulová",J245,0)</f>
        <v>0</v>
      </c>
      <c r="BJ245" s="19" t="s">
        <v>85</v>
      </c>
      <c r="BK245" s="257">
        <f>ROUND(I245*H245,2)</f>
        <v>0</v>
      </c>
      <c r="BL245" s="19" t="s">
        <v>175</v>
      </c>
      <c r="BM245" s="256" t="s">
        <v>1349</v>
      </c>
    </row>
    <row r="246" spans="1:65" s="2" customFormat="1" ht="16.5" customHeight="1">
      <c r="A246" s="40"/>
      <c r="B246" s="41"/>
      <c r="C246" s="245" t="s">
        <v>881</v>
      </c>
      <c r="D246" s="245" t="s">
        <v>170</v>
      </c>
      <c r="E246" s="246" t="s">
        <v>2768</v>
      </c>
      <c r="F246" s="247" t="s">
        <v>2769</v>
      </c>
      <c r="G246" s="248" t="s">
        <v>2655</v>
      </c>
      <c r="H246" s="249">
        <v>2</v>
      </c>
      <c r="I246" s="250"/>
      <c r="J246" s="251">
        <f>ROUND(I246*H246,2)</f>
        <v>0</v>
      </c>
      <c r="K246" s="247" t="s">
        <v>1</v>
      </c>
      <c r="L246" s="46"/>
      <c r="M246" s="252" t="s">
        <v>1</v>
      </c>
      <c r="N246" s="253" t="s">
        <v>42</v>
      </c>
      <c r="O246" s="93"/>
      <c r="P246" s="254">
        <f>O246*H246</f>
        <v>0</v>
      </c>
      <c r="Q246" s="254">
        <v>0</v>
      </c>
      <c r="R246" s="254">
        <f>Q246*H246</f>
        <v>0</v>
      </c>
      <c r="S246" s="254">
        <v>0</v>
      </c>
      <c r="T246" s="255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56" t="s">
        <v>175</v>
      </c>
      <c r="AT246" s="256" t="s">
        <v>170</v>
      </c>
      <c r="AU246" s="256" t="s">
        <v>175</v>
      </c>
      <c r="AY246" s="19" t="s">
        <v>167</v>
      </c>
      <c r="BE246" s="257">
        <f>IF(N246="základní",J246,0)</f>
        <v>0</v>
      </c>
      <c r="BF246" s="257">
        <f>IF(N246="snížená",J246,0)</f>
        <v>0</v>
      </c>
      <c r="BG246" s="257">
        <f>IF(N246="zákl. přenesená",J246,0)</f>
        <v>0</v>
      </c>
      <c r="BH246" s="257">
        <f>IF(N246="sníž. přenesená",J246,0)</f>
        <v>0</v>
      </c>
      <c r="BI246" s="257">
        <f>IF(N246="nulová",J246,0)</f>
        <v>0</v>
      </c>
      <c r="BJ246" s="19" t="s">
        <v>85</v>
      </c>
      <c r="BK246" s="257">
        <f>ROUND(I246*H246,2)</f>
        <v>0</v>
      </c>
      <c r="BL246" s="19" t="s">
        <v>175</v>
      </c>
      <c r="BM246" s="256" t="s">
        <v>1352</v>
      </c>
    </row>
    <row r="247" spans="1:65" s="2" customFormat="1" ht="16.5" customHeight="1">
      <c r="A247" s="40"/>
      <c r="B247" s="41"/>
      <c r="C247" s="245" t="s">
        <v>885</v>
      </c>
      <c r="D247" s="245" t="s">
        <v>170</v>
      </c>
      <c r="E247" s="246" t="s">
        <v>2814</v>
      </c>
      <c r="F247" s="247" t="s">
        <v>2815</v>
      </c>
      <c r="G247" s="248" t="s">
        <v>2655</v>
      </c>
      <c r="H247" s="249">
        <v>1</v>
      </c>
      <c r="I247" s="250"/>
      <c r="J247" s="251">
        <f>ROUND(I247*H247,2)</f>
        <v>0</v>
      </c>
      <c r="K247" s="247" t="s">
        <v>1</v>
      </c>
      <c r="L247" s="46"/>
      <c r="M247" s="252" t="s">
        <v>1</v>
      </c>
      <c r="N247" s="253" t="s">
        <v>42</v>
      </c>
      <c r="O247" s="93"/>
      <c r="P247" s="254">
        <f>O247*H247</f>
        <v>0</v>
      </c>
      <c r="Q247" s="254">
        <v>0</v>
      </c>
      <c r="R247" s="254">
        <f>Q247*H247</f>
        <v>0</v>
      </c>
      <c r="S247" s="254">
        <v>0</v>
      </c>
      <c r="T247" s="255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56" t="s">
        <v>175</v>
      </c>
      <c r="AT247" s="256" t="s">
        <v>170</v>
      </c>
      <c r="AU247" s="256" t="s">
        <v>175</v>
      </c>
      <c r="AY247" s="19" t="s">
        <v>167</v>
      </c>
      <c r="BE247" s="257">
        <f>IF(N247="základní",J247,0)</f>
        <v>0</v>
      </c>
      <c r="BF247" s="257">
        <f>IF(N247="snížená",J247,0)</f>
        <v>0</v>
      </c>
      <c r="BG247" s="257">
        <f>IF(N247="zákl. přenesená",J247,0)</f>
        <v>0</v>
      </c>
      <c r="BH247" s="257">
        <f>IF(N247="sníž. přenesená",J247,0)</f>
        <v>0</v>
      </c>
      <c r="BI247" s="257">
        <f>IF(N247="nulová",J247,0)</f>
        <v>0</v>
      </c>
      <c r="BJ247" s="19" t="s">
        <v>85</v>
      </c>
      <c r="BK247" s="257">
        <f>ROUND(I247*H247,2)</f>
        <v>0</v>
      </c>
      <c r="BL247" s="19" t="s">
        <v>175</v>
      </c>
      <c r="BM247" s="256" t="s">
        <v>1355</v>
      </c>
    </row>
    <row r="248" spans="1:65" s="2" customFormat="1" ht="16.5" customHeight="1">
      <c r="A248" s="40"/>
      <c r="B248" s="41"/>
      <c r="C248" s="245" t="s">
        <v>893</v>
      </c>
      <c r="D248" s="245" t="s">
        <v>170</v>
      </c>
      <c r="E248" s="246" t="s">
        <v>2816</v>
      </c>
      <c r="F248" s="247" t="s">
        <v>2817</v>
      </c>
      <c r="G248" s="248" t="s">
        <v>2655</v>
      </c>
      <c r="H248" s="249">
        <v>1</v>
      </c>
      <c r="I248" s="250"/>
      <c r="J248" s="251">
        <f>ROUND(I248*H248,2)</f>
        <v>0</v>
      </c>
      <c r="K248" s="247" t="s">
        <v>1</v>
      </c>
      <c r="L248" s="46"/>
      <c r="M248" s="252" t="s">
        <v>1</v>
      </c>
      <c r="N248" s="253" t="s">
        <v>42</v>
      </c>
      <c r="O248" s="93"/>
      <c r="P248" s="254">
        <f>O248*H248</f>
        <v>0</v>
      </c>
      <c r="Q248" s="254">
        <v>0</v>
      </c>
      <c r="R248" s="254">
        <f>Q248*H248</f>
        <v>0</v>
      </c>
      <c r="S248" s="254">
        <v>0</v>
      </c>
      <c r="T248" s="255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56" t="s">
        <v>175</v>
      </c>
      <c r="AT248" s="256" t="s">
        <v>170</v>
      </c>
      <c r="AU248" s="256" t="s">
        <v>175</v>
      </c>
      <c r="AY248" s="19" t="s">
        <v>167</v>
      </c>
      <c r="BE248" s="257">
        <f>IF(N248="základní",J248,0)</f>
        <v>0</v>
      </c>
      <c r="BF248" s="257">
        <f>IF(N248="snížená",J248,0)</f>
        <v>0</v>
      </c>
      <c r="BG248" s="257">
        <f>IF(N248="zákl. přenesená",J248,0)</f>
        <v>0</v>
      </c>
      <c r="BH248" s="257">
        <f>IF(N248="sníž. přenesená",J248,0)</f>
        <v>0</v>
      </c>
      <c r="BI248" s="257">
        <f>IF(N248="nulová",J248,0)</f>
        <v>0</v>
      </c>
      <c r="BJ248" s="19" t="s">
        <v>85</v>
      </c>
      <c r="BK248" s="257">
        <f>ROUND(I248*H248,2)</f>
        <v>0</v>
      </c>
      <c r="BL248" s="19" t="s">
        <v>175</v>
      </c>
      <c r="BM248" s="256" t="s">
        <v>1358</v>
      </c>
    </row>
    <row r="249" spans="1:65" s="2" customFormat="1" ht="16.5" customHeight="1">
      <c r="A249" s="40"/>
      <c r="B249" s="41"/>
      <c r="C249" s="245" t="s">
        <v>900</v>
      </c>
      <c r="D249" s="245" t="s">
        <v>170</v>
      </c>
      <c r="E249" s="246" t="s">
        <v>2805</v>
      </c>
      <c r="F249" s="247" t="s">
        <v>2777</v>
      </c>
      <c r="G249" s="248" t="s">
        <v>2655</v>
      </c>
      <c r="H249" s="249">
        <v>2</v>
      </c>
      <c r="I249" s="250"/>
      <c r="J249" s="251">
        <f>ROUND(I249*H249,2)</f>
        <v>0</v>
      </c>
      <c r="K249" s="247" t="s">
        <v>1</v>
      </c>
      <c r="L249" s="46"/>
      <c r="M249" s="252" t="s">
        <v>1</v>
      </c>
      <c r="N249" s="253" t="s">
        <v>42</v>
      </c>
      <c r="O249" s="93"/>
      <c r="P249" s="254">
        <f>O249*H249</f>
        <v>0</v>
      </c>
      <c r="Q249" s="254">
        <v>0</v>
      </c>
      <c r="R249" s="254">
        <f>Q249*H249</f>
        <v>0</v>
      </c>
      <c r="S249" s="254">
        <v>0</v>
      </c>
      <c r="T249" s="255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56" t="s">
        <v>175</v>
      </c>
      <c r="AT249" s="256" t="s">
        <v>170</v>
      </c>
      <c r="AU249" s="256" t="s">
        <v>175</v>
      </c>
      <c r="AY249" s="19" t="s">
        <v>167</v>
      </c>
      <c r="BE249" s="257">
        <f>IF(N249="základní",J249,0)</f>
        <v>0</v>
      </c>
      <c r="BF249" s="257">
        <f>IF(N249="snížená",J249,0)</f>
        <v>0</v>
      </c>
      <c r="BG249" s="257">
        <f>IF(N249="zákl. přenesená",J249,0)</f>
        <v>0</v>
      </c>
      <c r="BH249" s="257">
        <f>IF(N249="sníž. přenesená",J249,0)</f>
        <v>0</v>
      </c>
      <c r="BI249" s="257">
        <f>IF(N249="nulová",J249,0)</f>
        <v>0</v>
      </c>
      <c r="BJ249" s="19" t="s">
        <v>85</v>
      </c>
      <c r="BK249" s="257">
        <f>ROUND(I249*H249,2)</f>
        <v>0</v>
      </c>
      <c r="BL249" s="19" t="s">
        <v>175</v>
      </c>
      <c r="BM249" s="256" t="s">
        <v>1361</v>
      </c>
    </row>
    <row r="250" spans="1:65" s="2" customFormat="1" ht="16.5" customHeight="1">
      <c r="A250" s="40"/>
      <c r="B250" s="41"/>
      <c r="C250" s="245" t="s">
        <v>911</v>
      </c>
      <c r="D250" s="245" t="s">
        <v>170</v>
      </c>
      <c r="E250" s="246" t="s">
        <v>2818</v>
      </c>
      <c r="F250" s="247" t="s">
        <v>2819</v>
      </c>
      <c r="G250" s="248" t="s">
        <v>2655</v>
      </c>
      <c r="H250" s="249">
        <v>1</v>
      </c>
      <c r="I250" s="250"/>
      <c r="J250" s="251">
        <f>ROUND(I250*H250,2)</f>
        <v>0</v>
      </c>
      <c r="K250" s="247" t="s">
        <v>1</v>
      </c>
      <c r="L250" s="46"/>
      <c r="M250" s="252" t="s">
        <v>1</v>
      </c>
      <c r="N250" s="253" t="s">
        <v>42</v>
      </c>
      <c r="O250" s="93"/>
      <c r="P250" s="254">
        <f>O250*H250</f>
        <v>0</v>
      </c>
      <c r="Q250" s="254">
        <v>0</v>
      </c>
      <c r="R250" s="254">
        <f>Q250*H250</f>
        <v>0</v>
      </c>
      <c r="S250" s="254">
        <v>0</v>
      </c>
      <c r="T250" s="255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56" t="s">
        <v>175</v>
      </c>
      <c r="AT250" s="256" t="s">
        <v>170</v>
      </c>
      <c r="AU250" s="256" t="s">
        <v>175</v>
      </c>
      <c r="AY250" s="19" t="s">
        <v>167</v>
      </c>
      <c r="BE250" s="257">
        <f>IF(N250="základní",J250,0)</f>
        <v>0</v>
      </c>
      <c r="BF250" s="257">
        <f>IF(N250="snížená",J250,0)</f>
        <v>0</v>
      </c>
      <c r="BG250" s="257">
        <f>IF(N250="zákl. přenesená",J250,0)</f>
        <v>0</v>
      </c>
      <c r="BH250" s="257">
        <f>IF(N250="sníž. přenesená",J250,0)</f>
        <v>0</v>
      </c>
      <c r="BI250" s="257">
        <f>IF(N250="nulová",J250,0)</f>
        <v>0</v>
      </c>
      <c r="BJ250" s="19" t="s">
        <v>85</v>
      </c>
      <c r="BK250" s="257">
        <f>ROUND(I250*H250,2)</f>
        <v>0</v>
      </c>
      <c r="BL250" s="19" t="s">
        <v>175</v>
      </c>
      <c r="BM250" s="256" t="s">
        <v>1364</v>
      </c>
    </row>
    <row r="251" spans="1:65" s="2" customFormat="1" ht="16.5" customHeight="1">
      <c r="A251" s="40"/>
      <c r="B251" s="41"/>
      <c r="C251" s="245" t="s">
        <v>917</v>
      </c>
      <c r="D251" s="245" t="s">
        <v>170</v>
      </c>
      <c r="E251" s="246" t="s">
        <v>2820</v>
      </c>
      <c r="F251" s="247" t="s">
        <v>2821</v>
      </c>
      <c r="G251" s="248" t="s">
        <v>2655</v>
      </c>
      <c r="H251" s="249">
        <v>1</v>
      </c>
      <c r="I251" s="250"/>
      <c r="J251" s="251">
        <f>ROUND(I251*H251,2)</f>
        <v>0</v>
      </c>
      <c r="K251" s="247" t="s">
        <v>1</v>
      </c>
      <c r="L251" s="46"/>
      <c r="M251" s="252" t="s">
        <v>1</v>
      </c>
      <c r="N251" s="253" t="s">
        <v>42</v>
      </c>
      <c r="O251" s="93"/>
      <c r="P251" s="254">
        <f>O251*H251</f>
        <v>0</v>
      </c>
      <c r="Q251" s="254">
        <v>0</v>
      </c>
      <c r="R251" s="254">
        <f>Q251*H251</f>
        <v>0</v>
      </c>
      <c r="S251" s="254">
        <v>0</v>
      </c>
      <c r="T251" s="255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56" t="s">
        <v>175</v>
      </c>
      <c r="AT251" s="256" t="s">
        <v>170</v>
      </c>
      <c r="AU251" s="256" t="s">
        <v>175</v>
      </c>
      <c r="AY251" s="19" t="s">
        <v>167</v>
      </c>
      <c r="BE251" s="257">
        <f>IF(N251="základní",J251,0)</f>
        <v>0</v>
      </c>
      <c r="BF251" s="257">
        <f>IF(N251="snížená",J251,0)</f>
        <v>0</v>
      </c>
      <c r="BG251" s="257">
        <f>IF(N251="zákl. přenesená",J251,0)</f>
        <v>0</v>
      </c>
      <c r="BH251" s="257">
        <f>IF(N251="sníž. přenesená",J251,0)</f>
        <v>0</v>
      </c>
      <c r="BI251" s="257">
        <f>IF(N251="nulová",J251,0)</f>
        <v>0</v>
      </c>
      <c r="BJ251" s="19" t="s">
        <v>85</v>
      </c>
      <c r="BK251" s="257">
        <f>ROUND(I251*H251,2)</f>
        <v>0</v>
      </c>
      <c r="BL251" s="19" t="s">
        <v>175</v>
      </c>
      <c r="BM251" s="256" t="s">
        <v>1367</v>
      </c>
    </row>
    <row r="252" spans="1:65" s="2" customFormat="1" ht="16.5" customHeight="1">
      <c r="A252" s="40"/>
      <c r="B252" s="41"/>
      <c r="C252" s="245" t="s">
        <v>922</v>
      </c>
      <c r="D252" s="245" t="s">
        <v>170</v>
      </c>
      <c r="E252" s="246" t="s">
        <v>2822</v>
      </c>
      <c r="F252" s="247" t="s">
        <v>2823</v>
      </c>
      <c r="G252" s="248" t="s">
        <v>2655</v>
      </c>
      <c r="H252" s="249">
        <v>1</v>
      </c>
      <c r="I252" s="250"/>
      <c r="J252" s="251">
        <f>ROUND(I252*H252,2)</f>
        <v>0</v>
      </c>
      <c r="K252" s="247" t="s">
        <v>1</v>
      </c>
      <c r="L252" s="46"/>
      <c r="M252" s="252" t="s">
        <v>1</v>
      </c>
      <c r="N252" s="253" t="s">
        <v>42</v>
      </c>
      <c r="O252" s="93"/>
      <c r="P252" s="254">
        <f>O252*H252</f>
        <v>0</v>
      </c>
      <c r="Q252" s="254">
        <v>0</v>
      </c>
      <c r="R252" s="254">
        <f>Q252*H252</f>
        <v>0</v>
      </c>
      <c r="S252" s="254">
        <v>0</v>
      </c>
      <c r="T252" s="255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56" t="s">
        <v>175</v>
      </c>
      <c r="AT252" s="256" t="s">
        <v>170</v>
      </c>
      <c r="AU252" s="256" t="s">
        <v>175</v>
      </c>
      <c r="AY252" s="19" t="s">
        <v>167</v>
      </c>
      <c r="BE252" s="257">
        <f>IF(N252="základní",J252,0)</f>
        <v>0</v>
      </c>
      <c r="BF252" s="257">
        <f>IF(N252="snížená",J252,0)</f>
        <v>0</v>
      </c>
      <c r="BG252" s="257">
        <f>IF(N252="zákl. přenesená",J252,0)</f>
        <v>0</v>
      </c>
      <c r="BH252" s="257">
        <f>IF(N252="sníž. přenesená",J252,0)</f>
        <v>0</v>
      </c>
      <c r="BI252" s="257">
        <f>IF(N252="nulová",J252,0)</f>
        <v>0</v>
      </c>
      <c r="BJ252" s="19" t="s">
        <v>85</v>
      </c>
      <c r="BK252" s="257">
        <f>ROUND(I252*H252,2)</f>
        <v>0</v>
      </c>
      <c r="BL252" s="19" t="s">
        <v>175</v>
      </c>
      <c r="BM252" s="256" t="s">
        <v>1370</v>
      </c>
    </row>
    <row r="253" spans="1:63" s="17" customFormat="1" ht="20.85" customHeight="1">
      <c r="A253" s="17"/>
      <c r="B253" s="324"/>
      <c r="C253" s="325"/>
      <c r="D253" s="326" t="s">
        <v>76</v>
      </c>
      <c r="E253" s="326" t="s">
        <v>2824</v>
      </c>
      <c r="F253" s="326" t="s">
        <v>2825</v>
      </c>
      <c r="G253" s="325"/>
      <c r="H253" s="325"/>
      <c r="I253" s="327"/>
      <c r="J253" s="328">
        <f>BK253</f>
        <v>0</v>
      </c>
      <c r="K253" s="325"/>
      <c r="L253" s="329"/>
      <c r="M253" s="330"/>
      <c r="N253" s="331"/>
      <c r="O253" s="331"/>
      <c r="P253" s="332">
        <f>SUM(P254:P263)</f>
        <v>0</v>
      </c>
      <c r="Q253" s="331"/>
      <c r="R253" s="332">
        <f>SUM(R254:R263)</f>
        <v>0</v>
      </c>
      <c r="S253" s="331"/>
      <c r="T253" s="333">
        <f>SUM(T254:T263)</f>
        <v>0</v>
      </c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R253" s="334" t="s">
        <v>85</v>
      </c>
      <c r="AT253" s="335" t="s">
        <v>76</v>
      </c>
      <c r="AU253" s="335" t="s">
        <v>209</v>
      </c>
      <c r="AY253" s="334" t="s">
        <v>167</v>
      </c>
      <c r="BK253" s="336">
        <f>SUM(BK254:BK263)</f>
        <v>0</v>
      </c>
    </row>
    <row r="254" spans="1:65" s="2" customFormat="1" ht="16.5" customHeight="1">
      <c r="A254" s="40"/>
      <c r="B254" s="41"/>
      <c r="C254" s="245" t="s">
        <v>926</v>
      </c>
      <c r="D254" s="245" t="s">
        <v>170</v>
      </c>
      <c r="E254" s="246" t="s">
        <v>2752</v>
      </c>
      <c r="F254" s="247" t="s">
        <v>2753</v>
      </c>
      <c r="G254" s="248" t="s">
        <v>2655</v>
      </c>
      <c r="H254" s="249">
        <v>1</v>
      </c>
      <c r="I254" s="250"/>
      <c r="J254" s="251">
        <f>ROUND(I254*H254,2)</f>
        <v>0</v>
      </c>
      <c r="K254" s="247" t="s">
        <v>1</v>
      </c>
      <c r="L254" s="46"/>
      <c r="M254" s="252" t="s">
        <v>1</v>
      </c>
      <c r="N254" s="253" t="s">
        <v>42</v>
      </c>
      <c r="O254" s="93"/>
      <c r="P254" s="254">
        <f>O254*H254</f>
        <v>0</v>
      </c>
      <c r="Q254" s="254">
        <v>0</v>
      </c>
      <c r="R254" s="254">
        <f>Q254*H254</f>
        <v>0</v>
      </c>
      <c r="S254" s="254">
        <v>0</v>
      </c>
      <c r="T254" s="255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56" t="s">
        <v>175</v>
      </c>
      <c r="AT254" s="256" t="s">
        <v>170</v>
      </c>
      <c r="AU254" s="256" t="s">
        <v>175</v>
      </c>
      <c r="AY254" s="19" t="s">
        <v>167</v>
      </c>
      <c r="BE254" s="257">
        <f>IF(N254="základní",J254,0)</f>
        <v>0</v>
      </c>
      <c r="BF254" s="257">
        <f>IF(N254="snížená",J254,0)</f>
        <v>0</v>
      </c>
      <c r="BG254" s="257">
        <f>IF(N254="zákl. přenesená",J254,0)</f>
        <v>0</v>
      </c>
      <c r="BH254" s="257">
        <f>IF(N254="sníž. přenesená",J254,0)</f>
        <v>0</v>
      </c>
      <c r="BI254" s="257">
        <f>IF(N254="nulová",J254,0)</f>
        <v>0</v>
      </c>
      <c r="BJ254" s="19" t="s">
        <v>85</v>
      </c>
      <c r="BK254" s="257">
        <f>ROUND(I254*H254,2)</f>
        <v>0</v>
      </c>
      <c r="BL254" s="19" t="s">
        <v>175</v>
      </c>
      <c r="BM254" s="256" t="s">
        <v>1374</v>
      </c>
    </row>
    <row r="255" spans="1:65" s="2" customFormat="1" ht="16.5" customHeight="1">
      <c r="A255" s="40"/>
      <c r="B255" s="41"/>
      <c r="C255" s="245" t="s">
        <v>932</v>
      </c>
      <c r="D255" s="245" t="s">
        <v>170</v>
      </c>
      <c r="E255" s="246" t="s">
        <v>2754</v>
      </c>
      <c r="F255" s="247" t="s">
        <v>2755</v>
      </c>
      <c r="G255" s="248" t="s">
        <v>2655</v>
      </c>
      <c r="H255" s="249">
        <v>1</v>
      </c>
      <c r="I255" s="250"/>
      <c r="J255" s="251">
        <f>ROUND(I255*H255,2)</f>
        <v>0</v>
      </c>
      <c r="K255" s="247" t="s">
        <v>1</v>
      </c>
      <c r="L255" s="46"/>
      <c r="M255" s="252" t="s">
        <v>1</v>
      </c>
      <c r="N255" s="253" t="s">
        <v>42</v>
      </c>
      <c r="O255" s="93"/>
      <c r="P255" s="254">
        <f>O255*H255</f>
        <v>0</v>
      </c>
      <c r="Q255" s="254">
        <v>0</v>
      </c>
      <c r="R255" s="254">
        <f>Q255*H255</f>
        <v>0</v>
      </c>
      <c r="S255" s="254">
        <v>0</v>
      </c>
      <c r="T255" s="255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56" t="s">
        <v>175</v>
      </c>
      <c r="AT255" s="256" t="s">
        <v>170</v>
      </c>
      <c r="AU255" s="256" t="s">
        <v>175</v>
      </c>
      <c r="AY255" s="19" t="s">
        <v>167</v>
      </c>
      <c r="BE255" s="257">
        <f>IF(N255="základní",J255,0)</f>
        <v>0</v>
      </c>
      <c r="BF255" s="257">
        <f>IF(N255="snížená",J255,0)</f>
        <v>0</v>
      </c>
      <c r="BG255" s="257">
        <f>IF(N255="zákl. přenesená",J255,0)</f>
        <v>0</v>
      </c>
      <c r="BH255" s="257">
        <f>IF(N255="sníž. přenesená",J255,0)</f>
        <v>0</v>
      </c>
      <c r="BI255" s="257">
        <f>IF(N255="nulová",J255,0)</f>
        <v>0</v>
      </c>
      <c r="BJ255" s="19" t="s">
        <v>85</v>
      </c>
      <c r="BK255" s="257">
        <f>ROUND(I255*H255,2)</f>
        <v>0</v>
      </c>
      <c r="BL255" s="19" t="s">
        <v>175</v>
      </c>
      <c r="BM255" s="256" t="s">
        <v>1377</v>
      </c>
    </row>
    <row r="256" spans="1:65" s="2" customFormat="1" ht="16.5" customHeight="1">
      <c r="A256" s="40"/>
      <c r="B256" s="41"/>
      <c r="C256" s="245" t="s">
        <v>938</v>
      </c>
      <c r="D256" s="245" t="s">
        <v>170</v>
      </c>
      <c r="E256" s="246" t="s">
        <v>2826</v>
      </c>
      <c r="F256" s="247" t="s">
        <v>2827</v>
      </c>
      <c r="G256" s="248" t="s">
        <v>2655</v>
      </c>
      <c r="H256" s="249">
        <v>2</v>
      </c>
      <c r="I256" s="250"/>
      <c r="J256" s="251">
        <f>ROUND(I256*H256,2)</f>
        <v>0</v>
      </c>
      <c r="K256" s="247" t="s">
        <v>1</v>
      </c>
      <c r="L256" s="46"/>
      <c r="M256" s="252" t="s">
        <v>1</v>
      </c>
      <c r="N256" s="253" t="s">
        <v>42</v>
      </c>
      <c r="O256" s="93"/>
      <c r="P256" s="254">
        <f>O256*H256</f>
        <v>0</v>
      </c>
      <c r="Q256" s="254">
        <v>0</v>
      </c>
      <c r="R256" s="254">
        <f>Q256*H256</f>
        <v>0</v>
      </c>
      <c r="S256" s="254">
        <v>0</v>
      </c>
      <c r="T256" s="255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56" t="s">
        <v>175</v>
      </c>
      <c r="AT256" s="256" t="s">
        <v>170</v>
      </c>
      <c r="AU256" s="256" t="s">
        <v>175</v>
      </c>
      <c r="AY256" s="19" t="s">
        <v>167</v>
      </c>
      <c r="BE256" s="257">
        <f>IF(N256="základní",J256,0)</f>
        <v>0</v>
      </c>
      <c r="BF256" s="257">
        <f>IF(N256="snížená",J256,0)</f>
        <v>0</v>
      </c>
      <c r="BG256" s="257">
        <f>IF(N256="zákl. přenesená",J256,0)</f>
        <v>0</v>
      </c>
      <c r="BH256" s="257">
        <f>IF(N256="sníž. přenesená",J256,0)</f>
        <v>0</v>
      </c>
      <c r="BI256" s="257">
        <f>IF(N256="nulová",J256,0)</f>
        <v>0</v>
      </c>
      <c r="BJ256" s="19" t="s">
        <v>85</v>
      </c>
      <c r="BK256" s="257">
        <f>ROUND(I256*H256,2)</f>
        <v>0</v>
      </c>
      <c r="BL256" s="19" t="s">
        <v>175</v>
      </c>
      <c r="BM256" s="256" t="s">
        <v>1380</v>
      </c>
    </row>
    <row r="257" spans="1:65" s="2" customFormat="1" ht="16.5" customHeight="1">
      <c r="A257" s="40"/>
      <c r="B257" s="41"/>
      <c r="C257" s="245" t="s">
        <v>942</v>
      </c>
      <c r="D257" s="245" t="s">
        <v>170</v>
      </c>
      <c r="E257" s="246" t="s">
        <v>2784</v>
      </c>
      <c r="F257" s="247" t="s">
        <v>2785</v>
      </c>
      <c r="G257" s="248" t="s">
        <v>2655</v>
      </c>
      <c r="H257" s="249">
        <v>2</v>
      </c>
      <c r="I257" s="250"/>
      <c r="J257" s="251">
        <f>ROUND(I257*H257,2)</f>
        <v>0</v>
      </c>
      <c r="K257" s="247" t="s">
        <v>1</v>
      </c>
      <c r="L257" s="46"/>
      <c r="M257" s="252" t="s">
        <v>1</v>
      </c>
      <c r="N257" s="253" t="s">
        <v>42</v>
      </c>
      <c r="O257" s="93"/>
      <c r="P257" s="254">
        <f>O257*H257</f>
        <v>0</v>
      </c>
      <c r="Q257" s="254">
        <v>0</v>
      </c>
      <c r="R257" s="254">
        <f>Q257*H257</f>
        <v>0</v>
      </c>
      <c r="S257" s="254">
        <v>0</v>
      </c>
      <c r="T257" s="255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56" t="s">
        <v>175</v>
      </c>
      <c r="AT257" s="256" t="s">
        <v>170</v>
      </c>
      <c r="AU257" s="256" t="s">
        <v>175</v>
      </c>
      <c r="AY257" s="19" t="s">
        <v>167</v>
      </c>
      <c r="BE257" s="257">
        <f>IF(N257="základní",J257,0)</f>
        <v>0</v>
      </c>
      <c r="BF257" s="257">
        <f>IF(N257="snížená",J257,0)</f>
        <v>0</v>
      </c>
      <c r="BG257" s="257">
        <f>IF(N257="zákl. přenesená",J257,0)</f>
        <v>0</v>
      </c>
      <c r="BH257" s="257">
        <f>IF(N257="sníž. přenesená",J257,0)</f>
        <v>0</v>
      </c>
      <c r="BI257" s="257">
        <f>IF(N257="nulová",J257,0)</f>
        <v>0</v>
      </c>
      <c r="BJ257" s="19" t="s">
        <v>85</v>
      </c>
      <c r="BK257" s="257">
        <f>ROUND(I257*H257,2)</f>
        <v>0</v>
      </c>
      <c r="BL257" s="19" t="s">
        <v>175</v>
      </c>
      <c r="BM257" s="256" t="s">
        <v>1383</v>
      </c>
    </row>
    <row r="258" spans="1:65" s="2" customFormat="1" ht="16.5" customHeight="1">
      <c r="A258" s="40"/>
      <c r="B258" s="41"/>
      <c r="C258" s="245" t="s">
        <v>907</v>
      </c>
      <c r="D258" s="245" t="s">
        <v>170</v>
      </c>
      <c r="E258" s="246" t="s">
        <v>2808</v>
      </c>
      <c r="F258" s="247" t="s">
        <v>2787</v>
      </c>
      <c r="G258" s="248" t="s">
        <v>2655</v>
      </c>
      <c r="H258" s="249">
        <v>1</v>
      </c>
      <c r="I258" s="250"/>
      <c r="J258" s="251">
        <f>ROUND(I258*H258,2)</f>
        <v>0</v>
      </c>
      <c r="K258" s="247" t="s">
        <v>1</v>
      </c>
      <c r="L258" s="46"/>
      <c r="M258" s="252" t="s">
        <v>1</v>
      </c>
      <c r="N258" s="253" t="s">
        <v>42</v>
      </c>
      <c r="O258" s="93"/>
      <c r="P258" s="254">
        <f>O258*H258</f>
        <v>0</v>
      </c>
      <c r="Q258" s="254">
        <v>0</v>
      </c>
      <c r="R258" s="254">
        <f>Q258*H258</f>
        <v>0</v>
      </c>
      <c r="S258" s="254">
        <v>0</v>
      </c>
      <c r="T258" s="255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56" t="s">
        <v>175</v>
      </c>
      <c r="AT258" s="256" t="s">
        <v>170</v>
      </c>
      <c r="AU258" s="256" t="s">
        <v>175</v>
      </c>
      <c r="AY258" s="19" t="s">
        <v>167</v>
      </c>
      <c r="BE258" s="257">
        <f>IF(N258="základní",J258,0)</f>
        <v>0</v>
      </c>
      <c r="BF258" s="257">
        <f>IF(N258="snížená",J258,0)</f>
        <v>0</v>
      </c>
      <c r="BG258" s="257">
        <f>IF(N258="zákl. přenesená",J258,0)</f>
        <v>0</v>
      </c>
      <c r="BH258" s="257">
        <f>IF(N258="sníž. přenesená",J258,0)</f>
        <v>0</v>
      </c>
      <c r="BI258" s="257">
        <f>IF(N258="nulová",J258,0)</f>
        <v>0</v>
      </c>
      <c r="BJ258" s="19" t="s">
        <v>85</v>
      </c>
      <c r="BK258" s="257">
        <f>ROUND(I258*H258,2)</f>
        <v>0</v>
      </c>
      <c r="BL258" s="19" t="s">
        <v>175</v>
      </c>
      <c r="BM258" s="256" t="s">
        <v>1386</v>
      </c>
    </row>
    <row r="259" spans="1:65" s="2" customFormat="1" ht="16.5" customHeight="1">
      <c r="A259" s="40"/>
      <c r="B259" s="41"/>
      <c r="C259" s="245" t="s">
        <v>1387</v>
      </c>
      <c r="D259" s="245" t="s">
        <v>170</v>
      </c>
      <c r="E259" s="246" t="s">
        <v>2809</v>
      </c>
      <c r="F259" s="247" t="s">
        <v>2810</v>
      </c>
      <c r="G259" s="248" t="s">
        <v>2655</v>
      </c>
      <c r="H259" s="249">
        <v>1</v>
      </c>
      <c r="I259" s="250"/>
      <c r="J259" s="251">
        <f>ROUND(I259*H259,2)</f>
        <v>0</v>
      </c>
      <c r="K259" s="247" t="s">
        <v>1</v>
      </c>
      <c r="L259" s="46"/>
      <c r="M259" s="252" t="s">
        <v>1</v>
      </c>
      <c r="N259" s="253" t="s">
        <v>42</v>
      </c>
      <c r="O259" s="93"/>
      <c r="P259" s="254">
        <f>O259*H259</f>
        <v>0</v>
      </c>
      <c r="Q259" s="254">
        <v>0</v>
      </c>
      <c r="R259" s="254">
        <f>Q259*H259</f>
        <v>0</v>
      </c>
      <c r="S259" s="254">
        <v>0</v>
      </c>
      <c r="T259" s="255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56" t="s">
        <v>175</v>
      </c>
      <c r="AT259" s="256" t="s">
        <v>170</v>
      </c>
      <c r="AU259" s="256" t="s">
        <v>175</v>
      </c>
      <c r="AY259" s="19" t="s">
        <v>167</v>
      </c>
      <c r="BE259" s="257">
        <f>IF(N259="základní",J259,0)</f>
        <v>0</v>
      </c>
      <c r="BF259" s="257">
        <f>IF(N259="snížená",J259,0)</f>
        <v>0</v>
      </c>
      <c r="BG259" s="257">
        <f>IF(N259="zákl. přenesená",J259,0)</f>
        <v>0</v>
      </c>
      <c r="BH259" s="257">
        <f>IF(N259="sníž. přenesená",J259,0)</f>
        <v>0</v>
      </c>
      <c r="BI259" s="257">
        <f>IF(N259="nulová",J259,0)</f>
        <v>0</v>
      </c>
      <c r="BJ259" s="19" t="s">
        <v>85</v>
      </c>
      <c r="BK259" s="257">
        <f>ROUND(I259*H259,2)</f>
        <v>0</v>
      </c>
      <c r="BL259" s="19" t="s">
        <v>175</v>
      </c>
      <c r="BM259" s="256" t="s">
        <v>1390</v>
      </c>
    </row>
    <row r="260" spans="1:65" s="2" customFormat="1" ht="16.5" customHeight="1">
      <c r="A260" s="40"/>
      <c r="B260" s="41"/>
      <c r="C260" s="245" t="s">
        <v>1238</v>
      </c>
      <c r="D260" s="245" t="s">
        <v>170</v>
      </c>
      <c r="E260" s="246" t="s">
        <v>2758</v>
      </c>
      <c r="F260" s="247" t="s">
        <v>2759</v>
      </c>
      <c r="G260" s="248" t="s">
        <v>2655</v>
      </c>
      <c r="H260" s="249">
        <v>1</v>
      </c>
      <c r="I260" s="250"/>
      <c r="J260" s="251">
        <f>ROUND(I260*H260,2)</f>
        <v>0</v>
      </c>
      <c r="K260" s="247" t="s">
        <v>1</v>
      </c>
      <c r="L260" s="46"/>
      <c r="M260" s="252" t="s">
        <v>1</v>
      </c>
      <c r="N260" s="253" t="s">
        <v>42</v>
      </c>
      <c r="O260" s="93"/>
      <c r="P260" s="254">
        <f>O260*H260</f>
        <v>0</v>
      </c>
      <c r="Q260" s="254">
        <v>0</v>
      </c>
      <c r="R260" s="254">
        <f>Q260*H260</f>
        <v>0</v>
      </c>
      <c r="S260" s="254">
        <v>0</v>
      </c>
      <c r="T260" s="255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56" t="s">
        <v>175</v>
      </c>
      <c r="AT260" s="256" t="s">
        <v>170</v>
      </c>
      <c r="AU260" s="256" t="s">
        <v>175</v>
      </c>
      <c r="AY260" s="19" t="s">
        <v>167</v>
      </c>
      <c r="BE260" s="257">
        <f>IF(N260="základní",J260,0)</f>
        <v>0</v>
      </c>
      <c r="BF260" s="257">
        <f>IF(N260="snížená",J260,0)</f>
        <v>0</v>
      </c>
      <c r="BG260" s="257">
        <f>IF(N260="zákl. přenesená",J260,0)</f>
        <v>0</v>
      </c>
      <c r="BH260" s="257">
        <f>IF(N260="sníž. přenesená",J260,0)</f>
        <v>0</v>
      </c>
      <c r="BI260" s="257">
        <f>IF(N260="nulová",J260,0)</f>
        <v>0</v>
      </c>
      <c r="BJ260" s="19" t="s">
        <v>85</v>
      </c>
      <c r="BK260" s="257">
        <f>ROUND(I260*H260,2)</f>
        <v>0</v>
      </c>
      <c r="BL260" s="19" t="s">
        <v>175</v>
      </c>
      <c r="BM260" s="256" t="s">
        <v>1393</v>
      </c>
    </row>
    <row r="261" spans="1:65" s="2" customFormat="1" ht="16.5" customHeight="1">
      <c r="A261" s="40"/>
      <c r="B261" s="41"/>
      <c r="C261" s="245" t="s">
        <v>1394</v>
      </c>
      <c r="D261" s="245" t="s">
        <v>170</v>
      </c>
      <c r="E261" s="246" t="s">
        <v>2762</v>
      </c>
      <c r="F261" s="247" t="s">
        <v>2763</v>
      </c>
      <c r="G261" s="248" t="s">
        <v>2655</v>
      </c>
      <c r="H261" s="249">
        <v>6</v>
      </c>
      <c r="I261" s="250"/>
      <c r="J261" s="251">
        <f>ROUND(I261*H261,2)</f>
        <v>0</v>
      </c>
      <c r="K261" s="247" t="s">
        <v>1</v>
      </c>
      <c r="L261" s="46"/>
      <c r="M261" s="252" t="s">
        <v>1</v>
      </c>
      <c r="N261" s="253" t="s">
        <v>42</v>
      </c>
      <c r="O261" s="93"/>
      <c r="P261" s="254">
        <f>O261*H261</f>
        <v>0</v>
      </c>
      <c r="Q261" s="254">
        <v>0</v>
      </c>
      <c r="R261" s="254">
        <f>Q261*H261</f>
        <v>0</v>
      </c>
      <c r="S261" s="254">
        <v>0</v>
      </c>
      <c r="T261" s="255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56" t="s">
        <v>175</v>
      </c>
      <c r="AT261" s="256" t="s">
        <v>170</v>
      </c>
      <c r="AU261" s="256" t="s">
        <v>175</v>
      </c>
      <c r="AY261" s="19" t="s">
        <v>167</v>
      </c>
      <c r="BE261" s="257">
        <f>IF(N261="základní",J261,0)</f>
        <v>0</v>
      </c>
      <c r="BF261" s="257">
        <f>IF(N261="snížená",J261,0)</f>
        <v>0</v>
      </c>
      <c r="BG261" s="257">
        <f>IF(N261="zákl. přenesená",J261,0)</f>
        <v>0</v>
      </c>
      <c r="BH261" s="257">
        <f>IF(N261="sníž. přenesená",J261,0)</f>
        <v>0</v>
      </c>
      <c r="BI261" s="257">
        <f>IF(N261="nulová",J261,0)</f>
        <v>0</v>
      </c>
      <c r="BJ261" s="19" t="s">
        <v>85</v>
      </c>
      <c r="BK261" s="257">
        <f>ROUND(I261*H261,2)</f>
        <v>0</v>
      </c>
      <c r="BL261" s="19" t="s">
        <v>175</v>
      </c>
      <c r="BM261" s="256" t="s">
        <v>1397</v>
      </c>
    </row>
    <row r="262" spans="1:65" s="2" customFormat="1" ht="16.5" customHeight="1">
      <c r="A262" s="40"/>
      <c r="B262" s="41"/>
      <c r="C262" s="245" t="s">
        <v>1242</v>
      </c>
      <c r="D262" s="245" t="s">
        <v>170</v>
      </c>
      <c r="E262" s="246" t="s">
        <v>2796</v>
      </c>
      <c r="F262" s="247" t="s">
        <v>2797</v>
      </c>
      <c r="G262" s="248" t="s">
        <v>2655</v>
      </c>
      <c r="H262" s="249">
        <v>6</v>
      </c>
      <c r="I262" s="250"/>
      <c r="J262" s="251">
        <f>ROUND(I262*H262,2)</f>
        <v>0</v>
      </c>
      <c r="K262" s="247" t="s">
        <v>1</v>
      </c>
      <c r="L262" s="46"/>
      <c r="M262" s="252" t="s">
        <v>1</v>
      </c>
      <c r="N262" s="253" t="s">
        <v>42</v>
      </c>
      <c r="O262" s="93"/>
      <c r="P262" s="254">
        <f>O262*H262</f>
        <v>0</v>
      </c>
      <c r="Q262" s="254">
        <v>0</v>
      </c>
      <c r="R262" s="254">
        <f>Q262*H262</f>
        <v>0</v>
      </c>
      <c r="S262" s="254">
        <v>0</v>
      </c>
      <c r="T262" s="255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56" t="s">
        <v>175</v>
      </c>
      <c r="AT262" s="256" t="s">
        <v>170</v>
      </c>
      <c r="AU262" s="256" t="s">
        <v>175</v>
      </c>
      <c r="AY262" s="19" t="s">
        <v>167</v>
      </c>
      <c r="BE262" s="257">
        <f>IF(N262="základní",J262,0)</f>
        <v>0</v>
      </c>
      <c r="BF262" s="257">
        <f>IF(N262="snížená",J262,0)</f>
        <v>0</v>
      </c>
      <c r="BG262" s="257">
        <f>IF(N262="zákl. přenesená",J262,0)</f>
        <v>0</v>
      </c>
      <c r="BH262" s="257">
        <f>IF(N262="sníž. přenesená",J262,0)</f>
        <v>0</v>
      </c>
      <c r="BI262" s="257">
        <f>IF(N262="nulová",J262,0)</f>
        <v>0</v>
      </c>
      <c r="BJ262" s="19" t="s">
        <v>85</v>
      </c>
      <c r="BK262" s="257">
        <f>ROUND(I262*H262,2)</f>
        <v>0</v>
      </c>
      <c r="BL262" s="19" t="s">
        <v>175</v>
      </c>
      <c r="BM262" s="256" t="s">
        <v>1400</v>
      </c>
    </row>
    <row r="263" spans="1:65" s="2" customFormat="1" ht="21.75" customHeight="1">
      <c r="A263" s="40"/>
      <c r="B263" s="41"/>
      <c r="C263" s="245" t="s">
        <v>1401</v>
      </c>
      <c r="D263" s="245" t="s">
        <v>170</v>
      </c>
      <c r="E263" s="246" t="s">
        <v>2798</v>
      </c>
      <c r="F263" s="247" t="s">
        <v>2799</v>
      </c>
      <c r="G263" s="248" t="s">
        <v>2655</v>
      </c>
      <c r="H263" s="249">
        <v>1</v>
      </c>
      <c r="I263" s="250"/>
      <c r="J263" s="251">
        <f>ROUND(I263*H263,2)</f>
        <v>0</v>
      </c>
      <c r="K263" s="247" t="s">
        <v>1</v>
      </c>
      <c r="L263" s="46"/>
      <c r="M263" s="252" t="s">
        <v>1</v>
      </c>
      <c r="N263" s="253" t="s">
        <v>42</v>
      </c>
      <c r="O263" s="93"/>
      <c r="P263" s="254">
        <f>O263*H263</f>
        <v>0</v>
      </c>
      <c r="Q263" s="254">
        <v>0</v>
      </c>
      <c r="R263" s="254">
        <f>Q263*H263</f>
        <v>0</v>
      </c>
      <c r="S263" s="254">
        <v>0</v>
      </c>
      <c r="T263" s="255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56" t="s">
        <v>175</v>
      </c>
      <c r="AT263" s="256" t="s">
        <v>170</v>
      </c>
      <c r="AU263" s="256" t="s">
        <v>175</v>
      </c>
      <c r="AY263" s="19" t="s">
        <v>167</v>
      </c>
      <c r="BE263" s="257">
        <f>IF(N263="základní",J263,0)</f>
        <v>0</v>
      </c>
      <c r="BF263" s="257">
        <f>IF(N263="snížená",J263,0)</f>
        <v>0</v>
      </c>
      <c r="BG263" s="257">
        <f>IF(N263="zákl. přenesená",J263,0)</f>
        <v>0</v>
      </c>
      <c r="BH263" s="257">
        <f>IF(N263="sníž. přenesená",J263,0)</f>
        <v>0</v>
      </c>
      <c r="BI263" s="257">
        <f>IF(N263="nulová",J263,0)</f>
        <v>0</v>
      </c>
      <c r="BJ263" s="19" t="s">
        <v>85</v>
      </c>
      <c r="BK263" s="257">
        <f>ROUND(I263*H263,2)</f>
        <v>0</v>
      </c>
      <c r="BL263" s="19" t="s">
        <v>175</v>
      </c>
      <c r="BM263" s="256" t="s">
        <v>1404</v>
      </c>
    </row>
    <row r="264" spans="1:63" s="17" customFormat="1" ht="20.85" customHeight="1">
      <c r="A264" s="17"/>
      <c r="B264" s="324"/>
      <c r="C264" s="325"/>
      <c r="D264" s="326" t="s">
        <v>76</v>
      </c>
      <c r="E264" s="326" t="s">
        <v>2828</v>
      </c>
      <c r="F264" s="326" t="s">
        <v>2829</v>
      </c>
      <c r="G264" s="325"/>
      <c r="H264" s="325"/>
      <c r="I264" s="327"/>
      <c r="J264" s="328">
        <f>BK264</f>
        <v>0</v>
      </c>
      <c r="K264" s="325"/>
      <c r="L264" s="329"/>
      <c r="M264" s="330"/>
      <c r="N264" s="331"/>
      <c r="O264" s="331"/>
      <c r="P264" s="332">
        <f>SUM(P265:P274)</f>
        <v>0</v>
      </c>
      <c r="Q264" s="331"/>
      <c r="R264" s="332">
        <f>SUM(R265:R274)</f>
        <v>0</v>
      </c>
      <c r="S264" s="331"/>
      <c r="T264" s="333">
        <f>SUM(T265:T274)</f>
        <v>0</v>
      </c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R264" s="334" t="s">
        <v>85</v>
      </c>
      <c r="AT264" s="335" t="s">
        <v>76</v>
      </c>
      <c r="AU264" s="335" t="s">
        <v>209</v>
      </c>
      <c r="AY264" s="334" t="s">
        <v>167</v>
      </c>
      <c r="BK264" s="336">
        <f>SUM(BK265:BK274)</f>
        <v>0</v>
      </c>
    </row>
    <row r="265" spans="1:65" s="2" customFormat="1" ht="16.5" customHeight="1">
      <c r="A265" s="40"/>
      <c r="B265" s="41"/>
      <c r="C265" s="245" t="s">
        <v>1245</v>
      </c>
      <c r="D265" s="245" t="s">
        <v>170</v>
      </c>
      <c r="E265" s="246" t="s">
        <v>2830</v>
      </c>
      <c r="F265" s="247" t="s">
        <v>2831</v>
      </c>
      <c r="G265" s="248" t="s">
        <v>2655</v>
      </c>
      <c r="H265" s="249">
        <v>1</v>
      </c>
      <c r="I265" s="250"/>
      <c r="J265" s="251">
        <f>ROUND(I265*H265,2)</f>
        <v>0</v>
      </c>
      <c r="K265" s="247" t="s">
        <v>1</v>
      </c>
      <c r="L265" s="46"/>
      <c r="M265" s="252" t="s">
        <v>1</v>
      </c>
      <c r="N265" s="253" t="s">
        <v>42</v>
      </c>
      <c r="O265" s="93"/>
      <c r="P265" s="254">
        <f>O265*H265</f>
        <v>0</v>
      </c>
      <c r="Q265" s="254">
        <v>0</v>
      </c>
      <c r="R265" s="254">
        <f>Q265*H265</f>
        <v>0</v>
      </c>
      <c r="S265" s="254">
        <v>0</v>
      </c>
      <c r="T265" s="255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56" t="s">
        <v>175</v>
      </c>
      <c r="AT265" s="256" t="s">
        <v>170</v>
      </c>
      <c r="AU265" s="256" t="s">
        <v>175</v>
      </c>
      <c r="AY265" s="19" t="s">
        <v>167</v>
      </c>
      <c r="BE265" s="257">
        <f>IF(N265="základní",J265,0)</f>
        <v>0</v>
      </c>
      <c r="BF265" s="257">
        <f>IF(N265="snížená",J265,0)</f>
        <v>0</v>
      </c>
      <c r="BG265" s="257">
        <f>IF(N265="zákl. přenesená",J265,0)</f>
        <v>0</v>
      </c>
      <c r="BH265" s="257">
        <f>IF(N265="sníž. přenesená",J265,0)</f>
        <v>0</v>
      </c>
      <c r="BI265" s="257">
        <f>IF(N265="nulová",J265,0)</f>
        <v>0</v>
      </c>
      <c r="BJ265" s="19" t="s">
        <v>85</v>
      </c>
      <c r="BK265" s="257">
        <f>ROUND(I265*H265,2)</f>
        <v>0</v>
      </c>
      <c r="BL265" s="19" t="s">
        <v>175</v>
      </c>
      <c r="BM265" s="256" t="s">
        <v>1407</v>
      </c>
    </row>
    <row r="266" spans="1:65" s="2" customFormat="1" ht="16.5" customHeight="1">
      <c r="A266" s="40"/>
      <c r="B266" s="41"/>
      <c r="C266" s="245" t="s">
        <v>1408</v>
      </c>
      <c r="D266" s="245" t="s">
        <v>170</v>
      </c>
      <c r="E266" s="246" t="s">
        <v>2832</v>
      </c>
      <c r="F266" s="247" t="s">
        <v>2833</v>
      </c>
      <c r="G266" s="248" t="s">
        <v>2655</v>
      </c>
      <c r="H266" s="249">
        <v>3</v>
      </c>
      <c r="I266" s="250"/>
      <c r="J266" s="251">
        <f>ROUND(I266*H266,2)</f>
        <v>0</v>
      </c>
      <c r="K266" s="247" t="s">
        <v>1</v>
      </c>
      <c r="L266" s="46"/>
      <c r="M266" s="252" t="s">
        <v>1</v>
      </c>
      <c r="N266" s="253" t="s">
        <v>42</v>
      </c>
      <c r="O266" s="93"/>
      <c r="P266" s="254">
        <f>O266*H266</f>
        <v>0</v>
      </c>
      <c r="Q266" s="254">
        <v>0</v>
      </c>
      <c r="R266" s="254">
        <f>Q266*H266</f>
        <v>0</v>
      </c>
      <c r="S266" s="254">
        <v>0</v>
      </c>
      <c r="T266" s="255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56" t="s">
        <v>175</v>
      </c>
      <c r="AT266" s="256" t="s">
        <v>170</v>
      </c>
      <c r="AU266" s="256" t="s">
        <v>175</v>
      </c>
      <c r="AY266" s="19" t="s">
        <v>167</v>
      </c>
      <c r="BE266" s="257">
        <f>IF(N266="základní",J266,0)</f>
        <v>0</v>
      </c>
      <c r="BF266" s="257">
        <f>IF(N266="snížená",J266,0)</f>
        <v>0</v>
      </c>
      <c r="BG266" s="257">
        <f>IF(N266="zákl. přenesená",J266,0)</f>
        <v>0</v>
      </c>
      <c r="BH266" s="257">
        <f>IF(N266="sníž. přenesená",J266,0)</f>
        <v>0</v>
      </c>
      <c r="BI266" s="257">
        <f>IF(N266="nulová",J266,0)</f>
        <v>0</v>
      </c>
      <c r="BJ266" s="19" t="s">
        <v>85</v>
      </c>
      <c r="BK266" s="257">
        <f>ROUND(I266*H266,2)</f>
        <v>0</v>
      </c>
      <c r="BL266" s="19" t="s">
        <v>175</v>
      </c>
      <c r="BM266" s="256" t="s">
        <v>1411</v>
      </c>
    </row>
    <row r="267" spans="1:65" s="2" customFormat="1" ht="16.5" customHeight="1">
      <c r="A267" s="40"/>
      <c r="B267" s="41"/>
      <c r="C267" s="245" t="s">
        <v>1248</v>
      </c>
      <c r="D267" s="245" t="s">
        <v>170</v>
      </c>
      <c r="E267" s="246" t="s">
        <v>2834</v>
      </c>
      <c r="F267" s="247" t="s">
        <v>2835</v>
      </c>
      <c r="G267" s="248" t="s">
        <v>2655</v>
      </c>
      <c r="H267" s="249">
        <v>1</v>
      </c>
      <c r="I267" s="250"/>
      <c r="J267" s="251">
        <f>ROUND(I267*H267,2)</f>
        <v>0</v>
      </c>
      <c r="K267" s="247" t="s">
        <v>1</v>
      </c>
      <c r="L267" s="46"/>
      <c r="M267" s="252" t="s">
        <v>1</v>
      </c>
      <c r="N267" s="253" t="s">
        <v>42</v>
      </c>
      <c r="O267" s="93"/>
      <c r="P267" s="254">
        <f>O267*H267</f>
        <v>0</v>
      </c>
      <c r="Q267" s="254">
        <v>0</v>
      </c>
      <c r="R267" s="254">
        <f>Q267*H267</f>
        <v>0</v>
      </c>
      <c r="S267" s="254">
        <v>0</v>
      </c>
      <c r="T267" s="255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56" t="s">
        <v>175</v>
      </c>
      <c r="AT267" s="256" t="s">
        <v>170</v>
      </c>
      <c r="AU267" s="256" t="s">
        <v>175</v>
      </c>
      <c r="AY267" s="19" t="s">
        <v>167</v>
      </c>
      <c r="BE267" s="257">
        <f>IF(N267="základní",J267,0)</f>
        <v>0</v>
      </c>
      <c r="BF267" s="257">
        <f>IF(N267="snížená",J267,0)</f>
        <v>0</v>
      </c>
      <c r="BG267" s="257">
        <f>IF(N267="zákl. přenesená",J267,0)</f>
        <v>0</v>
      </c>
      <c r="BH267" s="257">
        <f>IF(N267="sníž. přenesená",J267,0)</f>
        <v>0</v>
      </c>
      <c r="BI267" s="257">
        <f>IF(N267="nulová",J267,0)</f>
        <v>0</v>
      </c>
      <c r="BJ267" s="19" t="s">
        <v>85</v>
      </c>
      <c r="BK267" s="257">
        <f>ROUND(I267*H267,2)</f>
        <v>0</v>
      </c>
      <c r="BL267" s="19" t="s">
        <v>175</v>
      </c>
      <c r="BM267" s="256" t="s">
        <v>1414</v>
      </c>
    </row>
    <row r="268" spans="1:65" s="2" customFormat="1" ht="16.5" customHeight="1">
      <c r="A268" s="40"/>
      <c r="B268" s="41"/>
      <c r="C268" s="245" t="s">
        <v>1415</v>
      </c>
      <c r="D268" s="245" t="s">
        <v>170</v>
      </c>
      <c r="E268" s="246" t="s">
        <v>2836</v>
      </c>
      <c r="F268" s="247" t="s">
        <v>2837</v>
      </c>
      <c r="G268" s="248" t="s">
        <v>2655</v>
      </c>
      <c r="H268" s="249">
        <v>1</v>
      </c>
      <c r="I268" s="250"/>
      <c r="J268" s="251">
        <f>ROUND(I268*H268,2)</f>
        <v>0</v>
      </c>
      <c r="K268" s="247" t="s">
        <v>1</v>
      </c>
      <c r="L268" s="46"/>
      <c r="M268" s="252" t="s">
        <v>1</v>
      </c>
      <c r="N268" s="253" t="s">
        <v>42</v>
      </c>
      <c r="O268" s="93"/>
      <c r="P268" s="254">
        <f>O268*H268</f>
        <v>0</v>
      </c>
      <c r="Q268" s="254">
        <v>0</v>
      </c>
      <c r="R268" s="254">
        <f>Q268*H268</f>
        <v>0</v>
      </c>
      <c r="S268" s="254">
        <v>0</v>
      </c>
      <c r="T268" s="255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56" t="s">
        <v>175</v>
      </c>
      <c r="AT268" s="256" t="s">
        <v>170</v>
      </c>
      <c r="AU268" s="256" t="s">
        <v>175</v>
      </c>
      <c r="AY268" s="19" t="s">
        <v>167</v>
      </c>
      <c r="BE268" s="257">
        <f>IF(N268="základní",J268,0)</f>
        <v>0</v>
      </c>
      <c r="BF268" s="257">
        <f>IF(N268="snížená",J268,0)</f>
        <v>0</v>
      </c>
      <c r="BG268" s="257">
        <f>IF(N268="zákl. přenesená",J268,0)</f>
        <v>0</v>
      </c>
      <c r="BH268" s="257">
        <f>IF(N268="sníž. přenesená",J268,0)</f>
        <v>0</v>
      </c>
      <c r="BI268" s="257">
        <f>IF(N268="nulová",J268,0)</f>
        <v>0</v>
      </c>
      <c r="BJ268" s="19" t="s">
        <v>85</v>
      </c>
      <c r="BK268" s="257">
        <f>ROUND(I268*H268,2)</f>
        <v>0</v>
      </c>
      <c r="BL268" s="19" t="s">
        <v>175</v>
      </c>
      <c r="BM268" s="256" t="s">
        <v>1418</v>
      </c>
    </row>
    <row r="269" spans="1:65" s="2" customFormat="1" ht="16.5" customHeight="1">
      <c r="A269" s="40"/>
      <c r="B269" s="41"/>
      <c r="C269" s="245" t="s">
        <v>1251</v>
      </c>
      <c r="D269" s="245" t="s">
        <v>170</v>
      </c>
      <c r="E269" s="246" t="s">
        <v>2838</v>
      </c>
      <c r="F269" s="247" t="s">
        <v>2839</v>
      </c>
      <c r="G269" s="248" t="s">
        <v>2655</v>
      </c>
      <c r="H269" s="249">
        <v>2</v>
      </c>
      <c r="I269" s="250"/>
      <c r="J269" s="251">
        <f>ROUND(I269*H269,2)</f>
        <v>0</v>
      </c>
      <c r="K269" s="247" t="s">
        <v>1</v>
      </c>
      <c r="L269" s="46"/>
      <c r="M269" s="252" t="s">
        <v>1</v>
      </c>
      <c r="N269" s="253" t="s">
        <v>42</v>
      </c>
      <c r="O269" s="93"/>
      <c r="P269" s="254">
        <f>O269*H269</f>
        <v>0</v>
      </c>
      <c r="Q269" s="254">
        <v>0</v>
      </c>
      <c r="R269" s="254">
        <f>Q269*H269</f>
        <v>0</v>
      </c>
      <c r="S269" s="254">
        <v>0</v>
      </c>
      <c r="T269" s="255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56" t="s">
        <v>175</v>
      </c>
      <c r="AT269" s="256" t="s">
        <v>170</v>
      </c>
      <c r="AU269" s="256" t="s">
        <v>175</v>
      </c>
      <c r="AY269" s="19" t="s">
        <v>167</v>
      </c>
      <c r="BE269" s="257">
        <f>IF(N269="základní",J269,0)</f>
        <v>0</v>
      </c>
      <c r="BF269" s="257">
        <f>IF(N269="snížená",J269,0)</f>
        <v>0</v>
      </c>
      <c r="BG269" s="257">
        <f>IF(N269="zákl. přenesená",J269,0)</f>
        <v>0</v>
      </c>
      <c r="BH269" s="257">
        <f>IF(N269="sníž. přenesená",J269,0)</f>
        <v>0</v>
      </c>
      <c r="BI269" s="257">
        <f>IF(N269="nulová",J269,0)</f>
        <v>0</v>
      </c>
      <c r="BJ269" s="19" t="s">
        <v>85</v>
      </c>
      <c r="BK269" s="257">
        <f>ROUND(I269*H269,2)</f>
        <v>0</v>
      </c>
      <c r="BL269" s="19" t="s">
        <v>175</v>
      </c>
      <c r="BM269" s="256" t="s">
        <v>1421</v>
      </c>
    </row>
    <row r="270" spans="1:65" s="2" customFormat="1" ht="16.5" customHeight="1">
      <c r="A270" s="40"/>
      <c r="B270" s="41"/>
      <c r="C270" s="245" t="s">
        <v>1422</v>
      </c>
      <c r="D270" s="245" t="s">
        <v>170</v>
      </c>
      <c r="E270" s="246" t="s">
        <v>2840</v>
      </c>
      <c r="F270" s="247" t="s">
        <v>2841</v>
      </c>
      <c r="G270" s="248" t="s">
        <v>2655</v>
      </c>
      <c r="H270" s="249">
        <v>1</v>
      </c>
      <c r="I270" s="250"/>
      <c r="J270" s="251">
        <f>ROUND(I270*H270,2)</f>
        <v>0</v>
      </c>
      <c r="K270" s="247" t="s">
        <v>1</v>
      </c>
      <c r="L270" s="46"/>
      <c r="M270" s="252" t="s">
        <v>1</v>
      </c>
      <c r="N270" s="253" t="s">
        <v>42</v>
      </c>
      <c r="O270" s="93"/>
      <c r="P270" s="254">
        <f>O270*H270</f>
        <v>0</v>
      </c>
      <c r="Q270" s="254">
        <v>0</v>
      </c>
      <c r="R270" s="254">
        <f>Q270*H270</f>
        <v>0</v>
      </c>
      <c r="S270" s="254">
        <v>0</v>
      </c>
      <c r="T270" s="255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56" t="s">
        <v>175</v>
      </c>
      <c r="AT270" s="256" t="s">
        <v>170</v>
      </c>
      <c r="AU270" s="256" t="s">
        <v>175</v>
      </c>
      <c r="AY270" s="19" t="s">
        <v>167</v>
      </c>
      <c r="BE270" s="257">
        <f>IF(N270="základní",J270,0)</f>
        <v>0</v>
      </c>
      <c r="BF270" s="257">
        <f>IF(N270="snížená",J270,0)</f>
        <v>0</v>
      </c>
      <c r="BG270" s="257">
        <f>IF(N270="zákl. přenesená",J270,0)</f>
        <v>0</v>
      </c>
      <c r="BH270" s="257">
        <f>IF(N270="sníž. přenesená",J270,0)</f>
        <v>0</v>
      </c>
      <c r="BI270" s="257">
        <f>IF(N270="nulová",J270,0)</f>
        <v>0</v>
      </c>
      <c r="BJ270" s="19" t="s">
        <v>85</v>
      </c>
      <c r="BK270" s="257">
        <f>ROUND(I270*H270,2)</f>
        <v>0</v>
      </c>
      <c r="BL270" s="19" t="s">
        <v>175</v>
      </c>
      <c r="BM270" s="256" t="s">
        <v>1425</v>
      </c>
    </row>
    <row r="271" spans="1:65" s="2" customFormat="1" ht="16.5" customHeight="1">
      <c r="A271" s="40"/>
      <c r="B271" s="41"/>
      <c r="C271" s="245" t="s">
        <v>1254</v>
      </c>
      <c r="D271" s="245" t="s">
        <v>170</v>
      </c>
      <c r="E271" s="246" t="s">
        <v>2842</v>
      </c>
      <c r="F271" s="247" t="s">
        <v>2843</v>
      </c>
      <c r="G271" s="248" t="s">
        <v>2655</v>
      </c>
      <c r="H271" s="249">
        <v>2</v>
      </c>
      <c r="I271" s="250"/>
      <c r="J271" s="251">
        <f>ROUND(I271*H271,2)</f>
        <v>0</v>
      </c>
      <c r="K271" s="247" t="s">
        <v>1</v>
      </c>
      <c r="L271" s="46"/>
      <c r="M271" s="252" t="s">
        <v>1</v>
      </c>
      <c r="N271" s="253" t="s">
        <v>42</v>
      </c>
      <c r="O271" s="93"/>
      <c r="P271" s="254">
        <f>O271*H271</f>
        <v>0</v>
      </c>
      <c r="Q271" s="254">
        <v>0</v>
      </c>
      <c r="R271" s="254">
        <f>Q271*H271</f>
        <v>0</v>
      </c>
      <c r="S271" s="254">
        <v>0</v>
      </c>
      <c r="T271" s="255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56" t="s">
        <v>175</v>
      </c>
      <c r="AT271" s="256" t="s">
        <v>170</v>
      </c>
      <c r="AU271" s="256" t="s">
        <v>175</v>
      </c>
      <c r="AY271" s="19" t="s">
        <v>167</v>
      </c>
      <c r="BE271" s="257">
        <f>IF(N271="základní",J271,0)</f>
        <v>0</v>
      </c>
      <c r="BF271" s="257">
        <f>IF(N271="snížená",J271,0)</f>
        <v>0</v>
      </c>
      <c r="BG271" s="257">
        <f>IF(N271="zákl. přenesená",J271,0)</f>
        <v>0</v>
      </c>
      <c r="BH271" s="257">
        <f>IF(N271="sníž. přenesená",J271,0)</f>
        <v>0</v>
      </c>
      <c r="BI271" s="257">
        <f>IF(N271="nulová",J271,0)</f>
        <v>0</v>
      </c>
      <c r="BJ271" s="19" t="s">
        <v>85</v>
      </c>
      <c r="BK271" s="257">
        <f>ROUND(I271*H271,2)</f>
        <v>0</v>
      </c>
      <c r="BL271" s="19" t="s">
        <v>175</v>
      </c>
      <c r="BM271" s="256" t="s">
        <v>1428</v>
      </c>
    </row>
    <row r="272" spans="1:65" s="2" customFormat="1" ht="16.5" customHeight="1">
      <c r="A272" s="40"/>
      <c r="B272" s="41"/>
      <c r="C272" s="245" t="s">
        <v>1429</v>
      </c>
      <c r="D272" s="245" t="s">
        <v>170</v>
      </c>
      <c r="E272" s="246" t="s">
        <v>2844</v>
      </c>
      <c r="F272" s="247" t="s">
        <v>2845</v>
      </c>
      <c r="G272" s="248" t="s">
        <v>2655</v>
      </c>
      <c r="H272" s="249">
        <v>1</v>
      </c>
      <c r="I272" s="250"/>
      <c r="J272" s="251">
        <f>ROUND(I272*H272,2)</f>
        <v>0</v>
      </c>
      <c r="K272" s="247" t="s">
        <v>1</v>
      </c>
      <c r="L272" s="46"/>
      <c r="M272" s="252" t="s">
        <v>1</v>
      </c>
      <c r="N272" s="253" t="s">
        <v>42</v>
      </c>
      <c r="O272" s="93"/>
      <c r="P272" s="254">
        <f>O272*H272</f>
        <v>0</v>
      </c>
      <c r="Q272" s="254">
        <v>0</v>
      </c>
      <c r="R272" s="254">
        <f>Q272*H272</f>
        <v>0</v>
      </c>
      <c r="S272" s="254">
        <v>0</v>
      </c>
      <c r="T272" s="255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56" t="s">
        <v>175</v>
      </c>
      <c r="AT272" s="256" t="s">
        <v>170</v>
      </c>
      <c r="AU272" s="256" t="s">
        <v>175</v>
      </c>
      <c r="AY272" s="19" t="s">
        <v>167</v>
      </c>
      <c r="BE272" s="257">
        <f>IF(N272="základní",J272,0)</f>
        <v>0</v>
      </c>
      <c r="BF272" s="257">
        <f>IF(N272="snížená",J272,0)</f>
        <v>0</v>
      </c>
      <c r="BG272" s="257">
        <f>IF(N272="zákl. přenesená",J272,0)</f>
        <v>0</v>
      </c>
      <c r="BH272" s="257">
        <f>IF(N272="sníž. přenesená",J272,0)</f>
        <v>0</v>
      </c>
      <c r="BI272" s="257">
        <f>IF(N272="nulová",J272,0)</f>
        <v>0</v>
      </c>
      <c r="BJ272" s="19" t="s">
        <v>85</v>
      </c>
      <c r="BK272" s="257">
        <f>ROUND(I272*H272,2)</f>
        <v>0</v>
      </c>
      <c r="BL272" s="19" t="s">
        <v>175</v>
      </c>
      <c r="BM272" s="256" t="s">
        <v>1432</v>
      </c>
    </row>
    <row r="273" spans="1:65" s="2" customFormat="1" ht="16.5" customHeight="1">
      <c r="A273" s="40"/>
      <c r="B273" s="41"/>
      <c r="C273" s="245" t="s">
        <v>1257</v>
      </c>
      <c r="D273" s="245" t="s">
        <v>170</v>
      </c>
      <c r="E273" s="246" t="s">
        <v>2846</v>
      </c>
      <c r="F273" s="247" t="s">
        <v>2847</v>
      </c>
      <c r="G273" s="248" t="s">
        <v>2655</v>
      </c>
      <c r="H273" s="249">
        <v>1</v>
      </c>
      <c r="I273" s="250"/>
      <c r="J273" s="251">
        <f>ROUND(I273*H273,2)</f>
        <v>0</v>
      </c>
      <c r="K273" s="247" t="s">
        <v>1</v>
      </c>
      <c r="L273" s="46"/>
      <c r="M273" s="252" t="s">
        <v>1</v>
      </c>
      <c r="N273" s="253" t="s">
        <v>42</v>
      </c>
      <c r="O273" s="93"/>
      <c r="P273" s="254">
        <f>O273*H273</f>
        <v>0</v>
      </c>
      <c r="Q273" s="254">
        <v>0</v>
      </c>
      <c r="R273" s="254">
        <f>Q273*H273</f>
        <v>0</v>
      </c>
      <c r="S273" s="254">
        <v>0</v>
      </c>
      <c r="T273" s="255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56" t="s">
        <v>175</v>
      </c>
      <c r="AT273" s="256" t="s">
        <v>170</v>
      </c>
      <c r="AU273" s="256" t="s">
        <v>175</v>
      </c>
      <c r="AY273" s="19" t="s">
        <v>167</v>
      </c>
      <c r="BE273" s="257">
        <f>IF(N273="základní",J273,0)</f>
        <v>0</v>
      </c>
      <c r="BF273" s="257">
        <f>IF(N273="snížená",J273,0)</f>
        <v>0</v>
      </c>
      <c r="BG273" s="257">
        <f>IF(N273="zákl. přenesená",J273,0)</f>
        <v>0</v>
      </c>
      <c r="BH273" s="257">
        <f>IF(N273="sníž. přenesená",J273,0)</f>
        <v>0</v>
      </c>
      <c r="BI273" s="257">
        <f>IF(N273="nulová",J273,0)</f>
        <v>0</v>
      </c>
      <c r="BJ273" s="19" t="s">
        <v>85</v>
      </c>
      <c r="BK273" s="257">
        <f>ROUND(I273*H273,2)</f>
        <v>0</v>
      </c>
      <c r="BL273" s="19" t="s">
        <v>175</v>
      </c>
      <c r="BM273" s="256" t="s">
        <v>1435</v>
      </c>
    </row>
    <row r="274" spans="1:65" s="2" customFormat="1" ht="16.5" customHeight="1">
      <c r="A274" s="40"/>
      <c r="B274" s="41"/>
      <c r="C274" s="245" t="s">
        <v>1436</v>
      </c>
      <c r="D274" s="245" t="s">
        <v>170</v>
      </c>
      <c r="E274" s="246" t="s">
        <v>2848</v>
      </c>
      <c r="F274" s="247" t="s">
        <v>2849</v>
      </c>
      <c r="G274" s="248" t="s">
        <v>2655</v>
      </c>
      <c r="H274" s="249">
        <v>3</v>
      </c>
      <c r="I274" s="250"/>
      <c r="J274" s="251">
        <f>ROUND(I274*H274,2)</f>
        <v>0</v>
      </c>
      <c r="K274" s="247" t="s">
        <v>1</v>
      </c>
      <c r="L274" s="46"/>
      <c r="M274" s="252" t="s">
        <v>1</v>
      </c>
      <c r="N274" s="253" t="s">
        <v>42</v>
      </c>
      <c r="O274" s="93"/>
      <c r="P274" s="254">
        <f>O274*H274</f>
        <v>0</v>
      </c>
      <c r="Q274" s="254">
        <v>0</v>
      </c>
      <c r="R274" s="254">
        <f>Q274*H274</f>
        <v>0</v>
      </c>
      <c r="S274" s="254">
        <v>0</v>
      </c>
      <c r="T274" s="255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56" t="s">
        <v>175</v>
      </c>
      <c r="AT274" s="256" t="s">
        <v>170</v>
      </c>
      <c r="AU274" s="256" t="s">
        <v>175</v>
      </c>
      <c r="AY274" s="19" t="s">
        <v>167</v>
      </c>
      <c r="BE274" s="257">
        <f>IF(N274="základní",J274,0)</f>
        <v>0</v>
      </c>
      <c r="BF274" s="257">
        <f>IF(N274="snížená",J274,0)</f>
        <v>0</v>
      </c>
      <c r="BG274" s="257">
        <f>IF(N274="zákl. přenesená",J274,0)</f>
        <v>0</v>
      </c>
      <c r="BH274" s="257">
        <f>IF(N274="sníž. přenesená",J274,0)</f>
        <v>0</v>
      </c>
      <c r="BI274" s="257">
        <f>IF(N274="nulová",J274,0)</f>
        <v>0</v>
      </c>
      <c r="BJ274" s="19" t="s">
        <v>85</v>
      </c>
      <c r="BK274" s="257">
        <f>ROUND(I274*H274,2)</f>
        <v>0</v>
      </c>
      <c r="BL274" s="19" t="s">
        <v>175</v>
      </c>
      <c r="BM274" s="256" t="s">
        <v>1439</v>
      </c>
    </row>
    <row r="275" spans="1:63" s="17" customFormat="1" ht="20.85" customHeight="1">
      <c r="A275" s="17"/>
      <c r="B275" s="324"/>
      <c r="C275" s="325"/>
      <c r="D275" s="326" t="s">
        <v>76</v>
      </c>
      <c r="E275" s="326" t="s">
        <v>2850</v>
      </c>
      <c r="F275" s="326" t="s">
        <v>2851</v>
      </c>
      <c r="G275" s="325"/>
      <c r="H275" s="325"/>
      <c r="I275" s="327"/>
      <c r="J275" s="328">
        <f>BK275</f>
        <v>0</v>
      </c>
      <c r="K275" s="325"/>
      <c r="L275" s="329"/>
      <c r="M275" s="330"/>
      <c r="N275" s="331"/>
      <c r="O275" s="331"/>
      <c r="P275" s="332">
        <f>SUM(P276:P283)</f>
        <v>0</v>
      </c>
      <c r="Q275" s="331"/>
      <c r="R275" s="332">
        <f>SUM(R276:R283)</f>
        <v>0</v>
      </c>
      <c r="S275" s="331"/>
      <c r="T275" s="333">
        <f>SUM(T276:T283)</f>
        <v>0</v>
      </c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R275" s="334" t="s">
        <v>85</v>
      </c>
      <c r="AT275" s="335" t="s">
        <v>76</v>
      </c>
      <c r="AU275" s="335" t="s">
        <v>209</v>
      </c>
      <c r="AY275" s="334" t="s">
        <v>167</v>
      </c>
      <c r="BK275" s="336">
        <f>SUM(BK276:BK283)</f>
        <v>0</v>
      </c>
    </row>
    <row r="276" spans="1:65" s="2" customFormat="1" ht="16.5" customHeight="1">
      <c r="A276" s="40"/>
      <c r="B276" s="41"/>
      <c r="C276" s="245" t="s">
        <v>1260</v>
      </c>
      <c r="D276" s="245" t="s">
        <v>170</v>
      </c>
      <c r="E276" s="246" t="s">
        <v>2852</v>
      </c>
      <c r="F276" s="247" t="s">
        <v>2853</v>
      </c>
      <c r="G276" s="248" t="s">
        <v>2655</v>
      </c>
      <c r="H276" s="249">
        <v>1</v>
      </c>
      <c r="I276" s="250"/>
      <c r="J276" s="251">
        <f>ROUND(I276*H276,2)</f>
        <v>0</v>
      </c>
      <c r="K276" s="247" t="s">
        <v>1</v>
      </c>
      <c r="L276" s="46"/>
      <c r="M276" s="252" t="s">
        <v>1</v>
      </c>
      <c r="N276" s="253" t="s">
        <v>42</v>
      </c>
      <c r="O276" s="93"/>
      <c r="P276" s="254">
        <f>O276*H276</f>
        <v>0</v>
      </c>
      <c r="Q276" s="254">
        <v>0</v>
      </c>
      <c r="R276" s="254">
        <f>Q276*H276</f>
        <v>0</v>
      </c>
      <c r="S276" s="254">
        <v>0</v>
      </c>
      <c r="T276" s="255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56" t="s">
        <v>175</v>
      </c>
      <c r="AT276" s="256" t="s">
        <v>170</v>
      </c>
      <c r="AU276" s="256" t="s">
        <v>175</v>
      </c>
      <c r="AY276" s="19" t="s">
        <v>167</v>
      </c>
      <c r="BE276" s="257">
        <f>IF(N276="základní",J276,0)</f>
        <v>0</v>
      </c>
      <c r="BF276" s="257">
        <f>IF(N276="snížená",J276,0)</f>
        <v>0</v>
      </c>
      <c r="BG276" s="257">
        <f>IF(N276="zákl. přenesená",J276,0)</f>
        <v>0</v>
      </c>
      <c r="BH276" s="257">
        <f>IF(N276="sníž. přenesená",J276,0)</f>
        <v>0</v>
      </c>
      <c r="BI276" s="257">
        <f>IF(N276="nulová",J276,0)</f>
        <v>0</v>
      </c>
      <c r="BJ276" s="19" t="s">
        <v>85</v>
      </c>
      <c r="BK276" s="257">
        <f>ROUND(I276*H276,2)</f>
        <v>0</v>
      </c>
      <c r="BL276" s="19" t="s">
        <v>175</v>
      </c>
      <c r="BM276" s="256" t="s">
        <v>1442</v>
      </c>
    </row>
    <row r="277" spans="1:65" s="2" customFormat="1" ht="16.5" customHeight="1">
      <c r="A277" s="40"/>
      <c r="B277" s="41"/>
      <c r="C277" s="245" t="s">
        <v>1443</v>
      </c>
      <c r="D277" s="245" t="s">
        <v>170</v>
      </c>
      <c r="E277" s="246" t="s">
        <v>2854</v>
      </c>
      <c r="F277" s="247" t="s">
        <v>2855</v>
      </c>
      <c r="G277" s="248" t="s">
        <v>2655</v>
      </c>
      <c r="H277" s="249">
        <v>1</v>
      </c>
      <c r="I277" s="250"/>
      <c r="J277" s="251">
        <f>ROUND(I277*H277,2)</f>
        <v>0</v>
      </c>
      <c r="K277" s="247" t="s">
        <v>1</v>
      </c>
      <c r="L277" s="46"/>
      <c r="M277" s="252" t="s">
        <v>1</v>
      </c>
      <c r="N277" s="253" t="s">
        <v>42</v>
      </c>
      <c r="O277" s="93"/>
      <c r="P277" s="254">
        <f>O277*H277</f>
        <v>0</v>
      </c>
      <c r="Q277" s="254">
        <v>0</v>
      </c>
      <c r="R277" s="254">
        <f>Q277*H277</f>
        <v>0</v>
      </c>
      <c r="S277" s="254">
        <v>0</v>
      </c>
      <c r="T277" s="255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56" t="s">
        <v>175</v>
      </c>
      <c r="AT277" s="256" t="s">
        <v>170</v>
      </c>
      <c r="AU277" s="256" t="s">
        <v>175</v>
      </c>
      <c r="AY277" s="19" t="s">
        <v>167</v>
      </c>
      <c r="BE277" s="257">
        <f>IF(N277="základní",J277,0)</f>
        <v>0</v>
      </c>
      <c r="BF277" s="257">
        <f>IF(N277="snížená",J277,0)</f>
        <v>0</v>
      </c>
      <c r="BG277" s="257">
        <f>IF(N277="zákl. přenesená",J277,0)</f>
        <v>0</v>
      </c>
      <c r="BH277" s="257">
        <f>IF(N277="sníž. přenesená",J277,0)</f>
        <v>0</v>
      </c>
      <c r="BI277" s="257">
        <f>IF(N277="nulová",J277,0)</f>
        <v>0</v>
      </c>
      <c r="BJ277" s="19" t="s">
        <v>85</v>
      </c>
      <c r="BK277" s="257">
        <f>ROUND(I277*H277,2)</f>
        <v>0</v>
      </c>
      <c r="BL277" s="19" t="s">
        <v>175</v>
      </c>
      <c r="BM277" s="256" t="s">
        <v>1446</v>
      </c>
    </row>
    <row r="278" spans="1:65" s="2" customFormat="1" ht="16.5" customHeight="1">
      <c r="A278" s="40"/>
      <c r="B278" s="41"/>
      <c r="C278" s="245" t="s">
        <v>1263</v>
      </c>
      <c r="D278" s="245" t="s">
        <v>170</v>
      </c>
      <c r="E278" s="246" t="s">
        <v>2856</v>
      </c>
      <c r="F278" s="247" t="s">
        <v>2857</v>
      </c>
      <c r="G278" s="248" t="s">
        <v>2655</v>
      </c>
      <c r="H278" s="249">
        <v>1</v>
      </c>
      <c r="I278" s="250"/>
      <c r="J278" s="251">
        <f>ROUND(I278*H278,2)</f>
        <v>0</v>
      </c>
      <c r="K278" s="247" t="s">
        <v>1</v>
      </c>
      <c r="L278" s="46"/>
      <c r="M278" s="252" t="s">
        <v>1</v>
      </c>
      <c r="N278" s="253" t="s">
        <v>42</v>
      </c>
      <c r="O278" s="93"/>
      <c r="P278" s="254">
        <f>O278*H278</f>
        <v>0</v>
      </c>
      <c r="Q278" s="254">
        <v>0</v>
      </c>
      <c r="R278" s="254">
        <f>Q278*H278</f>
        <v>0</v>
      </c>
      <c r="S278" s="254">
        <v>0</v>
      </c>
      <c r="T278" s="255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56" t="s">
        <v>175</v>
      </c>
      <c r="AT278" s="256" t="s">
        <v>170</v>
      </c>
      <c r="AU278" s="256" t="s">
        <v>175</v>
      </c>
      <c r="AY278" s="19" t="s">
        <v>167</v>
      </c>
      <c r="BE278" s="257">
        <f>IF(N278="základní",J278,0)</f>
        <v>0</v>
      </c>
      <c r="BF278" s="257">
        <f>IF(N278="snížená",J278,0)</f>
        <v>0</v>
      </c>
      <c r="BG278" s="257">
        <f>IF(N278="zákl. přenesená",J278,0)</f>
        <v>0</v>
      </c>
      <c r="BH278" s="257">
        <f>IF(N278="sníž. přenesená",J278,0)</f>
        <v>0</v>
      </c>
      <c r="BI278" s="257">
        <f>IF(N278="nulová",J278,0)</f>
        <v>0</v>
      </c>
      <c r="BJ278" s="19" t="s">
        <v>85</v>
      </c>
      <c r="BK278" s="257">
        <f>ROUND(I278*H278,2)</f>
        <v>0</v>
      </c>
      <c r="BL278" s="19" t="s">
        <v>175</v>
      </c>
      <c r="BM278" s="256" t="s">
        <v>1449</v>
      </c>
    </row>
    <row r="279" spans="1:65" s="2" customFormat="1" ht="16.5" customHeight="1">
      <c r="A279" s="40"/>
      <c r="B279" s="41"/>
      <c r="C279" s="245" t="s">
        <v>1450</v>
      </c>
      <c r="D279" s="245" t="s">
        <v>170</v>
      </c>
      <c r="E279" s="246" t="s">
        <v>2858</v>
      </c>
      <c r="F279" s="247" t="s">
        <v>2859</v>
      </c>
      <c r="G279" s="248" t="s">
        <v>2655</v>
      </c>
      <c r="H279" s="249">
        <v>2</v>
      </c>
      <c r="I279" s="250"/>
      <c r="J279" s="251">
        <f>ROUND(I279*H279,2)</f>
        <v>0</v>
      </c>
      <c r="K279" s="247" t="s">
        <v>1</v>
      </c>
      <c r="L279" s="46"/>
      <c r="M279" s="252" t="s">
        <v>1</v>
      </c>
      <c r="N279" s="253" t="s">
        <v>42</v>
      </c>
      <c r="O279" s="93"/>
      <c r="P279" s="254">
        <f>O279*H279</f>
        <v>0</v>
      </c>
      <c r="Q279" s="254">
        <v>0</v>
      </c>
      <c r="R279" s="254">
        <f>Q279*H279</f>
        <v>0</v>
      </c>
      <c r="S279" s="254">
        <v>0</v>
      </c>
      <c r="T279" s="255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56" t="s">
        <v>175</v>
      </c>
      <c r="AT279" s="256" t="s">
        <v>170</v>
      </c>
      <c r="AU279" s="256" t="s">
        <v>175</v>
      </c>
      <c r="AY279" s="19" t="s">
        <v>167</v>
      </c>
      <c r="BE279" s="257">
        <f>IF(N279="základní",J279,0)</f>
        <v>0</v>
      </c>
      <c r="BF279" s="257">
        <f>IF(N279="snížená",J279,0)</f>
        <v>0</v>
      </c>
      <c r="BG279" s="257">
        <f>IF(N279="zákl. přenesená",J279,0)</f>
        <v>0</v>
      </c>
      <c r="BH279" s="257">
        <f>IF(N279="sníž. přenesená",J279,0)</f>
        <v>0</v>
      </c>
      <c r="BI279" s="257">
        <f>IF(N279="nulová",J279,0)</f>
        <v>0</v>
      </c>
      <c r="BJ279" s="19" t="s">
        <v>85</v>
      </c>
      <c r="BK279" s="257">
        <f>ROUND(I279*H279,2)</f>
        <v>0</v>
      </c>
      <c r="BL279" s="19" t="s">
        <v>175</v>
      </c>
      <c r="BM279" s="256" t="s">
        <v>1453</v>
      </c>
    </row>
    <row r="280" spans="1:65" s="2" customFormat="1" ht="16.5" customHeight="1">
      <c r="A280" s="40"/>
      <c r="B280" s="41"/>
      <c r="C280" s="245" t="s">
        <v>1266</v>
      </c>
      <c r="D280" s="245" t="s">
        <v>170</v>
      </c>
      <c r="E280" s="246" t="s">
        <v>2860</v>
      </c>
      <c r="F280" s="247" t="s">
        <v>2861</v>
      </c>
      <c r="G280" s="248" t="s">
        <v>2655</v>
      </c>
      <c r="H280" s="249">
        <v>1</v>
      </c>
      <c r="I280" s="250"/>
      <c r="J280" s="251">
        <f>ROUND(I280*H280,2)</f>
        <v>0</v>
      </c>
      <c r="K280" s="247" t="s">
        <v>1</v>
      </c>
      <c r="L280" s="46"/>
      <c r="M280" s="252" t="s">
        <v>1</v>
      </c>
      <c r="N280" s="253" t="s">
        <v>42</v>
      </c>
      <c r="O280" s="93"/>
      <c r="P280" s="254">
        <f>O280*H280</f>
        <v>0</v>
      </c>
      <c r="Q280" s="254">
        <v>0</v>
      </c>
      <c r="R280" s="254">
        <f>Q280*H280</f>
        <v>0</v>
      </c>
      <c r="S280" s="254">
        <v>0</v>
      </c>
      <c r="T280" s="255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56" t="s">
        <v>175</v>
      </c>
      <c r="AT280" s="256" t="s">
        <v>170</v>
      </c>
      <c r="AU280" s="256" t="s">
        <v>175</v>
      </c>
      <c r="AY280" s="19" t="s">
        <v>167</v>
      </c>
      <c r="BE280" s="257">
        <f>IF(N280="základní",J280,0)</f>
        <v>0</v>
      </c>
      <c r="BF280" s="257">
        <f>IF(N280="snížená",J280,0)</f>
        <v>0</v>
      </c>
      <c r="BG280" s="257">
        <f>IF(N280="zákl. přenesená",J280,0)</f>
        <v>0</v>
      </c>
      <c r="BH280" s="257">
        <f>IF(N280="sníž. přenesená",J280,0)</f>
        <v>0</v>
      </c>
      <c r="BI280" s="257">
        <f>IF(N280="nulová",J280,0)</f>
        <v>0</v>
      </c>
      <c r="BJ280" s="19" t="s">
        <v>85</v>
      </c>
      <c r="BK280" s="257">
        <f>ROUND(I280*H280,2)</f>
        <v>0</v>
      </c>
      <c r="BL280" s="19" t="s">
        <v>175</v>
      </c>
      <c r="BM280" s="256" t="s">
        <v>1456</v>
      </c>
    </row>
    <row r="281" spans="1:65" s="2" customFormat="1" ht="16.5" customHeight="1">
      <c r="A281" s="40"/>
      <c r="B281" s="41"/>
      <c r="C281" s="245" t="s">
        <v>1457</v>
      </c>
      <c r="D281" s="245" t="s">
        <v>170</v>
      </c>
      <c r="E281" s="246" t="s">
        <v>2862</v>
      </c>
      <c r="F281" s="247" t="s">
        <v>2863</v>
      </c>
      <c r="G281" s="248" t="s">
        <v>2655</v>
      </c>
      <c r="H281" s="249">
        <v>1</v>
      </c>
      <c r="I281" s="250"/>
      <c r="J281" s="251">
        <f>ROUND(I281*H281,2)</f>
        <v>0</v>
      </c>
      <c r="K281" s="247" t="s">
        <v>1</v>
      </c>
      <c r="L281" s="46"/>
      <c r="M281" s="252" t="s">
        <v>1</v>
      </c>
      <c r="N281" s="253" t="s">
        <v>42</v>
      </c>
      <c r="O281" s="93"/>
      <c r="P281" s="254">
        <f>O281*H281</f>
        <v>0</v>
      </c>
      <c r="Q281" s="254">
        <v>0</v>
      </c>
      <c r="R281" s="254">
        <f>Q281*H281</f>
        <v>0</v>
      </c>
      <c r="S281" s="254">
        <v>0</v>
      </c>
      <c r="T281" s="255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56" t="s">
        <v>175</v>
      </c>
      <c r="AT281" s="256" t="s">
        <v>170</v>
      </c>
      <c r="AU281" s="256" t="s">
        <v>175</v>
      </c>
      <c r="AY281" s="19" t="s">
        <v>167</v>
      </c>
      <c r="BE281" s="257">
        <f>IF(N281="základní",J281,0)</f>
        <v>0</v>
      </c>
      <c r="BF281" s="257">
        <f>IF(N281="snížená",J281,0)</f>
        <v>0</v>
      </c>
      <c r="BG281" s="257">
        <f>IF(N281="zákl. přenesená",J281,0)</f>
        <v>0</v>
      </c>
      <c r="BH281" s="257">
        <f>IF(N281="sníž. přenesená",J281,0)</f>
        <v>0</v>
      </c>
      <c r="BI281" s="257">
        <f>IF(N281="nulová",J281,0)</f>
        <v>0</v>
      </c>
      <c r="BJ281" s="19" t="s">
        <v>85</v>
      </c>
      <c r="BK281" s="257">
        <f>ROUND(I281*H281,2)</f>
        <v>0</v>
      </c>
      <c r="BL281" s="19" t="s">
        <v>175</v>
      </c>
      <c r="BM281" s="256" t="s">
        <v>1460</v>
      </c>
    </row>
    <row r="282" spans="1:65" s="2" customFormat="1" ht="16.5" customHeight="1">
      <c r="A282" s="40"/>
      <c r="B282" s="41"/>
      <c r="C282" s="245" t="s">
        <v>1269</v>
      </c>
      <c r="D282" s="245" t="s">
        <v>170</v>
      </c>
      <c r="E282" s="246" t="s">
        <v>2864</v>
      </c>
      <c r="F282" s="247" t="s">
        <v>2865</v>
      </c>
      <c r="G282" s="248" t="s">
        <v>2655</v>
      </c>
      <c r="H282" s="249">
        <v>2</v>
      </c>
      <c r="I282" s="250"/>
      <c r="J282" s="251">
        <f>ROUND(I282*H282,2)</f>
        <v>0</v>
      </c>
      <c r="K282" s="247" t="s">
        <v>1</v>
      </c>
      <c r="L282" s="46"/>
      <c r="M282" s="252" t="s">
        <v>1</v>
      </c>
      <c r="N282" s="253" t="s">
        <v>42</v>
      </c>
      <c r="O282" s="93"/>
      <c r="P282" s="254">
        <f>O282*H282</f>
        <v>0</v>
      </c>
      <c r="Q282" s="254">
        <v>0</v>
      </c>
      <c r="R282" s="254">
        <f>Q282*H282</f>
        <v>0</v>
      </c>
      <c r="S282" s="254">
        <v>0</v>
      </c>
      <c r="T282" s="255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56" t="s">
        <v>175</v>
      </c>
      <c r="AT282" s="256" t="s">
        <v>170</v>
      </c>
      <c r="AU282" s="256" t="s">
        <v>175</v>
      </c>
      <c r="AY282" s="19" t="s">
        <v>167</v>
      </c>
      <c r="BE282" s="257">
        <f>IF(N282="základní",J282,0)</f>
        <v>0</v>
      </c>
      <c r="BF282" s="257">
        <f>IF(N282="snížená",J282,0)</f>
        <v>0</v>
      </c>
      <c r="BG282" s="257">
        <f>IF(N282="zákl. přenesená",J282,0)</f>
        <v>0</v>
      </c>
      <c r="BH282" s="257">
        <f>IF(N282="sníž. přenesená",J282,0)</f>
        <v>0</v>
      </c>
      <c r="BI282" s="257">
        <f>IF(N282="nulová",J282,0)</f>
        <v>0</v>
      </c>
      <c r="BJ282" s="19" t="s">
        <v>85</v>
      </c>
      <c r="BK282" s="257">
        <f>ROUND(I282*H282,2)</f>
        <v>0</v>
      </c>
      <c r="BL282" s="19" t="s">
        <v>175</v>
      </c>
      <c r="BM282" s="256" t="s">
        <v>1463</v>
      </c>
    </row>
    <row r="283" spans="1:65" s="2" customFormat="1" ht="16.5" customHeight="1">
      <c r="A283" s="40"/>
      <c r="B283" s="41"/>
      <c r="C283" s="245" t="s">
        <v>1464</v>
      </c>
      <c r="D283" s="245" t="s">
        <v>170</v>
      </c>
      <c r="E283" s="246" t="s">
        <v>2866</v>
      </c>
      <c r="F283" s="247" t="s">
        <v>2867</v>
      </c>
      <c r="G283" s="248" t="s">
        <v>2655</v>
      </c>
      <c r="H283" s="249">
        <v>16</v>
      </c>
      <c r="I283" s="250"/>
      <c r="J283" s="251">
        <f>ROUND(I283*H283,2)</f>
        <v>0</v>
      </c>
      <c r="K283" s="247" t="s">
        <v>1</v>
      </c>
      <c r="L283" s="46"/>
      <c r="M283" s="252" t="s">
        <v>1</v>
      </c>
      <c r="N283" s="253" t="s">
        <v>42</v>
      </c>
      <c r="O283" s="93"/>
      <c r="P283" s="254">
        <f>O283*H283</f>
        <v>0</v>
      </c>
      <c r="Q283" s="254">
        <v>0</v>
      </c>
      <c r="R283" s="254">
        <f>Q283*H283</f>
        <v>0</v>
      </c>
      <c r="S283" s="254">
        <v>0</v>
      </c>
      <c r="T283" s="255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56" t="s">
        <v>175</v>
      </c>
      <c r="AT283" s="256" t="s">
        <v>170</v>
      </c>
      <c r="AU283" s="256" t="s">
        <v>175</v>
      </c>
      <c r="AY283" s="19" t="s">
        <v>167</v>
      </c>
      <c r="BE283" s="257">
        <f>IF(N283="základní",J283,0)</f>
        <v>0</v>
      </c>
      <c r="BF283" s="257">
        <f>IF(N283="snížená",J283,0)</f>
        <v>0</v>
      </c>
      <c r="BG283" s="257">
        <f>IF(N283="zákl. přenesená",J283,0)</f>
        <v>0</v>
      </c>
      <c r="BH283" s="257">
        <f>IF(N283="sníž. přenesená",J283,0)</f>
        <v>0</v>
      </c>
      <c r="BI283" s="257">
        <f>IF(N283="nulová",J283,0)</f>
        <v>0</v>
      </c>
      <c r="BJ283" s="19" t="s">
        <v>85</v>
      </c>
      <c r="BK283" s="257">
        <f>ROUND(I283*H283,2)</f>
        <v>0</v>
      </c>
      <c r="BL283" s="19" t="s">
        <v>175</v>
      </c>
      <c r="BM283" s="256" t="s">
        <v>1467</v>
      </c>
    </row>
    <row r="284" spans="1:63" s="12" customFormat="1" ht="20.85" customHeight="1">
      <c r="A284" s="12"/>
      <c r="B284" s="229"/>
      <c r="C284" s="230"/>
      <c r="D284" s="231" t="s">
        <v>76</v>
      </c>
      <c r="E284" s="243" t="s">
        <v>2868</v>
      </c>
      <c r="F284" s="243" t="s">
        <v>2869</v>
      </c>
      <c r="G284" s="230"/>
      <c r="H284" s="230"/>
      <c r="I284" s="233"/>
      <c r="J284" s="244">
        <f>BK284</f>
        <v>0</v>
      </c>
      <c r="K284" s="230"/>
      <c r="L284" s="235"/>
      <c r="M284" s="236"/>
      <c r="N284" s="237"/>
      <c r="O284" s="237"/>
      <c r="P284" s="238">
        <f>SUM(P285:P292)</f>
        <v>0</v>
      </c>
      <c r="Q284" s="237"/>
      <c r="R284" s="238">
        <f>SUM(R285:R292)</f>
        <v>0</v>
      </c>
      <c r="S284" s="237"/>
      <c r="T284" s="239">
        <f>SUM(T285:T292)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40" t="s">
        <v>85</v>
      </c>
      <c r="AT284" s="241" t="s">
        <v>76</v>
      </c>
      <c r="AU284" s="241" t="s">
        <v>87</v>
      </c>
      <c r="AY284" s="240" t="s">
        <v>167</v>
      </c>
      <c r="BK284" s="242">
        <f>SUM(BK285:BK292)</f>
        <v>0</v>
      </c>
    </row>
    <row r="285" spans="1:65" s="2" customFormat="1" ht="33" customHeight="1">
      <c r="A285" s="40"/>
      <c r="B285" s="41"/>
      <c r="C285" s="245" t="s">
        <v>1273</v>
      </c>
      <c r="D285" s="245" t="s">
        <v>170</v>
      </c>
      <c r="E285" s="246" t="s">
        <v>2870</v>
      </c>
      <c r="F285" s="247" t="s">
        <v>2871</v>
      </c>
      <c r="G285" s="248" t="s">
        <v>2655</v>
      </c>
      <c r="H285" s="249">
        <v>1</v>
      </c>
      <c r="I285" s="250"/>
      <c r="J285" s="251">
        <f>ROUND(I285*H285,2)</f>
        <v>0</v>
      </c>
      <c r="K285" s="247" t="s">
        <v>1</v>
      </c>
      <c r="L285" s="46"/>
      <c r="M285" s="252" t="s">
        <v>1</v>
      </c>
      <c r="N285" s="253" t="s">
        <v>42</v>
      </c>
      <c r="O285" s="93"/>
      <c r="P285" s="254">
        <f>O285*H285</f>
        <v>0</v>
      </c>
      <c r="Q285" s="254">
        <v>0</v>
      </c>
      <c r="R285" s="254">
        <f>Q285*H285</f>
        <v>0</v>
      </c>
      <c r="S285" s="254">
        <v>0</v>
      </c>
      <c r="T285" s="255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56" t="s">
        <v>175</v>
      </c>
      <c r="AT285" s="256" t="s">
        <v>170</v>
      </c>
      <c r="AU285" s="256" t="s">
        <v>209</v>
      </c>
      <c r="AY285" s="19" t="s">
        <v>167</v>
      </c>
      <c r="BE285" s="257">
        <f>IF(N285="základní",J285,0)</f>
        <v>0</v>
      </c>
      <c r="BF285" s="257">
        <f>IF(N285="snížená",J285,0)</f>
        <v>0</v>
      </c>
      <c r="BG285" s="257">
        <f>IF(N285="zákl. přenesená",J285,0)</f>
        <v>0</v>
      </c>
      <c r="BH285" s="257">
        <f>IF(N285="sníž. přenesená",J285,0)</f>
        <v>0</v>
      </c>
      <c r="BI285" s="257">
        <f>IF(N285="nulová",J285,0)</f>
        <v>0</v>
      </c>
      <c r="BJ285" s="19" t="s">
        <v>85</v>
      </c>
      <c r="BK285" s="257">
        <f>ROUND(I285*H285,2)</f>
        <v>0</v>
      </c>
      <c r="BL285" s="19" t="s">
        <v>175</v>
      </c>
      <c r="BM285" s="256" t="s">
        <v>1470</v>
      </c>
    </row>
    <row r="286" spans="1:65" s="2" customFormat="1" ht="33" customHeight="1">
      <c r="A286" s="40"/>
      <c r="B286" s="41"/>
      <c r="C286" s="245" t="s">
        <v>1471</v>
      </c>
      <c r="D286" s="245" t="s">
        <v>170</v>
      </c>
      <c r="E286" s="246" t="s">
        <v>2872</v>
      </c>
      <c r="F286" s="247" t="s">
        <v>2873</v>
      </c>
      <c r="G286" s="248" t="s">
        <v>2655</v>
      </c>
      <c r="H286" s="249">
        <v>1</v>
      </c>
      <c r="I286" s="250"/>
      <c r="J286" s="251">
        <f>ROUND(I286*H286,2)</f>
        <v>0</v>
      </c>
      <c r="K286" s="247" t="s">
        <v>1</v>
      </c>
      <c r="L286" s="46"/>
      <c r="M286" s="252" t="s">
        <v>1</v>
      </c>
      <c r="N286" s="253" t="s">
        <v>42</v>
      </c>
      <c r="O286" s="93"/>
      <c r="P286" s="254">
        <f>O286*H286</f>
        <v>0</v>
      </c>
      <c r="Q286" s="254">
        <v>0</v>
      </c>
      <c r="R286" s="254">
        <f>Q286*H286</f>
        <v>0</v>
      </c>
      <c r="S286" s="254">
        <v>0</v>
      </c>
      <c r="T286" s="255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56" t="s">
        <v>175</v>
      </c>
      <c r="AT286" s="256" t="s">
        <v>170</v>
      </c>
      <c r="AU286" s="256" t="s">
        <v>209</v>
      </c>
      <c r="AY286" s="19" t="s">
        <v>167</v>
      </c>
      <c r="BE286" s="257">
        <f>IF(N286="základní",J286,0)</f>
        <v>0</v>
      </c>
      <c r="BF286" s="257">
        <f>IF(N286="snížená",J286,0)</f>
        <v>0</v>
      </c>
      <c r="BG286" s="257">
        <f>IF(N286="zákl. přenesená",J286,0)</f>
        <v>0</v>
      </c>
      <c r="BH286" s="257">
        <f>IF(N286="sníž. přenesená",J286,0)</f>
        <v>0</v>
      </c>
      <c r="BI286" s="257">
        <f>IF(N286="nulová",J286,0)</f>
        <v>0</v>
      </c>
      <c r="BJ286" s="19" t="s">
        <v>85</v>
      </c>
      <c r="BK286" s="257">
        <f>ROUND(I286*H286,2)</f>
        <v>0</v>
      </c>
      <c r="BL286" s="19" t="s">
        <v>175</v>
      </c>
      <c r="BM286" s="256" t="s">
        <v>1474</v>
      </c>
    </row>
    <row r="287" spans="1:65" s="2" customFormat="1" ht="33" customHeight="1">
      <c r="A287" s="40"/>
      <c r="B287" s="41"/>
      <c r="C287" s="245" t="s">
        <v>1276</v>
      </c>
      <c r="D287" s="245" t="s">
        <v>170</v>
      </c>
      <c r="E287" s="246" t="s">
        <v>2874</v>
      </c>
      <c r="F287" s="247" t="s">
        <v>2875</v>
      </c>
      <c r="G287" s="248" t="s">
        <v>2655</v>
      </c>
      <c r="H287" s="249">
        <v>1</v>
      </c>
      <c r="I287" s="250"/>
      <c r="J287" s="251">
        <f>ROUND(I287*H287,2)</f>
        <v>0</v>
      </c>
      <c r="K287" s="247" t="s">
        <v>1</v>
      </c>
      <c r="L287" s="46"/>
      <c r="M287" s="252" t="s">
        <v>1</v>
      </c>
      <c r="N287" s="253" t="s">
        <v>42</v>
      </c>
      <c r="O287" s="93"/>
      <c r="P287" s="254">
        <f>O287*H287</f>
        <v>0</v>
      </c>
      <c r="Q287" s="254">
        <v>0</v>
      </c>
      <c r="R287" s="254">
        <f>Q287*H287</f>
        <v>0</v>
      </c>
      <c r="S287" s="254">
        <v>0</v>
      </c>
      <c r="T287" s="255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56" t="s">
        <v>175</v>
      </c>
      <c r="AT287" s="256" t="s">
        <v>170</v>
      </c>
      <c r="AU287" s="256" t="s">
        <v>209</v>
      </c>
      <c r="AY287" s="19" t="s">
        <v>167</v>
      </c>
      <c r="BE287" s="257">
        <f>IF(N287="základní",J287,0)</f>
        <v>0</v>
      </c>
      <c r="BF287" s="257">
        <f>IF(N287="snížená",J287,0)</f>
        <v>0</v>
      </c>
      <c r="BG287" s="257">
        <f>IF(N287="zákl. přenesená",J287,0)</f>
        <v>0</v>
      </c>
      <c r="BH287" s="257">
        <f>IF(N287="sníž. přenesená",J287,0)</f>
        <v>0</v>
      </c>
      <c r="BI287" s="257">
        <f>IF(N287="nulová",J287,0)</f>
        <v>0</v>
      </c>
      <c r="BJ287" s="19" t="s">
        <v>85</v>
      </c>
      <c r="BK287" s="257">
        <f>ROUND(I287*H287,2)</f>
        <v>0</v>
      </c>
      <c r="BL287" s="19" t="s">
        <v>175</v>
      </c>
      <c r="BM287" s="256" t="s">
        <v>1477</v>
      </c>
    </row>
    <row r="288" spans="1:65" s="2" customFormat="1" ht="33" customHeight="1">
      <c r="A288" s="40"/>
      <c r="B288" s="41"/>
      <c r="C288" s="245" t="s">
        <v>1478</v>
      </c>
      <c r="D288" s="245" t="s">
        <v>170</v>
      </c>
      <c r="E288" s="246" t="s">
        <v>2876</v>
      </c>
      <c r="F288" s="247" t="s">
        <v>2877</v>
      </c>
      <c r="G288" s="248" t="s">
        <v>2655</v>
      </c>
      <c r="H288" s="249">
        <v>1</v>
      </c>
      <c r="I288" s="250"/>
      <c r="J288" s="251">
        <f>ROUND(I288*H288,2)</f>
        <v>0</v>
      </c>
      <c r="K288" s="247" t="s">
        <v>1</v>
      </c>
      <c r="L288" s="46"/>
      <c r="M288" s="252" t="s">
        <v>1</v>
      </c>
      <c r="N288" s="253" t="s">
        <v>42</v>
      </c>
      <c r="O288" s="93"/>
      <c r="P288" s="254">
        <f>O288*H288</f>
        <v>0</v>
      </c>
      <c r="Q288" s="254">
        <v>0</v>
      </c>
      <c r="R288" s="254">
        <f>Q288*H288</f>
        <v>0</v>
      </c>
      <c r="S288" s="254">
        <v>0</v>
      </c>
      <c r="T288" s="255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56" t="s">
        <v>175</v>
      </c>
      <c r="AT288" s="256" t="s">
        <v>170</v>
      </c>
      <c r="AU288" s="256" t="s">
        <v>209</v>
      </c>
      <c r="AY288" s="19" t="s">
        <v>167</v>
      </c>
      <c r="BE288" s="257">
        <f>IF(N288="základní",J288,0)</f>
        <v>0</v>
      </c>
      <c r="BF288" s="257">
        <f>IF(N288="snížená",J288,0)</f>
        <v>0</v>
      </c>
      <c r="BG288" s="257">
        <f>IF(N288="zákl. přenesená",J288,0)</f>
        <v>0</v>
      </c>
      <c r="BH288" s="257">
        <f>IF(N288="sníž. přenesená",J288,0)</f>
        <v>0</v>
      </c>
      <c r="BI288" s="257">
        <f>IF(N288="nulová",J288,0)</f>
        <v>0</v>
      </c>
      <c r="BJ288" s="19" t="s">
        <v>85</v>
      </c>
      <c r="BK288" s="257">
        <f>ROUND(I288*H288,2)</f>
        <v>0</v>
      </c>
      <c r="BL288" s="19" t="s">
        <v>175</v>
      </c>
      <c r="BM288" s="256" t="s">
        <v>1481</v>
      </c>
    </row>
    <row r="289" spans="1:65" s="2" customFormat="1" ht="33" customHeight="1">
      <c r="A289" s="40"/>
      <c r="B289" s="41"/>
      <c r="C289" s="245" t="s">
        <v>1279</v>
      </c>
      <c r="D289" s="245" t="s">
        <v>170</v>
      </c>
      <c r="E289" s="246" t="s">
        <v>2878</v>
      </c>
      <c r="F289" s="247" t="s">
        <v>2879</v>
      </c>
      <c r="G289" s="248" t="s">
        <v>2655</v>
      </c>
      <c r="H289" s="249">
        <v>1</v>
      </c>
      <c r="I289" s="250"/>
      <c r="J289" s="251">
        <f>ROUND(I289*H289,2)</f>
        <v>0</v>
      </c>
      <c r="K289" s="247" t="s">
        <v>1</v>
      </c>
      <c r="L289" s="46"/>
      <c r="M289" s="252" t="s">
        <v>1</v>
      </c>
      <c r="N289" s="253" t="s">
        <v>42</v>
      </c>
      <c r="O289" s="93"/>
      <c r="P289" s="254">
        <f>O289*H289</f>
        <v>0</v>
      </c>
      <c r="Q289" s="254">
        <v>0</v>
      </c>
      <c r="R289" s="254">
        <f>Q289*H289</f>
        <v>0</v>
      </c>
      <c r="S289" s="254">
        <v>0</v>
      </c>
      <c r="T289" s="255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56" t="s">
        <v>175</v>
      </c>
      <c r="AT289" s="256" t="s">
        <v>170</v>
      </c>
      <c r="AU289" s="256" t="s">
        <v>209</v>
      </c>
      <c r="AY289" s="19" t="s">
        <v>167</v>
      </c>
      <c r="BE289" s="257">
        <f>IF(N289="základní",J289,0)</f>
        <v>0</v>
      </c>
      <c r="BF289" s="257">
        <f>IF(N289="snížená",J289,0)</f>
        <v>0</v>
      </c>
      <c r="BG289" s="257">
        <f>IF(N289="zákl. přenesená",J289,0)</f>
        <v>0</v>
      </c>
      <c r="BH289" s="257">
        <f>IF(N289="sníž. přenesená",J289,0)</f>
        <v>0</v>
      </c>
      <c r="BI289" s="257">
        <f>IF(N289="nulová",J289,0)</f>
        <v>0</v>
      </c>
      <c r="BJ289" s="19" t="s">
        <v>85</v>
      </c>
      <c r="BK289" s="257">
        <f>ROUND(I289*H289,2)</f>
        <v>0</v>
      </c>
      <c r="BL289" s="19" t="s">
        <v>175</v>
      </c>
      <c r="BM289" s="256" t="s">
        <v>1484</v>
      </c>
    </row>
    <row r="290" spans="1:65" s="2" customFormat="1" ht="33" customHeight="1">
      <c r="A290" s="40"/>
      <c r="B290" s="41"/>
      <c r="C290" s="245" t="s">
        <v>1485</v>
      </c>
      <c r="D290" s="245" t="s">
        <v>170</v>
      </c>
      <c r="E290" s="246" t="s">
        <v>2880</v>
      </c>
      <c r="F290" s="247" t="s">
        <v>2881</v>
      </c>
      <c r="G290" s="248" t="s">
        <v>2655</v>
      </c>
      <c r="H290" s="249">
        <v>1</v>
      </c>
      <c r="I290" s="250"/>
      <c r="J290" s="251">
        <f>ROUND(I290*H290,2)</f>
        <v>0</v>
      </c>
      <c r="K290" s="247" t="s">
        <v>1</v>
      </c>
      <c r="L290" s="46"/>
      <c r="M290" s="252" t="s">
        <v>1</v>
      </c>
      <c r="N290" s="253" t="s">
        <v>42</v>
      </c>
      <c r="O290" s="93"/>
      <c r="P290" s="254">
        <f>O290*H290</f>
        <v>0</v>
      </c>
      <c r="Q290" s="254">
        <v>0</v>
      </c>
      <c r="R290" s="254">
        <f>Q290*H290</f>
        <v>0</v>
      </c>
      <c r="S290" s="254">
        <v>0</v>
      </c>
      <c r="T290" s="255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56" t="s">
        <v>175</v>
      </c>
      <c r="AT290" s="256" t="s">
        <v>170</v>
      </c>
      <c r="AU290" s="256" t="s">
        <v>209</v>
      </c>
      <c r="AY290" s="19" t="s">
        <v>167</v>
      </c>
      <c r="BE290" s="257">
        <f>IF(N290="základní",J290,0)</f>
        <v>0</v>
      </c>
      <c r="BF290" s="257">
        <f>IF(N290="snížená",J290,0)</f>
        <v>0</v>
      </c>
      <c r="BG290" s="257">
        <f>IF(N290="zákl. přenesená",J290,0)</f>
        <v>0</v>
      </c>
      <c r="BH290" s="257">
        <f>IF(N290="sníž. přenesená",J290,0)</f>
        <v>0</v>
      </c>
      <c r="BI290" s="257">
        <f>IF(N290="nulová",J290,0)</f>
        <v>0</v>
      </c>
      <c r="BJ290" s="19" t="s">
        <v>85</v>
      </c>
      <c r="BK290" s="257">
        <f>ROUND(I290*H290,2)</f>
        <v>0</v>
      </c>
      <c r="BL290" s="19" t="s">
        <v>175</v>
      </c>
      <c r="BM290" s="256" t="s">
        <v>1488</v>
      </c>
    </row>
    <row r="291" spans="1:65" s="2" customFormat="1" ht="33" customHeight="1">
      <c r="A291" s="40"/>
      <c r="B291" s="41"/>
      <c r="C291" s="245" t="s">
        <v>1282</v>
      </c>
      <c r="D291" s="245" t="s">
        <v>170</v>
      </c>
      <c r="E291" s="246" t="s">
        <v>2882</v>
      </c>
      <c r="F291" s="247" t="s">
        <v>2883</v>
      </c>
      <c r="G291" s="248" t="s">
        <v>2655</v>
      </c>
      <c r="H291" s="249">
        <v>1</v>
      </c>
      <c r="I291" s="250"/>
      <c r="J291" s="251">
        <f>ROUND(I291*H291,2)</f>
        <v>0</v>
      </c>
      <c r="K291" s="247" t="s">
        <v>1</v>
      </c>
      <c r="L291" s="46"/>
      <c r="M291" s="252" t="s">
        <v>1</v>
      </c>
      <c r="N291" s="253" t="s">
        <v>42</v>
      </c>
      <c r="O291" s="93"/>
      <c r="P291" s="254">
        <f>O291*H291</f>
        <v>0</v>
      </c>
      <c r="Q291" s="254">
        <v>0</v>
      </c>
      <c r="R291" s="254">
        <f>Q291*H291</f>
        <v>0</v>
      </c>
      <c r="S291" s="254">
        <v>0</v>
      </c>
      <c r="T291" s="255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56" t="s">
        <v>175</v>
      </c>
      <c r="AT291" s="256" t="s">
        <v>170</v>
      </c>
      <c r="AU291" s="256" t="s">
        <v>209</v>
      </c>
      <c r="AY291" s="19" t="s">
        <v>167</v>
      </c>
      <c r="BE291" s="257">
        <f>IF(N291="základní",J291,0)</f>
        <v>0</v>
      </c>
      <c r="BF291" s="257">
        <f>IF(N291="snížená",J291,0)</f>
        <v>0</v>
      </c>
      <c r="BG291" s="257">
        <f>IF(N291="zákl. přenesená",J291,0)</f>
        <v>0</v>
      </c>
      <c r="BH291" s="257">
        <f>IF(N291="sníž. přenesená",J291,0)</f>
        <v>0</v>
      </c>
      <c r="BI291" s="257">
        <f>IF(N291="nulová",J291,0)</f>
        <v>0</v>
      </c>
      <c r="BJ291" s="19" t="s">
        <v>85</v>
      </c>
      <c r="BK291" s="257">
        <f>ROUND(I291*H291,2)</f>
        <v>0</v>
      </c>
      <c r="BL291" s="19" t="s">
        <v>175</v>
      </c>
      <c r="BM291" s="256" t="s">
        <v>1491</v>
      </c>
    </row>
    <row r="292" spans="1:65" s="2" customFormat="1" ht="16.5" customHeight="1">
      <c r="A292" s="40"/>
      <c r="B292" s="41"/>
      <c r="C292" s="245" t="s">
        <v>1492</v>
      </c>
      <c r="D292" s="245" t="s">
        <v>170</v>
      </c>
      <c r="E292" s="246" t="s">
        <v>2884</v>
      </c>
      <c r="F292" s="247" t="s">
        <v>573</v>
      </c>
      <c r="G292" s="248" t="s">
        <v>348</v>
      </c>
      <c r="H292" s="249">
        <v>1</v>
      </c>
      <c r="I292" s="250"/>
      <c r="J292" s="251">
        <f>ROUND(I292*H292,2)</f>
        <v>0</v>
      </c>
      <c r="K292" s="247" t="s">
        <v>1</v>
      </c>
      <c r="L292" s="46"/>
      <c r="M292" s="252" t="s">
        <v>1</v>
      </c>
      <c r="N292" s="253" t="s">
        <v>42</v>
      </c>
      <c r="O292" s="93"/>
      <c r="P292" s="254">
        <f>O292*H292</f>
        <v>0</v>
      </c>
      <c r="Q292" s="254">
        <v>0</v>
      </c>
      <c r="R292" s="254">
        <f>Q292*H292</f>
        <v>0</v>
      </c>
      <c r="S292" s="254">
        <v>0</v>
      </c>
      <c r="T292" s="255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56" t="s">
        <v>175</v>
      </c>
      <c r="AT292" s="256" t="s">
        <v>170</v>
      </c>
      <c r="AU292" s="256" t="s">
        <v>209</v>
      </c>
      <c r="AY292" s="19" t="s">
        <v>167</v>
      </c>
      <c r="BE292" s="257">
        <f>IF(N292="základní",J292,0)</f>
        <v>0</v>
      </c>
      <c r="BF292" s="257">
        <f>IF(N292="snížená",J292,0)</f>
        <v>0</v>
      </c>
      <c r="BG292" s="257">
        <f>IF(N292="zákl. přenesená",J292,0)</f>
        <v>0</v>
      </c>
      <c r="BH292" s="257">
        <f>IF(N292="sníž. přenesená",J292,0)</f>
        <v>0</v>
      </c>
      <c r="BI292" s="257">
        <f>IF(N292="nulová",J292,0)</f>
        <v>0</v>
      </c>
      <c r="BJ292" s="19" t="s">
        <v>85</v>
      </c>
      <c r="BK292" s="257">
        <f>ROUND(I292*H292,2)</f>
        <v>0</v>
      </c>
      <c r="BL292" s="19" t="s">
        <v>175</v>
      </c>
      <c r="BM292" s="256" t="s">
        <v>1495</v>
      </c>
    </row>
    <row r="293" spans="1:63" s="12" customFormat="1" ht="20.85" customHeight="1">
      <c r="A293" s="12"/>
      <c r="B293" s="229"/>
      <c r="C293" s="230"/>
      <c r="D293" s="231" t="s">
        <v>76</v>
      </c>
      <c r="E293" s="243" t="s">
        <v>2681</v>
      </c>
      <c r="F293" s="243" t="s">
        <v>2682</v>
      </c>
      <c r="G293" s="230"/>
      <c r="H293" s="230"/>
      <c r="I293" s="233"/>
      <c r="J293" s="244">
        <f>BK293</f>
        <v>0</v>
      </c>
      <c r="K293" s="230"/>
      <c r="L293" s="235"/>
      <c r="M293" s="236"/>
      <c r="N293" s="237"/>
      <c r="O293" s="237"/>
      <c r="P293" s="238">
        <f>SUM(P294:P320)</f>
        <v>0</v>
      </c>
      <c r="Q293" s="237"/>
      <c r="R293" s="238">
        <f>SUM(R294:R320)</f>
        <v>0</v>
      </c>
      <c r="S293" s="237"/>
      <c r="T293" s="239">
        <f>SUM(T294:T320)</f>
        <v>0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40" t="s">
        <v>85</v>
      </c>
      <c r="AT293" s="241" t="s">
        <v>76</v>
      </c>
      <c r="AU293" s="241" t="s">
        <v>87</v>
      </c>
      <c r="AY293" s="240" t="s">
        <v>167</v>
      </c>
      <c r="BK293" s="242">
        <f>SUM(BK294:BK320)</f>
        <v>0</v>
      </c>
    </row>
    <row r="294" spans="1:65" s="2" customFormat="1" ht="33" customHeight="1">
      <c r="A294" s="40"/>
      <c r="B294" s="41"/>
      <c r="C294" s="245" t="s">
        <v>1285</v>
      </c>
      <c r="D294" s="245" t="s">
        <v>170</v>
      </c>
      <c r="E294" s="246" t="s">
        <v>2885</v>
      </c>
      <c r="F294" s="247" t="s">
        <v>2886</v>
      </c>
      <c r="G294" s="248" t="s">
        <v>2655</v>
      </c>
      <c r="H294" s="249">
        <v>1</v>
      </c>
      <c r="I294" s="250"/>
      <c r="J294" s="251">
        <f>ROUND(I294*H294,2)</f>
        <v>0</v>
      </c>
      <c r="K294" s="247" t="s">
        <v>1</v>
      </c>
      <c r="L294" s="46"/>
      <c r="M294" s="252" t="s">
        <v>1</v>
      </c>
      <c r="N294" s="253" t="s">
        <v>42</v>
      </c>
      <c r="O294" s="93"/>
      <c r="P294" s="254">
        <f>O294*H294</f>
        <v>0</v>
      </c>
      <c r="Q294" s="254">
        <v>0</v>
      </c>
      <c r="R294" s="254">
        <f>Q294*H294</f>
        <v>0</v>
      </c>
      <c r="S294" s="254">
        <v>0</v>
      </c>
      <c r="T294" s="255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56" t="s">
        <v>175</v>
      </c>
      <c r="AT294" s="256" t="s">
        <v>170</v>
      </c>
      <c r="AU294" s="256" t="s">
        <v>209</v>
      </c>
      <c r="AY294" s="19" t="s">
        <v>167</v>
      </c>
      <c r="BE294" s="257">
        <f>IF(N294="základní",J294,0)</f>
        <v>0</v>
      </c>
      <c r="BF294" s="257">
        <f>IF(N294="snížená",J294,0)</f>
        <v>0</v>
      </c>
      <c r="BG294" s="257">
        <f>IF(N294="zákl. přenesená",J294,0)</f>
        <v>0</v>
      </c>
      <c r="BH294" s="257">
        <f>IF(N294="sníž. přenesená",J294,0)</f>
        <v>0</v>
      </c>
      <c r="BI294" s="257">
        <f>IF(N294="nulová",J294,0)</f>
        <v>0</v>
      </c>
      <c r="BJ294" s="19" t="s">
        <v>85</v>
      </c>
      <c r="BK294" s="257">
        <f>ROUND(I294*H294,2)</f>
        <v>0</v>
      </c>
      <c r="BL294" s="19" t="s">
        <v>175</v>
      </c>
      <c r="BM294" s="256" t="s">
        <v>1498</v>
      </c>
    </row>
    <row r="295" spans="1:65" s="2" customFormat="1" ht="33" customHeight="1">
      <c r="A295" s="40"/>
      <c r="B295" s="41"/>
      <c r="C295" s="245" t="s">
        <v>1499</v>
      </c>
      <c r="D295" s="245" t="s">
        <v>170</v>
      </c>
      <c r="E295" s="246" t="s">
        <v>2887</v>
      </c>
      <c r="F295" s="247" t="s">
        <v>2888</v>
      </c>
      <c r="G295" s="248" t="s">
        <v>2655</v>
      </c>
      <c r="H295" s="249">
        <v>1</v>
      </c>
      <c r="I295" s="250"/>
      <c r="J295" s="251">
        <f>ROUND(I295*H295,2)</f>
        <v>0</v>
      </c>
      <c r="K295" s="247" t="s">
        <v>1</v>
      </c>
      <c r="L295" s="46"/>
      <c r="M295" s="252" t="s">
        <v>1</v>
      </c>
      <c r="N295" s="253" t="s">
        <v>42</v>
      </c>
      <c r="O295" s="93"/>
      <c r="P295" s="254">
        <f>O295*H295</f>
        <v>0</v>
      </c>
      <c r="Q295" s="254">
        <v>0</v>
      </c>
      <c r="R295" s="254">
        <f>Q295*H295</f>
        <v>0</v>
      </c>
      <c r="S295" s="254">
        <v>0</v>
      </c>
      <c r="T295" s="255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56" t="s">
        <v>175</v>
      </c>
      <c r="AT295" s="256" t="s">
        <v>170</v>
      </c>
      <c r="AU295" s="256" t="s">
        <v>209</v>
      </c>
      <c r="AY295" s="19" t="s">
        <v>167</v>
      </c>
      <c r="BE295" s="257">
        <f>IF(N295="základní",J295,0)</f>
        <v>0</v>
      </c>
      <c r="BF295" s="257">
        <f>IF(N295="snížená",J295,0)</f>
        <v>0</v>
      </c>
      <c r="BG295" s="257">
        <f>IF(N295="zákl. přenesená",J295,0)</f>
        <v>0</v>
      </c>
      <c r="BH295" s="257">
        <f>IF(N295="sníž. přenesená",J295,0)</f>
        <v>0</v>
      </c>
      <c r="BI295" s="257">
        <f>IF(N295="nulová",J295,0)</f>
        <v>0</v>
      </c>
      <c r="BJ295" s="19" t="s">
        <v>85</v>
      </c>
      <c r="BK295" s="257">
        <f>ROUND(I295*H295,2)</f>
        <v>0</v>
      </c>
      <c r="BL295" s="19" t="s">
        <v>175</v>
      </c>
      <c r="BM295" s="256" t="s">
        <v>1502</v>
      </c>
    </row>
    <row r="296" spans="1:65" s="2" customFormat="1" ht="33" customHeight="1">
      <c r="A296" s="40"/>
      <c r="B296" s="41"/>
      <c r="C296" s="245" t="s">
        <v>1288</v>
      </c>
      <c r="D296" s="245" t="s">
        <v>170</v>
      </c>
      <c r="E296" s="246" t="s">
        <v>2889</v>
      </c>
      <c r="F296" s="247" t="s">
        <v>2890</v>
      </c>
      <c r="G296" s="248" t="s">
        <v>2655</v>
      </c>
      <c r="H296" s="249">
        <v>2</v>
      </c>
      <c r="I296" s="250"/>
      <c r="J296" s="251">
        <f>ROUND(I296*H296,2)</f>
        <v>0</v>
      </c>
      <c r="K296" s="247" t="s">
        <v>1</v>
      </c>
      <c r="L296" s="46"/>
      <c r="M296" s="252" t="s">
        <v>1</v>
      </c>
      <c r="N296" s="253" t="s">
        <v>42</v>
      </c>
      <c r="O296" s="93"/>
      <c r="P296" s="254">
        <f>O296*H296</f>
        <v>0</v>
      </c>
      <c r="Q296" s="254">
        <v>0</v>
      </c>
      <c r="R296" s="254">
        <f>Q296*H296</f>
        <v>0</v>
      </c>
      <c r="S296" s="254">
        <v>0</v>
      </c>
      <c r="T296" s="255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56" t="s">
        <v>175</v>
      </c>
      <c r="AT296" s="256" t="s">
        <v>170</v>
      </c>
      <c r="AU296" s="256" t="s">
        <v>209</v>
      </c>
      <c r="AY296" s="19" t="s">
        <v>167</v>
      </c>
      <c r="BE296" s="257">
        <f>IF(N296="základní",J296,0)</f>
        <v>0</v>
      </c>
      <c r="BF296" s="257">
        <f>IF(N296="snížená",J296,0)</f>
        <v>0</v>
      </c>
      <c r="BG296" s="257">
        <f>IF(N296="zákl. přenesená",J296,0)</f>
        <v>0</v>
      </c>
      <c r="BH296" s="257">
        <f>IF(N296="sníž. přenesená",J296,0)</f>
        <v>0</v>
      </c>
      <c r="BI296" s="257">
        <f>IF(N296="nulová",J296,0)</f>
        <v>0</v>
      </c>
      <c r="BJ296" s="19" t="s">
        <v>85</v>
      </c>
      <c r="BK296" s="257">
        <f>ROUND(I296*H296,2)</f>
        <v>0</v>
      </c>
      <c r="BL296" s="19" t="s">
        <v>175</v>
      </c>
      <c r="BM296" s="256" t="s">
        <v>1505</v>
      </c>
    </row>
    <row r="297" spans="1:65" s="2" customFormat="1" ht="33" customHeight="1">
      <c r="A297" s="40"/>
      <c r="B297" s="41"/>
      <c r="C297" s="245" t="s">
        <v>1506</v>
      </c>
      <c r="D297" s="245" t="s">
        <v>170</v>
      </c>
      <c r="E297" s="246" t="s">
        <v>2891</v>
      </c>
      <c r="F297" s="247" t="s">
        <v>2892</v>
      </c>
      <c r="G297" s="248" t="s">
        <v>2655</v>
      </c>
      <c r="H297" s="249">
        <v>1</v>
      </c>
      <c r="I297" s="250"/>
      <c r="J297" s="251">
        <f>ROUND(I297*H297,2)</f>
        <v>0</v>
      </c>
      <c r="K297" s="247" t="s">
        <v>1</v>
      </c>
      <c r="L297" s="46"/>
      <c r="M297" s="252" t="s">
        <v>1</v>
      </c>
      <c r="N297" s="253" t="s">
        <v>42</v>
      </c>
      <c r="O297" s="93"/>
      <c r="P297" s="254">
        <f>O297*H297</f>
        <v>0</v>
      </c>
      <c r="Q297" s="254">
        <v>0</v>
      </c>
      <c r="R297" s="254">
        <f>Q297*H297</f>
        <v>0</v>
      </c>
      <c r="S297" s="254">
        <v>0</v>
      </c>
      <c r="T297" s="255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56" t="s">
        <v>175</v>
      </c>
      <c r="AT297" s="256" t="s">
        <v>170</v>
      </c>
      <c r="AU297" s="256" t="s">
        <v>209</v>
      </c>
      <c r="AY297" s="19" t="s">
        <v>167</v>
      </c>
      <c r="BE297" s="257">
        <f>IF(N297="základní",J297,0)</f>
        <v>0</v>
      </c>
      <c r="BF297" s="257">
        <f>IF(N297="snížená",J297,0)</f>
        <v>0</v>
      </c>
      <c r="BG297" s="257">
        <f>IF(N297="zákl. přenesená",J297,0)</f>
        <v>0</v>
      </c>
      <c r="BH297" s="257">
        <f>IF(N297="sníž. přenesená",J297,0)</f>
        <v>0</v>
      </c>
      <c r="BI297" s="257">
        <f>IF(N297="nulová",J297,0)</f>
        <v>0</v>
      </c>
      <c r="BJ297" s="19" t="s">
        <v>85</v>
      </c>
      <c r="BK297" s="257">
        <f>ROUND(I297*H297,2)</f>
        <v>0</v>
      </c>
      <c r="BL297" s="19" t="s">
        <v>175</v>
      </c>
      <c r="BM297" s="256" t="s">
        <v>1509</v>
      </c>
    </row>
    <row r="298" spans="1:65" s="2" customFormat="1" ht="21.75" customHeight="1">
      <c r="A298" s="40"/>
      <c r="B298" s="41"/>
      <c r="C298" s="245" t="s">
        <v>1291</v>
      </c>
      <c r="D298" s="245" t="s">
        <v>170</v>
      </c>
      <c r="E298" s="246" t="s">
        <v>2893</v>
      </c>
      <c r="F298" s="247" t="s">
        <v>2894</v>
      </c>
      <c r="G298" s="248" t="s">
        <v>2655</v>
      </c>
      <c r="H298" s="249">
        <v>3</v>
      </c>
      <c r="I298" s="250"/>
      <c r="J298" s="251">
        <f>ROUND(I298*H298,2)</f>
        <v>0</v>
      </c>
      <c r="K298" s="247" t="s">
        <v>1</v>
      </c>
      <c r="L298" s="46"/>
      <c r="M298" s="252" t="s">
        <v>1</v>
      </c>
      <c r="N298" s="253" t="s">
        <v>42</v>
      </c>
      <c r="O298" s="93"/>
      <c r="P298" s="254">
        <f>O298*H298</f>
        <v>0</v>
      </c>
      <c r="Q298" s="254">
        <v>0</v>
      </c>
      <c r="R298" s="254">
        <f>Q298*H298</f>
        <v>0</v>
      </c>
      <c r="S298" s="254">
        <v>0</v>
      </c>
      <c r="T298" s="255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56" t="s">
        <v>175</v>
      </c>
      <c r="AT298" s="256" t="s">
        <v>170</v>
      </c>
      <c r="AU298" s="256" t="s">
        <v>209</v>
      </c>
      <c r="AY298" s="19" t="s">
        <v>167</v>
      </c>
      <c r="BE298" s="257">
        <f>IF(N298="základní",J298,0)</f>
        <v>0</v>
      </c>
      <c r="BF298" s="257">
        <f>IF(N298="snížená",J298,0)</f>
        <v>0</v>
      </c>
      <c r="BG298" s="257">
        <f>IF(N298="zákl. přenesená",J298,0)</f>
        <v>0</v>
      </c>
      <c r="BH298" s="257">
        <f>IF(N298="sníž. přenesená",J298,0)</f>
        <v>0</v>
      </c>
      <c r="BI298" s="257">
        <f>IF(N298="nulová",J298,0)</f>
        <v>0</v>
      </c>
      <c r="BJ298" s="19" t="s">
        <v>85</v>
      </c>
      <c r="BK298" s="257">
        <f>ROUND(I298*H298,2)</f>
        <v>0</v>
      </c>
      <c r="BL298" s="19" t="s">
        <v>175</v>
      </c>
      <c r="BM298" s="256" t="s">
        <v>1512</v>
      </c>
    </row>
    <row r="299" spans="1:65" s="2" customFormat="1" ht="21.75" customHeight="1">
      <c r="A299" s="40"/>
      <c r="B299" s="41"/>
      <c r="C299" s="245" t="s">
        <v>1513</v>
      </c>
      <c r="D299" s="245" t="s">
        <v>170</v>
      </c>
      <c r="E299" s="246" t="s">
        <v>2895</v>
      </c>
      <c r="F299" s="247" t="s">
        <v>2896</v>
      </c>
      <c r="G299" s="248" t="s">
        <v>2655</v>
      </c>
      <c r="H299" s="249">
        <v>4</v>
      </c>
      <c r="I299" s="250"/>
      <c r="J299" s="251">
        <f>ROUND(I299*H299,2)</f>
        <v>0</v>
      </c>
      <c r="K299" s="247" t="s">
        <v>1</v>
      </c>
      <c r="L299" s="46"/>
      <c r="M299" s="252" t="s">
        <v>1</v>
      </c>
      <c r="N299" s="253" t="s">
        <v>42</v>
      </c>
      <c r="O299" s="93"/>
      <c r="P299" s="254">
        <f>O299*H299</f>
        <v>0</v>
      </c>
      <c r="Q299" s="254">
        <v>0</v>
      </c>
      <c r="R299" s="254">
        <f>Q299*H299</f>
        <v>0</v>
      </c>
      <c r="S299" s="254">
        <v>0</v>
      </c>
      <c r="T299" s="255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56" t="s">
        <v>175</v>
      </c>
      <c r="AT299" s="256" t="s">
        <v>170</v>
      </c>
      <c r="AU299" s="256" t="s">
        <v>209</v>
      </c>
      <c r="AY299" s="19" t="s">
        <v>167</v>
      </c>
      <c r="BE299" s="257">
        <f>IF(N299="základní",J299,0)</f>
        <v>0</v>
      </c>
      <c r="BF299" s="257">
        <f>IF(N299="snížená",J299,0)</f>
        <v>0</v>
      </c>
      <c r="BG299" s="257">
        <f>IF(N299="zákl. přenesená",J299,0)</f>
        <v>0</v>
      </c>
      <c r="BH299" s="257">
        <f>IF(N299="sníž. přenesená",J299,0)</f>
        <v>0</v>
      </c>
      <c r="BI299" s="257">
        <f>IF(N299="nulová",J299,0)</f>
        <v>0</v>
      </c>
      <c r="BJ299" s="19" t="s">
        <v>85</v>
      </c>
      <c r="BK299" s="257">
        <f>ROUND(I299*H299,2)</f>
        <v>0</v>
      </c>
      <c r="BL299" s="19" t="s">
        <v>175</v>
      </c>
      <c r="BM299" s="256" t="s">
        <v>1516</v>
      </c>
    </row>
    <row r="300" spans="1:65" s="2" customFormat="1" ht="21.75" customHeight="1">
      <c r="A300" s="40"/>
      <c r="B300" s="41"/>
      <c r="C300" s="245" t="s">
        <v>1294</v>
      </c>
      <c r="D300" s="245" t="s">
        <v>170</v>
      </c>
      <c r="E300" s="246" t="s">
        <v>2897</v>
      </c>
      <c r="F300" s="247" t="s">
        <v>2898</v>
      </c>
      <c r="G300" s="248" t="s">
        <v>2655</v>
      </c>
      <c r="H300" s="249">
        <v>12</v>
      </c>
      <c r="I300" s="250"/>
      <c r="J300" s="251">
        <f>ROUND(I300*H300,2)</f>
        <v>0</v>
      </c>
      <c r="K300" s="247" t="s">
        <v>1</v>
      </c>
      <c r="L300" s="46"/>
      <c r="M300" s="252" t="s">
        <v>1</v>
      </c>
      <c r="N300" s="253" t="s">
        <v>42</v>
      </c>
      <c r="O300" s="93"/>
      <c r="P300" s="254">
        <f>O300*H300</f>
        <v>0</v>
      </c>
      <c r="Q300" s="254">
        <v>0</v>
      </c>
      <c r="R300" s="254">
        <f>Q300*H300</f>
        <v>0</v>
      </c>
      <c r="S300" s="254">
        <v>0</v>
      </c>
      <c r="T300" s="255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56" t="s">
        <v>175</v>
      </c>
      <c r="AT300" s="256" t="s">
        <v>170</v>
      </c>
      <c r="AU300" s="256" t="s">
        <v>209</v>
      </c>
      <c r="AY300" s="19" t="s">
        <v>167</v>
      </c>
      <c r="BE300" s="257">
        <f>IF(N300="základní",J300,0)</f>
        <v>0</v>
      </c>
      <c r="BF300" s="257">
        <f>IF(N300="snížená",J300,0)</f>
        <v>0</v>
      </c>
      <c r="BG300" s="257">
        <f>IF(N300="zákl. přenesená",J300,0)</f>
        <v>0</v>
      </c>
      <c r="BH300" s="257">
        <f>IF(N300="sníž. přenesená",J300,0)</f>
        <v>0</v>
      </c>
      <c r="BI300" s="257">
        <f>IF(N300="nulová",J300,0)</f>
        <v>0</v>
      </c>
      <c r="BJ300" s="19" t="s">
        <v>85</v>
      </c>
      <c r="BK300" s="257">
        <f>ROUND(I300*H300,2)</f>
        <v>0</v>
      </c>
      <c r="BL300" s="19" t="s">
        <v>175</v>
      </c>
      <c r="BM300" s="256" t="s">
        <v>1519</v>
      </c>
    </row>
    <row r="301" spans="1:65" s="2" customFormat="1" ht="21.75" customHeight="1">
      <c r="A301" s="40"/>
      <c r="B301" s="41"/>
      <c r="C301" s="245" t="s">
        <v>1521</v>
      </c>
      <c r="D301" s="245" t="s">
        <v>170</v>
      </c>
      <c r="E301" s="246" t="s">
        <v>2899</v>
      </c>
      <c r="F301" s="247" t="s">
        <v>2900</v>
      </c>
      <c r="G301" s="248" t="s">
        <v>2655</v>
      </c>
      <c r="H301" s="249">
        <v>6</v>
      </c>
      <c r="I301" s="250"/>
      <c r="J301" s="251">
        <f>ROUND(I301*H301,2)</f>
        <v>0</v>
      </c>
      <c r="K301" s="247" t="s">
        <v>1</v>
      </c>
      <c r="L301" s="46"/>
      <c r="M301" s="252" t="s">
        <v>1</v>
      </c>
      <c r="N301" s="253" t="s">
        <v>42</v>
      </c>
      <c r="O301" s="93"/>
      <c r="P301" s="254">
        <f>O301*H301</f>
        <v>0</v>
      </c>
      <c r="Q301" s="254">
        <v>0</v>
      </c>
      <c r="R301" s="254">
        <f>Q301*H301</f>
        <v>0</v>
      </c>
      <c r="S301" s="254">
        <v>0</v>
      </c>
      <c r="T301" s="255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56" t="s">
        <v>175</v>
      </c>
      <c r="AT301" s="256" t="s">
        <v>170</v>
      </c>
      <c r="AU301" s="256" t="s">
        <v>209</v>
      </c>
      <c r="AY301" s="19" t="s">
        <v>167</v>
      </c>
      <c r="BE301" s="257">
        <f>IF(N301="základní",J301,0)</f>
        <v>0</v>
      </c>
      <c r="BF301" s="257">
        <f>IF(N301="snížená",J301,0)</f>
        <v>0</v>
      </c>
      <c r="BG301" s="257">
        <f>IF(N301="zákl. přenesená",J301,0)</f>
        <v>0</v>
      </c>
      <c r="BH301" s="257">
        <f>IF(N301="sníž. přenesená",J301,0)</f>
        <v>0</v>
      </c>
      <c r="BI301" s="257">
        <f>IF(N301="nulová",J301,0)</f>
        <v>0</v>
      </c>
      <c r="BJ301" s="19" t="s">
        <v>85</v>
      </c>
      <c r="BK301" s="257">
        <f>ROUND(I301*H301,2)</f>
        <v>0</v>
      </c>
      <c r="BL301" s="19" t="s">
        <v>175</v>
      </c>
      <c r="BM301" s="256" t="s">
        <v>1524</v>
      </c>
    </row>
    <row r="302" spans="1:65" s="2" customFormat="1" ht="21.75" customHeight="1">
      <c r="A302" s="40"/>
      <c r="B302" s="41"/>
      <c r="C302" s="245" t="s">
        <v>1298</v>
      </c>
      <c r="D302" s="245" t="s">
        <v>170</v>
      </c>
      <c r="E302" s="246" t="s">
        <v>2901</v>
      </c>
      <c r="F302" s="247" t="s">
        <v>2902</v>
      </c>
      <c r="G302" s="248" t="s">
        <v>2655</v>
      </c>
      <c r="H302" s="249">
        <v>3</v>
      </c>
      <c r="I302" s="250"/>
      <c r="J302" s="251">
        <f>ROUND(I302*H302,2)</f>
        <v>0</v>
      </c>
      <c r="K302" s="247" t="s">
        <v>1</v>
      </c>
      <c r="L302" s="46"/>
      <c r="M302" s="252" t="s">
        <v>1</v>
      </c>
      <c r="N302" s="253" t="s">
        <v>42</v>
      </c>
      <c r="O302" s="93"/>
      <c r="P302" s="254">
        <f>O302*H302</f>
        <v>0</v>
      </c>
      <c r="Q302" s="254">
        <v>0</v>
      </c>
      <c r="R302" s="254">
        <f>Q302*H302</f>
        <v>0</v>
      </c>
      <c r="S302" s="254">
        <v>0</v>
      </c>
      <c r="T302" s="255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56" t="s">
        <v>175</v>
      </c>
      <c r="AT302" s="256" t="s">
        <v>170</v>
      </c>
      <c r="AU302" s="256" t="s">
        <v>209</v>
      </c>
      <c r="AY302" s="19" t="s">
        <v>167</v>
      </c>
      <c r="BE302" s="257">
        <f>IF(N302="základní",J302,0)</f>
        <v>0</v>
      </c>
      <c r="BF302" s="257">
        <f>IF(N302="snížená",J302,0)</f>
        <v>0</v>
      </c>
      <c r="BG302" s="257">
        <f>IF(N302="zákl. přenesená",J302,0)</f>
        <v>0</v>
      </c>
      <c r="BH302" s="257">
        <f>IF(N302="sníž. přenesená",J302,0)</f>
        <v>0</v>
      </c>
      <c r="BI302" s="257">
        <f>IF(N302="nulová",J302,0)</f>
        <v>0</v>
      </c>
      <c r="BJ302" s="19" t="s">
        <v>85</v>
      </c>
      <c r="BK302" s="257">
        <f>ROUND(I302*H302,2)</f>
        <v>0</v>
      </c>
      <c r="BL302" s="19" t="s">
        <v>175</v>
      </c>
      <c r="BM302" s="256" t="s">
        <v>1528</v>
      </c>
    </row>
    <row r="303" spans="1:65" s="2" customFormat="1" ht="16.5" customHeight="1">
      <c r="A303" s="40"/>
      <c r="B303" s="41"/>
      <c r="C303" s="245" t="s">
        <v>1529</v>
      </c>
      <c r="D303" s="245" t="s">
        <v>170</v>
      </c>
      <c r="E303" s="246" t="s">
        <v>2903</v>
      </c>
      <c r="F303" s="247" t="s">
        <v>2904</v>
      </c>
      <c r="G303" s="248" t="s">
        <v>2655</v>
      </c>
      <c r="H303" s="249">
        <v>10</v>
      </c>
      <c r="I303" s="250"/>
      <c r="J303" s="251">
        <f>ROUND(I303*H303,2)</f>
        <v>0</v>
      </c>
      <c r="K303" s="247" t="s">
        <v>1</v>
      </c>
      <c r="L303" s="46"/>
      <c r="M303" s="252" t="s">
        <v>1</v>
      </c>
      <c r="N303" s="253" t="s">
        <v>42</v>
      </c>
      <c r="O303" s="93"/>
      <c r="P303" s="254">
        <f>O303*H303</f>
        <v>0</v>
      </c>
      <c r="Q303" s="254">
        <v>0</v>
      </c>
      <c r="R303" s="254">
        <f>Q303*H303</f>
        <v>0</v>
      </c>
      <c r="S303" s="254">
        <v>0</v>
      </c>
      <c r="T303" s="255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56" t="s">
        <v>175</v>
      </c>
      <c r="AT303" s="256" t="s">
        <v>170</v>
      </c>
      <c r="AU303" s="256" t="s">
        <v>209</v>
      </c>
      <c r="AY303" s="19" t="s">
        <v>167</v>
      </c>
      <c r="BE303" s="257">
        <f>IF(N303="základní",J303,0)</f>
        <v>0</v>
      </c>
      <c r="BF303" s="257">
        <f>IF(N303="snížená",J303,0)</f>
        <v>0</v>
      </c>
      <c r="BG303" s="257">
        <f>IF(N303="zákl. přenesená",J303,0)</f>
        <v>0</v>
      </c>
      <c r="BH303" s="257">
        <f>IF(N303="sníž. přenesená",J303,0)</f>
        <v>0</v>
      </c>
      <c r="BI303" s="257">
        <f>IF(N303="nulová",J303,0)</f>
        <v>0</v>
      </c>
      <c r="BJ303" s="19" t="s">
        <v>85</v>
      </c>
      <c r="BK303" s="257">
        <f>ROUND(I303*H303,2)</f>
        <v>0</v>
      </c>
      <c r="BL303" s="19" t="s">
        <v>175</v>
      </c>
      <c r="BM303" s="256" t="s">
        <v>1532</v>
      </c>
    </row>
    <row r="304" spans="1:65" s="2" customFormat="1" ht="21.75" customHeight="1">
      <c r="A304" s="40"/>
      <c r="B304" s="41"/>
      <c r="C304" s="245" t="s">
        <v>1301</v>
      </c>
      <c r="D304" s="245" t="s">
        <v>170</v>
      </c>
      <c r="E304" s="246" t="s">
        <v>2905</v>
      </c>
      <c r="F304" s="247" t="s">
        <v>2906</v>
      </c>
      <c r="G304" s="248" t="s">
        <v>2655</v>
      </c>
      <c r="H304" s="249">
        <v>1</v>
      </c>
      <c r="I304" s="250"/>
      <c r="J304" s="251">
        <f>ROUND(I304*H304,2)</f>
        <v>0</v>
      </c>
      <c r="K304" s="247" t="s">
        <v>1</v>
      </c>
      <c r="L304" s="46"/>
      <c r="M304" s="252" t="s">
        <v>1</v>
      </c>
      <c r="N304" s="253" t="s">
        <v>42</v>
      </c>
      <c r="O304" s="93"/>
      <c r="P304" s="254">
        <f>O304*H304</f>
        <v>0</v>
      </c>
      <c r="Q304" s="254">
        <v>0</v>
      </c>
      <c r="R304" s="254">
        <f>Q304*H304</f>
        <v>0</v>
      </c>
      <c r="S304" s="254">
        <v>0</v>
      </c>
      <c r="T304" s="255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56" t="s">
        <v>175</v>
      </c>
      <c r="AT304" s="256" t="s">
        <v>170</v>
      </c>
      <c r="AU304" s="256" t="s">
        <v>209</v>
      </c>
      <c r="AY304" s="19" t="s">
        <v>167</v>
      </c>
      <c r="BE304" s="257">
        <f>IF(N304="základní",J304,0)</f>
        <v>0</v>
      </c>
      <c r="BF304" s="257">
        <f>IF(N304="snížená",J304,0)</f>
        <v>0</v>
      </c>
      <c r="BG304" s="257">
        <f>IF(N304="zákl. přenesená",J304,0)</f>
        <v>0</v>
      </c>
      <c r="BH304" s="257">
        <f>IF(N304="sníž. přenesená",J304,0)</f>
        <v>0</v>
      </c>
      <c r="BI304" s="257">
        <f>IF(N304="nulová",J304,0)</f>
        <v>0</v>
      </c>
      <c r="BJ304" s="19" t="s">
        <v>85</v>
      </c>
      <c r="BK304" s="257">
        <f>ROUND(I304*H304,2)</f>
        <v>0</v>
      </c>
      <c r="BL304" s="19" t="s">
        <v>175</v>
      </c>
      <c r="BM304" s="256" t="s">
        <v>1535</v>
      </c>
    </row>
    <row r="305" spans="1:65" s="2" customFormat="1" ht="21.75" customHeight="1">
      <c r="A305" s="40"/>
      <c r="B305" s="41"/>
      <c r="C305" s="245" t="s">
        <v>1536</v>
      </c>
      <c r="D305" s="245" t="s">
        <v>170</v>
      </c>
      <c r="E305" s="246" t="s">
        <v>2907</v>
      </c>
      <c r="F305" s="247" t="s">
        <v>2908</v>
      </c>
      <c r="G305" s="248" t="s">
        <v>2655</v>
      </c>
      <c r="H305" s="249">
        <v>1</v>
      </c>
      <c r="I305" s="250"/>
      <c r="J305" s="251">
        <f>ROUND(I305*H305,2)</f>
        <v>0</v>
      </c>
      <c r="K305" s="247" t="s">
        <v>1</v>
      </c>
      <c r="L305" s="46"/>
      <c r="M305" s="252" t="s">
        <v>1</v>
      </c>
      <c r="N305" s="253" t="s">
        <v>42</v>
      </c>
      <c r="O305" s="93"/>
      <c r="P305" s="254">
        <f>O305*H305</f>
        <v>0</v>
      </c>
      <c r="Q305" s="254">
        <v>0</v>
      </c>
      <c r="R305" s="254">
        <f>Q305*H305</f>
        <v>0</v>
      </c>
      <c r="S305" s="254">
        <v>0</v>
      </c>
      <c r="T305" s="255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56" t="s">
        <v>175</v>
      </c>
      <c r="AT305" s="256" t="s">
        <v>170</v>
      </c>
      <c r="AU305" s="256" t="s">
        <v>209</v>
      </c>
      <c r="AY305" s="19" t="s">
        <v>167</v>
      </c>
      <c r="BE305" s="257">
        <f>IF(N305="základní",J305,0)</f>
        <v>0</v>
      </c>
      <c r="BF305" s="257">
        <f>IF(N305="snížená",J305,0)</f>
        <v>0</v>
      </c>
      <c r="BG305" s="257">
        <f>IF(N305="zákl. přenesená",J305,0)</f>
        <v>0</v>
      </c>
      <c r="BH305" s="257">
        <f>IF(N305="sníž. přenesená",J305,0)</f>
        <v>0</v>
      </c>
      <c r="BI305" s="257">
        <f>IF(N305="nulová",J305,0)</f>
        <v>0</v>
      </c>
      <c r="BJ305" s="19" t="s">
        <v>85</v>
      </c>
      <c r="BK305" s="257">
        <f>ROUND(I305*H305,2)</f>
        <v>0</v>
      </c>
      <c r="BL305" s="19" t="s">
        <v>175</v>
      </c>
      <c r="BM305" s="256" t="s">
        <v>1539</v>
      </c>
    </row>
    <row r="306" spans="1:65" s="2" customFormat="1" ht="21.75" customHeight="1">
      <c r="A306" s="40"/>
      <c r="B306" s="41"/>
      <c r="C306" s="245" t="s">
        <v>1304</v>
      </c>
      <c r="D306" s="245" t="s">
        <v>170</v>
      </c>
      <c r="E306" s="246" t="s">
        <v>2909</v>
      </c>
      <c r="F306" s="247" t="s">
        <v>2910</v>
      </c>
      <c r="G306" s="248" t="s">
        <v>2655</v>
      </c>
      <c r="H306" s="249">
        <v>2</v>
      </c>
      <c r="I306" s="250"/>
      <c r="J306" s="251">
        <f>ROUND(I306*H306,2)</f>
        <v>0</v>
      </c>
      <c r="K306" s="247" t="s">
        <v>1</v>
      </c>
      <c r="L306" s="46"/>
      <c r="M306" s="252" t="s">
        <v>1</v>
      </c>
      <c r="N306" s="253" t="s">
        <v>42</v>
      </c>
      <c r="O306" s="93"/>
      <c r="P306" s="254">
        <f>O306*H306</f>
        <v>0</v>
      </c>
      <c r="Q306" s="254">
        <v>0</v>
      </c>
      <c r="R306" s="254">
        <f>Q306*H306</f>
        <v>0</v>
      </c>
      <c r="S306" s="254">
        <v>0</v>
      </c>
      <c r="T306" s="255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56" t="s">
        <v>175</v>
      </c>
      <c r="AT306" s="256" t="s">
        <v>170</v>
      </c>
      <c r="AU306" s="256" t="s">
        <v>209</v>
      </c>
      <c r="AY306" s="19" t="s">
        <v>167</v>
      </c>
      <c r="BE306" s="257">
        <f>IF(N306="základní",J306,0)</f>
        <v>0</v>
      </c>
      <c r="BF306" s="257">
        <f>IF(N306="snížená",J306,0)</f>
        <v>0</v>
      </c>
      <c r="BG306" s="257">
        <f>IF(N306="zákl. přenesená",J306,0)</f>
        <v>0</v>
      </c>
      <c r="BH306" s="257">
        <f>IF(N306="sníž. přenesená",J306,0)</f>
        <v>0</v>
      </c>
      <c r="BI306" s="257">
        <f>IF(N306="nulová",J306,0)</f>
        <v>0</v>
      </c>
      <c r="BJ306" s="19" t="s">
        <v>85</v>
      </c>
      <c r="BK306" s="257">
        <f>ROUND(I306*H306,2)</f>
        <v>0</v>
      </c>
      <c r="BL306" s="19" t="s">
        <v>175</v>
      </c>
      <c r="BM306" s="256" t="s">
        <v>1542</v>
      </c>
    </row>
    <row r="307" spans="1:65" s="2" customFormat="1" ht="21.75" customHeight="1">
      <c r="A307" s="40"/>
      <c r="B307" s="41"/>
      <c r="C307" s="245" t="s">
        <v>1543</v>
      </c>
      <c r="D307" s="245" t="s">
        <v>170</v>
      </c>
      <c r="E307" s="246" t="s">
        <v>2911</v>
      </c>
      <c r="F307" s="247" t="s">
        <v>2912</v>
      </c>
      <c r="G307" s="248" t="s">
        <v>2655</v>
      </c>
      <c r="H307" s="249">
        <v>1</v>
      </c>
      <c r="I307" s="250"/>
      <c r="J307" s="251">
        <f>ROUND(I307*H307,2)</f>
        <v>0</v>
      </c>
      <c r="K307" s="247" t="s">
        <v>1</v>
      </c>
      <c r="L307" s="46"/>
      <c r="M307" s="252" t="s">
        <v>1</v>
      </c>
      <c r="N307" s="253" t="s">
        <v>42</v>
      </c>
      <c r="O307" s="93"/>
      <c r="P307" s="254">
        <f>O307*H307</f>
        <v>0</v>
      </c>
      <c r="Q307" s="254">
        <v>0</v>
      </c>
      <c r="R307" s="254">
        <f>Q307*H307</f>
        <v>0</v>
      </c>
      <c r="S307" s="254">
        <v>0</v>
      </c>
      <c r="T307" s="255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56" t="s">
        <v>175</v>
      </c>
      <c r="AT307" s="256" t="s">
        <v>170</v>
      </c>
      <c r="AU307" s="256" t="s">
        <v>209</v>
      </c>
      <c r="AY307" s="19" t="s">
        <v>167</v>
      </c>
      <c r="BE307" s="257">
        <f>IF(N307="základní",J307,0)</f>
        <v>0</v>
      </c>
      <c r="BF307" s="257">
        <f>IF(N307="snížená",J307,0)</f>
        <v>0</v>
      </c>
      <c r="BG307" s="257">
        <f>IF(N307="zákl. přenesená",J307,0)</f>
        <v>0</v>
      </c>
      <c r="BH307" s="257">
        <f>IF(N307="sníž. přenesená",J307,0)</f>
        <v>0</v>
      </c>
      <c r="BI307" s="257">
        <f>IF(N307="nulová",J307,0)</f>
        <v>0</v>
      </c>
      <c r="BJ307" s="19" t="s">
        <v>85</v>
      </c>
      <c r="BK307" s="257">
        <f>ROUND(I307*H307,2)</f>
        <v>0</v>
      </c>
      <c r="BL307" s="19" t="s">
        <v>175</v>
      </c>
      <c r="BM307" s="256" t="s">
        <v>1546</v>
      </c>
    </row>
    <row r="308" spans="1:65" s="2" customFormat="1" ht="21.75" customHeight="1">
      <c r="A308" s="40"/>
      <c r="B308" s="41"/>
      <c r="C308" s="245" t="s">
        <v>1307</v>
      </c>
      <c r="D308" s="245" t="s">
        <v>170</v>
      </c>
      <c r="E308" s="246" t="s">
        <v>2913</v>
      </c>
      <c r="F308" s="247" t="s">
        <v>2686</v>
      </c>
      <c r="G308" s="248" t="s">
        <v>2655</v>
      </c>
      <c r="H308" s="249">
        <v>1</v>
      </c>
      <c r="I308" s="250"/>
      <c r="J308" s="251">
        <f>ROUND(I308*H308,2)</f>
        <v>0</v>
      </c>
      <c r="K308" s="247" t="s">
        <v>1</v>
      </c>
      <c r="L308" s="46"/>
      <c r="M308" s="252" t="s">
        <v>1</v>
      </c>
      <c r="N308" s="253" t="s">
        <v>42</v>
      </c>
      <c r="O308" s="93"/>
      <c r="P308" s="254">
        <f>O308*H308</f>
        <v>0</v>
      </c>
      <c r="Q308" s="254">
        <v>0</v>
      </c>
      <c r="R308" s="254">
        <f>Q308*H308</f>
        <v>0</v>
      </c>
      <c r="S308" s="254">
        <v>0</v>
      </c>
      <c r="T308" s="255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56" t="s">
        <v>175</v>
      </c>
      <c r="AT308" s="256" t="s">
        <v>170</v>
      </c>
      <c r="AU308" s="256" t="s">
        <v>209</v>
      </c>
      <c r="AY308" s="19" t="s">
        <v>167</v>
      </c>
      <c r="BE308" s="257">
        <f>IF(N308="základní",J308,0)</f>
        <v>0</v>
      </c>
      <c r="BF308" s="257">
        <f>IF(N308="snížená",J308,0)</f>
        <v>0</v>
      </c>
      <c r="BG308" s="257">
        <f>IF(N308="zákl. přenesená",J308,0)</f>
        <v>0</v>
      </c>
      <c r="BH308" s="257">
        <f>IF(N308="sníž. přenesená",J308,0)</f>
        <v>0</v>
      </c>
      <c r="BI308" s="257">
        <f>IF(N308="nulová",J308,0)</f>
        <v>0</v>
      </c>
      <c r="BJ308" s="19" t="s">
        <v>85</v>
      </c>
      <c r="BK308" s="257">
        <f>ROUND(I308*H308,2)</f>
        <v>0</v>
      </c>
      <c r="BL308" s="19" t="s">
        <v>175</v>
      </c>
      <c r="BM308" s="256" t="s">
        <v>1549</v>
      </c>
    </row>
    <row r="309" spans="1:65" s="2" customFormat="1" ht="21.75" customHeight="1">
      <c r="A309" s="40"/>
      <c r="B309" s="41"/>
      <c r="C309" s="245" t="s">
        <v>1550</v>
      </c>
      <c r="D309" s="245" t="s">
        <v>170</v>
      </c>
      <c r="E309" s="246" t="s">
        <v>2914</v>
      </c>
      <c r="F309" s="247" t="s">
        <v>2915</v>
      </c>
      <c r="G309" s="248" t="s">
        <v>2655</v>
      </c>
      <c r="H309" s="249">
        <v>1</v>
      </c>
      <c r="I309" s="250"/>
      <c r="J309" s="251">
        <f>ROUND(I309*H309,2)</f>
        <v>0</v>
      </c>
      <c r="K309" s="247" t="s">
        <v>1</v>
      </c>
      <c r="L309" s="46"/>
      <c r="M309" s="252" t="s">
        <v>1</v>
      </c>
      <c r="N309" s="253" t="s">
        <v>42</v>
      </c>
      <c r="O309" s="93"/>
      <c r="P309" s="254">
        <f>O309*H309</f>
        <v>0</v>
      </c>
      <c r="Q309" s="254">
        <v>0</v>
      </c>
      <c r="R309" s="254">
        <f>Q309*H309</f>
        <v>0</v>
      </c>
      <c r="S309" s="254">
        <v>0</v>
      </c>
      <c r="T309" s="255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56" t="s">
        <v>175</v>
      </c>
      <c r="AT309" s="256" t="s">
        <v>170</v>
      </c>
      <c r="AU309" s="256" t="s">
        <v>209</v>
      </c>
      <c r="AY309" s="19" t="s">
        <v>167</v>
      </c>
      <c r="BE309" s="257">
        <f>IF(N309="základní",J309,0)</f>
        <v>0</v>
      </c>
      <c r="BF309" s="257">
        <f>IF(N309="snížená",J309,0)</f>
        <v>0</v>
      </c>
      <c r="BG309" s="257">
        <f>IF(N309="zákl. přenesená",J309,0)</f>
        <v>0</v>
      </c>
      <c r="BH309" s="257">
        <f>IF(N309="sníž. přenesená",J309,0)</f>
        <v>0</v>
      </c>
      <c r="BI309" s="257">
        <f>IF(N309="nulová",J309,0)</f>
        <v>0</v>
      </c>
      <c r="BJ309" s="19" t="s">
        <v>85</v>
      </c>
      <c r="BK309" s="257">
        <f>ROUND(I309*H309,2)</f>
        <v>0</v>
      </c>
      <c r="BL309" s="19" t="s">
        <v>175</v>
      </c>
      <c r="BM309" s="256" t="s">
        <v>1553</v>
      </c>
    </row>
    <row r="310" spans="1:65" s="2" customFormat="1" ht="21.75" customHeight="1">
      <c r="A310" s="40"/>
      <c r="B310" s="41"/>
      <c r="C310" s="245" t="s">
        <v>1310</v>
      </c>
      <c r="D310" s="245" t="s">
        <v>170</v>
      </c>
      <c r="E310" s="246" t="s">
        <v>2916</v>
      </c>
      <c r="F310" s="247" t="s">
        <v>2917</v>
      </c>
      <c r="G310" s="248" t="s">
        <v>2655</v>
      </c>
      <c r="H310" s="249">
        <v>1</v>
      </c>
      <c r="I310" s="250"/>
      <c r="J310" s="251">
        <f>ROUND(I310*H310,2)</f>
        <v>0</v>
      </c>
      <c r="K310" s="247" t="s">
        <v>1</v>
      </c>
      <c r="L310" s="46"/>
      <c r="M310" s="252" t="s">
        <v>1</v>
      </c>
      <c r="N310" s="253" t="s">
        <v>42</v>
      </c>
      <c r="O310" s="93"/>
      <c r="P310" s="254">
        <f>O310*H310</f>
        <v>0</v>
      </c>
      <c r="Q310" s="254">
        <v>0</v>
      </c>
      <c r="R310" s="254">
        <f>Q310*H310</f>
        <v>0</v>
      </c>
      <c r="S310" s="254">
        <v>0</v>
      </c>
      <c r="T310" s="255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56" t="s">
        <v>175</v>
      </c>
      <c r="AT310" s="256" t="s">
        <v>170</v>
      </c>
      <c r="AU310" s="256" t="s">
        <v>209</v>
      </c>
      <c r="AY310" s="19" t="s">
        <v>167</v>
      </c>
      <c r="BE310" s="257">
        <f>IF(N310="základní",J310,0)</f>
        <v>0</v>
      </c>
      <c r="BF310" s="257">
        <f>IF(N310="snížená",J310,0)</f>
        <v>0</v>
      </c>
      <c r="BG310" s="257">
        <f>IF(N310="zákl. přenesená",J310,0)</f>
        <v>0</v>
      </c>
      <c r="BH310" s="257">
        <f>IF(N310="sníž. přenesená",J310,0)</f>
        <v>0</v>
      </c>
      <c r="BI310" s="257">
        <f>IF(N310="nulová",J310,0)</f>
        <v>0</v>
      </c>
      <c r="BJ310" s="19" t="s">
        <v>85</v>
      </c>
      <c r="BK310" s="257">
        <f>ROUND(I310*H310,2)</f>
        <v>0</v>
      </c>
      <c r="BL310" s="19" t="s">
        <v>175</v>
      </c>
      <c r="BM310" s="256" t="s">
        <v>1556</v>
      </c>
    </row>
    <row r="311" spans="1:65" s="2" customFormat="1" ht="21.75" customHeight="1">
      <c r="A311" s="40"/>
      <c r="B311" s="41"/>
      <c r="C311" s="245" t="s">
        <v>1557</v>
      </c>
      <c r="D311" s="245" t="s">
        <v>170</v>
      </c>
      <c r="E311" s="246" t="s">
        <v>2918</v>
      </c>
      <c r="F311" s="247" t="s">
        <v>2919</v>
      </c>
      <c r="G311" s="248" t="s">
        <v>2655</v>
      </c>
      <c r="H311" s="249">
        <v>2</v>
      </c>
      <c r="I311" s="250"/>
      <c r="J311" s="251">
        <f>ROUND(I311*H311,2)</f>
        <v>0</v>
      </c>
      <c r="K311" s="247" t="s">
        <v>1</v>
      </c>
      <c r="L311" s="46"/>
      <c r="M311" s="252" t="s">
        <v>1</v>
      </c>
      <c r="N311" s="253" t="s">
        <v>42</v>
      </c>
      <c r="O311" s="93"/>
      <c r="P311" s="254">
        <f>O311*H311</f>
        <v>0</v>
      </c>
      <c r="Q311" s="254">
        <v>0</v>
      </c>
      <c r="R311" s="254">
        <f>Q311*H311</f>
        <v>0</v>
      </c>
      <c r="S311" s="254">
        <v>0</v>
      </c>
      <c r="T311" s="255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56" t="s">
        <v>175</v>
      </c>
      <c r="AT311" s="256" t="s">
        <v>170</v>
      </c>
      <c r="AU311" s="256" t="s">
        <v>209</v>
      </c>
      <c r="AY311" s="19" t="s">
        <v>167</v>
      </c>
      <c r="BE311" s="257">
        <f>IF(N311="základní",J311,0)</f>
        <v>0</v>
      </c>
      <c r="BF311" s="257">
        <f>IF(N311="snížená",J311,0)</f>
        <v>0</v>
      </c>
      <c r="BG311" s="257">
        <f>IF(N311="zákl. přenesená",J311,0)</f>
        <v>0</v>
      </c>
      <c r="BH311" s="257">
        <f>IF(N311="sníž. přenesená",J311,0)</f>
        <v>0</v>
      </c>
      <c r="BI311" s="257">
        <f>IF(N311="nulová",J311,0)</f>
        <v>0</v>
      </c>
      <c r="BJ311" s="19" t="s">
        <v>85</v>
      </c>
      <c r="BK311" s="257">
        <f>ROUND(I311*H311,2)</f>
        <v>0</v>
      </c>
      <c r="BL311" s="19" t="s">
        <v>175</v>
      </c>
      <c r="BM311" s="256" t="s">
        <v>1560</v>
      </c>
    </row>
    <row r="312" spans="1:65" s="2" customFormat="1" ht="21.75" customHeight="1">
      <c r="A312" s="40"/>
      <c r="B312" s="41"/>
      <c r="C312" s="245" t="s">
        <v>1313</v>
      </c>
      <c r="D312" s="245" t="s">
        <v>170</v>
      </c>
      <c r="E312" s="246" t="s">
        <v>2920</v>
      </c>
      <c r="F312" s="247" t="s">
        <v>2921</v>
      </c>
      <c r="G312" s="248" t="s">
        <v>2655</v>
      </c>
      <c r="H312" s="249">
        <v>1</v>
      </c>
      <c r="I312" s="250"/>
      <c r="J312" s="251">
        <f>ROUND(I312*H312,2)</f>
        <v>0</v>
      </c>
      <c r="K312" s="247" t="s">
        <v>1</v>
      </c>
      <c r="L312" s="46"/>
      <c r="M312" s="252" t="s">
        <v>1</v>
      </c>
      <c r="N312" s="253" t="s">
        <v>42</v>
      </c>
      <c r="O312" s="93"/>
      <c r="P312" s="254">
        <f>O312*H312</f>
        <v>0</v>
      </c>
      <c r="Q312" s="254">
        <v>0</v>
      </c>
      <c r="R312" s="254">
        <f>Q312*H312</f>
        <v>0</v>
      </c>
      <c r="S312" s="254">
        <v>0</v>
      </c>
      <c r="T312" s="255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56" t="s">
        <v>175</v>
      </c>
      <c r="AT312" s="256" t="s">
        <v>170</v>
      </c>
      <c r="AU312" s="256" t="s">
        <v>209</v>
      </c>
      <c r="AY312" s="19" t="s">
        <v>167</v>
      </c>
      <c r="BE312" s="257">
        <f>IF(N312="základní",J312,0)</f>
        <v>0</v>
      </c>
      <c r="BF312" s="257">
        <f>IF(N312="snížená",J312,0)</f>
        <v>0</v>
      </c>
      <c r="BG312" s="257">
        <f>IF(N312="zákl. přenesená",J312,0)</f>
        <v>0</v>
      </c>
      <c r="BH312" s="257">
        <f>IF(N312="sníž. přenesená",J312,0)</f>
        <v>0</v>
      </c>
      <c r="BI312" s="257">
        <f>IF(N312="nulová",J312,0)</f>
        <v>0</v>
      </c>
      <c r="BJ312" s="19" t="s">
        <v>85</v>
      </c>
      <c r="BK312" s="257">
        <f>ROUND(I312*H312,2)</f>
        <v>0</v>
      </c>
      <c r="BL312" s="19" t="s">
        <v>175</v>
      </c>
      <c r="BM312" s="256" t="s">
        <v>1564</v>
      </c>
    </row>
    <row r="313" spans="1:65" s="2" customFormat="1" ht="21.75" customHeight="1">
      <c r="A313" s="40"/>
      <c r="B313" s="41"/>
      <c r="C313" s="245" t="s">
        <v>1565</v>
      </c>
      <c r="D313" s="245" t="s">
        <v>170</v>
      </c>
      <c r="E313" s="246" t="s">
        <v>2922</v>
      </c>
      <c r="F313" s="247" t="s">
        <v>2923</v>
      </c>
      <c r="G313" s="248" t="s">
        <v>2655</v>
      </c>
      <c r="H313" s="249">
        <v>1</v>
      </c>
      <c r="I313" s="250"/>
      <c r="J313" s="251">
        <f>ROUND(I313*H313,2)</f>
        <v>0</v>
      </c>
      <c r="K313" s="247" t="s">
        <v>1</v>
      </c>
      <c r="L313" s="46"/>
      <c r="M313" s="252" t="s">
        <v>1</v>
      </c>
      <c r="N313" s="253" t="s">
        <v>42</v>
      </c>
      <c r="O313" s="93"/>
      <c r="P313" s="254">
        <f>O313*H313</f>
        <v>0</v>
      </c>
      <c r="Q313" s="254">
        <v>0</v>
      </c>
      <c r="R313" s="254">
        <f>Q313*H313</f>
        <v>0</v>
      </c>
      <c r="S313" s="254">
        <v>0</v>
      </c>
      <c r="T313" s="255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56" t="s">
        <v>175</v>
      </c>
      <c r="AT313" s="256" t="s">
        <v>170</v>
      </c>
      <c r="AU313" s="256" t="s">
        <v>209</v>
      </c>
      <c r="AY313" s="19" t="s">
        <v>167</v>
      </c>
      <c r="BE313" s="257">
        <f>IF(N313="základní",J313,0)</f>
        <v>0</v>
      </c>
      <c r="BF313" s="257">
        <f>IF(N313="snížená",J313,0)</f>
        <v>0</v>
      </c>
      <c r="BG313" s="257">
        <f>IF(N313="zákl. přenesená",J313,0)</f>
        <v>0</v>
      </c>
      <c r="BH313" s="257">
        <f>IF(N313="sníž. přenesená",J313,0)</f>
        <v>0</v>
      </c>
      <c r="BI313" s="257">
        <f>IF(N313="nulová",J313,0)</f>
        <v>0</v>
      </c>
      <c r="BJ313" s="19" t="s">
        <v>85</v>
      </c>
      <c r="BK313" s="257">
        <f>ROUND(I313*H313,2)</f>
        <v>0</v>
      </c>
      <c r="BL313" s="19" t="s">
        <v>175</v>
      </c>
      <c r="BM313" s="256" t="s">
        <v>1568</v>
      </c>
    </row>
    <row r="314" spans="1:65" s="2" customFormat="1" ht="16.5" customHeight="1">
      <c r="A314" s="40"/>
      <c r="B314" s="41"/>
      <c r="C314" s="245" t="s">
        <v>1317</v>
      </c>
      <c r="D314" s="245" t="s">
        <v>170</v>
      </c>
      <c r="E314" s="246" t="s">
        <v>2924</v>
      </c>
      <c r="F314" s="247" t="s">
        <v>2925</v>
      </c>
      <c r="G314" s="248" t="s">
        <v>2655</v>
      </c>
      <c r="H314" s="249">
        <v>12</v>
      </c>
      <c r="I314" s="250"/>
      <c r="J314" s="251">
        <f>ROUND(I314*H314,2)</f>
        <v>0</v>
      </c>
      <c r="K314" s="247" t="s">
        <v>1</v>
      </c>
      <c r="L314" s="46"/>
      <c r="M314" s="252" t="s">
        <v>1</v>
      </c>
      <c r="N314" s="253" t="s">
        <v>42</v>
      </c>
      <c r="O314" s="93"/>
      <c r="P314" s="254">
        <f>O314*H314</f>
        <v>0</v>
      </c>
      <c r="Q314" s="254">
        <v>0</v>
      </c>
      <c r="R314" s="254">
        <f>Q314*H314</f>
        <v>0</v>
      </c>
      <c r="S314" s="254">
        <v>0</v>
      </c>
      <c r="T314" s="255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56" t="s">
        <v>175</v>
      </c>
      <c r="AT314" s="256" t="s">
        <v>170</v>
      </c>
      <c r="AU314" s="256" t="s">
        <v>209</v>
      </c>
      <c r="AY314" s="19" t="s">
        <v>167</v>
      </c>
      <c r="BE314" s="257">
        <f>IF(N314="základní",J314,0)</f>
        <v>0</v>
      </c>
      <c r="BF314" s="257">
        <f>IF(N314="snížená",J314,0)</f>
        <v>0</v>
      </c>
      <c r="BG314" s="257">
        <f>IF(N314="zákl. přenesená",J314,0)</f>
        <v>0</v>
      </c>
      <c r="BH314" s="257">
        <f>IF(N314="sníž. přenesená",J314,0)</f>
        <v>0</v>
      </c>
      <c r="BI314" s="257">
        <f>IF(N314="nulová",J314,0)</f>
        <v>0</v>
      </c>
      <c r="BJ314" s="19" t="s">
        <v>85</v>
      </c>
      <c r="BK314" s="257">
        <f>ROUND(I314*H314,2)</f>
        <v>0</v>
      </c>
      <c r="BL314" s="19" t="s">
        <v>175</v>
      </c>
      <c r="BM314" s="256" t="s">
        <v>1571</v>
      </c>
    </row>
    <row r="315" spans="1:65" s="2" customFormat="1" ht="16.5" customHeight="1">
      <c r="A315" s="40"/>
      <c r="B315" s="41"/>
      <c r="C315" s="245" t="s">
        <v>1572</v>
      </c>
      <c r="D315" s="245" t="s">
        <v>170</v>
      </c>
      <c r="E315" s="246" t="s">
        <v>2926</v>
      </c>
      <c r="F315" s="247" t="s">
        <v>2927</v>
      </c>
      <c r="G315" s="248" t="s">
        <v>2655</v>
      </c>
      <c r="H315" s="249">
        <v>30</v>
      </c>
      <c r="I315" s="250"/>
      <c r="J315" s="251">
        <f>ROUND(I315*H315,2)</f>
        <v>0</v>
      </c>
      <c r="K315" s="247" t="s">
        <v>1</v>
      </c>
      <c r="L315" s="46"/>
      <c r="M315" s="252" t="s">
        <v>1</v>
      </c>
      <c r="N315" s="253" t="s">
        <v>42</v>
      </c>
      <c r="O315" s="93"/>
      <c r="P315" s="254">
        <f>O315*H315</f>
        <v>0</v>
      </c>
      <c r="Q315" s="254">
        <v>0</v>
      </c>
      <c r="R315" s="254">
        <f>Q315*H315</f>
        <v>0</v>
      </c>
      <c r="S315" s="254">
        <v>0</v>
      </c>
      <c r="T315" s="255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56" t="s">
        <v>175</v>
      </c>
      <c r="AT315" s="256" t="s">
        <v>170</v>
      </c>
      <c r="AU315" s="256" t="s">
        <v>209</v>
      </c>
      <c r="AY315" s="19" t="s">
        <v>167</v>
      </c>
      <c r="BE315" s="257">
        <f>IF(N315="základní",J315,0)</f>
        <v>0</v>
      </c>
      <c r="BF315" s="257">
        <f>IF(N315="snížená",J315,0)</f>
        <v>0</v>
      </c>
      <c r="BG315" s="257">
        <f>IF(N315="zákl. přenesená",J315,0)</f>
        <v>0</v>
      </c>
      <c r="BH315" s="257">
        <f>IF(N315="sníž. přenesená",J315,0)</f>
        <v>0</v>
      </c>
      <c r="BI315" s="257">
        <f>IF(N315="nulová",J315,0)</f>
        <v>0</v>
      </c>
      <c r="BJ315" s="19" t="s">
        <v>85</v>
      </c>
      <c r="BK315" s="257">
        <f>ROUND(I315*H315,2)</f>
        <v>0</v>
      </c>
      <c r="BL315" s="19" t="s">
        <v>175</v>
      </c>
      <c r="BM315" s="256" t="s">
        <v>1575</v>
      </c>
    </row>
    <row r="316" spans="1:65" s="2" customFormat="1" ht="16.5" customHeight="1">
      <c r="A316" s="40"/>
      <c r="B316" s="41"/>
      <c r="C316" s="245" t="s">
        <v>1320</v>
      </c>
      <c r="D316" s="245" t="s">
        <v>170</v>
      </c>
      <c r="E316" s="246" t="s">
        <v>2928</v>
      </c>
      <c r="F316" s="247" t="s">
        <v>2929</v>
      </c>
      <c r="G316" s="248" t="s">
        <v>2655</v>
      </c>
      <c r="H316" s="249">
        <v>12</v>
      </c>
      <c r="I316" s="250"/>
      <c r="J316" s="251">
        <f>ROUND(I316*H316,2)</f>
        <v>0</v>
      </c>
      <c r="K316" s="247" t="s">
        <v>1</v>
      </c>
      <c r="L316" s="46"/>
      <c r="M316" s="252" t="s">
        <v>1</v>
      </c>
      <c r="N316" s="253" t="s">
        <v>42</v>
      </c>
      <c r="O316" s="93"/>
      <c r="P316" s="254">
        <f>O316*H316</f>
        <v>0</v>
      </c>
      <c r="Q316" s="254">
        <v>0</v>
      </c>
      <c r="R316" s="254">
        <f>Q316*H316</f>
        <v>0</v>
      </c>
      <c r="S316" s="254">
        <v>0</v>
      </c>
      <c r="T316" s="255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56" t="s">
        <v>175</v>
      </c>
      <c r="AT316" s="256" t="s">
        <v>170</v>
      </c>
      <c r="AU316" s="256" t="s">
        <v>209</v>
      </c>
      <c r="AY316" s="19" t="s">
        <v>167</v>
      </c>
      <c r="BE316" s="257">
        <f>IF(N316="základní",J316,0)</f>
        <v>0</v>
      </c>
      <c r="BF316" s="257">
        <f>IF(N316="snížená",J316,0)</f>
        <v>0</v>
      </c>
      <c r="BG316" s="257">
        <f>IF(N316="zákl. přenesená",J316,0)</f>
        <v>0</v>
      </c>
      <c r="BH316" s="257">
        <f>IF(N316="sníž. přenesená",J316,0)</f>
        <v>0</v>
      </c>
      <c r="BI316" s="257">
        <f>IF(N316="nulová",J316,0)</f>
        <v>0</v>
      </c>
      <c r="BJ316" s="19" t="s">
        <v>85</v>
      </c>
      <c r="BK316" s="257">
        <f>ROUND(I316*H316,2)</f>
        <v>0</v>
      </c>
      <c r="BL316" s="19" t="s">
        <v>175</v>
      </c>
      <c r="BM316" s="256" t="s">
        <v>1578</v>
      </c>
    </row>
    <row r="317" spans="1:65" s="2" customFormat="1" ht="21.75" customHeight="1">
      <c r="A317" s="40"/>
      <c r="B317" s="41"/>
      <c r="C317" s="245" t="s">
        <v>1579</v>
      </c>
      <c r="D317" s="245" t="s">
        <v>170</v>
      </c>
      <c r="E317" s="246" t="s">
        <v>2930</v>
      </c>
      <c r="F317" s="247" t="s">
        <v>2931</v>
      </c>
      <c r="G317" s="248" t="s">
        <v>2655</v>
      </c>
      <c r="H317" s="249">
        <v>12</v>
      </c>
      <c r="I317" s="250"/>
      <c r="J317" s="251">
        <f>ROUND(I317*H317,2)</f>
        <v>0</v>
      </c>
      <c r="K317" s="247" t="s">
        <v>1</v>
      </c>
      <c r="L317" s="46"/>
      <c r="M317" s="252" t="s">
        <v>1</v>
      </c>
      <c r="N317" s="253" t="s">
        <v>42</v>
      </c>
      <c r="O317" s="93"/>
      <c r="P317" s="254">
        <f>O317*H317</f>
        <v>0</v>
      </c>
      <c r="Q317" s="254">
        <v>0</v>
      </c>
      <c r="R317" s="254">
        <f>Q317*H317</f>
        <v>0</v>
      </c>
      <c r="S317" s="254">
        <v>0</v>
      </c>
      <c r="T317" s="255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56" t="s">
        <v>175</v>
      </c>
      <c r="AT317" s="256" t="s">
        <v>170</v>
      </c>
      <c r="AU317" s="256" t="s">
        <v>209</v>
      </c>
      <c r="AY317" s="19" t="s">
        <v>167</v>
      </c>
      <c r="BE317" s="257">
        <f>IF(N317="základní",J317,0)</f>
        <v>0</v>
      </c>
      <c r="BF317" s="257">
        <f>IF(N317="snížená",J317,0)</f>
        <v>0</v>
      </c>
      <c r="BG317" s="257">
        <f>IF(N317="zákl. přenesená",J317,0)</f>
        <v>0</v>
      </c>
      <c r="BH317" s="257">
        <f>IF(N317="sníž. přenesená",J317,0)</f>
        <v>0</v>
      </c>
      <c r="BI317" s="257">
        <f>IF(N317="nulová",J317,0)</f>
        <v>0</v>
      </c>
      <c r="BJ317" s="19" t="s">
        <v>85</v>
      </c>
      <c r="BK317" s="257">
        <f>ROUND(I317*H317,2)</f>
        <v>0</v>
      </c>
      <c r="BL317" s="19" t="s">
        <v>175</v>
      </c>
      <c r="BM317" s="256" t="s">
        <v>1582</v>
      </c>
    </row>
    <row r="318" spans="1:65" s="2" customFormat="1" ht="16.5" customHeight="1">
      <c r="A318" s="40"/>
      <c r="B318" s="41"/>
      <c r="C318" s="245" t="s">
        <v>1323</v>
      </c>
      <c r="D318" s="245" t="s">
        <v>170</v>
      </c>
      <c r="E318" s="246" t="s">
        <v>2703</v>
      </c>
      <c r="F318" s="247" t="s">
        <v>2704</v>
      </c>
      <c r="G318" s="248" t="s">
        <v>2655</v>
      </c>
      <c r="H318" s="249">
        <v>6</v>
      </c>
      <c r="I318" s="250"/>
      <c r="J318" s="251">
        <f>ROUND(I318*H318,2)</f>
        <v>0</v>
      </c>
      <c r="K318" s="247" t="s">
        <v>1</v>
      </c>
      <c r="L318" s="46"/>
      <c r="M318" s="252" t="s">
        <v>1</v>
      </c>
      <c r="N318" s="253" t="s">
        <v>42</v>
      </c>
      <c r="O318" s="93"/>
      <c r="P318" s="254">
        <f>O318*H318</f>
        <v>0</v>
      </c>
      <c r="Q318" s="254">
        <v>0</v>
      </c>
      <c r="R318" s="254">
        <f>Q318*H318</f>
        <v>0</v>
      </c>
      <c r="S318" s="254">
        <v>0</v>
      </c>
      <c r="T318" s="255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56" t="s">
        <v>175</v>
      </c>
      <c r="AT318" s="256" t="s">
        <v>170</v>
      </c>
      <c r="AU318" s="256" t="s">
        <v>209</v>
      </c>
      <c r="AY318" s="19" t="s">
        <v>167</v>
      </c>
      <c r="BE318" s="257">
        <f>IF(N318="základní",J318,0)</f>
        <v>0</v>
      </c>
      <c r="BF318" s="257">
        <f>IF(N318="snížená",J318,0)</f>
        <v>0</v>
      </c>
      <c r="BG318" s="257">
        <f>IF(N318="zákl. přenesená",J318,0)</f>
        <v>0</v>
      </c>
      <c r="BH318" s="257">
        <f>IF(N318="sníž. přenesená",J318,0)</f>
        <v>0</v>
      </c>
      <c r="BI318" s="257">
        <f>IF(N318="nulová",J318,0)</f>
        <v>0</v>
      </c>
      <c r="BJ318" s="19" t="s">
        <v>85</v>
      </c>
      <c r="BK318" s="257">
        <f>ROUND(I318*H318,2)</f>
        <v>0</v>
      </c>
      <c r="BL318" s="19" t="s">
        <v>175</v>
      </c>
      <c r="BM318" s="256" t="s">
        <v>1585</v>
      </c>
    </row>
    <row r="319" spans="1:65" s="2" customFormat="1" ht="16.5" customHeight="1">
      <c r="A319" s="40"/>
      <c r="B319" s="41"/>
      <c r="C319" s="245" t="s">
        <v>1586</v>
      </c>
      <c r="D319" s="245" t="s">
        <v>170</v>
      </c>
      <c r="E319" s="246" t="s">
        <v>2932</v>
      </c>
      <c r="F319" s="247" t="s">
        <v>2933</v>
      </c>
      <c r="G319" s="248" t="s">
        <v>2655</v>
      </c>
      <c r="H319" s="249">
        <v>4</v>
      </c>
      <c r="I319" s="250"/>
      <c r="J319" s="251">
        <f>ROUND(I319*H319,2)</f>
        <v>0</v>
      </c>
      <c r="K319" s="247" t="s">
        <v>1</v>
      </c>
      <c r="L319" s="46"/>
      <c r="M319" s="252" t="s">
        <v>1</v>
      </c>
      <c r="N319" s="253" t="s">
        <v>42</v>
      </c>
      <c r="O319" s="93"/>
      <c r="P319" s="254">
        <f>O319*H319</f>
        <v>0</v>
      </c>
      <c r="Q319" s="254">
        <v>0</v>
      </c>
      <c r="R319" s="254">
        <f>Q319*H319</f>
        <v>0</v>
      </c>
      <c r="S319" s="254">
        <v>0</v>
      </c>
      <c r="T319" s="255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56" t="s">
        <v>175</v>
      </c>
      <c r="AT319" s="256" t="s">
        <v>170</v>
      </c>
      <c r="AU319" s="256" t="s">
        <v>209</v>
      </c>
      <c r="AY319" s="19" t="s">
        <v>167</v>
      </c>
      <c r="BE319" s="257">
        <f>IF(N319="základní",J319,0)</f>
        <v>0</v>
      </c>
      <c r="BF319" s="257">
        <f>IF(N319="snížená",J319,0)</f>
        <v>0</v>
      </c>
      <c r="BG319" s="257">
        <f>IF(N319="zákl. přenesená",J319,0)</f>
        <v>0</v>
      </c>
      <c r="BH319" s="257">
        <f>IF(N319="sníž. přenesená",J319,0)</f>
        <v>0</v>
      </c>
      <c r="BI319" s="257">
        <f>IF(N319="nulová",J319,0)</f>
        <v>0</v>
      </c>
      <c r="BJ319" s="19" t="s">
        <v>85</v>
      </c>
      <c r="BK319" s="257">
        <f>ROUND(I319*H319,2)</f>
        <v>0</v>
      </c>
      <c r="BL319" s="19" t="s">
        <v>175</v>
      </c>
      <c r="BM319" s="256" t="s">
        <v>1587</v>
      </c>
    </row>
    <row r="320" spans="1:65" s="2" customFormat="1" ht="16.5" customHeight="1">
      <c r="A320" s="40"/>
      <c r="B320" s="41"/>
      <c r="C320" s="245" t="s">
        <v>1326</v>
      </c>
      <c r="D320" s="245" t="s">
        <v>170</v>
      </c>
      <c r="E320" s="246" t="s">
        <v>2934</v>
      </c>
      <c r="F320" s="247" t="s">
        <v>573</v>
      </c>
      <c r="G320" s="248" t="s">
        <v>348</v>
      </c>
      <c r="H320" s="249">
        <v>1</v>
      </c>
      <c r="I320" s="250"/>
      <c r="J320" s="251">
        <f>ROUND(I320*H320,2)</f>
        <v>0</v>
      </c>
      <c r="K320" s="247" t="s">
        <v>1</v>
      </c>
      <c r="L320" s="46"/>
      <c r="M320" s="252" t="s">
        <v>1</v>
      </c>
      <c r="N320" s="253" t="s">
        <v>42</v>
      </c>
      <c r="O320" s="93"/>
      <c r="P320" s="254">
        <f>O320*H320</f>
        <v>0</v>
      </c>
      <c r="Q320" s="254">
        <v>0</v>
      </c>
      <c r="R320" s="254">
        <f>Q320*H320</f>
        <v>0</v>
      </c>
      <c r="S320" s="254">
        <v>0</v>
      </c>
      <c r="T320" s="255">
        <f>S320*H320</f>
        <v>0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56" t="s">
        <v>175</v>
      </c>
      <c r="AT320" s="256" t="s">
        <v>170</v>
      </c>
      <c r="AU320" s="256" t="s">
        <v>209</v>
      </c>
      <c r="AY320" s="19" t="s">
        <v>167</v>
      </c>
      <c r="BE320" s="257">
        <f>IF(N320="základní",J320,0)</f>
        <v>0</v>
      </c>
      <c r="BF320" s="257">
        <f>IF(N320="snížená",J320,0)</f>
        <v>0</v>
      </c>
      <c r="BG320" s="257">
        <f>IF(N320="zákl. přenesená",J320,0)</f>
        <v>0</v>
      </c>
      <c r="BH320" s="257">
        <f>IF(N320="sníž. přenesená",J320,0)</f>
        <v>0</v>
      </c>
      <c r="BI320" s="257">
        <f>IF(N320="nulová",J320,0)</f>
        <v>0</v>
      </c>
      <c r="BJ320" s="19" t="s">
        <v>85</v>
      </c>
      <c r="BK320" s="257">
        <f>ROUND(I320*H320,2)</f>
        <v>0</v>
      </c>
      <c r="BL320" s="19" t="s">
        <v>175</v>
      </c>
      <c r="BM320" s="256" t="s">
        <v>1590</v>
      </c>
    </row>
    <row r="321" spans="1:63" s="12" customFormat="1" ht="20.85" customHeight="1">
      <c r="A321" s="12"/>
      <c r="B321" s="229"/>
      <c r="C321" s="230"/>
      <c r="D321" s="231" t="s">
        <v>76</v>
      </c>
      <c r="E321" s="243" t="s">
        <v>2714</v>
      </c>
      <c r="F321" s="243" t="s">
        <v>2715</v>
      </c>
      <c r="G321" s="230"/>
      <c r="H321" s="230"/>
      <c r="I321" s="233"/>
      <c r="J321" s="244">
        <f>BK321</f>
        <v>0</v>
      </c>
      <c r="K321" s="230"/>
      <c r="L321" s="235"/>
      <c r="M321" s="236"/>
      <c r="N321" s="237"/>
      <c r="O321" s="237"/>
      <c r="P321" s="238">
        <f>SUM(P322:P329)</f>
        <v>0</v>
      </c>
      <c r="Q321" s="237"/>
      <c r="R321" s="238">
        <f>SUM(R322:R329)</f>
        <v>0</v>
      </c>
      <c r="S321" s="237"/>
      <c r="T321" s="239">
        <f>SUM(T322:T329)</f>
        <v>0</v>
      </c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R321" s="240" t="s">
        <v>85</v>
      </c>
      <c r="AT321" s="241" t="s">
        <v>76</v>
      </c>
      <c r="AU321" s="241" t="s">
        <v>87</v>
      </c>
      <c r="AY321" s="240" t="s">
        <v>167</v>
      </c>
      <c r="BK321" s="242">
        <f>SUM(BK322:BK329)</f>
        <v>0</v>
      </c>
    </row>
    <row r="322" spans="1:65" s="2" customFormat="1" ht="33" customHeight="1">
      <c r="A322" s="40"/>
      <c r="B322" s="41"/>
      <c r="C322" s="245" t="s">
        <v>1591</v>
      </c>
      <c r="D322" s="245" t="s">
        <v>170</v>
      </c>
      <c r="E322" s="246" t="s">
        <v>2720</v>
      </c>
      <c r="F322" s="247" t="s">
        <v>2721</v>
      </c>
      <c r="G322" s="248" t="s">
        <v>267</v>
      </c>
      <c r="H322" s="249">
        <v>52</v>
      </c>
      <c r="I322" s="250"/>
      <c r="J322" s="251">
        <f>ROUND(I322*H322,2)</f>
        <v>0</v>
      </c>
      <c r="K322" s="247" t="s">
        <v>1</v>
      </c>
      <c r="L322" s="46"/>
      <c r="M322" s="252" t="s">
        <v>1</v>
      </c>
      <c r="N322" s="253" t="s">
        <v>42</v>
      </c>
      <c r="O322" s="93"/>
      <c r="P322" s="254">
        <f>O322*H322</f>
        <v>0</v>
      </c>
      <c r="Q322" s="254">
        <v>0</v>
      </c>
      <c r="R322" s="254">
        <f>Q322*H322</f>
        <v>0</v>
      </c>
      <c r="S322" s="254">
        <v>0</v>
      </c>
      <c r="T322" s="255">
        <f>S322*H322</f>
        <v>0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56" t="s">
        <v>175</v>
      </c>
      <c r="AT322" s="256" t="s">
        <v>170</v>
      </c>
      <c r="AU322" s="256" t="s">
        <v>209</v>
      </c>
      <c r="AY322" s="19" t="s">
        <v>167</v>
      </c>
      <c r="BE322" s="257">
        <f>IF(N322="základní",J322,0)</f>
        <v>0</v>
      </c>
      <c r="BF322" s="257">
        <f>IF(N322="snížená",J322,0)</f>
        <v>0</v>
      </c>
      <c r="BG322" s="257">
        <f>IF(N322="zákl. přenesená",J322,0)</f>
        <v>0</v>
      </c>
      <c r="BH322" s="257">
        <f>IF(N322="sníž. přenesená",J322,0)</f>
        <v>0</v>
      </c>
      <c r="BI322" s="257">
        <f>IF(N322="nulová",J322,0)</f>
        <v>0</v>
      </c>
      <c r="BJ322" s="19" t="s">
        <v>85</v>
      </c>
      <c r="BK322" s="257">
        <f>ROUND(I322*H322,2)</f>
        <v>0</v>
      </c>
      <c r="BL322" s="19" t="s">
        <v>175</v>
      </c>
      <c r="BM322" s="256" t="s">
        <v>1594</v>
      </c>
    </row>
    <row r="323" spans="1:65" s="2" customFormat="1" ht="21.75" customHeight="1">
      <c r="A323" s="40"/>
      <c r="B323" s="41"/>
      <c r="C323" s="245" t="s">
        <v>1329</v>
      </c>
      <c r="D323" s="245" t="s">
        <v>170</v>
      </c>
      <c r="E323" s="246" t="s">
        <v>2722</v>
      </c>
      <c r="F323" s="247" t="s">
        <v>2723</v>
      </c>
      <c r="G323" s="248" t="s">
        <v>267</v>
      </c>
      <c r="H323" s="249">
        <v>52</v>
      </c>
      <c r="I323" s="250"/>
      <c r="J323" s="251">
        <f>ROUND(I323*H323,2)</f>
        <v>0</v>
      </c>
      <c r="K323" s="247" t="s">
        <v>1</v>
      </c>
      <c r="L323" s="46"/>
      <c r="M323" s="252" t="s">
        <v>1</v>
      </c>
      <c r="N323" s="253" t="s">
        <v>42</v>
      </c>
      <c r="O323" s="93"/>
      <c r="P323" s="254">
        <f>O323*H323</f>
        <v>0</v>
      </c>
      <c r="Q323" s="254">
        <v>0</v>
      </c>
      <c r="R323" s="254">
        <f>Q323*H323</f>
        <v>0</v>
      </c>
      <c r="S323" s="254">
        <v>0</v>
      </c>
      <c r="T323" s="255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56" t="s">
        <v>175</v>
      </c>
      <c r="AT323" s="256" t="s">
        <v>170</v>
      </c>
      <c r="AU323" s="256" t="s">
        <v>209</v>
      </c>
      <c r="AY323" s="19" t="s">
        <v>167</v>
      </c>
      <c r="BE323" s="257">
        <f>IF(N323="základní",J323,0)</f>
        <v>0</v>
      </c>
      <c r="BF323" s="257">
        <f>IF(N323="snížená",J323,0)</f>
        <v>0</v>
      </c>
      <c r="BG323" s="257">
        <f>IF(N323="zákl. přenesená",J323,0)</f>
        <v>0</v>
      </c>
      <c r="BH323" s="257">
        <f>IF(N323="sníž. přenesená",J323,0)</f>
        <v>0</v>
      </c>
      <c r="BI323" s="257">
        <f>IF(N323="nulová",J323,0)</f>
        <v>0</v>
      </c>
      <c r="BJ323" s="19" t="s">
        <v>85</v>
      </c>
      <c r="BK323" s="257">
        <f>ROUND(I323*H323,2)</f>
        <v>0</v>
      </c>
      <c r="BL323" s="19" t="s">
        <v>175</v>
      </c>
      <c r="BM323" s="256" t="s">
        <v>1597</v>
      </c>
    </row>
    <row r="324" spans="1:65" s="2" customFormat="1" ht="21.75" customHeight="1">
      <c r="A324" s="40"/>
      <c r="B324" s="41"/>
      <c r="C324" s="245" t="s">
        <v>1598</v>
      </c>
      <c r="D324" s="245" t="s">
        <v>170</v>
      </c>
      <c r="E324" s="246" t="s">
        <v>2935</v>
      </c>
      <c r="F324" s="247" t="s">
        <v>2936</v>
      </c>
      <c r="G324" s="248" t="s">
        <v>267</v>
      </c>
      <c r="H324" s="249">
        <v>128</v>
      </c>
      <c r="I324" s="250"/>
      <c r="J324" s="251">
        <f>ROUND(I324*H324,2)</f>
        <v>0</v>
      </c>
      <c r="K324" s="247" t="s">
        <v>1</v>
      </c>
      <c r="L324" s="46"/>
      <c r="M324" s="252" t="s">
        <v>1</v>
      </c>
      <c r="N324" s="253" t="s">
        <v>42</v>
      </c>
      <c r="O324" s="93"/>
      <c r="P324" s="254">
        <f>O324*H324</f>
        <v>0</v>
      </c>
      <c r="Q324" s="254">
        <v>0</v>
      </c>
      <c r="R324" s="254">
        <f>Q324*H324</f>
        <v>0</v>
      </c>
      <c r="S324" s="254">
        <v>0</v>
      </c>
      <c r="T324" s="255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56" t="s">
        <v>175</v>
      </c>
      <c r="AT324" s="256" t="s">
        <v>170</v>
      </c>
      <c r="AU324" s="256" t="s">
        <v>209</v>
      </c>
      <c r="AY324" s="19" t="s">
        <v>167</v>
      </c>
      <c r="BE324" s="257">
        <f>IF(N324="základní",J324,0)</f>
        <v>0</v>
      </c>
      <c r="BF324" s="257">
        <f>IF(N324="snížená",J324,0)</f>
        <v>0</v>
      </c>
      <c r="BG324" s="257">
        <f>IF(N324="zákl. přenesená",J324,0)</f>
        <v>0</v>
      </c>
      <c r="BH324" s="257">
        <f>IF(N324="sníž. přenesená",J324,0)</f>
        <v>0</v>
      </c>
      <c r="BI324" s="257">
        <f>IF(N324="nulová",J324,0)</f>
        <v>0</v>
      </c>
      <c r="BJ324" s="19" t="s">
        <v>85</v>
      </c>
      <c r="BK324" s="257">
        <f>ROUND(I324*H324,2)</f>
        <v>0</v>
      </c>
      <c r="BL324" s="19" t="s">
        <v>175</v>
      </c>
      <c r="BM324" s="256" t="s">
        <v>1601</v>
      </c>
    </row>
    <row r="325" spans="1:65" s="2" customFormat="1" ht="21.75" customHeight="1">
      <c r="A325" s="40"/>
      <c r="B325" s="41"/>
      <c r="C325" s="245" t="s">
        <v>1333</v>
      </c>
      <c r="D325" s="245" t="s">
        <v>170</v>
      </c>
      <c r="E325" s="246" t="s">
        <v>2937</v>
      </c>
      <c r="F325" s="247" t="s">
        <v>2938</v>
      </c>
      <c r="G325" s="248" t="s">
        <v>267</v>
      </c>
      <c r="H325" s="249">
        <v>6</v>
      </c>
      <c r="I325" s="250"/>
      <c r="J325" s="251">
        <f>ROUND(I325*H325,2)</f>
        <v>0</v>
      </c>
      <c r="K325" s="247" t="s">
        <v>1</v>
      </c>
      <c r="L325" s="46"/>
      <c r="M325" s="252" t="s">
        <v>1</v>
      </c>
      <c r="N325" s="253" t="s">
        <v>42</v>
      </c>
      <c r="O325" s="93"/>
      <c r="P325" s="254">
        <f>O325*H325</f>
        <v>0</v>
      </c>
      <c r="Q325" s="254">
        <v>0</v>
      </c>
      <c r="R325" s="254">
        <f>Q325*H325</f>
        <v>0</v>
      </c>
      <c r="S325" s="254">
        <v>0</v>
      </c>
      <c r="T325" s="255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56" t="s">
        <v>175</v>
      </c>
      <c r="AT325" s="256" t="s">
        <v>170</v>
      </c>
      <c r="AU325" s="256" t="s">
        <v>209</v>
      </c>
      <c r="AY325" s="19" t="s">
        <v>167</v>
      </c>
      <c r="BE325" s="257">
        <f>IF(N325="základní",J325,0)</f>
        <v>0</v>
      </c>
      <c r="BF325" s="257">
        <f>IF(N325="snížená",J325,0)</f>
        <v>0</v>
      </c>
      <c r="BG325" s="257">
        <f>IF(N325="zákl. přenesená",J325,0)</f>
        <v>0</v>
      </c>
      <c r="BH325" s="257">
        <f>IF(N325="sníž. přenesená",J325,0)</f>
        <v>0</v>
      </c>
      <c r="BI325" s="257">
        <f>IF(N325="nulová",J325,0)</f>
        <v>0</v>
      </c>
      <c r="BJ325" s="19" t="s">
        <v>85</v>
      </c>
      <c r="BK325" s="257">
        <f>ROUND(I325*H325,2)</f>
        <v>0</v>
      </c>
      <c r="BL325" s="19" t="s">
        <v>175</v>
      </c>
      <c r="BM325" s="256" t="s">
        <v>1604</v>
      </c>
    </row>
    <row r="326" spans="1:65" s="2" customFormat="1" ht="21.75" customHeight="1">
      <c r="A326" s="40"/>
      <c r="B326" s="41"/>
      <c r="C326" s="245" t="s">
        <v>1605</v>
      </c>
      <c r="D326" s="245" t="s">
        <v>170</v>
      </c>
      <c r="E326" s="246" t="s">
        <v>2939</v>
      </c>
      <c r="F326" s="247" t="s">
        <v>2940</v>
      </c>
      <c r="G326" s="248" t="s">
        <v>267</v>
      </c>
      <c r="H326" s="249">
        <v>140</v>
      </c>
      <c r="I326" s="250"/>
      <c r="J326" s="251">
        <f>ROUND(I326*H326,2)</f>
        <v>0</v>
      </c>
      <c r="K326" s="247" t="s">
        <v>1</v>
      </c>
      <c r="L326" s="46"/>
      <c r="M326" s="252" t="s">
        <v>1</v>
      </c>
      <c r="N326" s="253" t="s">
        <v>42</v>
      </c>
      <c r="O326" s="93"/>
      <c r="P326" s="254">
        <f>O326*H326</f>
        <v>0</v>
      </c>
      <c r="Q326" s="254">
        <v>0</v>
      </c>
      <c r="R326" s="254">
        <f>Q326*H326</f>
        <v>0</v>
      </c>
      <c r="S326" s="254">
        <v>0</v>
      </c>
      <c r="T326" s="255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56" t="s">
        <v>175</v>
      </c>
      <c r="AT326" s="256" t="s">
        <v>170</v>
      </c>
      <c r="AU326" s="256" t="s">
        <v>209</v>
      </c>
      <c r="AY326" s="19" t="s">
        <v>167</v>
      </c>
      <c r="BE326" s="257">
        <f>IF(N326="základní",J326,0)</f>
        <v>0</v>
      </c>
      <c r="BF326" s="257">
        <f>IF(N326="snížená",J326,0)</f>
        <v>0</v>
      </c>
      <c r="BG326" s="257">
        <f>IF(N326="zákl. přenesená",J326,0)</f>
        <v>0</v>
      </c>
      <c r="BH326" s="257">
        <f>IF(N326="sníž. přenesená",J326,0)</f>
        <v>0</v>
      </c>
      <c r="BI326" s="257">
        <f>IF(N326="nulová",J326,0)</f>
        <v>0</v>
      </c>
      <c r="BJ326" s="19" t="s">
        <v>85</v>
      </c>
      <c r="BK326" s="257">
        <f>ROUND(I326*H326,2)</f>
        <v>0</v>
      </c>
      <c r="BL326" s="19" t="s">
        <v>175</v>
      </c>
      <c r="BM326" s="256" t="s">
        <v>1608</v>
      </c>
    </row>
    <row r="327" spans="1:65" s="2" customFormat="1" ht="21.75" customHeight="1">
      <c r="A327" s="40"/>
      <c r="B327" s="41"/>
      <c r="C327" s="245" t="s">
        <v>1336</v>
      </c>
      <c r="D327" s="245" t="s">
        <v>170</v>
      </c>
      <c r="E327" s="246" t="s">
        <v>2941</v>
      </c>
      <c r="F327" s="247" t="s">
        <v>2942</v>
      </c>
      <c r="G327" s="248" t="s">
        <v>2655</v>
      </c>
      <c r="H327" s="249">
        <v>10</v>
      </c>
      <c r="I327" s="250"/>
      <c r="J327" s="251">
        <f>ROUND(I327*H327,2)</f>
        <v>0</v>
      </c>
      <c r="K327" s="247" t="s">
        <v>1</v>
      </c>
      <c r="L327" s="46"/>
      <c r="M327" s="252" t="s">
        <v>1</v>
      </c>
      <c r="N327" s="253" t="s">
        <v>42</v>
      </c>
      <c r="O327" s="93"/>
      <c r="P327" s="254">
        <f>O327*H327</f>
        <v>0</v>
      </c>
      <c r="Q327" s="254">
        <v>0</v>
      </c>
      <c r="R327" s="254">
        <f>Q327*H327</f>
        <v>0</v>
      </c>
      <c r="S327" s="254">
        <v>0</v>
      </c>
      <c r="T327" s="255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56" t="s">
        <v>175</v>
      </c>
      <c r="AT327" s="256" t="s">
        <v>170</v>
      </c>
      <c r="AU327" s="256" t="s">
        <v>209</v>
      </c>
      <c r="AY327" s="19" t="s">
        <v>167</v>
      </c>
      <c r="BE327" s="257">
        <f>IF(N327="základní",J327,0)</f>
        <v>0</v>
      </c>
      <c r="BF327" s="257">
        <f>IF(N327="snížená",J327,0)</f>
        <v>0</v>
      </c>
      <c r="BG327" s="257">
        <f>IF(N327="zákl. přenesená",J327,0)</f>
        <v>0</v>
      </c>
      <c r="BH327" s="257">
        <f>IF(N327="sníž. přenesená",J327,0)</f>
        <v>0</v>
      </c>
      <c r="BI327" s="257">
        <f>IF(N327="nulová",J327,0)</f>
        <v>0</v>
      </c>
      <c r="BJ327" s="19" t="s">
        <v>85</v>
      </c>
      <c r="BK327" s="257">
        <f>ROUND(I327*H327,2)</f>
        <v>0</v>
      </c>
      <c r="BL327" s="19" t="s">
        <v>175</v>
      </c>
      <c r="BM327" s="256" t="s">
        <v>1611</v>
      </c>
    </row>
    <row r="328" spans="1:65" s="2" customFormat="1" ht="33" customHeight="1">
      <c r="A328" s="40"/>
      <c r="B328" s="41"/>
      <c r="C328" s="245" t="s">
        <v>1612</v>
      </c>
      <c r="D328" s="245" t="s">
        <v>170</v>
      </c>
      <c r="E328" s="246" t="s">
        <v>2943</v>
      </c>
      <c r="F328" s="247" t="s">
        <v>2944</v>
      </c>
      <c r="G328" s="248" t="s">
        <v>2655</v>
      </c>
      <c r="H328" s="249">
        <v>4</v>
      </c>
      <c r="I328" s="250"/>
      <c r="J328" s="251">
        <f>ROUND(I328*H328,2)</f>
        <v>0</v>
      </c>
      <c r="K328" s="247" t="s">
        <v>1</v>
      </c>
      <c r="L328" s="46"/>
      <c r="M328" s="252" t="s">
        <v>1</v>
      </c>
      <c r="N328" s="253" t="s">
        <v>42</v>
      </c>
      <c r="O328" s="93"/>
      <c r="P328" s="254">
        <f>O328*H328</f>
        <v>0</v>
      </c>
      <c r="Q328" s="254">
        <v>0</v>
      </c>
      <c r="R328" s="254">
        <f>Q328*H328</f>
        <v>0</v>
      </c>
      <c r="S328" s="254">
        <v>0</v>
      </c>
      <c r="T328" s="255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56" t="s">
        <v>175</v>
      </c>
      <c r="AT328" s="256" t="s">
        <v>170</v>
      </c>
      <c r="AU328" s="256" t="s">
        <v>209</v>
      </c>
      <c r="AY328" s="19" t="s">
        <v>167</v>
      </c>
      <c r="BE328" s="257">
        <f>IF(N328="základní",J328,0)</f>
        <v>0</v>
      </c>
      <c r="BF328" s="257">
        <f>IF(N328="snížená",J328,0)</f>
        <v>0</v>
      </c>
      <c r="BG328" s="257">
        <f>IF(N328="zákl. přenesená",J328,0)</f>
        <v>0</v>
      </c>
      <c r="BH328" s="257">
        <f>IF(N328="sníž. přenesená",J328,0)</f>
        <v>0</v>
      </c>
      <c r="BI328" s="257">
        <f>IF(N328="nulová",J328,0)</f>
        <v>0</v>
      </c>
      <c r="BJ328" s="19" t="s">
        <v>85</v>
      </c>
      <c r="BK328" s="257">
        <f>ROUND(I328*H328,2)</f>
        <v>0</v>
      </c>
      <c r="BL328" s="19" t="s">
        <v>175</v>
      </c>
      <c r="BM328" s="256" t="s">
        <v>1615</v>
      </c>
    </row>
    <row r="329" spans="1:65" s="2" customFormat="1" ht="16.5" customHeight="1">
      <c r="A329" s="40"/>
      <c r="B329" s="41"/>
      <c r="C329" s="245" t="s">
        <v>1339</v>
      </c>
      <c r="D329" s="245" t="s">
        <v>170</v>
      </c>
      <c r="E329" s="246" t="s">
        <v>2945</v>
      </c>
      <c r="F329" s="247" t="s">
        <v>573</v>
      </c>
      <c r="G329" s="248" t="s">
        <v>348</v>
      </c>
      <c r="H329" s="249">
        <v>1</v>
      </c>
      <c r="I329" s="250"/>
      <c r="J329" s="251">
        <f>ROUND(I329*H329,2)</f>
        <v>0</v>
      </c>
      <c r="K329" s="247" t="s">
        <v>1</v>
      </c>
      <c r="L329" s="46"/>
      <c r="M329" s="252" t="s">
        <v>1</v>
      </c>
      <c r="N329" s="253" t="s">
        <v>42</v>
      </c>
      <c r="O329" s="93"/>
      <c r="P329" s="254">
        <f>O329*H329</f>
        <v>0</v>
      </c>
      <c r="Q329" s="254">
        <v>0</v>
      </c>
      <c r="R329" s="254">
        <f>Q329*H329</f>
        <v>0</v>
      </c>
      <c r="S329" s="254">
        <v>0</v>
      </c>
      <c r="T329" s="255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56" t="s">
        <v>175</v>
      </c>
      <c r="AT329" s="256" t="s">
        <v>170</v>
      </c>
      <c r="AU329" s="256" t="s">
        <v>209</v>
      </c>
      <c r="AY329" s="19" t="s">
        <v>167</v>
      </c>
      <c r="BE329" s="257">
        <f>IF(N329="základní",J329,0)</f>
        <v>0</v>
      </c>
      <c r="BF329" s="257">
        <f>IF(N329="snížená",J329,0)</f>
        <v>0</v>
      </c>
      <c r="BG329" s="257">
        <f>IF(N329="zákl. přenesená",J329,0)</f>
        <v>0</v>
      </c>
      <c r="BH329" s="257">
        <f>IF(N329="sníž. přenesená",J329,0)</f>
        <v>0</v>
      </c>
      <c r="BI329" s="257">
        <f>IF(N329="nulová",J329,0)</f>
        <v>0</v>
      </c>
      <c r="BJ329" s="19" t="s">
        <v>85</v>
      </c>
      <c r="BK329" s="257">
        <f>ROUND(I329*H329,2)</f>
        <v>0</v>
      </c>
      <c r="BL329" s="19" t="s">
        <v>175</v>
      </c>
      <c r="BM329" s="256" t="s">
        <v>1618</v>
      </c>
    </row>
    <row r="330" spans="1:63" s="12" customFormat="1" ht="20.85" customHeight="1">
      <c r="A330" s="12"/>
      <c r="B330" s="229"/>
      <c r="C330" s="230"/>
      <c r="D330" s="231" t="s">
        <v>76</v>
      </c>
      <c r="E330" s="243" t="s">
        <v>2727</v>
      </c>
      <c r="F330" s="243" t="s">
        <v>2728</v>
      </c>
      <c r="G330" s="230"/>
      <c r="H330" s="230"/>
      <c r="I330" s="233"/>
      <c r="J330" s="244">
        <f>BK330</f>
        <v>0</v>
      </c>
      <c r="K330" s="230"/>
      <c r="L330" s="235"/>
      <c r="M330" s="236"/>
      <c r="N330" s="237"/>
      <c r="O330" s="237"/>
      <c r="P330" s="238">
        <f>SUM(P331:P336)</f>
        <v>0</v>
      </c>
      <c r="Q330" s="237"/>
      <c r="R330" s="238">
        <f>SUM(R331:R336)</f>
        <v>0</v>
      </c>
      <c r="S330" s="237"/>
      <c r="T330" s="239">
        <f>SUM(T331:T336)</f>
        <v>0</v>
      </c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R330" s="240" t="s">
        <v>85</v>
      </c>
      <c r="AT330" s="241" t="s">
        <v>76</v>
      </c>
      <c r="AU330" s="241" t="s">
        <v>87</v>
      </c>
      <c r="AY330" s="240" t="s">
        <v>167</v>
      </c>
      <c r="BK330" s="242">
        <f>SUM(BK331:BK336)</f>
        <v>0</v>
      </c>
    </row>
    <row r="331" spans="1:65" s="2" customFormat="1" ht="21.75" customHeight="1">
      <c r="A331" s="40"/>
      <c r="B331" s="41"/>
      <c r="C331" s="245" t="s">
        <v>1619</v>
      </c>
      <c r="D331" s="245" t="s">
        <v>170</v>
      </c>
      <c r="E331" s="246" t="s">
        <v>2946</v>
      </c>
      <c r="F331" s="247" t="s">
        <v>2732</v>
      </c>
      <c r="G331" s="248" t="s">
        <v>267</v>
      </c>
      <c r="H331" s="249">
        <v>52</v>
      </c>
      <c r="I331" s="250"/>
      <c r="J331" s="251">
        <f>ROUND(I331*H331,2)</f>
        <v>0</v>
      </c>
      <c r="K331" s="247" t="s">
        <v>1</v>
      </c>
      <c r="L331" s="46"/>
      <c r="M331" s="252" t="s">
        <v>1</v>
      </c>
      <c r="N331" s="253" t="s">
        <v>42</v>
      </c>
      <c r="O331" s="93"/>
      <c r="P331" s="254">
        <f>O331*H331</f>
        <v>0</v>
      </c>
      <c r="Q331" s="254">
        <v>0</v>
      </c>
      <c r="R331" s="254">
        <f>Q331*H331</f>
        <v>0</v>
      </c>
      <c r="S331" s="254">
        <v>0</v>
      </c>
      <c r="T331" s="255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56" t="s">
        <v>175</v>
      </c>
      <c r="AT331" s="256" t="s">
        <v>170</v>
      </c>
      <c r="AU331" s="256" t="s">
        <v>209</v>
      </c>
      <c r="AY331" s="19" t="s">
        <v>167</v>
      </c>
      <c r="BE331" s="257">
        <f>IF(N331="základní",J331,0)</f>
        <v>0</v>
      </c>
      <c r="BF331" s="257">
        <f>IF(N331="snížená",J331,0)</f>
        <v>0</v>
      </c>
      <c r="BG331" s="257">
        <f>IF(N331="zákl. přenesená",J331,0)</f>
        <v>0</v>
      </c>
      <c r="BH331" s="257">
        <f>IF(N331="sníž. přenesená",J331,0)</f>
        <v>0</v>
      </c>
      <c r="BI331" s="257">
        <f>IF(N331="nulová",J331,0)</f>
        <v>0</v>
      </c>
      <c r="BJ331" s="19" t="s">
        <v>85</v>
      </c>
      <c r="BK331" s="257">
        <f>ROUND(I331*H331,2)</f>
        <v>0</v>
      </c>
      <c r="BL331" s="19" t="s">
        <v>175</v>
      </c>
      <c r="BM331" s="256" t="s">
        <v>1622</v>
      </c>
    </row>
    <row r="332" spans="1:65" s="2" customFormat="1" ht="21.75" customHeight="1">
      <c r="A332" s="40"/>
      <c r="B332" s="41"/>
      <c r="C332" s="245" t="s">
        <v>1343</v>
      </c>
      <c r="D332" s="245" t="s">
        <v>170</v>
      </c>
      <c r="E332" s="246" t="s">
        <v>2947</v>
      </c>
      <c r="F332" s="247" t="s">
        <v>2734</v>
      </c>
      <c r="G332" s="248" t="s">
        <v>267</v>
      </c>
      <c r="H332" s="249">
        <v>52</v>
      </c>
      <c r="I332" s="250"/>
      <c r="J332" s="251">
        <f>ROUND(I332*H332,2)</f>
        <v>0</v>
      </c>
      <c r="K332" s="247" t="s">
        <v>1</v>
      </c>
      <c r="L332" s="46"/>
      <c r="M332" s="252" t="s">
        <v>1</v>
      </c>
      <c r="N332" s="253" t="s">
        <v>42</v>
      </c>
      <c r="O332" s="93"/>
      <c r="P332" s="254">
        <f>O332*H332</f>
        <v>0</v>
      </c>
      <c r="Q332" s="254">
        <v>0</v>
      </c>
      <c r="R332" s="254">
        <f>Q332*H332</f>
        <v>0</v>
      </c>
      <c r="S332" s="254">
        <v>0</v>
      </c>
      <c r="T332" s="255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56" t="s">
        <v>175</v>
      </c>
      <c r="AT332" s="256" t="s">
        <v>170</v>
      </c>
      <c r="AU332" s="256" t="s">
        <v>209</v>
      </c>
      <c r="AY332" s="19" t="s">
        <v>167</v>
      </c>
      <c r="BE332" s="257">
        <f>IF(N332="základní",J332,0)</f>
        <v>0</v>
      </c>
      <c r="BF332" s="257">
        <f>IF(N332="snížená",J332,0)</f>
        <v>0</v>
      </c>
      <c r="BG332" s="257">
        <f>IF(N332="zákl. přenesená",J332,0)</f>
        <v>0</v>
      </c>
      <c r="BH332" s="257">
        <f>IF(N332="sníž. přenesená",J332,0)</f>
        <v>0</v>
      </c>
      <c r="BI332" s="257">
        <f>IF(N332="nulová",J332,0)</f>
        <v>0</v>
      </c>
      <c r="BJ332" s="19" t="s">
        <v>85</v>
      </c>
      <c r="BK332" s="257">
        <f>ROUND(I332*H332,2)</f>
        <v>0</v>
      </c>
      <c r="BL332" s="19" t="s">
        <v>175</v>
      </c>
      <c r="BM332" s="256" t="s">
        <v>1625</v>
      </c>
    </row>
    <row r="333" spans="1:65" s="2" customFormat="1" ht="21.75" customHeight="1">
      <c r="A333" s="40"/>
      <c r="B333" s="41"/>
      <c r="C333" s="245" t="s">
        <v>1626</v>
      </c>
      <c r="D333" s="245" t="s">
        <v>170</v>
      </c>
      <c r="E333" s="246" t="s">
        <v>2948</v>
      </c>
      <c r="F333" s="247" t="s">
        <v>2949</v>
      </c>
      <c r="G333" s="248" t="s">
        <v>267</v>
      </c>
      <c r="H333" s="249">
        <v>128</v>
      </c>
      <c r="I333" s="250"/>
      <c r="J333" s="251">
        <f>ROUND(I333*H333,2)</f>
        <v>0</v>
      </c>
      <c r="K333" s="247" t="s">
        <v>1</v>
      </c>
      <c r="L333" s="46"/>
      <c r="M333" s="252" t="s">
        <v>1</v>
      </c>
      <c r="N333" s="253" t="s">
        <v>42</v>
      </c>
      <c r="O333" s="93"/>
      <c r="P333" s="254">
        <f>O333*H333</f>
        <v>0</v>
      </c>
      <c r="Q333" s="254">
        <v>0</v>
      </c>
      <c r="R333" s="254">
        <f>Q333*H333</f>
        <v>0</v>
      </c>
      <c r="S333" s="254">
        <v>0</v>
      </c>
      <c r="T333" s="255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56" t="s">
        <v>175</v>
      </c>
      <c r="AT333" s="256" t="s">
        <v>170</v>
      </c>
      <c r="AU333" s="256" t="s">
        <v>209</v>
      </c>
      <c r="AY333" s="19" t="s">
        <v>167</v>
      </c>
      <c r="BE333" s="257">
        <f>IF(N333="základní",J333,0)</f>
        <v>0</v>
      </c>
      <c r="BF333" s="257">
        <f>IF(N333="snížená",J333,0)</f>
        <v>0</v>
      </c>
      <c r="BG333" s="257">
        <f>IF(N333="zákl. přenesená",J333,0)</f>
        <v>0</v>
      </c>
      <c r="BH333" s="257">
        <f>IF(N333="sníž. přenesená",J333,0)</f>
        <v>0</v>
      </c>
      <c r="BI333" s="257">
        <f>IF(N333="nulová",J333,0)</f>
        <v>0</v>
      </c>
      <c r="BJ333" s="19" t="s">
        <v>85</v>
      </c>
      <c r="BK333" s="257">
        <f>ROUND(I333*H333,2)</f>
        <v>0</v>
      </c>
      <c r="BL333" s="19" t="s">
        <v>175</v>
      </c>
      <c r="BM333" s="256" t="s">
        <v>1629</v>
      </c>
    </row>
    <row r="334" spans="1:65" s="2" customFormat="1" ht="21.75" customHeight="1">
      <c r="A334" s="40"/>
      <c r="B334" s="41"/>
      <c r="C334" s="245" t="s">
        <v>1346</v>
      </c>
      <c r="D334" s="245" t="s">
        <v>170</v>
      </c>
      <c r="E334" s="246" t="s">
        <v>2950</v>
      </c>
      <c r="F334" s="247" t="s">
        <v>2951</v>
      </c>
      <c r="G334" s="248" t="s">
        <v>267</v>
      </c>
      <c r="H334" s="249">
        <v>4</v>
      </c>
      <c r="I334" s="250"/>
      <c r="J334" s="251">
        <f>ROUND(I334*H334,2)</f>
        <v>0</v>
      </c>
      <c r="K334" s="247" t="s">
        <v>1</v>
      </c>
      <c r="L334" s="46"/>
      <c r="M334" s="252" t="s">
        <v>1</v>
      </c>
      <c r="N334" s="253" t="s">
        <v>42</v>
      </c>
      <c r="O334" s="93"/>
      <c r="P334" s="254">
        <f>O334*H334</f>
        <v>0</v>
      </c>
      <c r="Q334" s="254">
        <v>0</v>
      </c>
      <c r="R334" s="254">
        <f>Q334*H334</f>
        <v>0</v>
      </c>
      <c r="S334" s="254">
        <v>0</v>
      </c>
      <c r="T334" s="255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56" t="s">
        <v>175</v>
      </c>
      <c r="AT334" s="256" t="s">
        <v>170</v>
      </c>
      <c r="AU334" s="256" t="s">
        <v>209</v>
      </c>
      <c r="AY334" s="19" t="s">
        <v>167</v>
      </c>
      <c r="BE334" s="257">
        <f>IF(N334="základní",J334,0)</f>
        <v>0</v>
      </c>
      <c r="BF334" s="257">
        <f>IF(N334="snížená",J334,0)</f>
        <v>0</v>
      </c>
      <c r="BG334" s="257">
        <f>IF(N334="zákl. přenesená",J334,0)</f>
        <v>0</v>
      </c>
      <c r="BH334" s="257">
        <f>IF(N334="sníž. přenesená",J334,0)</f>
        <v>0</v>
      </c>
      <c r="BI334" s="257">
        <f>IF(N334="nulová",J334,0)</f>
        <v>0</v>
      </c>
      <c r="BJ334" s="19" t="s">
        <v>85</v>
      </c>
      <c r="BK334" s="257">
        <f>ROUND(I334*H334,2)</f>
        <v>0</v>
      </c>
      <c r="BL334" s="19" t="s">
        <v>175</v>
      </c>
      <c r="BM334" s="256" t="s">
        <v>1632</v>
      </c>
    </row>
    <row r="335" spans="1:65" s="2" customFormat="1" ht="21.75" customHeight="1">
      <c r="A335" s="40"/>
      <c r="B335" s="41"/>
      <c r="C335" s="245" t="s">
        <v>1633</v>
      </c>
      <c r="D335" s="245" t="s">
        <v>170</v>
      </c>
      <c r="E335" s="246" t="s">
        <v>2952</v>
      </c>
      <c r="F335" s="247" t="s">
        <v>2953</v>
      </c>
      <c r="G335" s="248" t="s">
        <v>267</v>
      </c>
      <c r="H335" s="249">
        <v>140</v>
      </c>
      <c r="I335" s="250"/>
      <c r="J335" s="251">
        <f>ROUND(I335*H335,2)</f>
        <v>0</v>
      </c>
      <c r="K335" s="247" t="s">
        <v>1</v>
      </c>
      <c r="L335" s="46"/>
      <c r="M335" s="252" t="s">
        <v>1</v>
      </c>
      <c r="N335" s="253" t="s">
        <v>42</v>
      </c>
      <c r="O335" s="93"/>
      <c r="P335" s="254">
        <f>O335*H335</f>
        <v>0</v>
      </c>
      <c r="Q335" s="254">
        <v>0</v>
      </c>
      <c r="R335" s="254">
        <f>Q335*H335</f>
        <v>0</v>
      </c>
      <c r="S335" s="254">
        <v>0</v>
      </c>
      <c r="T335" s="255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56" t="s">
        <v>175</v>
      </c>
      <c r="AT335" s="256" t="s">
        <v>170</v>
      </c>
      <c r="AU335" s="256" t="s">
        <v>209</v>
      </c>
      <c r="AY335" s="19" t="s">
        <v>167</v>
      </c>
      <c r="BE335" s="257">
        <f>IF(N335="základní",J335,0)</f>
        <v>0</v>
      </c>
      <c r="BF335" s="257">
        <f>IF(N335="snížená",J335,0)</f>
        <v>0</v>
      </c>
      <c r="BG335" s="257">
        <f>IF(N335="zákl. přenesená",J335,0)</f>
        <v>0</v>
      </c>
      <c r="BH335" s="257">
        <f>IF(N335="sníž. přenesená",J335,0)</f>
        <v>0</v>
      </c>
      <c r="BI335" s="257">
        <f>IF(N335="nulová",J335,0)</f>
        <v>0</v>
      </c>
      <c r="BJ335" s="19" t="s">
        <v>85</v>
      </c>
      <c r="BK335" s="257">
        <f>ROUND(I335*H335,2)</f>
        <v>0</v>
      </c>
      <c r="BL335" s="19" t="s">
        <v>175</v>
      </c>
      <c r="BM335" s="256" t="s">
        <v>1636</v>
      </c>
    </row>
    <row r="336" spans="1:65" s="2" customFormat="1" ht="16.5" customHeight="1">
      <c r="A336" s="40"/>
      <c r="B336" s="41"/>
      <c r="C336" s="245" t="s">
        <v>1349</v>
      </c>
      <c r="D336" s="245" t="s">
        <v>170</v>
      </c>
      <c r="E336" s="246" t="s">
        <v>2737</v>
      </c>
      <c r="F336" s="247" t="s">
        <v>573</v>
      </c>
      <c r="G336" s="248" t="s">
        <v>348</v>
      </c>
      <c r="H336" s="249">
        <v>1</v>
      </c>
      <c r="I336" s="250"/>
      <c r="J336" s="251">
        <f>ROUND(I336*H336,2)</f>
        <v>0</v>
      </c>
      <c r="K336" s="247" t="s">
        <v>1</v>
      </c>
      <c r="L336" s="46"/>
      <c r="M336" s="252" t="s">
        <v>1</v>
      </c>
      <c r="N336" s="253" t="s">
        <v>42</v>
      </c>
      <c r="O336" s="93"/>
      <c r="P336" s="254">
        <f>O336*H336</f>
        <v>0</v>
      </c>
      <c r="Q336" s="254">
        <v>0</v>
      </c>
      <c r="R336" s="254">
        <f>Q336*H336</f>
        <v>0</v>
      </c>
      <c r="S336" s="254">
        <v>0</v>
      </c>
      <c r="T336" s="255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56" t="s">
        <v>175</v>
      </c>
      <c r="AT336" s="256" t="s">
        <v>170</v>
      </c>
      <c r="AU336" s="256" t="s">
        <v>209</v>
      </c>
      <c r="AY336" s="19" t="s">
        <v>167</v>
      </c>
      <c r="BE336" s="257">
        <f>IF(N336="základní",J336,0)</f>
        <v>0</v>
      </c>
      <c r="BF336" s="257">
        <f>IF(N336="snížená",J336,0)</f>
        <v>0</v>
      </c>
      <c r="BG336" s="257">
        <f>IF(N336="zákl. přenesená",J336,0)</f>
        <v>0</v>
      </c>
      <c r="BH336" s="257">
        <f>IF(N336="sníž. přenesená",J336,0)</f>
        <v>0</v>
      </c>
      <c r="BI336" s="257">
        <f>IF(N336="nulová",J336,0)</f>
        <v>0</v>
      </c>
      <c r="BJ336" s="19" t="s">
        <v>85</v>
      </c>
      <c r="BK336" s="257">
        <f>ROUND(I336*H336,2)</f>
        <v>0</v>
      </c>
      <c r="BL336" s="19" t="s">
        <v>175</v>
      </c>
      <c r="BM336" s="256" t="s">
        <v>1639</v>
      </c>
    </row>
    <row r="337" spans="1:63" s="12" customFormat="1" ht="20.85" customHeight="1">
      <c r="A337" s="12"/>
      <c r="B337" s="229"/>
      <c r="C337" s="230"/>
      <c r="D337" s="231" t="s">
        <v>76</v>
      </c>
      <c r="E337" s="243" t="s">
        <v>2954</v>
      </c>
      <c r="F337" s="243" t="s">
        <v>2955</v>
      </c>
      <c r="G337" s="230"/>
      <c r="H337" s="230"/>
      <c r="I337" s="233"/>
      <c r="J337" s="244">
        <f>BK337</f>
        <v>0</v>
      </c>
      <c r="K337" s="230"/>
      <c r="L337" s="235"/>
      <c r="M337" s="236"/>
      <c r="N337" s="237"/>
      <c r="O337" s="237"/>
      <c r="P337" s="238">
        <f>SUM(P338:P377)</f>
        <v>0</v>
      </c>
      <c r="Q337" s="237"/>
      <c r="R337" s="238">
        <f>SUM(R338:R377)</f>
        <v>0</v>
      </c>
      <c r="S337" s="237"/>
      <c r="T337" s="239">
        <f>SUM(T338:T377)</f>
        <v>0</v>
      </c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R337" s="240" t="s">
        <v>85</v>
      </c>
      <c r="AT337" s="241" t="s">
        <v>76</v>
      </c>
      <c r="AU337" s="241" t="s">
        <v>87</v>
      </c>
      <c r="AY337" s="240" t="s">
        <v>167</v>
      </c>
      <c r="BK337" s="242">
        <f>SUM(BK338:BK377)</f>
        <v>0</v>
      </c>
    </row>
    <row r="338" spans="1:65" s="2" customFormat="1" ht="33" customHeight="1">
      <c r="A338" s="40"/>
      <c r="B338" s="41"/>
      <c r="C338" s="245" t="s">
        <v>1640</v>
      </c>
      <c r="D338" s="245" t="s">
        <v>170</v>
      </c>
      <c r="E338" s="246" t="s">
        <v>2956</v>
      </c>
      <c r="F338" s="247" t="s">
        <v>2957</v>
      </c>
      <c r="G338" s="248" t="s">
        <v>267</v>
      </c>
      <c r="H338" s="249">
        <v>12</v>
      </c>
      <c r="I338" s="250"/>
      <c r="J338" s="251">
        <f>ROUND(I338*H338,2)</f>
        <v>0</v>
      </c>
      <c r="K338" s="247" t="s">
        <v>1</v>
      </c>
      <c r="L338" s="46"/>
      <c r="M338" s="252" t="s">
        <v>1</v>
      </c>
      <c r="N338" s="253" t="s">
        <v>42</v>
      </c>
      <c r="O338" s="93"/>
      <c r="P338" s="254">
        <f>O338*H338</f>
        <v>0</v>
      </c>
      <c r="Q338" s="254">
        <v>0</v>
      </c>
      <c r="R338" s="254">
        <f>Q338*H338</f>
        <v>0</v>
      </c>
      <c r="S338" s="254">
        <v>0</v>
      </c>
      <c r="T338" s="255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56" t="s">
        <v>175</v>
      </c>
      <c r="AT338" s="256" t="s">
        <v>170</v>
      </c>
      <c r="AU338" s="256" t="s">
        <v>209</v>
      </c>
      <c r="AY338" s="19" t="s">
        <v>167</v>
      </c>
      <c r="BE338" s="257">
        <f>IF(N338="základní",J338,0)</f>
        <v>0</v>
      </c>
      <c r="BF338" s="257">
        <f>IF(N338="snížená",J338,0)</f>
        <v>0</v>
      </c>
      <c r="BG338" s="257">
        <f>IF(N338="zákl. přenesená",J338,0)</f>
        <v>0</v>
      </c>
      <c r="BH338" s="257">
        <f>IF(N338="sníž. přenesená",J338,0)</f>
        <v>0</v>
      </c>
      <c r="BI338" s="257">
        <f>IF(N338="nulová",J338,0)</f>
        <v>0</v>
      </c>
      <c r="BJ338" s="19" t="s">
        <v>85</v>
      </c>
      <c r="BK338" s="257">
        <f>ROUND(I338*H338,2)</f>
        <v>0</v>
      </c>
      <c r="BL338" s="19" t="s">
        <v>175</v>
      </c>
      <c r="BM338" s="256" t="s">
        <v>1643</v>
      </c>
    </row>
    <row r="339" spans="1:65" s="2" customFormat="1" ht="33" customHeight="1">
      <c r="A339" s="40"/>
      <c r="B339" s="41"/>
      <c r="C339" s="245" t="s">
        <v>1352</v>
      </c>
      <c r="D339" s="245" t="s">
        <v>170</v>
      </c>
      <c r="E339" s="246" t="s">
        <v>2958</v>
      </c>
      <c r="F339" s="247" t="s">
        <v>2959</v>
      </c>
      <c r="G339" s="248" t="s">
        <v>267</v>
      </c>
      <c r="H339" s="249">
        <v>16</v>
      </c>
      <c r="I339" s="250"/>
      <c r="J339" s="251">
        <f>ROUND(I339*H339,2)</f>
        <v>0</v>
      </c>
      <c r="K339" s="247" t="s">
        <v>1</v>
      </c>
      <c r="L339" s="46"/>
      <c r="M339" s="252" t="s">
        <v>1</v>
      </c>
      <c r="N339" s="253" t="s">
        <v>42</v>
      </c>
      <c r="O339" s="93"/>
      <c r="P339" s="254">
        <f>O339*H339</f>
        <v>0</v>
      </c>
      <c r="Q339" s="254">
        <v>0</v>
      </c>
      <c r="R339" s="254">
        <f>Q339*H339</f>
        <v>0</v>
      </c>
      <c r="S339" s="254">
        <v>0</v>
      </c>
      <c r="T339" s="255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56" t="s">
        <v>175</v>
      </c>
      <c r="AT339" s="256" t="s">
        <v>170</v>
      </c>
      <c r="AU339" s="256" t="s">
        <v>209</v>
      </c>
      <c r="AY339" s="19" t="s">
        <v>167</v>
      </c>
      <c r="BE339" s="257">
        <f>IF(N339="základní",J339,0)</f>
        <v>0</v>
      </c>
      <c r="BF339" s="257">
        <f>IF(N339="snížená",J339,0)</f>
        <v>0</v>
      </c>
      <c r="BG339" s="257">
        <f>IF(N339="zákl. přenesená",J339,0)</f>
        <v>0</v>
      </c>
      <c r="BH339" s="257">
        <f>IF(N339="sníž. přenesená",J339,0)</f>
        <v>0</v>
      </c>
      <c r="BI339" s="257">
        <f>IF(N339="nulová",J339,0)</f>
        <v>0</v>
      </c>
      <c r="BJ339" s="19" t="s">
        <v>85</v>
      </c>
      <c r="BK339" s="257">
        <f>ROUND(I339*H339,2)</f>
        <v>0</v>
      </c>
      <c r="BL339" s="19" t="s">
        <v>175</v>
      </c>
      <c r="BM339" s="256" t="s">
        <v>1646</v>
      </c>
    </row>
    <row r="340" spans="1:65" s="2" customFormat="1" ht="33" customHeight="1">
      <c r="A340" s="40"/>
      <c r="B340" s="41"/>
      <c r="C340" s="245" t="s">
        <v>1647</v>
      </c>
      <c r="D340" s="245" t="s">
        <v>170</v>
      </c>
      <c r="E340" s="246" t="s">
        <v>2960</v>
      </c>
      <c r="F340" s="247" t="s">
        <v>2961</v>
      </c>
      <c r="G340" s="248" t="s">
        <v>267</v>
      </c>
      <c r="H340" s="249">
        <v>8</v>
      </c>
      <c r="I340" s="250"/>
      <c r="J340" s="251">
        <f>ROUND(I340*H340,2)</f>
        <v>0</v>
      </c>
      <c r="K340" s="247" t="s">
        <v>1</v>
      </c>
      <c r="L340" s="46"/>
      <c r="M340" s="252" t="s">
        <v>1</v>
      </c>
      <c r="N340" s="253" t="s">
        <v>42</v>
      </c>
      <c r="O340" s="93"/>
      <c r="P340" s="254">
        <f>O340*H340</f>
        <v>0</v>
      </c>
      <c r="Q340" s="254">
        <v>0</v>
      </c>
      <c r="R340" s="254">
        <f>Q340*H340</f>
        <v>0</v>
      </c>
      <c r="S340" s="254">
        <v>0</v>
      </c>
      <c r="T340" s="255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56" t="s">
        <v>175</v>
      </c>
      <c r="AT340" s="256" t="s">
        <v>170</v>
      </c>
      <c r="AU340" s="256" t="s">
        <v>209</v>
      </c>
      <c r="AY340" s="19" t="s">
        <v>167</v>
      </c>
      <c r="BE340" s="257">
        <f>IF(N340="základní",J340,0)</f>
        <v>0</v>
      </c>
      <c r="BF340" s="257">
        <f>IF(N340="snížená",J340,0)</f>
        <v>0</v>
      </c>
      <c r="BG340" s="257">
        <f>IF(N340="zákl. přenesená",J340,0)</f>
        <v>0</v>
      </c>
      <c r="BH340" s="257">
        <f>IF(N340="sníž. přenesená",J340,0)</f>
        <v>0</v>
      </c>
      <c r="BI340" s="257">
        <f>IF(N340="nulová",J340,0)</f>
        <v>0</v>
      </c>
      <c r="BJ340" s="19" t="s">
        <v>85</v>
      </c>
      <c r="BK340" s="257">
        <f>ROUND(I340*H340,2)</f>
        <v>0</v>
      </c>
      <c r="BL340" s="19" t="s">
        <v>175</v>
      </c>
      <c r="BM340" s="256" t="s">
        <v>1650</v>
      </c>
    </row>
    <row r="341" spans="1:65" s="2" customFormat="1" ht="33" customHeight="1">
      <c r="A341" s="40"/>
      <c r="B341" s="41"/>
      <c r="C341" s="245" t="s">
        <v>1355</v>
      </c>
      <c r="D341" s="245" t="s">
        <v>170</v>
      </c>
      <c r="E341" s="246" t="s">
        <v>2962</v>
      </c>
      <c r="F341" s="247" t="s">
        <v>2963</v>
      </c>
      <c r="G341" s="248" t="s">
        <v>267</v>
      </c>
      <c r="H341" s="249">
        <v>4</v>
      </c>
      <c r="I341" s="250"/>
      <c r="J341" s="251">
        <f>ROUND(I341*H341,2)</f>
        <v>0</v>
      </c>
      <c r="K341" s="247" t="s">
        <v>1</v>
      </c>
      <c r="L341" s="46"/>
      <c r="M341" s="252" t="s">
        <v>1</v>
      </c>
      <c r="N341" s="253" t="s">
        <v>42</v>
      </c>
      <c r="O341" s="93"/>
      <c r="P341" s="254">
        <f>O341*H341</f>
        <v>0</v>
      </c>
      <c r="Q341" s="254">
        <v>0</v>
      </c>
      <c r="R341" s="254">
        <f>Q341*H341</f>
        <v>0</v>
      </c>
      <c r="S341" s="254">
        <v>0</v>
      </c>
      <c r="T341" s="255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56" t="s">
        <v>175</v>
      </c>
      <c r="AT341" s="256" t="s">
        <v>170</v>
      </c>
      <c r="AU341" s="256" t="s">
        <v>209</v>
      </c>
      <c r="AY341" s="19" t="s">
        <v>167</v>
      </c>
      <c r="BE341" s="257">
        <f>IF(N341="základní",J341,0)</f>
        <v>0</v>
      </c>
      <c r="BF341" s="257">
        <f>IF(N341="snížená",J341,0)</f>
        <v>0</v>
      </c>
      <c r="BG341" s="257">
        <f>IF(N341="zákl. přenesená",J341,0)</f>
        <v>0</v>
      </c>
      <c r="BH341" s="257">
        <f>IF(N341="sníž. přenesená",J341,0)</f>
        <v>0</v>
      </c>
      <c r="BI341" s="257">
        <f>IF(N341="nulová",J341,0)</f>
        <v>0</v>
      </c>
      <c r="BJ341" s="19" t="s">
        <v>85</v>
      </c>
      <c r="BK341" s="257">
        <f>ROUND(I341*H341,2)</f>
        <v>0</v>
      </c>
      <c r="BL341" s="19" t="s">
        <v>175</v>
      </c>
      <c r="BM341" s="256" t="s">
        <v>1653</v>
      </c>
    </row>
    <row r="342" spans="1:65" s="2" customFormat="1" ht="33" customHeight="1">
      <c r="A342" s="40"/>
      <c r="B342" s="41"/>
      <c r="C342" s="245" t="s">
        <v>1654</v>
      </c>
      <c r="D342" s="245" t="s">
        <v>170</v>
      </c>
      <c r="E342" s="246" t="s">
        <v>2964</v>
      </c>
      <c r="F342" s="247" t="s">
        <v>2965</v>
      </c>
      <c r="G342" s="248" t="s">
        <v>267</v>
      </c>
      <c r="H342" s="249">
        <v>4</v>
      </c>
      <c r="I342" s="250"/>
      <c r="J342" s="251">
        <f>ROUND(I342*H342,2)</f>
        <v>0</v>
      </c>
      <c r="K342" s="247" t="s">
        <v>1</v>
      </c>
      <c r="L342" s="46"/>
      <c r="M342" s="252" t="s">
        <v>1</v>
      </c>
      <c r="N342" s="253" t="s">
        <v>42</v>
      </c>
      <c r="O342" s="93"/>
      <c r="P342" s="254">
        <f>O342*H342</f>
        <v>0</v>
      </c>
      <c r="Q342" s="254">
        <v>0</v>
      </c>
      <c r="R342" s="254">
        <f>Q342*H342</f>
        <v>0</v>
      </c>
      <c r="S342" s="254">
        <v>0</v>
      </c>
      <c r="T342" s="255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56" t="s">
        <v>175</v>
      </c>
      <c r="AT342" s="256" t="s">
        <v>170</v>
      </c>
      <c r="AU342" s="256" t="s">
        <v>209</v>
      </c>
      <c r="AY342" s="19" t="s">
        <v>167</v>
      </c>
      <c r="BE342" s="257">
        <f>IF(N342="základní",J342,0)</f>
        <v>0</v>
      </c>
      <c r="BF342" s="257">
        <f>IF(N342="snížená",J342,0)</f>
        <v>0</v>
      </c>
      <c r="BG342" s="257">
        <f>IF(N342="zákl. přenesená",J342,0)</f>
        <v>0</v>
      </c>
      <c r="BH342" s="257">
        <f>IF(N342="sníž. přenesená",J342,0)</f>
        <v>0</v>
      </c>
      <c r="BI342" s="257">
        <f>IF(N342="nulová",J342,0)</f>
        <v>0</v>
      </c>
      <c r="BJ342" s="19" t="s">
        <v>85</v>
      </c>
      <c r="BK342" s="257">
        <f>ROUND(I342*H342,2)</f>
        <v>0</v>
      </c>
      <c r="BL342" s="19" t="s">
        <v>175</v>
      </c>
      <c r="BM342" s="256" t="s">
        <v>1657</v>
      </c>
    </row>
    <row r="343" spans="1:65" s="2" customFormat="1" ht="21.75" customHeight="1">
      <c r="A343" s="40"/>
      <c r="B343" s="41"/>
      <c r="C343" s="245" t="s">
        <v>1358</v>
      </c>
      <c r="D343" s="245" t="s">
        <v>170</v>
      </c>
      <c r="E343" s="246" t="s">
        <v>2966</v>
      </c>
      <c r="F343" s="247" t="s">
        <v>2967</v>
      </c>
      <c r="G343" s="248" t="s">
        <v>2655</v>
      </c>
      <c r="H343" s="249">
        <v>7</v>
      </c>
      <c r="I343" s="250"/>
      <c r="J343" s="251">
        <f>ROUND(I343*H343,2)</f>
        <v>0</v>
      </c>
      <c r="K343" s="247" t="s">
        <v>1</v>
      </c>
      <c r="L343" s="46"/>
      <c r="M343" s="252" t="s">
        <v>1</v>
      </c>
      <c r="N343" s="253" t="s">
        <v>42</v>
      </c>
      <c r="O343" s="93"/>
      <c r="P343" s="254">
        <f>O343*H343</f>
        <v>0</v>
      </c>
      <c r="Q343" s="254">
        <v>0</v>
      </c>
      <c r="R343" s="254">
        <f>Q343*H343</f>
        <v>0</v>
      </c>
      <c r="S343" s="254">
        <v>0</v>
      </c>
      <c r="T343" s="255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56" t="s">
        <v>175</v>
      </c>
      <c r="AT343" s="256" t="s">
        <v>170</v>
      </c>
      <c r="AU343" s="256" t="s">
        <v>209</v>
      </c>
      <c r="AY343" s="19" t="s">
        <v>167</v>
      </c>
      <c r="BE343" s="257">
        <f>IF(N343="základní",J343,0)</f>
        <v>0</v>
      </c>
      <c r="BF343" s="257">
        <f>IF(N343="snížená",J343,0)</f>
        <v>0</v>
      </c>
      <c r="BG343" s="257">
        <f>IF(N343="zákl. přenesená",J343,0)</f>
        <v>0</v>
      </c>
      <c r="BH343" s="257">
        <f>IF(N343="sníž. přenesená",J343,0)</f>
        <v>0</v>
      </c>
      <c r="BI343" s="257">
        <f>IF(N343="nulová",J343,0)</f>
        <v>0</v>
      </c>
      <c r="BJ343" s="19" t="s">
        <v>85</v>
      </c>
      <c r="BK343" s="257">
        <f>ROUND(I343*H343,2)</f>
        <v>0</v>
      </c>
      <c r="BL343" s="19" t="s">
        <v>175</v>
      </c>
      <c r="BM343" s="256" t="s">
        <v>1660</v>
      </c>
    </row>
    <row r="344" spans="1:65" s="2" customFormat="1" ht="21.75" customHeight="1">
      <c r="A344" s="40"/>
      <c r="B344" s="41"/>
      <c r="C344" s="245" t="s">
        <v>1662</v>
      </c>
      <c r="D344" s="245" t="s">
        <v>170</v>
      </c>
      <c r="E344" s="246" t="s">
        <v>2968</v>
      </c>
      <c r="F344" s="247" t="s">
        <v>2969</v>
      </c>
      <c r="G344" s="248" t="s">
        <v>2655</v>
      </c>
      <c r="H344" s="249">
        <v>6</v>
      </c>
      <c r="I344" s="250"/>
      <c r="J344" s="251">
        <f>ROUND(I344*H344,2)</f>
        <v>0</v>
      </c>
      <c r="K344" s="247" t="s">
        <v>1</v>
      </c>
      <c r="L344" s="46"/>
      <c r="M344" s="252" t="s">
        <v>1</v>
      </c>
      <c r="N344" s="253" t="s">
        <v>42</v>
      </c>
      <c r="O344" s="93"/>
      <c r="P344" s="254">
        <f>O344*H344</f>
        <v>0</v>
      </c>
      <c r="Q344" s="254">
        <v>0</v>
      </c>
      <c r="R344" s="254">
        <f>Q344*H344</f>
        <v>0</v>
      </c>
      <c r="S344" s="254">
        <v>0</v>
      </c>
      <c r="T344" s="255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56" t="s">
        <v>175</v>
      </c>
      <c r="AT344" s="256" t="s">
        <v>170</v>
      </c>
      <c r="AU344" s="256" t="s">
        <v>209</v>
      </c>
      <c r="AY344" s="19" t="s">
        <v>167</v>
      </c>
      <c r="BE344" s="257">
        <f>IF(N344="základní",J344,0)</f>
        <v>0</v>
      </c>
      <c r="BF344" s="257">
        <f>IF(N344="snížená",J344,0)</f>
        <v>0</v>
      </c>
      <c r="BG344" s="257">
        <f>IF(N344="zákl. přenesená",J344,0)</f>
        <v>0</v>
      </c>
      <c r="BH344" s="257">
        <f>IF(N344="sníž. přenesená",J344,0)</f>
        <v>0</v>
      </c>
      <c r="BI344" s="257">
        <f>IF(N344="nulová",J344,0)</f>
        <v>0</v>
      </c>
      <c r="BJ344" s="19" t="s">
        <v>85</v>
      </c>
      <c r="BK344" s="257">
        <f>ROUND(I344*H344,2)</f>
        <v>0</v>
      </c>
      <c r="BL344" s="19" t="s">
        <v>175</v>
      </c>
      <c r="BM344" s="256" t="s">
        <v>1665</v>
      </c>
    </row>
    <row r="345" spans="1:65" s="2" customFormat="1" ht="21.75" customHeight="1">
      <c r="A345" s="40"/>
      <c r="B345" s="41"/>
      <c r="C345" s="245" t="s">
        <v>1361</v>
      </c>
      <c r="D345" s="245" t="s">
        <v>170</v>
      </c>
      <c r="E345" s="246" t="s">
        <v>2970</v>
      </c>
      <c r="F345" s="247" t="s">
        <v>2971</v>
      </c>
      <c r="G345" s="248" t="s">
        <v>2655</v>
      </c>
      <c r="H345" s="249">
        <v>3</v>
      </c>
      <c r="I345" s="250"/>
      <c r="J345" s="251">
        <f>ROUND(I345*H345,2)</f>
        <v>0</v>
      </c>
      <c r="K345" s="247" t="s">
        <v>1</v>
      </c>
      <c r="L345" s="46"/>
      <c r="M345" s="252" t="s">
        <v>1</v>
      </c>
      <c r="N345" s="253" t="s">
        <v>42</v>
      </c>
      <c r="O345" s="93"/>
      <c r="P345" s="254">
        <f>O345*H345</f>
        <v>0</v>
      </c>
      <c r="Q345" s="254">
        <v>0</v>
      </c>
      <c r="R345" s="254">
        <f>Q345*H345</f>
        <v>0</v>
      </c>
      <c r="S345" s="254">
        <v>0</v>
      </c>
      <c r="T345" s="255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56" t="s">
        <v>175</v>
      </c>
      <c r="AT345" s="256" t="s">
        <v>170</v>
      </c>
      <c r="AU345" s="256" t="s">
        <v>209</v>
      </c>
      <c r="AY345" s="19" t="s">
        <v>167</v>
      </c>
      <c r="BE345" s="257">
        <f>IF(N345="základní",J345,0)</f>
        <v>0</v>
      </c>
      <c r="BF345" s="257">
        <f>IF(N345="snížená",J345,0)</f>
        <v>0</v>
      </c>
      <c r="BG345" s="257">
        <f>IF(N345="zákl. přenesená",J345,0)</f>
        <v>0</v>
      </c>
      <c r="BH345" s="257">
        <f>IF(N345="sníž. přenesená",J345,0)</f>
        <v>0</v>
      </c>
      <c r="BI345" s="257">
        <f>IF(N345="nulová",J345,0)</f>
        <v>0</v>
      </c>
      <c r="BJ345" s="19" t="s">
        <v>85</v>
      </c>
      <c r="BK345" s="257">
        <f>ROUND(I345*H345,2)</f>
        <v>0</v>
      </c>
      <c r="BL345" s="19" t="s">
        <v>175</v>
      </c>
      <c r="BM345" s="256" t="s">
        <v>1668</v>
      </c>
    </row>
    <row r="346" spans="1:65" s="2" customFormat="1" ht="44.25" customHeight="1">
      <c r="A346" s="40"/>
      <c r="B346" s="41"/>
      <c r="C346" s="245" t="s">
        <v>1669</v>
      </c>
      <c r="D346" s="245" t="s">
        <v>170</v>
      </c>
      <c r="E346" s="246" t="s">
        <v>2972</v>
      </c>
      <c r="F346" s="247" t="s">
        <v>2973</v>
      </c>
      <c r="G346" s="248" t="s">
        <v>2655</v>
      </c>
      <c r="H346" s="249">
        <v>2</v>
      </c>
      <c r="I346" s="250"/>
      <c r="J346" s="251">
        <f>ROUND(I346*H346,2)</f>
        <v>0</v>
      </c>
      <c r="K346" s="247" t="s">
        <v>1</v>
      </c>
      <c r="L346" s="46"/>
      <c r="M346" s="252" t="s">
        <v>1</v>
      </c>
      <c r="N346" s="253" t="s">
        <v>42</v>
      </c>
      <c r="O346" s="93"/>
      <c r="P346" s="254">
        <f>O346*H346</f>
        <v>0</v>
      </c>
      <c r="Q346" s="254">
        <v>0</v>
      </c>
      <c r="R346" s="254">
        <f>Q346*H346</f>
        <v>0</v>
      </c>
      <c r="S346" s="254">
        <v>0</v>
      </c>
      <c r="T346" s="255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56" t="s">
        <v>175</v>
      </c>
      <c r="AT346" s="256" t="s">
        <v>170</v>
      </c>
      <c r="AU346" s="256" t="s">
        <v>209</v>
      </c>
      <c r="AY346" s="19" t="s">
        <v>167</v>
      </c>
      <c r="BE346" s="257">
        <f>IF(N346="základní",J346,0)</f>
        <v>0</v>
      </c>
      <c r="BF346" s="257">
        <f>IF(N346="snížená",J346,0)</f>
        <v>0</v>
      </c>
      <c r="BG346" s="257">
        <f>IF(N346="zákl. přenesená",J346,0)</f>
        <v>0</v>
      </c>
      <c r="BH346" s="257">
        <f>IF(N346="sníž. přenesená",J346,0)</f>
        <v>0</v>
      </c>
      <c r="BI346" s="257">
        <f>IF(N346="nulová",J346,0)</f>
        <v>0</v>
      </c>
      <c r="BJ346" s="19" t="s">
        <v>85</v>
      </c>
      <c r="BK346" s="257">
        <f>ROUND(I346*H346,2)</f>
        <v>0</v>
      </c>
      <c r="BL346" s="19" t="s">
        <v>175</v>
      </c>
      <c r="BM346" s="256" t="s">
        <v>1672</v>
      </c>
    </row>
    <row r="347" spans="1:65" s="2" customFormat="1" ht="33" customHeight="1">
      <c r="A347" s="40"/>
      <c r="B347" s="41"/>
      <c r="C347" s="245" t="s">
        <v>1364</v>
      </c>
      <c r="D347" s="245" t="s">
        <v>170</v>
      </c>
      <c r="E347" s="246" t="s">
        <v>2974</v>
      </c>
      <c r="F347" s="247" t="s">
        <v>2975</v>
      </c>
      <c r="G347" s="248" t="s">
        <v>2655</v>
      </c>
      <c r="H347" s="249">
        <v>1</v>
      </c>
      <c r="I347" s="250"/>
      <c r="J347" s="251">
        <f>ROUND(I347*H347,2)</f>
        <v>0</v>
      </c>
      <c r="K347" s="247" t="s">
        <v>1</v>
      </c>
      <c r="L347" s="46"/>
      <c r="M347" s="252" t="s">
        <v>1</v>
      </c>
      <c r="N347" s="253" t="s">
        <v>42</v>
      </c>
      <c r="O347" s="93"/>
      <c r="P347" s="254">
        <f>O347*H347</f>
        <v>0</v>
      </c>
      <c r="Q347" s="254">
        <v>0</v>
      </c>
      <c r="R347" s="254">
        <f>Q347*H347</f>
        <v>0</v>
      </c>
      <c r="S347" s="254">
        <v>0</v>
      </c>
      <c r="T347" s="255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56" t="s">
        <v>175</v>
      </c>
      <c r="AT347" s="256" t="s">
        <v>170</v>
      </c>
      <c r="AU347" s="256" t="s">
        <v>209</v>
      </c>
      <c r="AY347" s="19" t="s">
        <v>167</v>
      </c>
      <c r="BE347" s="257">
        <f>IF(N347="základní",J347,0)</f>
        <v>0</v>
      </c>
      <c r="BF347" s="257">
        <f>IF(N347="snížená",J347,0)</f>
        <v>0</v>
      </c>
      <c r="BG347" s="257">
        <f>IF(N347="zákl. přenesená",J347,0)</f>
        <v>0</v>
      </c>
      <c r="BH347" s="257">
        <f>IF(N347="sníž. přenesená",J347,0)</f>
        <v>0</v>
      </c>
      <c r="BI347" s="257">
        <f>IF(N347="nulová",J347,0)</f>
        <v>0</v>
      </c>
      <c r="BJ347" s="19" t="s">
        <v>85</v>
      </c>
      <c r="BK347" s="257">
        <f>ROUND(I347*H347,2)</f>
        <v>0</v>
      </c>
      <c r="BL347" s="19" t="s">
        <v>175</v>
      </c>
      <c r="BM347" s="256" t="s">
        <v>1675</v>
      </c>
    </row>
    <row r="348" spans="1:65" s="2" customFormat="1" ht="21.75" customHeight="1">
      <c r="A348" s="40"/>
      <c r="B348" s="41"/>
      <c r="C348" s="245" t="s">
        <v>1677</v>
      </c>
      <c r="D348" s="245" t="s">
        <v>170</v>
      </c>
      <c r="E348" s="246" t="s">
        <v>2976</v>
      </c>
      <c r="F348" s="247" t="s">
        <v>2977</v>
      </c>
      <c r="G348" s="248" t="s">
        <v>267</v>
      </c>
      <c r="H348" s="249">
        <v>10</v>
      </c>
      <c r="I348" s="250"/>
      <c r="J348" s="251">
        <f>ROUND(I348*H348,2)</f>
        <v>0</v>
      </c>
      <c r="K348" s="247" t="s">
        <v>1</v>
      </c>
      <c r="L348" s="46"/>
      <c r="M348" s="252" t="s">
        <v>1</v>
      </c>
      <c r="N348" s="253" t="s">
        <v>42</v>
      </c>
      <c r="O348" s="93"/>
      <c r="P348" s="254">
        <f>O348*H348</f>
        <v>0</v>
      </c>
      <c r="Q348" s="254">
        <v>0</v>
      </c>
      <c r="R348" s="254">
        <f>Q348*H348</f>
        <v>0</v>
      </c>
      <c r="S348" s="254">
        <v>0</v>
      </c>
      <c r="T348" s="255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56" t="s">
        <v>175</v>
      </c>
      <c r="AT348" s="256" t="s">
        <v>170</v>
      </c>
      <c r="AU348" s="256" t="s">
        <v>209</v>
      </c>
      <c r="AY348" s="19" t="s">
        <v>167</v>
      </c>
      <c r="BE348" s="257">
        <f>IF(N348="základní",J348,0)</f>
        <v>0</v>
      </c>
      <c r="BF348" s="257">
        <f>IF(N348="snížená",J348,0)</f>
        <v>0</v>
      </c>
      <c r="BG348" s="257">
        <f>IF(N348="zákl. přenesená",J348,0)</f>
        <v>0</v>
      </c>
      <c r="BH348" s="257">
        <f>IF(N348="sníž. přenesená",J348,0)</f>
        <v>0</v>
      </c>
      <c r="BI348" s="257">
        <f>IF(N348="nulová",J348,0)</f>
        <v>0</v>
      </c>
      <c r="BJ348" s="19" t="s">
        <v>85</v>
      </c>
      <c r="BK348" s="257">
        <f>ROUND(I348*H348,2)</f>
        <v>0</v>
      </c>
      <c r="BL348" s="19" t="s">
        <v>175</v>
      </c>
      <c r="BM348" s="256" t="s">
        <v>1680</v>
      </c>
    </row>
    <row r="349" spans="1:65" s="2" customFormat="1" ht="21.75" customHeight="1">
      <c r="A349" s="40"/>
      <c r="B349" s="41"/>
      <c r="C349" s="245" t="s">
        <v>1367</v>
      </c>
      <c r="D349" s="245" t="s">
        <v>170</v>
      </c>
      <c r="E349" s="246" t="s">
        <v>2978</v>
      </c>
      <c r="F349" s="247" t="s">
        <v>2979</v>
      </c>
      <c r="G349" s="248" t="s">
        <v>267</v>
      </c>
      <c r="H349" s="249">
        <v>56</v>
      </c>
      <c r="I349" s="250"/>
      <c r="J349" s="251">
        <f>ROUND(I349*H349,2)</f>
        <v>0</v>
      </c>
      <c r="K349" s="247" t="s">
        <v>1</v>
      </c>
      <c r="L349" s="46"/>
      <c r="M349" s="252" t="s">
        <v>1</v>
      </c>
      <c r="N349" s="253" t="s">
        <v>42</v>
      </c>
      <c r="O349" s="93"/>
      <c r="P349" s="254">
        <f>O349*H349</f>
        <v>0</v>
      </c>
      <c r="Q349" s="254">
        <v>0</v>
      </c>
      <c r="R349" s="254">
        <f>Q349*H349</f>
        <v>0</v>
      </c>
      <c r="S349" s="254">
        <v>0</v>
      </c>
      <c r="T349" s="255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56" t="s">
        <v>175</v>
      </c>
      <c r="AT349" s="256" t="s">
        <v>170</v>
      </c>
      <c r="AU349" s="256" t="s">
        <v>209</v>
      </c>
      <c r="AY349" s="19" t="s">
        <v>167</v>
      </c>
      <c r="BE349" s="257">
        <f>IF(N349="základní",J349,0)</f>
        <v>0</v>
      </c>
      <c r="BF349" s="257">
        <f>IF(N349="snížená",J349,0)</f>
        <v>0</v>
      </c>
      <c r="BG349" s="257">
        <f>IF(N349="zákl. přenesená",J349,0)</f>
        <v>0</v>
      </c>
      <c r="BH349" s="257">
        <f>IF(N349="sníž. přenesená",J349,0)</f>
        <v>0</v>
      </c>
      <c r="BI349" s="257">
        <f>IF(N349="nulová",J349,0)</f>
        <v>0</v>
      </c>
      <c r="BJ349" s="19" t="s">
        <v>85</v>
      </c>
      <c r="BK349" s="257">
        <f>ROUND(I349*H349,2)</f>
        <v>0</v>
      </c>
      <c r="BL349" s="19" t="s">
        <v>175</v>
      </c>
      <c r="BM349" s="256" t="s">
        <v>1683</v>
      </c>
    </row>
    <row r="350" spans="1:65" s="2" customFormat="1" ht="21.75" customHeight="1">
      <c r="A350" s="40"/>
      <c r="B350" s="41"/>
      <c r="C350" s="245" t="s">
        <v>1684</v>
      </c>
      <c r="D350" s="245" t="s">
        <v>170</v>
      </c>
      <c r="E350" s="246" t="s">
        <v>2980</v>
      </c>
      <c r="F350" s="247" t="s">
        <v>2981</v>
      </c>
      <c r="G350" s="248" t="s">
        <v>267</v>
      </c>
      <c r="H350" s="249">
        <v>28</v>
      </c>
      <c r="I350" s="250"/>
      <c r="J350" s="251">
        <f>ROUND(I350*H350,2)</f>
        <v>0</v>
      </c>
      <c r="K350" s="247" t="s">
        <v>1</v>
      </c>
      <c r="L350" s="46"/>
      <c r="M350" s="252" t="s">
        <v>1</v>
      </c>
      <c r="N350" s="253" t="s">
        <v>42</v>
      </c>
      <c r="O350" s="93"/>
      <c r="P350" s="254">
        <f>O350*H350</f>
        <v>0</v>
      </c>
      <c r="Q350" s="254">
        <v>0</v>
      </c>
      <c r="R350" s="254">
        <f>Q350*H350</f>
        <v>0</v>
      </c>
      <c r="S350" s="254">
        <v>0</v>
      </c>
      <c r="T350" s="255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56" t="s">
        <v>175</v>
      </c>
      <c r="AT350" s="256" t="s">
        <v>170</v>
      </c>
      <c r="AU350" s="256" t="s">
        <v>209</v>
      </c>
      <c r="AY350" s="19" t="s">
        <v>167</v>
      </c>
      <c r="BE350" s="257">
        <f>IF(N350="základní",J350,0)</f>
        <v>0</v>
      </c>
      <c r="BF350" s="257">
        <f>IF(N350="snížená",J350,0)</f>
        <v>0</v>
      </c>
      <c r="BG350" s="257">
        <f>IF(N350="zákl. přenesená",J350,0)</f>
        <v>0</v>
      </c>
      <c r="BH350" s="257">
        <f>IF(N350="sníž. přenesená",J350,0)</f>
        <v>0</v>
      </c>
      <c r="BI350" s="257">
        <f>IF(N350="nulová",J350,0)</f>
        <v>0</v>
      </c>
      <c r="BJ350" s="19" t="s">
        <v>85</v>
      </c>
      <c r="BK350" s="257">
        <f>ROUND(I350*H350,2)</f>
        <v>0</v>
      </c>
      <c r="BL350" s="19" t="s">
        <v>175</v>
      </c>
      <c r="BM350" s="256" t="s">
        <v>1687</v>
      </c>
    </row>
    <row r="351" spans="1:65" s="2" customFormat="1" ht="21.75" customHeight="1">
      <c r="A351" s="40"/>
      <c r="B351" s="41"/>
      <c r="C351" s="245" t="s">
        <v>1370</v>
      </c>
      <c r="D351" s="245" t="s">
        <v>170</v>
      </c>
      <c r="E351" s="246" t="s">
        <v>2982</v>
      </c>
      <c r="F351" s="247" t="s">
        <v>2983</v>
      </c>
      <c r="G351" s="248" t="s">
        <v>267</v>
      </c>
      <c r="H351" s="249">
        <v>12</v>
      </c>
      <c r="I351" s="250"/>
      <c r="J351" s="251">
        <f>ROUND(I351*H351,2)</f>
        <v>0</v>
      </c>
      <c r="K351" s="247" t="s">
        <v>1</v>
      </c>
      <c r="L351" s="46"/>
      <c r="M351" s="252" t="s">
        <v>1</v>
      </c>
      <c r="N351" s="253" t="s">
        <v>42</v>
      </c>
      <c r="O351" s="93"/>
      <c r="P351" s="254">
        <f>O351*H351</f>
        <v>0</v>
      </c>
      <c r="Q351" s="254">
        <v>0</v>
      </c>
      <c r="R351" s="254">
        <f>Q351*H351</f>
        <v>0</v>
      </c>
      <c r="S351" s="254">
        <v>0</v>
      </c>
      <c r="T351" s="255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56" t="s">
        <v>175</v>
      </c>
      <c r="AT351" s="256" t="s">
        <v>170</v>
      </c>
      <c r="AU351" s="256" t="s">
        <v>209</v>
      </c>
      <c r="AY351" s="19" t="s">
        <v>167</v>
      </c>
      <c r="BE351" s="257">
        <f>IF(N351="základní",J351,0)</f>
        <v>0</v>
      </c>
      <c r="BF351" s="257">
        <f>IF(N351="snížená",J351,0)</f>
        <v>0</v>
      </c>
      <c r="BG351" s="257">
        <f>IF(N351="zákl. přenesená",J351,0)</f>
        <v>0</v>
      </c>
      <c r="BH351" s="257">
        <f>IF(N351="sníž. přenesená",J351,0)</f>
        <v>0</v>
      </c>
      <c r="BI351" s="257">
        <f>IF(N351="nulová",J351,0)</f>
        <v>0</v>
      </c>
      <c r="BJ351" s="19" t="s">
        <v>85</v>
      </c>
      <c r="BK351" s="257">
        <f>ROUND(I351*H351,2)</f>
        <v>0</v>
      </c>
      <c r="BL351" s="19" t="s">
        <v>175</v>
      </c>
      <c r="BM351" s="256" t="s">
        <v>1691</v>
      </c>
    </row>
    <row r="352" spans="1:65" s="2" customFormat="1" ht="21.75" customHeight="1">
      <c r="A352" s="40"/>
      <c r="B352" s="41"/>
      <c r="C352" s="245" t="s">
        <v>1692</v>
      </c>
      <c r="D352" s="245" t="s">
        <v>170</v>
      </c>
      <c r="E352" s="246" t="s">
        <v>2984</v>
      </c>
      <c r="F352" s="247" t="s">
        <v>2985</v>
      </c>
      <c r="G352" s="248" t="s">
        <v>267</v>
      </c>
      <c r="H352" s="249">
        <v>28</v>
      </c>
      <c r="I352" s="250"/>
      <c r="J352" s="251">
        <f>ROUND(I352*H352,2)</f>
        <v>0</v>
      </c>
      <c r="K352" s="247" t="s">
        <v>1</v>
      </c>
      <c r="L352" s="46"/>
      <c r="M352" s="252" t="s">
        <v>1</v>
      </c>
      <c r="N352" s="253" t="s">
        <v>42</v>
      </c>
      <c r="O352" s="93"/>
      <c r="P352" s="254">
        <f>O352*H352</f>
        <v>0</v>
      </c>
      <c r="Q352" s="254">
        <v>0</v>
      </c>
      <c r="R352" s="254">
        <f>Q352*H352</f>
        <v>0</v>
      </c>
      <c r="S352" s="254">
        <v>0</v>
      </c>
      <c r="T352" s="255">
        <f>S352*H352</f>
        <v>0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56" t="s">
        <v>175</v>
      </c>
      <c r="AT352" s="256" t="s">
        <v>170</v>
      </c>
      <c r="AU352" s="256" t="s">
        <v>209</v>
      </c>
      <c r="AY352" s="19" t="s">
        <v>167</v>
      </c>
      <c r="BE352" s="257">
        <f>IF(N352="základní",J352,0)</f>
        <v>0</v>
      </c>
      <c r="BF352" s="257">
        <f>IF(N352="snížená",J352,0)</f>
        <v>0</v>
      </c>
      <c r="BG352" s="257">
        <f>IF(N352="zákl. přenesená",J352,0)</f>
        <v>0</v>
      </c>
      <c r="BH352" s="257">
        <f>IF(N352="sníž. přenesená",J352,0)</f>
        <v>0</v>
      </c>
      <c r="BI352" s="257">
        <f>IF(N352="nulová",J352,0)</f>
        <v>0</v>
      </c>
      <c r="BJ352" s="19" t="s">
        <v>85</v>
      </c>
      <c r="BK352" s="257">
        <f>ROUND(I352*H352,2)</f>
        <v>0</v>
      </c>
      <c r="BL352" s="19" t="s">
        <v>175</v>
      </c>
      <c r="BM352" s="256" t="s">
        <v>1695</v>
      </c>
    </row>
    <row r="353" spans="1:65" s="2" customFormat="1" ht="21.75" customHeight="1">
      <c r="A353" s="40"/>
      <c r="B353" s="41"/>
      <c r="C353" s="245" t="s">
        <v>1374</v>
      </c>
      <c r="D353" s="245" t="s">
        <v>170</v>
      </c>
      <c r="E353" s="246" t="s">
        <v>2986</v>
      </c>
      <c r="F353" s="247" t="s">
        <v>2987</v>
      </c>
      <c r="G353" s="248" t="s">
        <v>2655</v>
      </c>
      <c r="H353" s="249">
        <v>3</v>
      </c>
      <c r="I353" s="250"/>
      <c r="J353" s="251">
        <f>ROUND(I353*H353,2)</f>
        <v>0</v>
      </c>
      <c r="K353" s="247" t="s">
        <v>1</v>
      </c>
      <c r="L353" s="46"/>
      <c r="M353" s="252" t="s">
        <v>1</v>
      </c>
      <c r="N353" s="253" t="s">
        <v>42</v>
      </c>
      <c r="O353" s="93"/>
      <c r="P353" s="254">
        <f>O353*H353</f>
        <v>0</v>
      </c>
      <c r="Q353" s="254">
        <v>0</v>
      </c>
      <c r="R353" s="254">
        <f>Q353*H353</f>
        <v>0</v>
      </c>
      <c r="S353" s="254">
        <v>0</v>
      </c>
      <c r="T353" s="255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56" t="s">
        <v>175</v>
      </c>
      <c r="AT353" s="256" t="s">
        <v>170</v>
      </c>
      <c r="AU353" s="256" t="s">
        <v>209</v>
      </c>
      <c r="AY353" s="19" t="s">
        <v>167</v>
      </c>
      <c r="BE353" s="257">
        <f>IF(N353="základní",J353,0)</f>
        <v>0</v>
      </c>
      <c r="BF353" s="257">
        <f>IF(N353="snížená",J353,0)</f>
        <v>0</v>
      </c>
      <c r="BG353" s="257">
        <f>IF(N353="zákl. přenesená",J353,0)</f>
        <v>0</v>
      </c>
      <c r="BH353" s="257">
        <f>IF(N353="sníž. přenesená",J353,0)</f>
        <v>0</v>
      </c>
      <c r="BI353" s="257">
        <f>IF(N353="nulová",J353,0)</f>
        <v>0</v>
      </c>
      <c r="BJ353" s="19" t="s">
        <v>85</v>
      </c>
      <c r="BK353" s="257">
        <f>ROUND(I353*H353,2)</f>
        <v>0</v>
      </c>
      <c r="BL353" s="19" t="s">
        <v>175</v>
      </c>
      <c r="BM353" s="256" t="s">
        <v>1698</v>
      </c>
    </row>
    <row r="354" spans="1:65" s="2" customFormat="1" ht="21.75" customHeight="1">
      <c r="A354" s="40"/>
      <c r="B354" s="41"/>
      <c r="C354" s="245" t="s">
        <v>1699</v>
      </c>
      <c r="D354" s="245" t="s">
        <v>170</v>
      </c>
      <c r="E354" s="246" t="s">
        <v>2988</v>
      </c>
      <c r="F354" s="247" t="s">
        <v>2989</v>
      </c>
      <c r="G354" s="248" t="s">
        <v>267</v>
      </c>
      <c r="H354" s="249">
        <v>6</v>
      </c>
      <c r="I354" s="250"/>
      <c r="J354" s="251">
        <f>ROUND(I354*H354,2)</f>
        <v>0</v>
      </c>
      <c r="K354" s="247" t="s">
        <v>1</v>
      </c>
      <c r="L354" s="46"/>
      <c r="M354" s="252" t="s">
        <v>1</v>
      </c>
      <c r="N354" s="253" t="s">
        <v>42</v>
      </c>
      <c r="O354" s="93"/>
      <c r="P354" s="254">
        <f>O354*H354</f>
        <v>0</v>
      </c>
      <c r="Q354" s="254">
        <v>0</v>
      </c>
      <c r="R354" s="254">
        <f>Q354*H354</f>
        <v>0</v>
      </c>
      <c r="S354" s="254">
        <v>0</v>
      </c>
      <c r="T354" s="255">
        <f>S354*H354</f>
        <v>0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56" t="s">
        <v>175</v>
      </c>
      <c r="AT354" s="256" t="s">
        <v>170</v>
      </c>
      <c r="AU354" s="256" t="s">
        <v>209</v>
      </c>
      <c r="AY354" s="19" t="s">
        <v>167</v>
      </c>
      <c r="BE354" s="257">
        <f>IF(N354="základní",J354,0)</f>
        <v>0</v>
      </c>
      <c r="BF354" s="257">
        <f>IF(N354="snížená",J354,0)</f>
        <v>0</v>
      </c>
      <c r="BG354" s="257">
        <f>IF(N354="zákl. přenesená",J354,0)</f>
        <v>0</v>
      </c>
      <c r="BH354" s="257">
        <f>IF(N354="sníž. přenesená",J354,0)</f>
        <v>0</v>
      </c>
      <c r="BI354" s="257">
        <f>IF(N354="nulová",J354,0)</f>
        <v>0</v>
      </c>
      <c r="BJ354" s="19" t="s">
        <v>85</v>
      </c>
      <c r="BK354" s="257">
        <f>ROUND(I354*H354,2)</f>
        <v>0</v>
      </c>
      <c r="BL354" s="19" t="s">
        <v>175</v>
      </c>
      <c r="BM354" s="256" t="s">
        <v>1702</v>
      </c>
    </row>
    <row r="355" spans="1:65" s="2" customFormat="1" ht="21.75" customHeight="1">
      <c r="A355" s="40"/>
      <c r="B355" s="41"/>
      <c r="C355" s="245" t="s">
        <v>1377</v>
      </c>
      <c r="D355" s="245" t="s">
        <v>170</v>
      </c>
      <c r="E355" s="246" t="s">
        <v>2990</v>
      </c>
      <c r="F355" s="247" t="s">
        <v>2991</v>
      </c>
      <c r="G355" s="248" t="s">
        <v>267</v>
      </c>
      <c r="H355" s="249">
        <v>6</v>
      </c>
      <c r="I355" s="250"/>
      <c r="J355" s="251">
        <f>ROUND(I355*H355,2)</f>
        <v>0</v>
      </c>
      <c r="K355" s="247" t="s">
        <v>1</v>
      </c>
      <c r="L355" s="46"/>
      <c r="M355" s="252" t="s">
        <v>1</v>
      </c>
      <c r="N355" s="253" t="s">
        <v>42</v>
      </c>
      <c r="O355" s="93"/>
      <c r="P355" s="254">
        <f>O355*H355</f>
        <v>0</v>
      </c>
      <c r="Q355" s="254">
        <v>0</v>
      </c>
      <c r="R355" s="254">
        <f>Q355*H355</f>
        <v>0</v>
      </c>
      <c r="S355" s="254">
        <v>0</v>
      </c>
      <c r="T355" s="255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56" t="s">
        <v>175</v>
      </c>
      <c r="AT355" s="256" t="s">
        <v>170</v>
      </c>
      <c r="AU355" s="256" t="s">
        <v>209</v>
      </c>
      <c r="AY355" s="19" t="s">
        <v>167</v>
      </c>
      <c r="BE355" s="257">
        <f>IF(N355="základní",J355,0)</f>
        <v>0</v>
      </c>
      <c r="BF355" s="257">
        <f>IF(N355="snížená",J355,0)</f>
        <v>0</v>
      </c>
      <c r="BG355" s="257">
        <f>IF(N355="zákl. přenesená",J355,0)</f>
        <v>0</v>
      </c>
      <c r="BH355" s="257">
        <f>IF(N355="sníž. přenesená",J355,0)</f>
        <v>0</v>
      </c>
      <c r="BI355" s="257">
        <f>IF(N355="nulová",J355,0)</f>
        <v>0</v>
      </c>
      <c r="BJ355" s="19" t="s">
        <v>85</v>
      </c>
      <c r="BK355" s="257">
        <f>ROUND(I355*H355,2)</f>
        <v>0</v>
      </c>
      <c r="BL355" s="19" t="s">
        <v>175</v>
      </c>
      <c r="BM355" s="256" t="s">
        <v>1705</v>
      </c>
    </row>
    <row r="356" spans="1:65" s="2" customFormat="1" ht="21.75" customHeight="1">
      <c r="A356" s="40"/>
      <c r="B356" s="41"/>
      <c r="C356" s="245" t="s">
        <v>1706</v>
      </c>
      <c r="D356" s="245" t="s">
        <v>170</v>
      </c>
      <c r="E356" s="246" t="s">
        <v>2992</v>
      </c>
      <c r="F356" s="247" t="s">
        <v>2993</v>
      </c>
      <c r="G356" s="248" t="s">
        <v>267</v>
      </c>
      <c r="H356" s="249">
        <v>28</v>
      </c>
      <c r="I356" s="250"/>
      <c r="J356" s="251">
        <f>ROUND(I356*H356,2)</f>
        <v>0</v>
      </c>
      <c r="K356" s="247" t="s">
        <v>1</v>
      </c>
      <c r="L356" s="46"/>
      <c r="M356" s="252" t="s">
        <v>1</v>
      </c>
      <c r="N356" s="253" t="s">
        <v>42</v>
      </c>
      <c r="O356" s="93"/>
      <c r="P356" s="254">
        <f>O356*H356</f>
        <v>0</v>
      </c>
      <c r="Q356" s="254">
        <v>0</v>
      </c>
      <c r="R356" s="254">
        <f>Q356*H356</f>
        <v>0</v>
      </c>
      <c r="S356" s="254">
        <v>0</v>
      </c>
      <c r="T356" s="255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56" t="s">
        <v>175</v>
      </c>
      <c r="AT356" s="256" t="s">
        <v>170</v>
      </c>
      <c r="AU356" s="256" t="s">
        <v>209</v>
      </c>
      <c r="AY356" s="19" t="s">
        <v>167</v>
      </c>
      <c r="BE356" s="257">
        <f>IF(N356="základní",J356,0)</f>
        <v>0</v>
      </c>
      <c r="BF356" s="257">
        <f>IF(N356="snížená",J356,0)</f>
        <v>0</v>
      </c>
      <c r="BG356" s="257">
        <f>IF(N356="zákl. přenesená",J356,0)</f>
        <v>0</v>
      </c>
      <c r="BH356" s="257">
        <f>IF(N356="sníž. přenesená",J356,0)</f>
        <v>0</v>
      </c>
      <c r="BI356" s="257">
        <f>IF(N356="nulová",J356,0)</f>
        <v>0</v>
      </c>
      <c r="BJ356" s="19" t="s">
        <v>85</v>
      </c>
      <c r="BK356" s="257">
        <f>ROUND(I356*H356,2)</f>
        <v>0</v>
      </c>
      <c r="BL356" s="19" t="s">
        <v>175</v>
      </c>
      <c r="BM356" s="256" t="s">
        <v>1709</v>
      </c>
    </row>
    <row r="357" spans="1:65" s="2" customFormat="1" ht="21.75" customHeight="1">
      <c r="A357" s="40"/>
      <c r="B357" s="41"/>
      <c r="C357" s="245" t="s">
        <v>1380</v>
      </c>
      <c r="D357" s="245" t="s">
        <v>170</v>
      </c>
      <c r="E357" s="246" t="s">
        <v>2994</v>
      </c>
      <c r="F357" s="247" t="s">
        <v>2995</v>
      </c>
      <c r="G357" s="248" t="s">
        <v>267</v>
      </c>
      <c r="H357" s="249">
        <v>32</v>
      </c>
      <c r="I357" s="250"/>
      <c r="J357" s="251">
        <f>ROUND(I357*H357,2)</f>
        <v>0</v>
      </c>
      <c r="K357" s="247" t="s">
        <v>1</v>
      </c>
      <c r="L357" s="46"/>
      <c r="M357" s="252" t="s">
        <v>1</v>
      </c>
      <c r="N357" s="253" t="s">
        <v>42</v>
      </c>
      <c r="O357" s="93"/>
      <c r="P357" s="254">
        <f>O357*H357</f>
        <v>0</v>
      </c>
      <c r="Q357" s="254">
        <v>0</v>
      </c>
      <c r="R357" s="254">
        <f>Q357*H357</f>
        <v>0</v>
      </c>
      <c r="S357" s="254">
        <v>0</v>
      </c>
      <c r="T357" s="255">
        <f>S357*H357</f>
        <v>0</v>
      </c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R357" s="256" t="s">
        <v>175</v>
      </c>
      <c r="AT357" s="256" t="s">
        <v>170</v>
      </c>
      <c r="AU357" s="256" t="s">
        <v>209</v>
      </c>
      <c r="AY357" s="19" t="s">
        <v>167</v>
      </c>
      <c r="BE357" s="257">
        <f>IF(N357="základní",J357,0)</f>
        <v>0</v>
      </c>
      <c r="BF357" s="257">
        <f>IF(N357="snížená",J357,0)</f>
        <v>0</v>
      </c>
      <c r="BG357" s="257">
        <f>IF(N357="zákl. přenesená",J357,0)</f>
        <v>0</v>
      </c>
      <c r="BH357" s="257">
        <f>IF(N357="sníž. přenesená",J357,0)</f>
        <v>0</v>
      </c>
      <c r="BI357" s="257">
        <f>IF(N357="nulová",J357,0)</f>
        <v>0</v>
      </c>
      <c r="BJ357" s="19" t="s">
        <v>85</v>
      </c>
      <c r="BK357" s="257">
        <f>ROUND(I357*H357,2)</f>
        <v>0</v>
      </c>
      <c r="BL357" s="19" t="s">
        <v>175</v>
      </c>
      <c r="BM357" s="256" t="s">
        <v>1712</v>
      </c>
    </row>
    <row r="358" spans="1:65" s="2" customFormat="1" ht="21.75" customHeight="1">
      <c r="A358" s="40"/>
      <c r="B358" s="41"/>
      <c r="C358" s="245" t="s">
        <v>1713</v>
      </c>
      <c r="D358" s="245" t="s">
        <v>170</v>
      </c>
      <c r="E358" s="246" t="s">
        <v>2996</v>
      </c>
      <c r="F358" s="247" t="s">
        <v>2997</v>
      </c>
      <c r="G358" s="248" t="s">
        <v>267</v>
      </c>
      <c r="H358" s="249">
        <v>10</v>
      </c>
      <c r="I358" s="250"/>
      <c r="J358" s="251">
        <f>ROUND(I358*H358,2)</f>
        <v>0</v>
      </c>
      <c r="K358" s="247" t="s">
        <v>1</v>
      </c>
      <c r="L358" s="46"/>
      <c r="M358" s="252" t="s">
        <v>1</v>
      </c>
      <c r="N358" s="253" t="s">
        <v>42</v>
      </c>
      <c r="O358" s="93"/>
      <c r="P358" s="254">
        <f>O358*H358</f>
        <v>0</v>
      </c>
      <c r="Q358" s="254">
        <v>0</v>
      </c>
      <c r="R358" s="254">
        <f>Q358*H358</f>
        <v>0</v>
      </c>
      <c r="S358" s="254">
        <v>0</v>
      </c>
      <c r="T358" s="255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56" t="s">
        <v>175</v>
      </c>
      <c r="AT358" s="256" t="s">
        <v>170</v>
      </c>
      <c r="AU358" s="256" t="s">
        <v>209</v>
      </c>
      <c r="AY358" s="19" t="s">
        <v>167</v>
      </c>
      <c r="BE358" s="257">
        <f>IF(N358="základní",J358,0)</f>
        <v>0</v>
      </c>
      <c r="BF358" s="257">
        <f>IF(N358="snížená",J358,0)</f>
        <v>0</v>
      </c>
      <c r="BG358" s="257">
        <f>IF(N358="zákl. přenesená",J358,0)</f>
        <v>0</v>
      </c>
      <c r="BH358" s="257">
        <f>IF(N358="sníž. přenesená",J358,0)</f>
        <v>0</v>
      </c>
      <c r="BI358" s="257">
        <f>IF(N358="nulová",J358,0)</f>
        <v>0</v>
      </c>
      <c r="BJ358" s="19" t="s">
        <v>85</v>
      </c>
      <c r="BK358" s="257">
        <f>ROUND(I358*H358,2)</f>
        <v>0</v>
      </c>
      <c r="BL358" s="19" t="s">
        <v>175</v>
      </c>
      <c r="BM358" s="256" t="s">
        <v>1716</v>
      </c>
    </row>
    <row r="359" spans="1:65" s="2" customFormat="1" ht="21.75" customHeight="1">
      <c r="A359" s="40"/>
      <c r="B359" s="41"/>
      <c r="C359" s="245" t="s">
        <v>1383</v>
      </c>
      <c r="D359" s="245" t="s">
        <v>170</v>
      </c>
      <c r="E359" s="246" t="s">
        <v>2998</v>
      </c>
      <c r="F359" s="247" t="s">
        <v>2999</v>
      </c>
      <c r="G359" s="248" t="s">
        <v>267</v>
      </c>
      <c r="H359" s="249">
        <v>24</v>
      </c>
      <c r="I359" s="250"/>
      <c r="J359" s="251">
        <f>ROUND(I359*H359,2)</f>
        <v>0</v>
      </c>
      <c r="K359" s="247" t="s">
        <v>1</v>
      </c>
      <c r="L359" s="46"/>
      <c r="M359" s="252" t="s">
        <v>1</v>
      </c>
      <c r="N359" s="253" t="s">
        <v>42</v>
      </c>
      <c r="O359" s="93"/>
      <c r="P359" s="254">
        <f>O359*H359</f>
        <v>0</v>
      </c>
      <c r="Q359" s="254">
        <v>0</v>
      </c>
      <c r="R359" s="254">
        <f>Q359*H359</f>
        <v>0</v>
      </c>
      <c r="S359" s="254">
        <v>0</v>
      </c>
      <c r="T359" s="255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56" t="s">
        <v>175</v>
      </c>
      <c r="AT359" s="256" t="s">
        <v>170</v>
      </c>
      <c r="AU359" s="256" t="s">
        <v>209</v>
      </c>
      <c r="AY359" s="19" t="s">
        <v>167</v>
      </c>
      <c r="BE359" s="257">
        <f>IF(N359="základní",J359,0)</f>
        <v>0</v>
      </c>
      <c r="BF359" s="257">
        <f>IF(N359="snížená",J359,0)</f>
        <v>0</v>
      </c>
      <c r="BG359" s="257">
        <f>IF(N359="zákl. přenesená",J359,0)</f>
        <v>0</v>
      </c>
      <c r="BH359" s="257">
        <f>IF(N359="sníž. přenesená",J359,0)</f>
        <v>0</v>
      </c>
      <c r="BI359" s="257">
        <f>IF(N359="nulová",J359,0)</f>
        <v>0</v>
      </c>
      <c r="BJ359" s="19" t="s">
        <v>85</v>
      </c>
      <c r="BK359" s="257">
        <f>ROUND(I359*H359,2)</f>
        <v>0</v>
      </c>
      <c r="BL359" s="19" t="s">
        <v>175</v>
      </c>
      <c r="BM359" s="256" t="s">
        <v>1719</v>
      </c>
    </row>
    <row r="360" spans="1:65" s="2" customFormat="1" ht="21.75" customHeight="1">
      <c r="A360" s="40"/>
      <c r="B360" s="41"/>
      <c r="C360" s="245" t="s">
        <v>1720</v>
      </c>
      <c r="D360" s="245" t="s">
        <v>170</v>
      </c>
      <c r="E360" s="246" t="s">
        <v>3000</v>
      </c>
      <c r="F360" s="247" t="s">
        <v>3001</v>
      </c>
      <c r="G360" s="248" t="s">
        <v>267</v>
      </c>
      <c r="H360" s="249">
        <v>28</v>
      </c>
      <c r="I360" s="250"/>
      <c r="J360" s="251">
        <f>ROUND(I360*H360,2)</f>
        <v>0</v>
      </c>
      <c r="K360" s="247" t="s">
        <v>1</v>
      </c>
      <c r="L360" s="46"/>
      <c r="M360" s="252" t="s">
        <v>1</v>
      </c>
      <c r="N360" s="253" t="s">
        <v>42</v>
      </c>
      <c r="O360" s="93"/>
      <c r="P360" s="254">
        <f>O360*H360</f>
        <v>0</v>
      </c>
      <c r="Q360" s="254">
        <v>0</v>
      </c>
      <c r="R360" s="254">
        <f>Q360*H360</f>
        <v>0</v>
      </c>
      <c r="S360" s="254">
        <v>0</v>
      </c>
      <c r="T360" s="255">
        <f>S360*H360</f>
        <v>0</v>
      </c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R360" s="256" t="s">
        <v>175</v>
      </c>
      <c r="AT360" s="256" t="s">
        <v>170</v>
      </c>
      <c r="AU360" s="256" t="s">
        <v>209</v>
      </c>
      <c r="AY360" s="19" t="s">
        <v>167</v>
      </c>
      <c r="BE360" s="257">
        <f>IF(N360="základní",J360,0)</f>
        <v>0</v>
      </c>
      <c r="BF360" s="257">
        <f>IF(N360="snížená",J360,0)</f>
        <v>0</v>
      </c>
      <c r="BG360" s="257">
        <f>IF(N360="zákl. přenesená",J360,0)</f>
        <v>0</v>
      </c>
      <c r="BH360" s="257">
        <f>IF(N360="sníž. přenesená",J360,0)</f>
        <v>0</v>
      </c>
      <c r="BI360" s="257">
        <f>IF(N360="nulová",J360,0)</f>
        <v>0</v>
      </c>
      <c r="BJ360" s="19" t="s">
        <v>85</v>
      </c>
      <c r="BK360" s="257">
        <f>ROUND(I360*H360,2)</f>
        <v>0</v>
      </c>
      <c r="BL360" s="19" t="s">
        <v>175</v>
      </c>
      <c r="BM360" s="256" t="s">
        <v>1723</v>
      </c>
    </row>
    <row r="361" spans="1:65" s="2" customFormat="1" ht="33" customHeight="1">
      <c r="A361" s="40"/>
      <c r="B361" s="41"/>
      <c r="C361" s="245" t="s">
        <v>1386</v>
      </c>
      <c r="D361" s="245" t="s">
        <v>170</v>
      </c>
      <c r="E361" s="246" t="s">
        <v>3002</v>
      </c>
      <c r="F361" s="247" t="s">
        <v>3003</v>
      </c>
      <c r="G361" s="248" t="s">
        <v>267</v>
      </c>
      <c r="H361" s="249">
        <v>22</v>
      </c>
      <c r="I361" s="250"/>
      <c r="J361" s="251">
        <f>ROUND(I361*H361,2)</f>
        <v>0</v>
      </c>
      <c r="K361" s="247" t="s">
        <v>1</v>
      </c>
      <c r="L361" s="46"/>
      <c r="M361" s="252" t="s">
        <v>1</v>
      </c>
      <c r="N361" s="253" t="s">
        <v>42</v>
      </c>
      <c r="O361" s="93"/>
      <c r="P361" s="254">
        <f>O361*H361</f>
        <v>0</v>
      </c>
      <c r="Q361" s="254">
        <v>0</v>
      </c>
      <c r="R361" s="254">
        <f>Q361*H361</f>
        <v>0</v>
      </c>
      <c r="S361" s="254">
        <v>0</v>
      </c>
      <c r="T361" s="255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56" t="s">
        <v>175</v>
      </c>
      <c r="AT361" s="256" t="s">
        <v>170</v>
      </c>
      <c r="AU361" s="256" t="s">
        <v>209</v>
      </c>
      <c r="AY361" s="19" t="s">
        <v>167</v>
      </c>
      <c r="BE361" s="257">
        <f>IF(N361="základní",J361,0)</f>
        <v>0</v>
      </c>
      <c r="BF361" s="257">
        <f>IF(N361="snížená",J361,0)</f>
        <v>0</v>
      </c>
      <c r="BG361" s="257">
        <f>IF(N361="zákl. přenesená",J361,0)</f>
        <v>0</v>
      </c>
      <c r="BH361" s="257">
        <f>IF(N361="sníž. přenesená",J361,0)</f>
        <v>0</v>
      </c>
      <c r="BI361" s="257">
        <f>IF(N361="nulová",J361,0)</f>
        <v>0</v>
      </c>
      <c r="BJ361" s="19" t="s">
        <v>85</v>
      </c>
      <c r="BK361" s="257">
        <f>ROUND(I361*H361,2)</f>
        <v>0</v>
      </c>
      <c r="BL361" s="19" t="s">
        <v>175</v>
      </c>
      <c r="BM361" s="256" t="s">
        <v>1726</v>
      </c>
    </row>
    <row r="362" spans="1:65" s="2" customFormat="1" ht="21.75" customHeight="1">
      <c r="A362" s="40"/>
      <c r="B362" s="41"/>
      <c r="C362" s="245" t="s">
        <v>1727</v>
      </c>
      <c r="D362" s="245" t="s">
        <v>170</v>
      </c>
      <c r="E362" s="246" t="s">
        <v>2897</v>
      </c>
      <c r="F362" s="247" t="s">
        <v>2898</v>
      </c>
      <c r="G362" s="248" t="s">
        <v>2655</v>
      </c>
      <c r="H362" s="249">
        <v>1</v>
      </c>
      <c r="I362" s="250"/>
      <c r="J362" s="251">
        <f>ROUND(I362*H362,2)</f>
        <v>0</v>
      </c>
      <c r="K362" s="247" t="s">
        <v>1</v>
      </c>
      <c r="L362" s="46"/>
      <c r="M362" s="252" t="s">
        <v>1</v>
      </c>
      <c r="N362" s="253" t="s">
        <v>42</v>
      </c>
      <c r="O362" s="93"/>
      <c r="P362" s="254">
        <f>O362*H362</f>
        <v>0</v>
      </c>
      <c r="Q362" s="254">
        <v>0</v>
      </c>
      <c r="R362" s="254">
        <f>Q362*H362</f>
        <v>0</v>
      </c>
      <c r="S362" s="254">
        <v>0</v>
      </c>
      <c r="T362" s="255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56" t="s">
        <v>175</v>
      </c>
      <c r="AT362" s="256" t="s">
        <v>170</v>
      </c>
      <c r="AU362" s="256" t="s">
        <v>209</v>
      </c>
      <c r="AY362" s="19" t="s">
        <v>167</v>
      </c>
      <c r="BE362" s="257">
        <f>IF(N362="základní",J362,0)</f>
        <v>0</v>
      </c>
      <c r="BF362" s="257">
        <f>IF(N362="snížená",J362,0)</f>
        <v>0</v>
      </c>
      <c r="BG362" s="257">
        <f>IF(N362="zákl. přenesená",J362,0)</f>
        <v>0</v>
      </c>
      <c r="BH362" s="257">
        <f>IF(N362="sníž. přenesená",J362,0)</f>
        <v>0</v>
      </c>
      <c r="BI362" s="257">
        <f>IF(N362="nulová",J362,0)</f>
        <v>0</v>
      </c>
      <c r="BJ362" s="19" t="s">
        <v>85</v>
      </c>
      <c r="BK362" s="257">
        <f>ROUND(I362*H362,2)</f>
        <v>0</v>
      </c>
      <c r="BL362" s="19" t="s">
        <v>175</v>
      </c>
      <c r="BM362" s="256" t="s">
        <v>1730</v>
      </c>
    </row>
    <row r="363" spans="1:65" s="2" customFormat="1" ht="21.75" customHeight="1">
      <c r="A363" s="40"/>
      <c r="B363" s="41"/>
      <c r="C363" s="245" t="s">
        <v>1390</v>
      </c>
      <c r="D363" s="245" t="s">
        <v>170</v>
      </c>
      <c r="E363" s="246" t="s">
        <v>2895</v>
      </c>
      <c r="F363" s="247" t="s">
        <v>2896</v>
      </c>
      <c r="G363" s="248" t="s">
        <v>2655</v>
      </c>
      <c r="H363" s="249">
        <v>2</v>
      </c>
      <c r="I363" s="250"/>
      <c r="J363" s="251">
        <f>ROUND(I363*H363,2)</f>
        <v>0</v>
      </c>
      <c r="K363" s="247" t="s">
        <v>1</v>
      </c>
      <c r="L363" s="46"/>
      <c r="M363" s="252" t="s">
        <v>1</v>
      </c>
      <c r="N363" s="253" t="s">
        <v>42</v>
      </c>
      <c r="O363" s="93"/>
      <c r="P363" s="254">
        <f>O363*H363</f>
        <v>0</v>
      </c>
      <c r="Q363" s="254">
        <v>0</v>
      </c>
      <c r="R363" s="254">
        <f>Q363*H363</f>
        <v>0</v>
      </c>
      <c r="S363" s="254">
        <v>0</v>
      </c>
      <c r="T363" s="255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56" t="s">
        <v>175</v>
      </c>
      <c r="AT363" s="256" t="s">
        <v>170</v>
      </c>
      <c r="AU363" s="256" t="s">
        <v>209</v>
      </c>
      <c r="AY363" s="19" t="s">
        <v>167</v>
      </c>
      <c r="BE363" s="257">
        <f>IF(N363="základní",J363,0)</f>
        <v>0</v>
      </c>
      <c r="BF363" s="257">
        <f>IF(N363="snížená",J363,0)</f>
        <v>0</v>
      </c>
      <c r="BG363" s="257">
        <f>IF(N363="zákl. přenesená",J363,0)</f>
        <v>0</v>
      </c>
      <c r="BH363" s="257">
        <f>IF(N363="sníž. přenesená",J363,0)</f>
        <v>0</v>
      </c>
      <c r="BI363" s="257">
        <f>IF(N363="nulová",J363,0)</f>
        <v>0</v>
      </c>
      <c r="BJ363" s="19" t="s">
        <v>85</v>
      </c>
      <c r="BK363" s="257">
        <f>ROUND(I363*H363,2)</f>
        <v>0</v>
      </c>
      <c r="BL363" s="19" t="s">
        <v>175</v>
      </c>
      <c r="BM363" s="256" t="s">
        <v>1733</v>
      </c>
    </row>
    <row r="364" spans="1:65" s="2" customFormat="1" ht="16.5" customHeight="1">
      <c r="A364" s="40"/>
      <c r="B364" s="41"/>
      <c r="C364" s="245" t="s">
        <v>1734</v>
      </c>
      <c r="D364" s="245" t="s">
        <v>170</v>
      </c>
      <c r="E364" s="246" t="s">
        <v>3004</v>
      </c>
      <c r="F364" s="247" t="s">
        <v>3005</v>
      </c>
      <c r="G364" s="248" t="s">
        <v>2655</v>
      </c>
      <c r="H364" s="249">
        <v>2</v>
      </c>
      <c r="I364" s="250"/>
      <c r="J364" s="251">
        <f>ROUND(I364*H364,2)</f>
        <v>0</v>
      </c>
      <c r="K364" s="247" t="s">
        <v>1</v>
      </c>
      <c r="L364" s="46"/>
      <c r="M364" s="252" t="s">
        <v>1</v>
      </c>
      <c r="N364" s="253" t="s">
        <v>42</v>
      </c>
      <c r="O364" s="93"/>
      <c r="P364" s="254">
        <f>O364*H364</f>
        <v>0</v>
      </c>
      <c r="Q364" s="254">
        <v>0</v>
      </c>
      <c r="R364" s="254">
        <f>Q364*H364</f>
        <v>0</v>
      </c>
      <c r="S364" s="254">
        <v>0</v>
      </c>
      <c r="T364" s="255">
        <f>S364*H364</f>
        <v>0</v>
      </c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R364" s="256" t="s">
        <v>175</v>
      </c>
      <c r="AT364" s="256" t="s">
        <v>170</v>
      </c>
      <c r="AU364" s="256" t="s">
        <v>209</v>
      </c>
      <c r="AY364" s="19" t="s">
        <v>167</v>
      </c>
      <c r="BE364" s="257">
        <f>IF(N364="základní",J364,0)</f>
        <v>0</v>
      </c>
      <c r="BF364" s="257">
        <f>IF(N364="snížená",J364,0)</f>
        <v>0</v>
      </c>
      <c r="BG364" s="257">
        <f>IF(N364="zákl. přenesená",J364,0)</f>
        <v>0</v>
      </c>
      <c r="BH364" s="257">
        <f>IF(N364="sníž. přenesená",J364,0)</f>
        <v>0</v>
      </c>
      <c r="BI364" s="257">
        <f>IF(N364="nulová",J364,0)</f>
        <v>0</v>
      </c>
      <c r="BJ364" s="19" t="s">
        <v>85</v>
      </c>
      <c r="BK364" s="257">
        <f>ROUND(I364*H364,2)</f>
        <v>0</v>
      </c>
      <c r="BL364" s="19" t="s">
        <v>175</v>
      </c>
      <c r="BM364" s="256" t="s">
        <v>1737</v>
      </c>
    </row>
    <row r="365" spans="1:65" s="2" customFormat="1" ht="16.5" customHeight="1">
      <c r="A365" s="40"/>
      <c r="B365" s="41"/>
      <c r="C365" s="245" t="s">
        <v>1393</v>
      </c>
      <c r="D365" s="245" t="s">
        <v>170</v>
      </c>
      <c r="E365" s="246" t="s">
        <v>3006</v>
      </c>
      <c r="F365" s="247" t="s">
        <v>3007</v>
      </c>
      <c r="G365" s="248" t="s">
        <v>2655</v>
      </c>
      <c r="H365" s="249">
        <v>1</v>
      </c>
      <c r="I365" s="250"/>
      <c r="J365" s="251">
        <f>ROUND(I365*H365,2)</f>
        <v>0</v>
      </c>
      <c r="K365" s="247" t="s">
        <v>1</v>
      </c>
      <c r="L365" s="46"/>
      <c r="M365" s="252" t="s">
        <v>1</v>
      </c>
      <c r="N365" s="253" t="s">
        <v>42</v>
      </c>
      <c r="O365" s="93"/>
      <c r="P365" s="254">
        <f>O365*H365</f>
        <v>0</v>
      </c>
      <c r="Q365" s="254">
        <v>0</v>
      </c>
      <c r="R365" s="254">
        <f>Q365*H365</f>
        <v>0</v>
      </c>
      <c r="S365" s="254">
        <v>0</v>
      </c>
      <c r="T365" s="255">
        <f>S365*H365</f>
        <v>0</v>
      </c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56" t="s">
        <v>175</v>
      </c>
      <c r="AT365" s="256" t="s">
        <v>170</v>
      </c>
      <c r="AU365" s="256" t="s">
        <v>209</v>
      </c>
      <c r="AY365" s="19" t="s">
        <v>167</v>
      </c>
      <c r="BE365" s="257">
        <f>IF(N365="základní",J365,0)</f>
        <v>0</v>
      </c>
      <c r="BF365" s="257">
        <f>IF(N365="snížená",J365,0)</f>
        <v>0</v>
      </c>
      <c r="BG365" s="257">
        <f>IF(N365="zákl. přenesená",J365,0)</f>
        <v>0</v>
      </c>
      <c r="BH365" s="257">
        <f>IF(N365="sníž. přenesená",J365,0)</f>
        <v>0</v>
      </c>
      <c r="BI365" s="257">
        <f>IF(N365="nulová",J365,0)</f>
        <v>0</v>
      </c>
      <c r="BJ365" s="19" t="s">
        <v>85</v>
      </c>
      <c r="BK365" s="257">
        <f>ROUND(I365*H365,2)</f>
        <v>0</v>
      </c>
      <c r="BL365" s="19" t="s">
        <v>175</v>
      </c>
      <c r="BM365" s="256" t="s">
        <v>1740</v>
      </c>
    </row>
    <row r="366" spans="1:65" s="2" customFormat="1" ht="21.75" customHeight="1">
      <c r="A366" s="40"/>
      <c r="B366" s="41"/>
      <c r="C366" s="245" t="s">
        <v>1741</v>
      </c>
      <c r="D366" s="245" t="s">
        <v>170</v>
      </c>
      <c r="E366" s="246" t="s">
        <v>3008</v>
      </c>
      <c r="F366" s="247" t="s">
        <v>3009</v>
      </c>
      <c r="G366" s="248" t="s">
        <v>2655</v>
      </c>
      <c r="H366" s="249">
        <v>1</v>
      </c>
      <c r="I366" s="250"/>
      <c r="J366" s="251">
        <f>ROUND(I366*H366,2)</f>
        <v>0</v>
      </c>
      <c r="K366" s="247" t="s">
        <v>1</v>
      </c>
      <c r="L366" s="46"/>
      <c r="M366" s="252" t="s">
        <v>1</v>
      </c>
      <c r="N366" s="253" t="s">
        <v>42</v>
      </c>
      <c r="O366" s="93"/>
      <c r="P366" s="254">
        <f>O366*H366</f>
        <v>0</v>
      </c>
      <c r="Q366" s="254">
        <v>0</v>
      </c>
      <c r="R366" s="254">
        <f>Q366*H366</f>
        <v>0</v>
      </c>
      <c r="S366" s="254">
        <v>0</v>
      </c>
      <c r="T366" s="255">
        <f>S366*H366</f>
        <v>0</v>
      </c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R366" s="256" t="s">
        <v>175</v>
      </c>
      <c r="AT366" s="256" t="s">
        <v>170</v>
      </c>
      <c r="AU366" s="256" t="s">
        <v>209</v>
      </c>
      <c r="AY366" s="19" t="s">
        <v>167</v>
      </c>
      <c r="BE366" s="257">
        <f>IF(N366="základní",J366,0)</f>
        <v>0</v>
      </c>
      <c r="BF366" s="257">
        <f>IF(N366="snížená",J366,0)</f>
        <v>0</v>
      </c>
      <c r="BG366" s="257">
        <f>IF(N366="zákl. přenesená",J366,0)</f>
        <v>0</v>
      </c>
      <c r="BH366" s="257">
        <f>IF(N366="sníž. přenesená",J366,0)</f>
        <v>0</v>
      </c>
      <c r="BI366" s="257">
        <f>IF(N366="nulová",J366,0)</f>
        <v>0</v>
      </c>
      <c r="BJ366" s="19" t="s">
        <v>85</v>
      </c>
      <c r="BK366" s="257">
        <f>ROUND(I366*H366,2)</f>
        <v>0</v>
      </c>
      <c r="BL366" s="19" t="s">
        <v>175</v>
      </c>
      <c r="BM366" s="256" t="s">
        <v>1744</v>
      </c>
    </row>
    <row r="367" spans="1:65" s="2" customFormat="1" ht="21.75" customHeight="1">
      <c r="A367" s="40"/>
      <c r="B367" s="41"/>
      <c r="C367" s="245" t="s">
        <v>1397</v>
      </c>
      <c r="D367" s="245" t="s">
        <v>170</v>
      </c>
      <c r="E367" s="246" t="s">
        <v>2916</v>
      </c>
      <c r="F367" s="247" t="s">
        <v>2917</v>
      </c>
      <c r="G367" s="248" t="s">
        <v>2655</v>
      </c>
      <c r="H367" s="249">
        <v>1</v>
      </c>
      <c r="I367" s="250"/>
      <c r="J367" s="251">
        <f>ROUND(I367*H367,2)</f>
        <v>0</v>
      </c>
      <c r="K367" s="247" t="s">
        <v>1</v>
      </c>
      <c r="L367" s="46"/>
      <c r="M367" s="252" t="s">
        <v>1</v>
      </c>
      <c r="N367" s="253" t="s">
        <v>42</v>
      </c>
      <c r="O367" s="93"/>
      <c r="P367" s="254">
        <f>O367*H367</f>
        <v>0</v>
      </c>
      <c r="Q367" s="254">
        <v>0</v>
      </c>
      <c r="R367" s="254">
        <f>Q367*H367</f>
        <v>0</v>
      </c>
      <c r="S367" s="254">
        <v>0</v>
      </c>
      <c r="T367" s="255">
        <f>S367*H367</f>
        <v>0</v>
      </c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56" t="s">
        <v>175</v>
      </c>
      <c r="AT367" s="256" t="s">
        <v>170</v>
      </c>
      <c r="AU367" s="256" t="s">
        <v>209</v>
      </c>
      <c r="AY367" s="19" t="s">
        <v>167</v>
      </c>
      <c r="BE367" s="257">
        <f>IF(N367="základní",J367,0)</f>
        <v>0</v>
      </c>
      <c r="BF367" s="257">
        <f>IF(N367="snížená",J367,0)</f>
        <v>0</v>
      </c>
      <c r="BG367" s="257">
        <f>IF(N367="zákl. přenesená",J367,0)</f>
        <v>0</v>
      </c>
      <c r="BH367" s="257">
        <f>IF(N367="sníž. přenesená",J367,0)</f>
        <v>0</v>
      </c>
      <c r="BI367" s="257">
        <f>IF(N367="nulová",J367,0)</f>
        <v>0</v>
      </c>
      <c r="BJ367" s="19" t="s">
        <v>85</v>
      </c>
      <c r="BK367" s="257">
        <f>ROUND(I367*H367,2)</f>
        <v>0</v>
      </c>
      <c r="BL367" s="19" t="s">
        <v>175</v>
      </c>
      <c r="BM367" s="256" t="s">
        <v>1747</v>
      </c>
    </row>
    <row r="368" spans="1:65" s="2" customFormat="1" ht="16.5" customHeight="1">
      <c r="A368" s="40"/>
      <c r="B368" s="41"/>
      <c r="C368" s="245" t="s">
        <v>1748</v>
      </c>
      <c r="D368" s="245" t="s">
        <v>170</v>
      </c>
      <c r="E368" s="246" t="s">
        <v>3010</v>
      </c>
      <c r="F368" s="247" t="s">
        <v>3011</v>
      </c>
      <c r="G368" s="248" t="s">
        <v>2655</v>
      </c>
      <c r="H368" s="249">
        <v>1</v>
      </c>
      <c r="I368" s="250"/>
      <c r="J368" s="251">
        <f>ROUND(I368*H368,2)</f>
        <v>0</v>
      </c>
      <c r="K368" s="247" t="s">
        <v>1</v>
      </c>
      <c r="L368" s="46"/>
      <c r="M368" s="252" t="s">
        <v>1</v>
      </c>
      <c r="N368" s="253" t="s">
        <v>42</v>
      </c>
      <c r="O368" s="93"/>
      <c r="P368" s="254">
        <f>O368*H368</f>
        <v>0</v>
      </c>
      <c r="Q368" s="254">
        <v>0</v>
      </c>
      <c r="R368" s="254">
        <f>Q368*H368</f>
        <v>0</v>
      </c>
      <c r="S368" s="254">
        <v>0</v>
      </c>
      <c r="T368" s="255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56" t="s">
        <v>175</v>
      </c>
      <c r="AT368" s="256" t="s">
        <v>170</v>
      </c>
      <c r="AU368" s="256" t="s">
        <v>209</v>
      </c>
      <c r="AY368" s="19" t="s">
        <v>167</v>
      </c>
      <c r="BE368" s="257">
        <f>IF(N368="základní",J368,0)</f>
        <v>0</v>
      </c>
      <c r="BF368" s="257">
        <f>IF(N368="snížená",J368,0)</f>
        <v>0</v>
      </c>
      <c r="BG368" s="257">
        <f>IF(N368="zákl. přenesená",J368,0)</f>
        <v>0</v>
      </c>
      <c r="BH368" s="257">
        <f>IF(N368="sníž. přenesená",J368,0)</f>
        <v>0</v>
      </c>
      <c r="BI368" s="257">
        <f>IF(N368="nulová",J368,0)</f>
        <v>0</v>
      </c>
      <c r="BJ368" s="19" t="s">
        <v>85</v>
      </c>
      <c r="BK368" s="257">
        <f>ROUND(I368*H368,2)</f>
        <v>0</v>
      </c>
      <c r="BL368" s="19" t="s">
        <v>175</v>
      </c>
      <c r="BM368" s="256" t="s">
        <v>1751</v>
      </c>
    </row>
    <row r="369" spans="1:65" s="2" customFormat="1" ht="16.5" customHeight="1">
      <c r="A369" s="40"/>
      <c r="B369" s="41"/>
      <c r="C369" s="245" t="s">
        <v>1400</v>
      </c>
      <c r="D369" s="245" t="s">
        <v>170</v>
      </c>
      <c r="E369" s="246" t="s">
        <v>3012</v>
      </c>
      <c r="F369" s="247" t="s">
        <v>3013</v>
      </c>
      <c r="G369" s="248" t="s">
        <v>2655</v>
      </c>
      <c r="H369" s="249">
        <v>1</v>
      </c>
      <c r="I369" s="250"/>
      <c r="J369" s="251">
        <f>ROUND(I369*H369,2)</f>
        <v>0</v>
      </c>
      <c r="K369" s="247" t="s">
        <v>1</v>
      </c>
      <c r="L369" s="46"/>
      <c r="M369" s="252" t="s">
        <v>1</v>
      </c>
      <c r="N369" s="253" t="s">
        <v>42</v>
      </c>
      <c r="O369" s="93"/>
      <c r="P369" s="254">
        <f>O369*H369</f>
        <v>0</v>
      </c>
      <c r="Q369" s="254">
        <v>0</v>
      </c>
      <c r="R369" s="254">
        <f>Q369*H369</f>
        <v>0</v>
      </c>
      <c r="S369" s="254">
        <v>0</v>
      </c>
      <c r="T369" s="255">
        <f>S369*H369</f>
        <v>0</v>
      </c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56" t="s">
        <v>175</v>
      </c>
      <c r="AT369" s="256" t="s">
        <v>170</v>
      </c>
      <c r="AU369" s="256" t="s">
        <v>209</v>
      </c>
      <c r="AY369" s="19" t="s">
        <v>167</v>
      </c>
      <c r="BE369" s="257">
        <f>IF(N369="základní",J369,0)</f>
        <v>0</v>
      </c>
      <c r="BF369" s="257">
        <f>IF(N369="snížená",J369,0)</f>
        <v>0</v>
      </c>
      <c r="BG369" s="257">
        <f>IF(N369="zákl. přenesená",J369,0)</f>
        <v>0</v>
      </c>
      <c r="BH369" s="257">
        <f>IF(N369="sníž. přenesená",J369,0)</f>
        <v>0</v>
      </c>
      <c r="BI369" s="257">
        <f>IF(N369="nulová",J369,0)</f>
        <v>0</v>
      </c>
      <c r="BJ369" s="19" t="s">
        <v>85</v>
      </c>
      <c r="BK369" s="257">
        <f>ROUND(I369*H369,2)</f>
        <v>0</v>
      </c>
      <c r="BL369" s="19" t="s">
        <v>175</v>
      </c>
      <c r="BM369" s="256" t="s">
        <v>1754</v>
      </c>
    </row>
    <row r="370" spans="1:65" s="2" customFormat="1" ht="16.5" customHeight="1">
      <c r="A370" s="40"/>
      <c r="B370" s="41"/>
      <c r="C370" s="245" t="s">
        <v>1755</v>
      </c>
      <c r="D370" s="245" t="s">
        <v>170</v>
      </c>
      <c r="E370" s="246" t="s">
        <v>3014</v>
      </c>
      <c r="F370" s="247" t="s">
        <v>2927</v>
      </c>
      <c r="G370" s="248" t="s">
        <v>2655</v>
      </c>
      <c r="H370" s="249">
        <v>5</v>
      </c>
      <c r="I370" s="250"/>
      <c r="J370" s="251">
        <f>ROUND(I370*H370,2)</f>
        <v>0</v>
      </c>
      <c r="K370" s="247" t="s">
        <v>1</v>
      </c>
      <c r="L370" s="46"/>
      <c r="M370" s="252" t="s">
        <v>1</v>
      </c>
      <c r="N370" s="253" t="s">
        <v>42</v>
      </c>
      <c r="O370" s="93"/>
      <c r="P370" s="254">
        <f>O370*H370</f>
        <v>0</v>
      </c>
      <c r="Q370" s="254">
        <v>0</v>
      </c>
      <c r="R370" s="254">
        <f>Q370*H370</f>
        <v>0</v>
      </c>
      <c r="S370" s="254">
        <v>0</v>
      </c>
      <c r="T370" s="255">
        <f>S370*H370</f>
        <v>0</v>
      </c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R370" s="256" t="s">
        <v>175</v>
      </c>
      <c r="AT370" s="256" t="s">
        <v>170</v>
      </c>
      <c r="AU370" s="256" t="s">
        <v>209</v>
      </c>
      <c r="AY370" s="19" t="s">
        <v>167</v>
      </c>
      <c r="BE370" s="257">
        <f>IF(N370="základní",J370,0)</f>
        <v>0</v>
      </c>
      <c r="BF370" s="257">
        <f>IF(N370="snížená",J370,0)</f>
        <v>0</v>
      </c>
      <c r="BG370" s="257">
        <f>IF(N370="zákl. přenesená",J370,0)</f>
        <v>0</v>
      </c>
      <c r="BH370" s="257">
        <f>IF(N370="sníž. přenesená",J370,0)</f>
        <v>0</v>
      </c>
      <c r="BI370" s="257">
        <f>IF(N370="nulová",J370,0)</f>
        <v>0</v>
      </c>
      <c r="BJ370" s="19" t="s">
        <v>85</v>
      </c>
      <c r="BK370" s="257">
        <f>ROUND(I370*H370,2)</f>
        <v>0</v>
      </c>
      <c r="BL370" s="19" t="s">
        <v>175</v>
      </c>
      <c r="BM370" s="256" t="s">
        <v>1758</v>
      </c>
    </row>
    <row r="371" spans="1:65" s="2" customFormat="1" ht="16.5" customHeight="1">
      <c r="A371" s="40"/>
      <c r="B371" s="41"/>
      <c r="C371" s="245" t="s">
        <v>1404</v>
      </c>
      <c r="D371" s="245" t="s">
        <v>170</v>
      </c>
      <c r="E371" s="246" t="s">
        <v>3015</v>
      </c>
      <c r="F371" s="247" t="s">
        <v>3016</v>
      </c>
      <c r="G371" s="248" t="s">
        <v>2655</v>
      </c>
      <c r="H371" s="249">
        <v>1</v>
      </c>
      <c r="I371" s="250"/>
      <c r="J371" s="251">
        <f>ROUND(I371*H371,2)</f>
        <v>0</v>
      </c>
      <c r="K371" s="247" t="s">
        <v>1</v>
      </c>
      <c r="L371" s="46"/>
      <c r="M371" s="252" t="s">
        <v>1</v>
      </c>
      <c r="N371" s="253" t="s">
        <v>42</v>
      </c>
      <c r="O371" s="93"/>
      <c r="P371" s="254">
        <f>O371*H371</f>
        <v>0</v>
      </c>
      <c r="Q371" s="254">
        <v>0</v>
      </c>
      <c r="R371" s="254">
        <f>Q371*H371</f>
        <v>0</v>
      </c>
      <c r="S371" s="254">
        <v>0</v>
      </c>
      <c r="T371" s="255">
        <f>S371*H371</f>
        <v>0</v>
      </c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R371" s="256" t="s">
        <v>175</v>
      </c>
      <c r="AT371" s="256" t="s">
        <v>170</v>
      </c>
      <c r="AU371" s="256" t="s">
        <v>209</v>
      </c>
      <c r="AY371" s="19" t="s">
        <v>167</v>
      </c>
      <c r="BE371" s="257">
        <f>IF(N371="základní",J371,0)</f>
        <v>0</v>
      </c>
      <c r="BF371" s="257">
        <f>IF(N371="snížená",J371,0)</f>
        <v>0</v>
      </c>
      <c r="BG371" s="257">
        <f>IF(N371="zákl. přenesená",J371,0)</f>
        <v>0</v>
      </c>
      <c r="BH371" s="257">
        <f>IF(N371="sníž. přenesená",J371,0)</f>
        <v>0</v>
      </c>
      <c r="BI371" s="257">
        <f>IF(N371="nulová",J371,0)</f>
        <v>0</v>
      </c>
      <c r="BJ371" s="19" t="s">
        <v>85</v>
      </c>
      <c r="BK371" s="257">
        <f>ROUND(I371*H371,2)</f>
        <v>0</v>
      </c>
      <c r="BL371" s="19" t="s">
        <v>175</v>
      </c>
      <c r="BM371" s="256" t="s">
        <v>1761</v>
      </c>
    </row>
    <row r="372" spans="1:65" s="2" customFormat="1" ht="16.5" customHeight="1">
      <c r="A372" s="40"/>
      <c r="B372" s="41"/>
      <c r="C372" s="245" t="s">
        <v>1762</v>
      </c>
      <c r="D372" s="245" t="s">
        <v>170</v>
      </c>
      <c r="E372" s="246" t="s">
        <v>2924</v>
      </c>
      <c r="F372" s="247" t="s">
        <v>2925</v>
      </c>
      <c r="G372" s="248" t="s">
        <v>2655</v>
      </c>
      <c r="H372" s="249">
        <v>2</v>
      </c>
      <c r="I372" s="250"/>
      <c r="J372" s="251">
        <f>ROUND(I372*H372,2)</f>
        <v>0</v>
      </c>
      <c r="K372" s="247" t="s">
        <v>1</v>
      </c>
      <c r="L372" s="46"/>
      <c r="M372" s="252" t="s">
        <v>1</v>
      </c>
      <c r="N372" s="253" t="s">
        <v>42</v>
      </c>
      <c r="O372" s="93"/>
      <c r="P372" s="254">
        <f>O372*H372</f>
        <v>0</v>
      </c>
      <c r="Q372" s="254">
        <v>0</v>
      </c>
      <c r="R372" s="254">
        <f>Q372*H372</f>
        <v>0</v>
      </c>
      <c r="S372" s="254">
        <v>0</v>
      </c>
      <c r="T372" s="255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56" t="s">
        <v>175</v>
      </c>
      <c r="AT372" s="256" t="s">
        <v>170</v>
      </c>
      <c r="AU372" s="256" t="s">
        <v>209</v>
      </c>
      <c r="AY372" s="19" t="s">
        <v>167</v>
      </c>
      <c r="BE372" s="257">
        <f>IF(N372="základní",J372,0)</f>
        <v>0</v>
      </c>
      <c r="BF372" s="257">
        <f>IF(N372="snížená",J372,0)</f>
        <v>0</v>
      </c>
      <c r="BG372" s="257">
        <f>IF(N372="zákl. přenesená",J372,0)</f>
        <v>0</v>
      </c>
      <c r="BH372" s="257">
        <f>IF(N372="sníž. přenesená",J372,0)</f>
        <v>0</v>
      </c>
      <c r="BI372" s="257">
        <f>IF(N372="nulová",J372,0)</f>
        <v>0</v>
      </c>
      <c r="BJ372" s="19" t="s">
        <v>85</v>
      </c>
      <c r="BK372" s="257">
        <f>ROUND(I372*H372,2)</f>
        <v>0</v>
      </c>
      <c r="BL372" s="19" t="s">
        <v>175</v>
      </c>
      <c r="BM372" s="256" t="s">
        <v>1765</v>
      </c>
    </row>
    <row r="373" spans="1:65" s="2" customFormat="1" ht="16.5" customHeight="1">
      <c r="A373" s="40"/>
      <c r="B373" s="41"/>
      <c r="C373" s="245" t="s">
        <v>1407</v>
      </c>
      <c r="D373" s="245" t="s">
        <v>170</v>
      </c>
      <c r="E373" s="246" t="s">
        <v>3017</v>
      </c>
      <c r="F373" s="247" t="s">
        <v>3018</v>
      </c>
      <c r="G373" s="248" t="s">
        <v>2655</v>
      </c>
      <c r="H373" s="249">
        <v>2</v>
      </c>
      <c r="I373" s="250"/>
      <c r="J373" s="251">
        <f>ROUND(I373*H373,2)</f>
        <v>0</v>
      </c>
      <c r="K373" s="247" t="s">
        <v>1</v>
      </c>
      <c r="L373" s="46"/>
      <c r="M373" s="252" t="s">
        <v>1</v>
      </c>
      <c r="N373" s="253" t="s">
        <v>42</v>
      </c>
      <c r="O373" s="93"/>
      <c r="P373" s="254">
        <f>O373*H373</f>
        <v>0</v>
      </c>
      <c r="Q373" s="254">
        <v>0</v>
      </c>
      <c r="R373" s="254">
        <f>Q373*H373</f>
        <v>0</v>
      </c>
      <c r="S373" s="254">
        <v>0</v>
      </c>
      <c r="T373" s="255">
        <f>S373*H373</f>
        <v>0</v>
      </c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R373" s="256" t="s">
        <v>175</v>
      </c>
      <c r="AT373" s="256" t="s">
        <v>170</v>
      </c>
      <c r="AU373" s="256" t="s">
        <v>209</v>
      </c>
      <c r="AY373" s="19" t="s">
        <v>167</v>
      </c>
      <c r="BE373" s="257">
        <f>IF(N373="základní",J373,0)</f>
        <v>0</v>
      </c>
      <c r="BF373" s="257">
        <f>IF(N373="snížená",J373,0)</f>
        <v>0</v>
      </c>
      <c r="BG373" s="257">
        <f>IF(N373="zákl. přenesená",J373,0)</f>
        <v>0</v>
      </c>
      <c r="BH373" s="257">
        <f>IF(N373="sníž. přenesená",J373,0)</f>
        <v>0</v>
      </c>
      <c r="BI373" s="257">
        <f>IF(N373="nulová",J373,0)</f>
        <v>0</v>
      </c>
      <c r="BJ373" s="19" t="s">
        <v>85</v>
      </c>
      <c r="BK373" s="257">
        <f>ROUND(I373*H373,2)</f>
        <v>0</v>
      </c>
      <c r="BL373" s="19" t="s">
        <v>175</v>
      </c>
      <c r="BM373" s="256" t="s">
        <v>1768</v>
      </c>
    </row>
    <row r="374" spans="1:65" s="2" customFormat="1" ht="21.75" customHeight="1">
      <c r="A374" s="40"/>
      <c r="B374" s="41"/>
      <c r="C374" s="245" t="s">
        <v>1769</v>
      </c>
      <c r="D374" s="245" t="s">
        <v>170</v>
      </c>
      <c r="E374" s="246" t="s">
        <v>3019</v>
      </c>
      <c r="F374" s="247" t="s">
        <v>3020</v>
      </c>
      <c r="G374" s="248" t="s">
        <v>348</v>
      </c>
      <c r="H374" s="249">
        <v>1</v>
      </c>
      <c r="I374" s="250"/>
      <c r="J374" s="251">
        <f>ROUND(I374*H374,2)</f>
        <v>0</v>
      </c>
      <c r="K374" s="247" t="s">
        <v>1</v>
      </c>
      <c r="L374" s="46"/>
      <c r="M374" s="252" t="s">
        <v>1</v>
      </c>
      <c r="N374" s="253" t="s">
        <v>42</v>
      </c>
      <c r="O374" s="93"/>
      <c r="P374" s="254">
        <f>O374*H374</f>
        <v>0</v>
      </c>
      <c r="Q374" s="254">
        <v>0</v>
      </c>
      <c r="R374" s="254">
        <f>Q374*H374</f>
        <v>0</v>
      </c>
      <c r="S374" s="254">
        <v>0</v>
      </c>
      <c r="T374" s="255">
        <f>S374*H374</f>
        <v>0</v>
      </c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R374" s="256" t="s">
        <v>175</v>
      </c>
      <c r="AT374" s="256" t="s">
        <v>170</v>
      </c>
      <c r="AU374" s="256" t="s">
        <v>209</v>
      </c>
      <c r="AY374" s="19" t="s">
        <v>167</v>
      </c>
      <c r="BE374" s="257">
        <f>IF(N374="základní",J374,0)</f>
        <v>0</v>
      </c>
      <c r="BF374" s="257">
        <f>IF(N374="snížená",J374,0)</f>
        <v>0</v>
      </c>
      <c r="BG374" s="257">
        <f>IF(N374="zákl. přenesená",J374,0)</f>
        <v>0</v>
      </c>
      <c r="BH374" s="257">
        <f>IF(N374="sníž. přenesená",J374,0)</f>
        <v>0</v>
      </c>
      <c r="BI374" s="257">
        <f>IF(N374="nulová",J374,0)</f>
        <v>0</v>
      </c>
      <c r="BJ374" s="19" t="s">
        <v>85</v>
      </c>
      <c r="BK374" s="257">
        <f>ROUND(I374*H374,2)</f>
        <v>0</v>
      </c>
      <c r="BL374" s="19" t="s">
        <v>175</v>
      </c>
      <c r="BM374" s="256" t="s">
        <v>1772</v>
      </c>
    </row>
    <row r="375" spans="1:65" s="2" customFormat="1" ht="16.5" customHeight="1">
      <c r="A375" s="40"/>
      <c r="B375" s="41"/>
      <c r="C375" s="245" t="s">
        <v>1411</v>
      </c>
      <c r="D375" s="245" t="s">
        <v>170</v>
      </c>
      <c r="E375" s="246" t="s">
        <v>3021</v>
      </c>
      <c r="F375" s="247" t="s">
        <v>573</v>
      </c>
      <c r="G375" s="248" t="s">
        <v>348</v>
      </c>
      <c r="H375" s="249">
        <v>1</v>
      </c>
      <c r="I375" s="250"/>
      <c r="J375" s="251">
        <f>ROUND(I375*H375,2)</f>
        <v>0</v>
      </c>
      <c r="K375" s="247" t="s">
        <v>1</v>
      </c>
      <c r="L375" s="46"/>
      <c r="M375" s="252" t="s">
        <v>1</v>
      </c>
      <c r="N375" s="253" t="s">
        <v>42</v>
      </c>
      <c r="O375" s="93"/>
      <c r="P375" s="254">
        <f>O375*H375</f>
        <v>0</v>
      </c>
      <c r="Q375" s="254">
        <v>0</v>
      </c>
      <c r="R375" s="254">
        <f>Q375*H375</f>
        <v>0</v>
      </c>
      <c r="S375" s="254">
        <v>0</v>
      </c>
      <c r="T375" s="255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56" t="s">
        <v>175</v>
      </c>
      <c r="AT375" s="256" t="s">
        <v>170</v>
      </c>
      <c r="AU375" s="256" t="s">
        <v>209</v>
      </c>
      <c r="AY375" s="19" t="s">
        <v>167</v>
      </c>
      <c r="BE375" s="257">
        <f>IF(N375="základní",J375,0)</f>
        <v>0</v>
      </c>
      <c r="BF375" s="257">
        <f>IF(N375="snížená",J375,0)</f>
        <v>0</v>
      </c>
      <c r="BG375" s="257">
        <f>IF(N375="zákl. přenesená",J375,0)</f>
        <v>0</v>
      </c>
      <c r="BH375" s="257">
        <f>IF(N375="sníž. přenesená",J375,0)</f>
        <v>0</v>
      </c>
      <c r="BI375" s="257">
        <f>IF(N375="nulová",J375,0)</f>
        <v>0</v>
      </c>
      <c r="BJ375" s="19" t="s">
        <v>85</v>
      </c>
      <c r="BK375" s="257">
        <f>ROUND(I375*H375,2)</f>
        <v>0</v>
      </c>
      <c r="BL375" s="19" t="s">
        <v>175</v>
      </c>
      <c r="BM375" s="256" t="s">
        <v>1775</v>
      </c>
    </row>
    <row r="376" spans="1:65" s="2" customFormat="1" ht="16.5" customHeight="1">
      <c r="A376" s="40"/>
      <c r="B376" s="41"/>
      <c r="C376" s="245" t="s">
        <v>1776</v>
      </c>
      <c r="D376" s="245" t="s">
        <v>170</v>
      </c>
      <c r="E376" s="246" t="s">
        <v>3022</v>
      </c>
      <c r="F376" s="247" t="s">
        <v>3023</v>
      </c>
      <c r="G376" s="248" t="s">
        <v>348</v>
      </c>
      <c r="H376" s="249">
        <v>1</v>
      </c>
      <c r="I376" s="250"/>
      <c r="J376" s="251">
        <f>ROUND(I376*H376,2)</f>
        <v>0</v>
      </c>
      <c r="K376" s="247" t="s">
        <v>1</v>
      </c>
      <c r="L376" s="46"/>
      <c r="M376" s="252" t="s">
        <v>1</v>
      </c>
      <c r="N376" s="253" t="s">
        <v>42</v>
      </c>
      <c r="O376" s="93"/>
      <c r="P376" s="254">
        <f>O376*H376</f>
        <v>0</v>
      </c>
      <c r="Q376" s="254">
        <v>0</v>
      </c>
      <c r="R376" s="254">
        <f>Q376*H376</f>
        <v>0</v>
      </c>
      <c r="S376" s="254">
        <v>0</v>
      </c>
      <c r="T376" s="255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56" t="s">
        <v>175</v>
      </c>
      <c r="AT376" s="256" t="s">
        <v>170</v>
      </c>
      <c r="AU376" s="256" t="s">
        <v>209</v>
      </c>
      <c r="AY376" s="19" t="s">
        <v>167</v>
      </c>
      <c r="BE376" s="257">
        <f>IF(N376="základní",J376,0)</f>
        <v>0</v>
      </c>
      <c r="BF376" s="257">
        <f>IF(N376="snížená",J376,0)</f>
        <v>0</v>
      </c>
      <c r="BG376" s="257">
        <f>IF(N376="zákl. přenesená",J376,0)</f>
        <v>0</v>
      </c>
      <c r="BH376" s="257">
        <f>IF(N376="sníž. přenesená",J376,0)</f>
        <v>0</v>
      </c>
      <c r="BI376" s="257">
        <f>IF(N376="nulová",J376,0)</f>
        <v>0</v>
      </c>
      <c r="BJ376" s="19" t="s">
        <v>85</v>
      </c>
      <c r="BK376" s="257">
        <f>ROUND(I376*H376,2)</f>
        <v>0</v>
      </c>
      <c r="BL376" s="19" t="s">
        <v>175</v>
      </c>
      <c r="BM376" s="256" t="s">
        <v>1779</v>
      </c>
    </row>
    <row r="377" spans="1:65" s="2" customFormat="1" ht="16.5" customHeight="1">
      <c r="A377" s="40"/>
      <c r="B377" s="41"/>
      <c r="C377" s="245" t="s">
        <v>1414</v>
      </c>
      <c r="D377" s="245" t="s">
        <v>170</v>
      </c>
      <c r="E377" s="246" t="s">
        <v>3024</v>
      </c>
      <c r="F377" s="247" t="s">
        <v>3025</v>
      </c>
      <c r="G377" s="248" t="s">
        <v>348</v>
      </c>
      <c r="H377" s="249">
        <v>1</v>
      </c>
      <c r="I377" s="250"/>
      <c r="J377" s="251">
        <f>ROUND(I377*H377,2)</f>
        <v>0</v>
      </c>
      <c r="K377" s="247" t="s">
        <v>1</v>
      </c>
      <c r="L377" s="46"/>
      <c r="M377" s="252" t="s">
        <v>1</v>
      </c>
      <c r="N377" s="253" t="s">
        <v>42</v>
      </c>
      <c r="O377" s="93"/>
      <c r="P377" s="254">
        <f>O377*H377</f>
        <v>0</v>
      </c>
      <c r="Q377" s="254">
        <v>0</v>
      </c>
      <c r="R377" s="254">
        <f>Q377*H377</f>
        <v>0</v>
      </c>
      <c r="S377" s="254">
        <v>0</v>
      </c>
      <c r="T377" s="255">
        <f>S377*H377</f>
        <v>0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56" t="s">
        <v>175</v>
      </c>
      <c r="AT377" s="256" t="s">
        <v>170</v>
      </c>
      <c r="AU377" s="256" t="s">
        <v>209</v>
      </c>
      <c r="AY377" s="19" t="s">
        <v>167</v>
      </c>
      <c r="BE377" s="257">
        <f>IF(N377="základní",J377,0)</f>
        <v>0</v>
      </c>
      <c r="BF377" s="257">
        <f>IF(N377="snížená",J377,0)</f>
        <v>0</v>
      </c>
      <c r="BG377" s="257">
        <f>IF(N377="zákl. přenesená",J377,0)</f>
        <v>0</v>
      </c>
      <c r="BH377" s="257">
        <f>IF(N377="sníž. přenesená",J377,0)</f>
        <v>0</v>
      </c>
      <c r="BI377" s="257">
        <f>IF(N377="nulová",J377,0)</f>
        <v>0</v>
      </c>
      <c r="BJ377" s="19" t="s">
        <v>85</v>
      </c>
      <c r="BK377" s="257">
        <f>ROUND(I377*H377,2)</f>
        <v>0</v>
      </c>
      <c r="BL377" s="19" t="s">
        <v>175</v>
      </c>
      <c r="BM377" s="256" t="s">
        <v>1782</v>
      </c>
    </row>
    <row r="378" spans="1:63" s="12" customFormat="1" ht="20.85" customHeight="1">
      <c r="A378" s="12"/>
      <c r="B378" s="229"/>
      <c r="C378" s="230"/>
      <c r="D378" s="231" t="s">
        <v>76</v>
      </c>
      <c r="E378" s="243" t="s">
        <v>3026</v>
      </c>
      <c r="F378" s="243" t="s">
        <v>3027</v>
      </c>
      <c r="G378" s="230"/>
      <c r="H378" s="230"/>
      <c r="I378" s="233"/>
      <c r="J378" s="244">
        <f>BK378</f>
        <v>0</v>
      </c>
      <c r="K378" s="230"/>
      <c r="L378" s="235"/>
      <c r="M378" s="236"/>
      <c r="N378" s="237"/>
      <c r="O378" s="237"/>
      <c r="P378" s="238">
        <f>SUM(P379:P384)</f>
        <v>0</v>
      </c>
      <c r="Q378" s="237"/>
      <c r="R378" s="238">
        <f>SUM(R379:R384)</f>
        <v>0</v>
      </c>
      <c r="S378" s="237"/>
      <c r="T378" s="239">
        <f>SUM(T379:T384)</f>
        <v>0</v>
      </c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R378" s="240" t="s">
        <v>85</v>
      </c>
      <c r="AT378" s="241" t="s">
        <v>76</v>
      </c>
      <c r="AU378" s="241" t="s">
        <v>87</v>
      </c>
      <c r="AY378" s="240" t="s">
        <v>167</v>
      </c>
      <c r="BK378" s="242">
        <f>SUM(BK379:BK384)</f>
        <v>0</v>
      </c>
    </row>
    <row r="379" spans="1:65" s="2" customFormat="1" ht="33" customHeight="1">
      <c r="A379" s="40"/>
      <c r="B379" s="41"/>
      <c r="C379" s="245" t="s">
        <v>1783</v>
      </c>
      <c r="D379" s="245" t="s">
        <v>170</v>
      </c>
      <c r="E379" s="246" t="s">
        <v>3028</v>
      </c>
      <c r="F379" s="247" t="s">
        <v>3029</v>
      </c>
      <c r="G379" s="248" t="s">
        <v>348</v>
      </c>
      <c r="H379" s="249">
        <v>1</v>
      </c>
      <c r="I379" s="250"/>
      <c r="J379" s="251">
        <f>ROUND(I379*H379,2)</f>
        <v>0</v>
      </c>
      <c r="K379" s="247" t="s">
        <v>1</v>
      </c>
      <c r="L379" s="46"/>
      <c r="M379" s="252" t="s">
        <v>1</v>
      </c>
      <c r="N379" s="253" t="s">
        <v>42</v>
      </c>
      <c r="O379" s="93"/>
      <c r="P379" s="254">
        <f>O379*H379</f>
        <v>0</v>
      </c>
      <c r="Q379" s="254">
        <v>0</v>
      </c>
      <c r="R379" s="254">
        <f>Q379*H379</f>
        <v>0</v>
      </c>
      <c r="S379" s="254">
        <v>0</v>
      </c>
      <c r="T379" s="255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56" t="s">
        <v>175</v>
      </c>
      <c r="AT379" s="256" t="s">
        <v>170</v>
      </c>
      <c r="AU379" s="256" t="s">
        <v>209</v>
      </c>
      <c r="AY379" s="19" t="s">
        <v>167</v>
      </c>
      <c r="BE379" s="257">
        <f>IF(N379="základní",J379,0)</f>
        <v>0</v>
      </c>
      <c r="BF379" s="257">
        <f>IF(N379="snížená",J379,0)</f>
        <v>0</v>
      </c>
      <c r="BG379" s="257">
        <f>IF(N379="zákl. přenesená",J379,0)</f>
        <v>0</v>
      </c>
      <c r="BH379" s="257">
        <f>IF(N379="sníž. přenesená",J379,0)</f>
        <v>0</v>
      </c>
      <c r="BI379" s="257">
        <f>IF(N379="nulová",J379,0)</f>
        <v>0</v>
      </c>
      <c r="BJ379" s="19" t="s">
        <v>85</v>
      </c>
      <c r="BK379" s="257">
        <f>ROUND(I379*H379,2)</f>
        <v>0</v>
      </c>
      <c r="BL379" s="19" t="s">
        <v>175</v>
      </c>
      <c r="BM379" s="256" t="s">
        <v>1786</v>
      </c>
    </row>
    <row r="380" spans="1:65" s="2" customFormat="1" ht="16.5" customHeight="1">
      <c r="A380" s="40"/>
      <c r="B380" s="41"/>
      <c r="C380" s="245" t="s">
        <v>1418</v>
      </c>
      <c r="D380" s="245" t="s">
        <v>170</v>
      </c>
      <c r="E380" s="246" t="s">
        <v>3030</v>
      </c>
      <c r="F380" s="247" t="s">
        <v>3031</v>
      </c>
      <c r="G380" s="248" t="s">
        <v>348</v>
      </c>
      <c r="H380" s="249">
        <v>1</v>
      </c>
      <c r="I380" s="250"/>
      <c r="J380" s="251">
        <f>ROUND(I380*H380,2)</f>
        <v>0</v>
      </c>
      <c r="K380" s="247" t="s">
        <v>1</v>
      </c>
      <c r="L380" s="46"/>
      <c r="M380" s="252" t="s">
        <v>1</v>
      </c>
      <c r="N380" s="253" t="s">
        <v>42</v>
      </c>
      <c r="O380" s="93"/>
      <c r="P380" s="254">
        <f>O380*H380</f>
        <v>0</v>
      </c>
      <c r="Q380" s="254">
        <v>0</v>
      </c>
      <c r="R380" s="254">
        <f>Q380*H380</f>
        <v>0</v>
      </c>
      <c r="S380" s="254">
        <v>0</v>
      </c>
      <c r="T380" s="255">
        <f>S380*H380</f>
        <v>0</v>
      </c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R380" s="256" t="s">
        <v>175</v>
      </c>
      <c r="AT380" s="256" t="s">
        <v>170</v>
      </c>
      <c r="AU380" s="256" t="s">
        <v>209</v>
      </c>
      <c r="AY380" s="19" t="s">
        <v>167</v>
      </c>
      <c r="BE380" s="257">
        <f>IF(N380="základní",J380,0)</f>
        <v>0</v>
      </c>
      <c r="BF380" s="257">
        <f>IF(N380="snížená",J380,0)</f>
        <v>0</v>
      </c>
      <c r="BG380" s="257">
        <f>IF(N380="zákl. přenesená",J380,0)</f>
        <v>0</v>
      </c>
      <c r="BH380" s="257">
        <f>IF(N380="sníž. přenesená",J380,0)</f>
        <v>0</v>
      </c>
      <c r="BI380" s="257">
        <f>IF(N380="nulová",J380,0)</f>
        <v>0</v>
      </c>
      <c r="BJ380" s="19" t="s">
        <v>85</v>
      </c>
      <c r="BK380" s="257">
        <f>ROUND(I380*H380,2)</f>
        <v>0</v>
      </c>
      <c r="BL380" s="19" t="s">
        <v>175</v>
      </c>
      <c r="BM380" s="256" t="s">
        <v>1789</v>
      </c>
    </row>
    <row r="381" spans="1:65" s="2" customFormat="1" ht="16.5" customHeight="1">
      <c r="A381" s="40"/>
      <c r="B381" s="41"/>
      <c r="C381" s="245" t="s">
        <v>1790</v>
      </c>
      <c r="D381" s="245" t="s">
        <v>170</v>
      </c>
      <c r="E381" s="246" t="s">
        <v>3032</v>
      </c>
      <c r="F381" s="247" t="s">
        <v>3033</v>
      </c>
      <c r="G381" s="248" t="s">
        <v>348</v>
      </c>
      <c r="H381" s="249">
        <v>1</v>
      </c>
      <c r="I381" s="250"/>
      <c r="J381" s="251">
        <f>ROUND(I381*H381,2)</f>
        <v>0</v>
      </c>
      <c r="K381" s="247" t="s">
        <v>1</v>
      </c>
      <c r="L381" s="46"/>
      <c r="M381" s="252" t="s">
        <v>1</v>
      </c>
      <c r="N381" s="253" t="s">
        <v>42</v>
      </c>
      <c r="O381" s="93"/>
      <c r="P381" s="254">
        <f>O381*H381</f>
        <v>0</v>
      </c>
      <c r="Q381" s="254">
        <v>0</v>
      </c>
      <c r="R381" s="254">
        <f>Q381*H381</f>
        <v>0</v>
      </c>
      <c r="S381" s="254">
        <v>0</v>
      </c>
      <c r="T381" s="255">
        <f>S381*H381</f>
        <v>0</v>
      </c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R381" s="256" t="s">
        <v>175</v>
      </c>
      <c r="AT381" s="256" t="s">
        <v>170</v>
      </c>
      <c r="AU381" s="256" t="s">
        <v>209</v>
      </c>
      <c r="AY381" s="19" t="s">
        <v>167</v>
      </c>
      <c r="BE381" s="257">
        <f>IF(N381="základní",J381,0)</f>
        <v>0</v>
      </c>
      <c r="BF381" s="257">
        <f>IF(N381="snížená",J381,0)</f>
        <v>0</v>
      </c>
      <c r="BG381" s="257">
        <f>IF(N381="zákl. přenesená",J381,0)</f>
        <v>0</v>
      </c>
      <c r="BH381" s="257">
        <f>IF(N381="sníž. přenesená",J381,0)</f>
        <v>0</v>
      </c>
      <c r="BI381" s="257">
        <f>IF(N381="nulová",J381,0)</f>
        <v>0</v>
      </c>
      <c r="BJ381" s="19" t="s">
        <v>85</v>
      </c>
      <c r="BK381" s="257">
        <f>ROUND(I381*H381,2)</f>
        <v>0</v>
      </c>
      <c r="BL381" s="19" t="s">
        <v>175</v>
      </c>
      <c r="BM381" s="256" t="s">
        <v>1793</v>
      </c>
    </row>
    <row r="382" spans="1:65" s="2" customFormat="1" ht="16.5" customHeight="1">
      <c r="A382" s="40"/>
      <c r="B382" s="41"/>
      <c r="C382" s="245" t="s">
        <v>1421</v>
      </c>
      <c r="D382" s="245" t="s">
        <v>170</v>
      </c>
      <c r="E382" s="246" t="s">
        <v>3034</v>
      </c>
      <c r="F382" s="247" t="s">
        <v>3035</v>
      </c>
      <c r="G382" s="248" t="s">
        <v>2655</v>
      </c>
      <c r="H382" s="249">
        <v>1</v>
      </c>
      <c r="I382" s="250"/>
      <c r="J382" s="251">
        <f>ROUND(I382*H382,2)</f>
        <v>0</v>
      </c>
      <c r="K382" s="247" t="s">
        <v>1</v>
      </c>
      <c r="L382" s="46"/>
      <c r="M382" s="252" t="s">
        <v>1</v>
      </c>
      <c r="N382" s="253" t="s">
        <v>42</v>
      </c>
      <c r="O382" s="93"/>
      <c r="P382" s="254">
        <f>O382*H382</f>
        <v>0</v>
      </c>
      <c r="Q382" s="254">
        <v>0</v>
      </c>
      <c r="R382" s="254">
        <f>Q382*H382</f>
        <v>0</v>
      </c>
      <c r="S382" s="254">
        <v>0</v>
      </c>
      <c r="T382" s="255">
        <f>S382*H382</f>
        <v>0</v>
      </c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56" t="s">
        <v>175</v>
      </c>
      <c r="AT382" s="256" t="s">
        <v>170</v>
      </c>
      <c r="AU382" s="256" t="s">
        <v>209</v>
      </c>
      <c r="AY382" s="19" t="s">
        <v>167</v>
      </c>
      <c r="BE382" s="257">
        <f>IF(N382="základní",J382,0)</f>
        <v>0</v>
      </c>
      <c r="BF382" s="257">
        <f>IF(N382="snížená",J382,0)</f>
        <v>0</v>
      </c>
      <c r="BG382" s="257">
        <f>IF(N382="zákl. přenesená",J382,0)</f>
        <v>0</v>
      </c>
      <c r="BH382" s="257">
        <f>IF(N382="sníž. přenesená",J382,0)</f>
        <v>0</v>
      </c>
      <c r="BI382" s="257">
        <f>IF(N382="nulová",J382,0)</f>
        <v>0</v>
      </c>
      <c r="BJ382" s="19" t="s">
        <v>85</v>
      </c>
      <c r="BK382" s="257">
        <f>ROUND(I382*H382,2)</f>
        <v>0</v>
      </c>
      <c r="BL382" s="19" t="s">
        <v>175</v>
      </c>
      <c r="BM382" s="256" t="s">
        <v>1796</v>
      </c>
    </row>
    <row r="383" spans="1:65" s="2" customFormat="1" ht="21.75" customHeight="1">
      <c r="A383" s="40"/>
      <c r="B383" s="41"/>
      <c r="C383" s="245" t="s">
        <v>1797</v>
      </c>
      <c r="D383" s="245" t="s">
        <v>170</v>
      </c>
      <c r="E383" s="246" t="s">
        <v>3036</v>
      </c>
      <c r="F383" s="247" t="s">
        <v>3037</v>
      </c>
      <c r="G383" s="248" t="s">
        <v>348</v>
      </c>
      <c r="H383" s="249">
        <v>1</v>
      </c>
      <c r="I383" s="250"/>
      <c r="J383" s="251">
        <f>ROUND(I383*H383,2)</f>
        <v>0</v>
      </c>
      <c r="K383" s="247" t="s">
        <v>1</v>
      </c>
      <c r="L383" s="46"/>
      <c r="M383" s="252" t="s">
        <v>1</v>
      </c>
      <c r="N383" s="253" t="s">
        <v>42</v>
      </c>
      <c r="O383" s="93"/>
      <c r="P383" s="254">
        <f>O383*H383</f>
        <v>0</v>
      </c>
      <c r="Q383" s="254">
        <v>0</v>
      </c>
      <c r="R383" s="254">
        <f>Q383*H383</f>
        <v>0</v>
      </c>
      <c r="S383" s="254">
        <v>0</v>
      </c>
      <c r="T383" s="255">
        <f>S383*H383</f>
        <v>0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56" t="s">
        <v>175</v>
      </c>
      <c r="AT383" s="256" t="s">
        <v>170</v>
      </c>
      <c r="AU383" s="256" t="s">
        <v>209</v>
      </c>
      <c r="AY383" s="19" t="s">
        <v>167</v>
      </c>
      <c r="BE383" s="257">
        <f>IF(N383="základní",J383,0)</f>
        <v>0</v>
      </c>
      <c r="BF383" s="257">
        <f>IF(N383="snížená",J383,0)</f>
        <v>0</v>
      </c>
      <c r="BG383" s="257">
        <f>IF(N383="zákl. přenesená",J383,0)</f>
        <v>0</v>
      </c>
      <c r="BH383" s="257">
        <f>IF(N383="sníž. přenesená",J383,0)</f>
        <v>0</v>
      </c>
      <c r="BI383" s="257">
        <f>IF(N383="nulová",J383,0)</f>
        <v>0</v>
      </c>
      <c r="BJ383" s="19" t="s">
        <v>85</v>
      </c>
      <c r="BK383" s="257">
        <f>ROUND(I383*H383,2)</f>
        <v>0</v>
      </c>
      <c r="BL383" s="19" t="s">
        <v>175</v>
      </c>
      <c r="BM383" s="256" t="s">
        <v>1800</v>
      </c>
    </row>
    <row r="384" spans="1:65" s="2" customFormat="1" ht="16.5" customHeight="1">
      <c r="A384" s="40"/>
      <c r="B384" s="41"/>
      <c r="C384" s="245" t="s">
        <v>1425</v>
      </c>
      <c r="D384" s="245" t="s">
        <v>170</v>
      </c>
      <c r="E384" s="246" t="s">
        <v>3038</v>
      </c>
      <c r="F384" s="247" t="s">
        <v>573</v>
      </c>
      <c r="G384" s="248" t="s">
        <v>348</v>
      </c>
      <c r="H384" s="249">
        <v>1</v>
      </c>
      <c r="I384" s="250"/>
      <c r="J384" s="251">
        <f>ROUND(I384*H384,2)</f>
        <v>0</v>
      </c>
      <c r="K384" s="247" t="s">
        <v>1</v>
      </c>
      <c r="L384" s="46"/>
      <c r="M384" s="252" t="s">
        <v>1</v>
      </c>
      <c r="N384" s="253" t="s">
        <v>42</v>
      </c>
      <c r="O384" s="93"/>
      <c r="P384" s="254">
        <f>O384*H384</f>
        <v>0</v>
      </c>
      <c r="Q384" s="254">
        <v>0</v>
      </c>
      <c r="R384" s="254">
        <f>Q384*H384</f>
        <v>0</v>
      </c>
      <c r="S384" s="254">
        <v>0</v>
      </c>
      <c r="T384" s="255">
        <f>S384*H384</f>
        <v>0</v>
      </c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R384" s="256" t="s">
        <v>175</v>
      </c>
      <c r="AT384" s="256" t="s">
        <v>170</v>
      </c>
      <c r="AU384" s="256" t="s">
        <v>209</v>
      </c>
      <c r="AY384" s="19" t="s">
        <v>167</v>
      </c>
      <c r="BE384" s="257">
        <f>IF(N384="základní",J384,0)</f>
        <v>0</v>
      </c>
      <c r="BF384" s="257">
        <f>IF(N384="snížená",J384,0)</f>
        <v>0</v>
      </c>
      <c r="BG384" s="257">
        <f>IF(N384="zákl. přenesená",J384,0)</f>
        <v>0</v>
      </c>
      <c r="BH384" s="257">
        <f>IF(N384="sníž. přenesená",J384,0)</f>
        <v>0</v>
      </c>
      <c r="BI384" s="257">
        <f>IF(N384="nulová",J384,0)</f>
        <v>0</v>
      </c>
      <c r="BJ384" s="19" t="s">
        <v>85</v>
      </c>
      <c r="BK384" s="257">
        <f>ROUND(I384*H384,2)</f>
        <v>0</v>
      </c>
      <c r="BL384" s="19" t="s">
        <v>175</v>
      </c>
      <c r="BM384" s="256" t="s">
        <v>1803</v>
      </c>
    </row>
    <row r="385" spans="1:63" s="12" customFormat="1" ht="20.85" customHeight="1">
      <c r="A385" s="12"/>
      <c r="B385" s="229"/>
      <c r="C385" s="230"/>
      <c r="D385" s="231" t="s">
        <v>76</v>
      </c>
      <c r="E385" s="243" t="s">
        <v>3039</v>
      </c>
      <c r="F385" s="243" t="s">
        <v>3040</v>
      </c>
      <c r="G385" s="230"/>
      <c r="H385" s="230"/>
      <c r="I385" s="233"/>
      <c r="J385" s="244">
        <f>BK385</f>
        <v>0</v>
      </c>
      <c r="K385" s="230"/>
      <c r="L385" s="235"/>
      <c r="M385" s="236"/>
      <c r="N385" s="237"/>
      <c r="O385" s="237"/>
      <c r="P385" s="238">
        <f>SUM(P386:P395)</f>
        <v>0</v>
      </c>
      <c r="Q385" s="237"/>
      <c r="R385" s="238">
        <f>SUM(R386:R395)</f>
        <v>0</v>
      </c>
      <c r="S385" s="237"/>
      <c r="T385" s="239">
        <f>SUM(T386:T395)</f>
        <v>0</v>
      </c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R385" s="240" t="s">
        <v>85</v>
      </c>
      <c r="AT385" s="241" t="s">
        <v>76</v>
      </c>
      <c r="AU385" s="241" t="s">
        <v>87</v>
      </c>
      <c r="AY385" s="240" t="s">
        <v>167</v>
      </c>
      <c r="BK385" s="242">
        <f>SUM(BK386:BK395)</f>
        <v>0</v>
      </c>
    </row>
    <row r="386" spans="1:65" s="2" customFormat="1" ht="21.75" customHeight="1">
      <c r="A386" s="40"/>
      <c r="B386" s="41"/>
      <c r="C386" s="245" t="s">
        <v>1804</v>
      </c>
      <c r="D386" s="245" t="s">
        <v>170</v>
      </c>
      <c r="E386" s="246" t="s">
        <v>3041</v>
      </c>
      <c r="F386" s="247" t="s">
        <v>3042</v>
      </c>
      <c r="G386" s="248" t="s">
        <v>267</v>
      </c>
      <c r="H386" s="249">
        <v>102</v>
      </c>
      <c r="I386" s="250"/>
      <c r="J386" s="251">
        <f>ROUND(I386*H386,2)</f>
        <v>0</v>
      </c>
      <c r="K386" s="247" t="s">
        <v>1</v>
      </c>
      <c r="L386" s="46"/>
      <c r="M386" s="252" t="s">
        <v>1</v>
      </c>
      <c r="N386" s="253" t="s">
        <v>42</v>
      </c>
      <c r="O386" s="93"/>
      <c r="P386" s="254">
        <f>O386*H386</f>
        <v>0</v>
      </c>
      <c r="Q386" s="254">
        <v>0</v>
      </c>
      <c r="R386" s="254">
        <f>Q386*H386</f>
        <v>0</v>
      </c>
      <c r="S386" s="254">
        <v>0</v>
      </c>
      <c r="T386" s="255">
        <f>S386*H386</f>
        <v>0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56" t="s">
        <v>175</v>
      </c>
      <c r="AT386" s="256" t="s">
        <v>170</v>
      </c>
      <c r="AU386" s="256" t="s">
        <v>209</v>
      </c>
      <c r="AY386" s="19" t="s">
        <v>167</v>
      </c>
      <c r="BE386" s="257">
        <f>IF(N386="základní",J386,0)</f>
        <v>0</v>
      </c>
      <c r="BF386" s="257">
        <f>IF(N386="snížená",J386,0)</f>
        <v>0</v>
      </c>
      <c r="BG386" s="257">
        <f>IF(N386="zákl. přenesená",J386,0)</f>
        <v>0</v>
      </c>
      <c r="BH386" s="257">
        <f>IF(N386="sníž. přenesená",J386,0)</f>
        <v>0</v>
      </c>
      <c r="BI386" s="257">
        <f>IF(N386="nulová",J386,0)</f>
        <v>0</v>
      </c>
      <c r="BJ386" s="19" t="s">
        <v>85</v>
      </c>
      <c r="BK386" s="257">
        <f>ROUND(I386*H386,2)</f>
        <v>0</v>
      </c>
      <c r="BL386" s="19" t="s">
        <v>175</v>
      </c>
      <c r="BM386" s="256" t="s">
        <v>1807</v>
      </c>
    </row>
    <row r="387" spans="1:65" s="2" customFormat="1" ht="21.75" customHeight="1">
      <c r="A387" s="40"/>
      <c r="B387" s="41"/>
      <c r="C387" s="245" t="s">
        <v>1428</v>
      </c>
      <c r="D387" s="245" t="s">
        <v>170</v>
      </c>
      <c r="E387" s="246" t="s">
        <v>2939</v>
      </c>
      <c r="F387" s="247" t="s">
        <v>2940</v>
      </c>
      <c r="G387" s="248" t="s">
        <v>267</v>
      </c>
      <c r="H387" s="249">
        <v>80</v>
      </c>
      <c r="I387" s="250"/>
      <c r="J387" s="251">
        <f>ROUND(I387*H387,2)</f>
        <v>0</v>
      </c>
      <c r="K387" s="247" t="s">
        <v>1</v>
      </c>
      <c r="L387" s="46"/>
      <c r="M387" s="252" t="s">
        <v>1</v>
      </c>
      <c r="N387" s="253" t="s">
        <v>42</v>
      </c>
      <c r="O387" s="93"/>
      <c r="P387" s="254">
        <f>O387*H387</f>
        <v>0</v>
      </c>
      <c r="Q387" s="254">
        <v>0</v>
      </c>
      <c r="R387" s="254">
        <f>Q387*H387</f>
        <v>0</v>
      </c>
      <c r="S387" s="254">
        <v>0</v>
      </c>
      <c r="T387" s="255">
        <f>S387*H387</f>
        <v>0</v>
      </c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R387" s="256" t="s">
        <v>175</v>
      </c>
      <c r="AT387" s="256" t="s">
        <v>170</v>
      </c>
      <c r="AU387" s="256" t="s">
        <v>209</v>
      </c>
      <c r="AY387" s="19" t="s">
        <v>167</v>
      </c>
      <c r="BE387" s="257">
        <f>IF(N387="základní",J387,0)</f>
        <v>0</v>
      </c>
      <c r="BF387" s="257">
        <f>IF(N387="snížená",J387,0)</f>
        <v>0</v>
      </c>
      <c r="BG387" s="257">
        <f>IF(N387="zákl. přenesená",J387,0)</f>
        <v>0</v>
      </c>
      <c r="BH387" s="257">
        <f>IF(N387="sníž. přenesená",J387,0)</f>
        <v>0</v>
      </c>
      <c r="BI387" s="257">
        <f>IF(N387="nulová",J387,0)</f>
        <v>0</v>
      </c>
      <c r="BJ387" s="19" t="s">
        <v>85</v>
      </c>
      <c r="BK387" s="257">
        <f>ROUND(I387*H387,2)</f>
        <v>0</v>
      </c>
      <c r="BL387" s="19" t="s">
        <v>175</v>
      </c>
      <c r="BM387" s="256" t="s">
        <v>1810</v>
      </c>
    </row>
    <row r="388" spans="1:65" s="2" customFormat="1" ht="21.75" customHeight="1">
      <c r="A388" s="40"/>
      <c r="B388" s="41"/>
      <c r="C388" s="245" t="s">
        <v>1811</v>
      </c>
      <c r="D388" s="245" t="s">
        <v>170</v>
      </c>
      <c r="E388" s="246" t="s">
        <v>3043</v>
      </c>
      <c r="F388" s="247" t="s">
        <v>3044</v>
      </c>
      <c r="G388" s="248" t="s">
        <v>267</v>
      </c>
      <c r="H388" s="249">
        <v>90</v>
      </c>
      <c r="I388" s="250"/>
      <c r="J388" s="251">
        <f>ROUND(I388*H388,2)</f>
        <v>0</v>
      </c>
      <c r="K388" s="247" t="s">
        <v>1</v>
      </c>
      <c r="L388" s="46"/>
      <c r="M388" s="252" t="s">
        <v>1</v>
      </c>
      <c r="N388" s="253" t="s">
        <v>42</v>
      </c>
      <c r="O388" s="93"/>
      <c r="P388" s="254">
        <f>O388*H388</f>
        <v>0</v>
      </c>
      <c r="Q388" s="254">
        <v>0</v>
      </c>
      <c r="R388" s="254">
        <f>Q388*H388</f>
        <v>0</v>
      </c>
      <c r="S388" s="254">
        <v>0</v>
      </c>
      <c r="T388" s="255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56" t="s">
        <v>175</v>
      </c>
      <c r="AT388" s="256" t="s">
        <v>170</v>
      </c>
      <c r="AU388" s="256" t="s">
        <v>209</v>
      </c>
      <c r="AY388" s="19" t="s">
        <v>167</v>
      </c>
      <c r="BE388" s="257">
        <f>IF(N388="základní",J388,0)</f>
        <v>0</v>
      </c>
      <c r="BF388" s="257">
        <f>IF(N388="snížená",J388,0)</f>
        <v>0</v>
      </c>
      <c r="BG388" s="257">
        <f>IF(N388="zákl. přenesená",J388,0)</f>
        <v>0</v>
      </c>
      <c r="BH388" s="257">
        <f>IF(N388="sníž. přenesená",J388,0)</f>
        <v>0</v>
      </c>
      <c r="BI388" s="257">
        <f>IF(N388="nulová",J388,0)</f>
        <v>0</v>
      </c>
      <c r="BJ388" s="19" t="s">
        <v>85</v>
      </c>
      <c r="BK388" s="257">
        <f>ROUND(I388*H388,2)</f>
        <v>0</v>
      </c>
      <c r="BL388" s="19" t="s">
        <v>175</v>
      </c>
      <c r="BM388" s="256" t="s">
        <v>1814</v>
      </c>
    </row>
    <row r="389" spans="1:65" s="2" customFormat="1" ht="21.75" customHeight="1">
      <c r="A389" s="40"/>
      <c r="B389" s="41"/>
      <c r="C389" s="245" t="s">
        <v>1432</v>
      </c>
      <c r="D389" s="245" t="s">
        <v>170</v>
      </c>
      <c r="E389" s="246" t="s">
        <v>3045</v>
      </c>
      <c r="F389" s="247" t="s">
        <v>3046</v>
      </c>
      <c r="G389" s="248" t="s">
        <v>267</v>
      </c>
      <c r="H389" s="249">
        <v>80</v>
      </c>
      <c r="I389" s="250"/>
      <c r="J389" s="251">
        <f>ROUND(I389*H389,2)</f>
        <v>0</v>
      </c>
      <c r="K389" s="247" t="s">
        <v>1</v>
      </c>
      <c r="L389" s="46"/>
      <c r="M389" s="252" t="s">
        <v>1</v>
      </c>
      <c r="N389" s="253" t="s">
        <v>42</v>
      </c>
      <c r="O389" s="93"/>
      <c r="P389" s="254">
        <f>O389*H389</f>
        <v>0</v>
      </c>
      <c r="Q389" s="254">
        <v>0</v>
      </c>
      <c r="R389" s="254">
        <f>Q389*H389</f>
        <v>0</v>
      </c>
      <c r="S389" s="254">
        <v>0</v>
      </c>
      <c r="T389" s="255">
        <f>S389*H389</f>
        <v>0</v>
      </c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R389" s="256" t="s">
        <v>175</v>
      </c>
      <c r="AT389" s="256" t="s">
        <v>170</v>
      </c>
      <c r="AU389" s="256" t="s">
        <v>209</v>
      </c>
      <c r="AY389" s="19" t="s">
        <v>167</v>
      </c>
      <c r="BE389" s="257">
        <f>IF(N389="základní",J389,0)</f>
        <v>0</v>
      </c>
      <c r="BF389" s="257">
        <f>IF(N389="snížená",J389,0)</f>
        <v>0</v>
      </c>
      <c r="BG389" s="257">
        <f>IF(N389="zákl. přenesená",J389,0)</f>
        <v>0</v>
      </c>
      <c r="BH389" s="257">
        <f>IF(N389="sníž. přenesená",J389,0)</f>
        <v>0</v>
      </c>
      <c r="BI389" s="257">
        <f>IF(N389="nulová",J389,0)</f>
        <v>0</v>
      </c>
      <c r="BJ389" s="19" t="s">
        <v>85</v>
      </c>
      <c r="BK389" s="257">
        <f>ROUND(I389*H389,2)</f>
        <v>0</v>
      </c>
      <c r="BL389" s="19" t="s">
        <v>175</v>
      </c>
      <c r="BM389" s="256" t="s">
        <v>1817</v>
      </c>
    </row>
    <row r="390" spans="1:65" s="2" customFormat="1" ht="21.75" customHeight="1">
      <c r="A390" s="40"/>
      <c r="B390" s="41"/>
      <c r="C390" s="245" t="s">
        <v>1818</v>
      </c>
      <c r="D390" s="245" t="s">
        <v>170</v>
      </c>
      <c r="E390" s="246" t="s">
        <v>3047</v>
      </c>
      <c r="F390" s="247" t="s">
        <v>2953</v>
      </c>
      <c r="G390" s="248" t="s">
        <v>267</v>
      </c>
      <c r="H390" s="249">
        <v>12</v>
      </c>
      <c r="I390" s="250"/>
      <c r="J390" s="251">
        <f>ROUND(I390*H390,2)</f>
        <v>0</v>
      </c>
      <c r="K390" s="247" t="s">
        <v>1</v>
      </c>
      <c r="L390" s="46"/>
      <c r="M390" s="252" t="s">
        <v>1</v>
      </c>
      <c r="N390" s="253" t="s">
        <v>42</v>
      </c>
      <c r="O390" s="93"/>
      <c r="P390" s="254">
        <f>O390*H390</f>
        <v>0</v>
      </c>
      <c r="Q390" s="254">
        <v>0</v>
      </c>
      <c r="R390" s="254">
        <f>Q390*H390</f>
        <v>0</v>
      </c>
      <c r="S390" s="254">
        <v>0</v>
      </c>
      <c r="T390" s="255">
        <f>S390*H390</f>
        <v>0</v>
      </c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R390" s="256" t="s">
        <v>175</v>
      </c>
      <c r="AT390" s="256" t="s">
        <v>170</v>
      </c>
      <c r="AU390" s="256" t="s">
        <v>209</v>
      </c>
      <c r="AY390" s="19" t="s">
        <v>167</v>
      </c>
      <c r="BE390" s="257">
        <f>IF(N390="základní",J390,0)</f>
        <v>0</v>
      </c>
      <c r="BF390" s="257">
        <f>IF(N390="snížená",J390,0)</f>
        <v>0</v>
      </c>
      <c r="BG390" s="257">
        <f>IF(N390="zákl. přenesená",J390,0)</f>
        <v>0</v>
      </c>
      <c r="BH390" s="257">
        <f>IF(N390="sníž. přenesená",J390,0)</f>
        <v>0</v>
      </c>
      <c r="BI390" s="257">
        <f>IF(N390="nulová",J390,0)</f>
        <v>0</v>
      </c>
      <c r="BJ390" s="19" t="s">
        <v>85</v>
      </c>
      <c r="BK390" s="257">
        <f>ROUND(I390*H390,2)</f>
        <v>0</v>
      </c>
      <c r="BL390" s="19" t="s">
        <v>175</v>
      </c>
      <c r="BM390" s="256" t="s">
        <v>1821</v>
      </c>
    </row>
    <row r="391" spans="1:65" s="2" customFormat="1" ht="21.75" customHeight="1">
      <c r="A391" s="40"/>
      <c r="B391" s="41"/>
      <c r="C391" s="245" t="s">
        <v>1435</v>
      </c>
      <c r="D391" s="245" t="s">
        <v>170</v>
      </c>
      <c r="E391" s="246" t="s">
        <v>3048</v>
      </c>
      <c r="F391" s="247" t="s">
        <v>3049</v>
      </c>
      <c r="G391" s="248" t="s">
        <v>2655</v>
      </c>
      <c r="H391" s="249">
        <v>3</v>
      </c>
      <c r="I391" s="250"/>
      <c r="J391" s="251">
        <f>ROUND(I391*H391,2)</f>
        <v>0</v>
      </c>
      <c r="K391" s="247" t="s">
        <v>1</v>
      </c>
      <c r="L391" s="46"/>
      <c r="M391" s="252" t="s">
        <v>1</v>
      </c>
      <c r="N391" s="253" t="s">
        <v>42</v>
      </c>
      <c r="O391" s="93"/>
      <c r="P391" s="254">
        <f>O391*H391</f>
        <v>0</v>
      </c>
      <c r="Q391" s="254">
        <v>0</v>
      </c>
      <c r="R391" s="254">
        <f>Q391*H391</f>
        <v>0</v>
      </c>
      <c r="S391" s="254">
        <v>0</v>
      </c>
      <c r="T391" s="255">
        <f>S391*H391</f>
        <v>0</v>
      </c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R391" s="256" t="s">
        <v>175</v>
      </c>
      <c r="AT391" s="256" t="s">
        <v>170</v>
      </c>
      <c r="AU391" s="256" t="s">
        <v>209</v>
      </c>
      <c r="AY391" s="19" t="s">
        <v>167</v>
      </c>
      <c r="BE391" s="257">
        <f>IF(N391="základní",J391,0)</f>
        <v>0</v>
      </c>
      <c r="BF391" s="257">
        <f>IF(N391="snížená",J391,0)</f>
        <v>0</v>
      </c>
      <c r="BG391" s="257">
        <f>IF(N391="zákl. přenesená",J391,0)</f>
        <v>0</v>
      </c>
      <c r="BH391" s="257">
        <f>IF(N391="sníž. přenesená",J391,0)</f>
        <v>0</v>
      </c>
      <c r="BI391" s="257">
        <f>IF(N391="nulová",J391,0)</f>
        <v>0</v>
      </c>
      <c r="BJ391" s="19" t="s">
        <v>85</v>
      </c>
      <c r="BK391" s="257">
        <f>ROUND(I391*H391,2)</f>
        <v>0</v>
      </c>
      <c r="BL391" s="19" t="s">
        <v>175</v>
      </c>
      <c r="BM391" s="256" t="s">
        <v>1824</v>
      </c>
    </row>
    <row r="392" spans="1:65" s="2" customFormat="1" ht="21.75" customHeight="1">
      <c r="A392" s="40"/>
      <c r="B392" s="41"/>
      <c r="C392" s="245" t="s">
        <v>1825</v>
      </c>
      <c r="D392" s="245" t="s">
        <v>170</v>
      </c>
      <c r="E392" s="246" t="s">
        <v>3050</v>
      </c>
      <c r="F392" s="247" t="s">
        <v>3051</v>
      </c>
      <c r="G392" s="248" t="s">
        <v>2655</v>
      </c>
      <c r="H392" s="249">
        <v>1</v>
      </c>
      <c r="I392" s="250"/>
      <c r="J392" s="251">
        <f>ROUND(I392*H392,2)</f>
        <v>0</v>
      </c>
      <c r="K392" s="247" t="s">
        <v>1</v>
      </c>
      <c r="L392" s="46"/>
      <c r="M392" s="252" t="s">
        <v>1</v>
      </c>
      <c r="N392" s="253" t="s">
        <v>42</v>
      </c>
      <c r="O392" s="93"/>
      <c r="P392" s="254">
        <f>O392*H392</f>
        <v>0</v>
      </c>
      <c r="Q392" s="254">
        <v>0</v>
      </c>
      <c r="R392" s="254">
        <f>Q392*H392</f>
        <v>0</v>
      </c>
      <c r="S392" s="254">
        <v>0</v>
      </c>
      <c r="T392" s="255">
        <f>S392*H392</f>
        <v>0</v>
      </c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R392" s="256" t="s">
        <v>175</v>
      </c>
      <c r="AT392" s="256" t="s">
        <v>170</v>
      </c>
      <c r="AU392" s="256" t="s">
        <v>209</v>
      </c>
      <c r="AY392" s="19" t="s">
        <v>167</v>
      </c>
      <c r="BE392" s="257">
        <f>IF(N392="základní",J392,0)</f>
        <v>0</v>
      </c>
      <c r="BF392" s="257">
        <f>IF(N392="snížená",J392,0)</f>
        <v>0</v>
      </c>
      <c r="BG392" s="257">
        <f>IF(N392="zákl. přenesená",J392,0)</f>
        <v>0</v>
      </c>
      <c r="BH392" s="257">
        <f>IF(N392="sníž. přenesená",J392,0)</f>
        <v>0</v>
      </c>
      <c r="BI392" s="257">
        <f>IF(N392="nulová",J392,0)</f>
        <v>0</v>
      </c>
      <c r="BJ392" s="19" t="s">
        <v>85</v>
      </c>
      <c r="BK392" s="257">
        <f>ROUND(I392*H392,2)</f>
        <v>0</v>
      </c>
      <c r="BL392" s="19" t="s">
        <v>175</v>
      </c>
      <c r="BM392" s="256" t="s">
        <v>1828</v>
      </c>
    </row>
    <row r="393" spans="1:65" s="2" customFormat="1" ht="21.75" customHeight="1">
      <c r="A393" s="40"/>
      <c r="B393" s="41"/>
      <c r="C393" s="245" t="s">
        <v>1825</v>
      </c>
      <c r="D393" s="245" t="s">
        <v>170</v>
      </c>
      <c r="E393" s="246" t="s">
        <v>3052</v>
      </c>
      <c r="F393" s="247" t="s">
        <v>3053</v>
      </c>
      <c r="G393" s="248" t="s">
        <v>2655</v>
      </c>
      <c r="H393" s="249">
        <v>1</v>
      </c>
      <c r="I393" s="250"/>
      <c r="J393" s="251">
        <f>ROUND(I393*H393,2)</f>
        <v>0</v>
      </c>
      <c r="K393" s="247" t="s">
        <v>1</v>
      </c>
      <c r="L393" s="46"/>
      <c r="M393" s="252" t="s">
        <v>1</v>
      </c>
      <c r="N393" s="253" t="s">
        <v>42</v>
      </c>
      <c r="O393" s="93"/>
      <c r="P393" s="254">
        <f>O393*H393</f>
        <v>0</v>
      </c>
      <c r="Q393" s="254">
        <v>0</v>
      </c>
      <c r="R393" s="254">
        <f>Q393*H393</f>
        <v>0</v>
      </c>
      <c r="S393" s="254">
        <v>0</v>
      </c>
      <c r="T393" s="255">
        <f>S393*H393</f>
        <v>0</v>
      </c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56" t="s">
        <v>175</v>
      </c>
      <c r="AT393" s="256" t="s">
        <v>170</v>
      </c>
      <c r="AU393" s="256" t="s">
        <v>209</v>
      </c>
      <c r="AY393" s="19" t="s">
        <v>167</v>
      </c>
      <c r="BE393" s="257">
        <f>IF(N393="základní",J393,0)</f>
        <v>0</v>
      </c>
      <c r="BF393" s="257">
        <f>IF(N393="snížená",J393,0)</f>
        <v>0</v>
      </c>
      <c r="BG393" s="257">
        <f>IF(N393="zákl. přenesená",J393,0)</f>
        <v>0</v>
      </c>
      <c r="BH393" s="257">
        <f>IF(N393="sníž. přenesená",J393,0)</f>
        <v>0</v>
      </c>
      <c r="BI393" s="257">
        <f>IF(N393="nulová",J393,0)</f>
        <v>0</v>
      </c>
      <c r="BJ393" s="19" t="s">
        <v>85</v>
      </c>
      <c r="BK393" s="257">
        <f>ROUND(I393*H393,2)</f>
        <v>0</v>
      </c>
      <c r="BL393" s="19" t="s">
        <v>175</v>
      </c>
      <c r="BM393" s="256" t="s">
        <v>1831</v>
      </c>
    </row>
    <row r="394" spans="1:65" s="2" customFormat="1" ht="21.75" customHeight="1">
      <c r="A394" s="40"/>
      <c r="B394" s="41"/>
      <c r="C394" s="245" t="s">
        <v>1439</v>
      </c>
      <c r="D394" s="245" t="s">
        <v>170</v>
      </c>
      <c r="E394" s="246" t="s">
        <v>3054</v>
      </c>
      <c r="F394" s="247" t="s">
        <v>3055</v>
      </c>
      <c r="G394" s="248" t="s">
        <v>267</v>
      </c>
      <c r="H394" s="249">
        <v>102</v>
      </c>
      <c r="I394" s="250"/>
      <c r="J394" s="251">
        <f>ROUND(I394*H394,2)</f>
        <v>0</v>
      </c>
      <c r="K394" s="247" t="s">
        <v>1</v>
      </c>
      <c r="L394" s="46"/>
      <c r="M394" s="252" t="s">
        <v>1</v>
      </c>
      <c r="N394" s="253" t="s">
        <v>42</v>
      </c>
      <c r="O394" s="93"/>
      <c r="P394" s="254">
        <f>O394*H394</f>
        <v>0</v>
      </c>
      <c r="Q394" s="254">
        <v>0</v>
      </c>
      <c r="R394" s="254">
        <f>Q394*H394</f>
        <v>0</v>
      </c>
      <c r="S394" s="254">
        <v>0</v>
      </c>
      <c r="T394" s="255">
        <f>S394*H394</f>
        <v>0</v>
      </c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R394" s="256" t="s">
        <v>175</v>
      </c>
      <c r="AT394" s="256" t="s">
        <v>170</v>
      </c>
      <c r="AU394" s="256" t="s">
        <v>209</v>
      </c>
      <c r="AY394" s="19" t="s">
        <v>167</v>
      </c>
      <c r="BE394" s="257">
        <f>IF(N394="základní",J394,0)</f>
        <v>0</v>
      </c>
      <c r="BF394" s="257">
        <f>IF(N394="snížená",J394,0)</f>
        <v>0</v>
      </c>
      <c r="BG394" s="257">
        <f>IF(N394="zákl. přenesená",J394,0)</f>
        <v>0</v>
      </c>
      <c r="BH394" s="257">
        <f>IF(N394="sníž. přenesená",J394,0)</f>
        <v>0</v>
      </c>
      <c r="BI394" s="257">
        <f>IF(N394="nulová",J394,0)</f>
        <v>0</v>
      </c>
      <c r="BJ394" s="19" t="s">
        <v>85</v>
      </c>
      <c r="BK394" s="257">
        <f>ROUND(I394*H394,2)</f>
        <v>0</v>
      </c>
      <c r="BL394" s="19" t="s">
        <v>175</v>
      </c>
      <c r="BM394" s="256" t="s">
        <v>1835</v>
      </c>
    </row>
    <row r="395" spans="1:65" s="2" customFormat="1" ht="21.75" customHeight="1">
      <c r="A395" s="40"/>
      <c r="B395" s="41"/>
      <c r="C395" s="245" t="s">
        <v>1832</v>
      </c>
      <c r="D395" s="245" t="s">
        <v>170</v>
      </c>
      <c r="E395" s="246" t="s">
        <v>3056</v>
      </c>
      <c r="F395" s="247" t="s">
        <v>3057</v>
      </c>
      <c r="G395" s="248" t="s">
        <v>267</v>
      </c>
      <c r="H395" s="249">
        <v>80</v>
      </c>
      <c r="I395" s="250"/>
      <c r="J395" s="251">
        <f>ROUND(I395*H395,2)</f>
        <v>0</v>
      </c>
      <c r="K395" s="247" t="s">
        <v>1</v>
      </c>
      <c r="L395" s="46"/>
      <c r="M395" s="252" t="s">
        <v>1</v>
      </c>
      <c r="N395" s="253" t="s">
        <v>42</v>
      </c>
      <c r="O395" s="93"/>
      <c r="P395" s="254">
        <f>O395*H395</f>
        <v>0</v>
      </c>
      <c r="Q395" s="254">
        <v>0</v>
      </c>
      <c r="R395" s="254">
        <f>Q395*H395</f>
        <v>0</v>
      </c>
      <c r="S395" s="254">
        <v>0</v>
      </c>
      <c r="T395" s="255">
        <f>S395*H395</f>
        <v>0</v>
      </c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R395" s="256" t="s">
        <v>175</v>
      </c>
      <c r="AT395" s="256" t="s">
        <v>170</v>
      </c>
      <c r="AU395" s="256" t="s">
        <v>209</v>
      </c>
      <c r="AY395" s="19" t="s">
        <v>167</v>
      </c>
      <c r="BE395" s="257">
        <f>IF(N395="základní",J395,0)</f>
        <v>0</v>
      </c>
      <c r="BF395" s="257">
        <f>IF(N395="snížená",J395,0)</f>
        <v>0</v>
      </c>
      <c r="BG395" s="257">
        <f>IF(N395="zákl. přenesená",J395,0)</f>
        <v>0</v>
      </c>
      <c r="BH395" s="257">
        <f>IF(N395="sníž. přenesená",J395,0)</f>
        <v>0</v>
      </c>
      <c r="BI395" s="257">
        <f>IF(N395="nulová",J395,0)</f>
        <v>0</v>
      </c>
      <c r="BJ395" s="19" t="s">
        <v>85</v>
      </c>
      <c r="BK395" s="257">
        <f>ROUND(I395*H395,2)</f>
        <v>0</v>
      </c>
      <c r="BL395" s="19" t="s">
        <v>175</v>
      </c>
      <c r="BM395" s="256" t="s">
        <v>1838</v>
      </c>
    </row>
    <row r="396" spans="1:63" s="12" customFormat="1" ht="20.85" customHeight="1">
      <c r="A396" s="12"/>
      <c r="B396" s="229"/>
      <c r="C396" s="230"/>
      <c r="D396" s="231" t="s">
        <v>76</v>
      </c>
      <c r="E396" s="243" t="s">
        <v>3058</v>
      </c>
      <c r="F396" s="243" t="s">
        <v>3059</v>
      </c>
      <c r="G396" s="230"/>
      <c r="H396" s="230"/>
      <c r="I396" s="233"/>
      <c r="J396" s="244">
        <f>BK396</f>
        <v>0</v>
      </c>
      <c r="K396" s="230"/>
      <c r="L396" s="235"/>
      <c r="M396" s="236"/>
      <c r="N396" s="237"/>
      <c r="O396" s="237"/>
      <c r="P396" s="238">
        <f>SUM(P397:P412)</f>
        <v>0</v>
      </c>
      <c r="Q396" s="237"/>
      <c r="R396" s="238">
        <f>SUM(R397:R412)</f>
        <v>0</v>
      </c>
      <c r="S396" s="237"/>
      <c r="T396" s="239">
        <f>SUM(T397:T412)</f>
        <v>0</v>
      </c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R396" s="240" t="s">
        <v>85</v>
      </c>
      <c r="AT396" s="241" t="s">
        <v>76</v>
      </c>
      <c r="AU396" s="241" t="s">
        <v>87</v>
      </c>
      <c r="AY396" s="240" t="s">
        <v>167</v>
      </c>
      <c r="BK396" s="242">
        <f>SUM(BK397:BK412)</f>
        <v>0</v>
      </c>
    </row>
    <row r="397" spans="1:65" s="2" customFormat="1" ht="44.25" customHeight="1">
      <c r="A397" s="40"/>
      <c r="B397" s="41"/>
      <c r="C397" s="245" t="s">
        <v>1442</v>
      </c>
      <c r="D397" s="245" t="s">
        <v>170</v>
      </c>
      <c r="E397" s="246" t="s">
        <v>3060</v>
      </c>
      <c r="F397" s="247" t="s">
        <v>3061</v>
      </c>
      <c r="G397" s="248" t="s">
        <v>2655</v>
      </c>
      <c r="H397" s="249">
        <v>4</v>
      </c>
      <c r="I397" s="250"/>
      <c r="J397" s="251">
        <f>ROUND(I397*H397,2)</f>
        <v>0</v>
      </c>
      <c r="K397" s="247" t="s">
        <v>1</v>
      </c>
      <c r="L397" s="46"/>
      <c r="M397" s="252" t="s">
        <v>1</v>
      </c>
      <c r="N397" s="253" t="s">
        <v>42</v>
      </c>
      <c r="O397" s="93"/>
      <c r="P397" s="254">
        <f>O397*H397</f>
        <v>0</v>
      </c>
      <c r="Q397" s="254">
        <v>0</v>
      </c>
      <c r="R397" s="254">
        <f>Q397*H397</f>
        <v>0</v>
      </c>
      <c r="S397" s="254">
        <v>0</v>
      </c>
      <c r="T397" s="255">
        <f>S397*H397</f>
        <v>0</v>
      </c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R397" s="256" t="s">
        <v>175</v>
      </c>
      <c r="AT397" s="256" t="s">
        <v>170</v>
      </c>
      <c r="AU397" s="256" t="s">
        <v>209</v>
      </c>
      <c r="AY397" s="19" t="s">
        <v>167</v>
      </c>
      <c r="BE397" s="257">
        <f>IF(N397="základní",J397,0)</f>
        <v>0</v>
      </c>
      <c r="BF397" s="257">
        <f>IF(N397="snížená",J397,0)</f>
        <v>0</v>
      </c>
      <c r="BG397" s="257">
        <f>IF(N397="zákl. přenesená",J397,0)</f>
        <v>0</v>
      </c>
      <c r="BH397" s="257">
        <f>IF(N397="sníž. přenesená",J397,0)</f>
        <v>0</v>
      </c>
      <c r="BI397" s="257">
        <f>IF(N397="nulová",J397,0)</f>
        <v>0</v>
      </c>
      <c r="BJ397" s="19" t="s">
        <v>85</v>
      </c>
      <c r="BK397" s="257">
        <f>ROUND(I397*H397,2)</f>
        <v>0</v>
      </c>
      <c r="BL397" s="19" t="s">
        <v>175</v>
      </c>
      <c r="BM397" s="256" t="s">
        <v>1842</v>
      </c>
    </row>
    <row r="398" spans="1:65" s="2" customFormat="1" ht="21.75" customHeight="1">
      <c r="A398" s="40"/>
      <c r="B398" s="41"/>
      <c r="C398" s="245" t="s">
        <v>1839</v>
      </c>
      <c r="D398" s="245" t="s">
        <v>170</v>
      </c>
      <c r="E398" s="246" t="s">
        <v>3062</v>
      </c>
      <c r="F398" s="247" t="s">
        <v>3063</v>
      </c>
      <c r="G398" s="248" t="s">
        <v>2655</v>
      </c>
      <c r="H398" s="249">
        <v>1</v>
      </c>
      <c r="I398" s="250"/>
      <c r="J398" s="251">
        <f>ROUND(I398*H398,2)</f>
        <v>0</v>
      </c>
      <c r="K398" s="247" t="s">
        <v>1</v>
      </c>
      <c r="L398" s="46"/>
      <c r="M398" s="252" t="s">
        <v>1</v>
      </c>
      <c r="N398" s="253" t="s">
        <v>42</v>
      </c>
      <c r="O398" s="93"/>
      <c r="P398" s="254">
        <f>O398*H398</f>
        <v>0</v>
      </c>
      <c r="Q398" s="254">
        <v>0</v>
      </c>
      <c r="R398" s="254">
        <f>Q398*H398</f>
        <v>0</v>
      </c>
      <c r="S398" s="254">
        <v>0</v>
      </c>
      <c r="T398" s="255">
        <f>S398*H398</f>
        <v>0</v>
      </c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R398" s="256" t="s">
        <v>175</v>
      </c>
      <c r="AT398" s="256" t="s">
        <v>170</v>
      </c>
      <c r="AU398" s="256" t="s">
        <v>209</v>
      </c>
      <c r="AY398" s="19" t="s">
        <v>167</v>
      </c>
      <c r="BE398" s="257">
        <f>IF(N398="základní",J398,0)</f>
        <v>0</v>
      </c>
      <c r="BF398" s="257">
        <f>IF(N398="snížená",J398,0)</f>
        <v>0</v>
      </c>
      <c r="BG398" s="257">
        <f>IF(N398="zákl. přenesená",J398,0)</f>
        <v>0</v>
      </c>
      <c r="BH398" s="257">
        <f>IF(N398="sníž. přenesená",J398,0)</f>
        <v>0</v>
      </c>
      <c r="BI398" s="257">
        <f>IF(N398="nulová",J398,0)</f>
        <v>0</v>
      </c>
      <c r="BJ398" s="19" t="s">
        <v>85</v>
      </c>
      <c r="BK398" s="257">
        <f>ROUND(I398*H398,2)</f>
        <v>0</v>
      </c>
      <c r="BL398" s="19" t="s">
        <v>175</v>
      </c>
      <c r="BM398" s="256" t="s">
        <v>1845</v>
      </c>
    </row>
    <row r="399" spans="1:65" s="2" customFormat="1" ht="21.75" customHeight="1">
      <c r="A399" s="40"/>
      <c r="B399" s="41"/>
      <c r="C399" s="245" t="s">
        <v>1446</v>
      </c>
      <c r="D399" s="245" t="s">
        <v>170</v>
      </c>
      <c r="E399" s="246" t="s">
        <v>3064</v>
      </c>
      <c r="F399" s="247" t="s">
        <v>3065</v>
      </c>
      <c r="G399" s="248" t="s">
        <v>2655</v>
      </c>
      <c r="H399" s="249">
        <v>1</v>
      </c>
      <c r="I399" s="250"/>
      <c r="J399" s="251">
        <f>ROUND(I399*H399,2)</f>
        <v>0</v>
      </c>
      <c r="K399" s="247" t="s">
        <v>1</v>
      </c>
      <c r="L399" s="46"/>
      <c r="M399" s="252" t="s">
        <v>1</v>
      </c>
      <c r="N399" s="253" t="s">
        <v>42</v>
      </c>
      <c r="O399" s="93"/>
      <c r="P399" s="254">
        <f>O399*H399</f>
        <v>0</v>
      </c>
      <c r="Q399" s="254">
        <v>0</v>
      </c>
      <c r="R399" s="254">
        <f>Q399*H399</f>
        <v>0</v>
      </c>
      <c r="S399" s="254">
        <v>0</v>
      </c>
      <c r="T399" s="255">
        <f>S399*H399</f>
        <v>0</v>
      </c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R399" s="256" t="s">
        <v>175</v>
      </c>
      <c r="AT399" s="256" t="s">
        <v>170</v>
      </c>
      <c r="AU399" s="256" t="s">
        <v>209</v>
      </c>
      <c r="AY399" s="19" t="s">
        <v>167</v>
      </c>
      <c r="BE399" s="257">
        <f>IF(N399="základní",J399,0)</f>
        <v>0</v>
      </c>
      <c r="BF399" s="257">
        <f>IF(N399="snížená",J399,0)</f>
        <v>0</v>
      </c>
      <c r="BG399" s="257">
        <f>IF(N399="zákl. přenesená",J399,0)</f>
        <v>0</v>
      </c>
      <c r="BH399" s="257">
        <f>IF(N399="sníž. přenesená",J399,0)</f>
        <v>0</v>
      </c>
      <c r="BI399" s="257">
        <f>IF(N399="nulová",J399,0)</f>
        <v>0</v>
      </c>
      <c r="BJ399" s="19" t="s">
        <v>85</v>
      </c>
      <c r="BK399" s="257">
        <f>ROUND(I399*H399,2)</f>
        <v>0</v>
      </c>
      <c r="BL399" s="19" t="s">
        <v>175</v>
      </c>
      <c r="BM399" s="256" t="s">
        <v>1849</v>
      </c>
    </row>
    <row r="400" spans="1:65" s="2" customFormat="1" ht="21.75" customHeight="1">
      <c r="A400" s="40"/>
      <c r="B400" s="41"/>
      <c r="C400" s="245" t="s">
        <v>1846</v>
      </c>
      <c r="D400" s="245" t="s">
        <v>170</v>
      </c>
      <c r="E400" s="246" t="s">
        <v>3066</v>
      </c>
      <c r="F400" s="247" t="s">
        <v>3067</v>
      </c>
      <c r="G400" s="248" t="s">
        <v>2655</v>
      </c>
      <c r="H400" s="249">
        <v>6</v>
      </c>
      <c r="I400" s="250"/>
      <c r="J400" s="251">
        <f>ROUND(I400*H400,2)</f>
        <v>0</v>
      </c>
      <c r="K400" s="247" t="s">
        <v>1</v>
      </c>
      <c r="L400" s="46"/>
      <c r="M400" s="252" t="s">
        <v>1</v>
      </c>
      <c r="N400" s="253" t="s">
        <v>42</v>
      </c>
      <c r="O400" s="93"/>
      <c r="P400" s="254">
        <f>O400*H400</f>
        <v>0</v>
      </c>
      <c r="Q400" s="254">
        <v>0</v>
      </c>
      <c r="R400" s="254">
        <f>Q400*H400</f>
        <v>0</v>
      </c>
      <c r="S400" s="254">
        <v>0</v>
      </c>
      <c r="T400" s="255">
        <f>S400*H400</f>
        <v>0</v>
      </c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R400" s="256" t="s">
        <v>175</v>
      </c>
      <c r="AT400" s="256" t="s">
        <v>170</v>
      </c>
      <c r="AU400" s="256" t="s">
        <v>209</v>
      </c>
      <c r="AY400" s="19" t="s">
        <v>167</v>
      </c>
      <c r="BE400" s="257">
        <f>IF(N400="základní",J400,0)</f>
        <v>0</v>
      </c>
      <c r="BF400" s="257">
        <f>IF(N400="snížená",J400,0)</f>
        <v>0</v>
      </c>
      <c r="BG400" s="257">
        <f>IF(N400="zákl. přenesená",J400,0)</f>
        <v>0</v>
      </c>
      <c r="BH400" s="257">
        <f>IF(N400="sníž. přenesená",J400,0)</f>
        <v>0</v>
      </c>
      <c r="BI400" s="257">
        <f>IF(N400="nulová",J400,0)</f>
        <v>0</v>
      </c>
      <c r="BJ400" s="19" t="s">
        <v>85</v>
      </c>
      <c r="BK400" s="257">
        <f>ROUND(I400*H400,2)</f>
        <v>0</v>
      </c>
      <c r="BL400" s="19" t="s">
        <v>175</v>
      </c>
      <c r="BM400" s="256" t="s">
        <v>1852</v>
      </c>
    </row>
    <row r="401" spans="1:65" s="2" customFormat="1" ht="33" customHeight="1">
      <c r="A401" s="40"/>
      <c r="B401" s="41"/>
      <c r="C401" s="245" t="s">
        <v>1449</v>
      </c>
      <c r="D401" s="245" t="s">
        <v>170</v>
      </c>
      <c r="E401" s="246" t="s">
        <v>3068</v>
      </c>
      <c r="F401" s="247" t="s">
        <v>3069</v>
      </c>
      <c r="G401" s="248" t="s">
        <v>348</v>
      </c>
      <c r="H401" s="249">
        <v>1</v>
      </c>
      <c r="I401" s="250"/>
      <c r="J401" s="251">
        <f>ROUND(I401*H401,2)</f>
        <v>0</v>
      </c>
      <c r="K401" s="247" t="s">
        <v>1</v>
      </c>
      <c r="L401" s="46"/>
      <c r="M401" s="252" t="s">
        <v>1</v>
      </c>
      <c r="N401" s="253" t="s">
        <v>42</v>
      </c>
      <c r="O401" s="93"/>
      <c r="P401" s="254">
        <f>O401*H401</f>
        <v>0</v>
      </c>
      <c r="Q401" s="254">
        <v>0</v>
      </c>
      <c r="R401" s="254">
        <f>Q401*H401</f>
        <v>0</v>
      </c>
      <c r="S401" s="254">
        <v>0</v>
      </c>
      <c r="T401" s="255">
        <f>S401*H401</f>
        <v>0</v>
      </c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R401" s="256" t="s">
        <v>175</v>
      </c>
      <c r="AT401" s="256" t="s">
        <v>170</v>
      </c>
      <c r="AU401" s="256" t="s">
        <v>209</v>
      </c>
      <c r="AY401" s="19" t="s">
        <v>167</v>
      </c>
      <c r="BE401" s="257">
        <f>IF(N401="základní",J401,0)</f>
        <v>0</v>
      </c>
      <c r="BF401" s="257">
        <f>IF(N401="snížená",J401,0)</f>
        <v>0</v>
      </c>
      <c r="BG401" s="257">
        <f>IF(N401="zákl. přenesená",J401,0)</f>
        <v>0</v>
      </c>
      <c r="BH401" s="257">
        <f>IF(N401="sníž. přenesená",J401,0)</f>
        <v>0</v>
      </c>
      <c r="BI401" s="257">
        <f>IF(N401="nulová",J401,0)</f>
        <v>0</v>
      </c>
      <c r="BJ401" s="19" t="s">
        <v>85</v>
      </c>
      <c r="BK401" s="257">
        <f>ROUND(I401*H401,2)</f>
        <v>0</v>
      </c>
      <c r="BL401" s="19" t="s">
        <v>175</v>
      </c>
      <c r="BM401" s="256" t="s">
        <v>1856</v>
      </c>
    </row>
    <row r="402" spans="1:65" s="2" customFormat="1" ht="33" customHeight="1">
      <c r="A402" s="40"/>
      <c r="B402" s="41"/>
      <c r="C402" s="245" t="s">
        <v>1853</v>
      </c>
      <c r="D402" s="245" t="s">
        <v>170</v>
      </c>
      <c r="E402" s="246" t="s">
        <v>3070</v>
      </c>
      <c r="F402" s="247" t="s">
        <v>3071</v>
      </c>
      <c r="G402" s="248" t="s">
        <v>2655</v>
      </c>
      <c r="H402" s="249">
        <v>3</v>
      </c>
      <c r="I402" s="250"/>
      <c r="J402" s="251">
        <f>ROUND(I402*H402,2)</f>
        <v>0</v>
      </c>
      <c r="K402" s="247" t="s">
        <v>1</v>
      </c>
      <c r="L402" s="46"/>
      <c r="M402" s="252" t="s">
        <v>1</v>
      </c>
      <c r="N402" s="253" t="s">
        <v>42</v>
      </c>
      <c r="O402" s="93"/>
      <c r="P402" s="254">
        <f>O402*H402</f>
        <v>0</v>
      </c>
      <c r="Q402" s="254">
        <v>0</v>
      </c>
      <c r="R402" s="254">
        <f>Q402*H402</f>
        <v>0</v>
      </c>
      <c r="S402" s="254">
        <v>0</v>
      </c>
      <c r="T402" s="255">
        <f>S402*H402</f>
        <v>0</v>
      </c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R402" s="256" t="s">
        <v>175</v>
      </c>
      <c r="AT402" s="256" t="s">
        <v>170</v>
      </c>
      <c r="AU402" s="256" t="s">
        <v>209</v>
      </c>
      <c r="AY402" s="19" t="s">
        <v>167</v>
      </c>
      <c r="BE402" s="257">
        <f>IF(N402="základní",J402,0)</f>
        <v>0</v>
      </c>
      <c r="BF402" s="257">
        <f>IF(N402="snížená",J402,0)</f>
        <v>0</v>
      </c>
      <c r="BG402" s="257">
        <f>IF(N402="zákl. přenesená",J402,0)</f>
        <v>0</v>
      </c>
      <c r="BH402" s="257">
        <f>IF(N402="sníž. přenesená",J402,0)</f>
        <v>0</v>
      </c>
      <c r="BI402" s="257">
        <f>IF(N402="nulová",J402,0)</f>
        <v>0</v>
      </c>
      <c r="BJ402" s="19" t="s">
        <v>85</v>
      </c>
      <c r="BK402" s="257">
        <f>ROUND(I402*H402,2)</f>
        <v>0</v>
      </c>
      <c r="BL402" s="19" t="s">
        <v>175</v>
      </c>
      <c r="BM402" s="256" t="s">
        <v>1859</v>
      </c>
    </row>
    <row r="403" spans="1:65" s="2" customFormat="1" ht="33" customHeight="1">
      <c r="A403" s="40"/>
      <c r="B403" s="41"/>
      <c r="C403" s="245" t="s">
        <v>1453</v>
      </c>
      <c r="D403" s="245" t="s">
        <v>170</v>
      </c>
      <c r="E403" s="246" t="s">
        <v>3072</v>
      </c>
      <c r="F403" s="247" t="s">
        <v>3073</v>
      </c>
      <c r="G403" s="248" t="s">
        <v>348</v>
      </c>
      <c r="H403" s="249">
        <v>1</v>
      </c>
      <c r="I403" s="250"/>
      <c r="J403" s="251">
        <f>ROUND(I403*H403,2)</f>
        <v>0</v>
      </c>
      <c r="K403" s="247" t="s">
        <v>1</v>
      </c>
      <c r="L403" s="46"/>
      <c r="M403" s="252" t="s">
        <v>1</v>
      </c>
      <c r="N403" s="253" t="s">
        <v>42</v>
      </c>
      <c r="O403" s="93"/>
      <c r="P403" s="254">
        <f>O403*H403</f>
        <v>0</v>
      </c>
      <c r="Q403" s="254">
        <v>0</v>
      </c>
      <c r="R403" s="254">
        <f>Q403*H403</f>
        <v>0</v>
      </c>
      <c r="S403" s="254">
        <v>0</v>
      </c>
      <c r="T403" s="255">
        <f>S403*H403</f>
        <v>0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56" t="s">
        <v>175</v>
      </c>
      <c r="AT403" s="256" t="s">
        <v>170</v>
      </c>
      <c r="AU403" s="256" t="s">
        <v>209</v>
      </c>
      <c r="AY403" s="19" t="s">
        <v>167</v>
      </c>
      <c r="BE403" s="257">
        <f>IF(N403="základní",J403,0)</f>
        <v>0</v>
      </c>
      <c r="BF403" s="257">
        <f>IF(N403="snížená",J403,0)</f>
        <v>0</v>
      </c>
      <c r="BG403" s="257">
        <f>IF(N403="zákl. přenesená",J403,0)</f>
        <v>0</v>
      </c>
      <c r="BH403" s="257">
        <f>IF(N403="sníž. přenesená",J403,0)</f>
        <v>0</v>
      </c>
      <c r="BI403" s="257">
        <f>IF(N403="nulová",J403,0)</f>
        <v>0</v>
      </c>
      <c r="BJ403" s="19" t="s">
        <v>85</v>
      </c>
      <c r="BK403" s="257">
        <f>ROUND(I403*H403,2)</f>
        <v>0</v>
      </c>
      <c r="BL403" s="19" t="s">
        <v>175</v>
      </c>
      <c r="BM403" s="256" t="s">
        <v>1863</v>
      </c>
    </row>
    <row r="404" spans="1:65" s="2" customFormat="1" ht="21.75" customHeight="1">
      <c r="A404" s="40"/>
      <c r="B404" s="41"/>
      <c r="C404" s="245" t="s">
        <v>1860</v>
      </c>
      <c r="D404" s="245" t="s">
        <v>170</v>
      </c>
      <c r="E404" s="246" t="s">
        <v>3074</v>
      </c>
      <c r="F404" s="247" t="s">
        <v>3075</v>
      </c>
      <c r="G404" s="248" t="s">
        <v>348</v>
      </c>
      <c r="H404" s="249">
        <v>1</v>
      </c>
      <c r="I404" s="250"/>
      <c r="J404" s="251">
        <f>ROUND(I404*H404,2)</f>
        <v>0</v>
      </c>
      <c r="K404" s="247" t="s">
        <v>1</v>
      </c>
      <c r="L404" s="46"/>
      <c r="M404" s="252" t="s">
        <v>1</v>
      </c>
      <c r="N404" s="253" t="s">
        <v>42</v>
      </c>
      <c r="O404" s="93"/>
      <c r="P404" s="254">
        <f>O404*H404</f>
        <v>0</v>
      </c>
      <c r="Q404" s="254">
        <v>0</v>
      </c>
      <c r="R404" s="254">
        <f>Q404*H404</f>
        <v>0</v>
      </c>
      <c r="S404" s="254">
        <v>0</v>
      </c>
      <c r="T404" s="255">
        <f>S404*H404</f>
        <v>0</v>
      </c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R404" s="256" t="s">
        <v>175</v>
      </c>
      <c r="AT404" s="256" t="s">
        <v>170</v>
      </c>
      <c r="AU404" s="256" t="s">
        <v>209</v>
      </c>
      <c r="AY404" s="19" t="s">
        <v>167</v>
      </c>
      <c r="BE404" s="257">
        <f>IF(N404="základní",J404,0)</f>
        <v>0</v>
      </c>
      <c r="BF404" s="257">
        <f>IF(N404="snížená",J404,0)</f>
        <v>0</v>
      </c>
      <c r="BG404" s="257">
        <f>IF(N404="zákl. přenesená",J404,0)</f>
        <v>0</v>
      </c>
      <c r="BH404" s="257">
        <f>IF(N404="sníž. přenesená",J404,0)</f>
        <v>0</v>
      </c>
      <c r="BI404" s="257">
        <f>IF(N404="nulová",J404,0)</f>
        <v>0</v>
      </c>
      <c r="BJ404" s="19" t="s">
        <v>85</v>
      </c>
      <c r="BK404" s="257">
        <f>ROUND(I404*H404,2)</f>
        <v>0</v>
      </c>
      <c r="BL404" s="19" t="s">
        <v>175</v>
      </c>
      <c r="BM404" s="256" t="s">
        <v>1866</v>
      </c>
    </row>
    <row r="405" spans="1:65" s="2" customFormat="1" ht="21.75" customHeight="1">
      <c r="A405" s="40"/>
      <c r="B405" s="41"/>
      <c r="C405" s="245" t="s">
        <v>1456</v>
      </c>
      <c r="D405" s="245" t="s">
        <v>170</v>
      </c>
      <c r="E405" s="246" t="s">
        <v>3076</v>
      </c>
      <c r="F405" s="247" t="s">
        <v>3077</v>
      </c>
      <c r="G405" s="248" t="s">
        <v>267</v>
      </c>
      <c r="H405" s="249">
        <v>56</v>
      </c>
      <c r="I405" s="250"/>
      <c r="J405" s="251">
        <f>ROUND(I405*H405,2)</f>
        <v>0</v>
      </c>
      <c r="K405" s="247" t="s">
        <v>1</v>
      </c>
      <c r="L405" s="46"/>
      <c r="M405" s="252" t="s">
        <v>1</v>
      </c>
      <c r="N405" s="253" t="s">
        <v>42</v>
      </c>
      <c r="O405" s="93"/>
      <c r="P405" s="254">
        <f>O405*H405</f>
        <v>0</v>
      </c>
      <c r="Q405" s="254">
        <v>0</v>
      </c>
      <c r="R405" s="254">
        <f>Q405*H405</f>
        <v>0</v>
      </c>
      <c r="S405" s="254">
        <v>0</v>
      </c>
      <c r="T405" s="255">
        <f>S405*H405</f>
        <v>0</v>
      </c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R405" s="256" t="s">
        <v>175</v>
      </c>
      <c r="AT405" s="256" t="s">
        <v>170</v>
      </c>
      <c r="AU405" s="256" t="s">
        <v>209</v>
      </c>
      <c r="AY405" s="19" t="s">
        <v>167</v>
      </c>
      <c r="BE405" s="257">
        <f>IF(N405="základní",J405,0)</f>
        <v>0</v>
      </c>
      <c r="BF405" s="257">
        <f>IF(N405="snížená",J405,0)</f>
        <v>0</v>
      </c>
      <c r="BG405" s="257">
        <f>IF(N405="zákl. přenesená",J405,0)</f>
        <v>0</v>
      </c>
      <c r="BH405" s="257">
        <f>IF(N405="sníž. přenesená",J405,0)</f>
        <v>0</v>
      </c>
      <c r="BI405" s="257">
        <f>IF(N405="nulová",J405,0)</f>
        <v>0</v>
      </c>
      <c r="BJ405" s="19" t="s">
        <v>85</v>
      </c>
      <c r="BK405" s="257">
        <f>ROUND(I405*H405,2)</f>
        <v>0</v>
      </c>
      <c r="BL405" s="19" t="s">
        <v>175</v>
      </c>
      <c r="BM405" s="256" t="s">
        <v>1870</v>
      </c>
    </row>
    <row r="406" spans="1:65" s="2" customFormat="1" ht="21.75" customHeight="1">
      <c r="A406" s="40"/>
      <c r="B406" s="41"/>
      <c r="C406" s="245" t="s">
        <v>1867</v>
      </c>
      <c r="D406" s="245" t="s">
        <v>170</v>
      </c>
      <c r="E406" s="246" t="s">
        <v>3078</v>
      </c>
      <c r="F406" s="247" t="s">
        <v>3079</v>
      </c>
      <c r="G406" s="248" t="s">
        <v>2655</v>
      </c>
      <c r="H406" s="249">
        <v>4</v>
      </c>
      <c r="I406" s="250"/>
      <c r="J406" s="251">
        <f>ROUND(I406*H406,2)</f>
        <v>0</v>
      </c>
      <c r="K406" s="247" t="s">
        <v>1</v>
      </c>
      <c r="L406" s="46"/>
      <c r="M406" s="252" t="s">
        <v>1</v>
      </c>
      <c r="N406" s="253" t="s">
        <v>42</v>
      </c>
      <c r="O406" s="93"/>
      <c r="P406" s="254">
        <f>O406*H406</f>
        <v>0</v>
      </c>
      <c r="Q406" s="254">
        <v>0</v>
      </c>
      <c r="R406" s="254">
        <f>Q406*H406</f>
        <v>0</v>
      </c>
      <c r="S406" s="254">
        <v>0</v>
      </c>
      <c r="T406" s="255">
        <f>S406*H406</f>
        <v>0</v>
      </c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R406" s="256" t="s">
        <v>175</v>
      </c>
      <c r="AT406" s="256" t="s">
        <v>170</v>
      </c>
      <c r="AU406" s="256" t="s">
        <v>209</v>
      </c>
      <c r="AY406" s="19" t="s">
        <v>167</v>
      </c>
      <c r="BE406" s="257">
        <f>IF(N406="základní",J406,0)</f>
        <v>0</v>
      </c>
      <c r="BF406" s="257">
        <f>IF(N406="snížená",J406,0)</f>
        <v>0</v>
      </c>
      <c r="BG406" s="257">
        <f>IF(N406="zákl. přenesená",J406,0)</f>
        <v>0</v>
      </c>
      <c r="BH406" s="257">
        <f>IF(N406="sníž. přenesená",J406,0)</f>
        <v>0</v>
      </c>
      <c r="BI406" s="257">
        <f>IF(N406="nulová",J406,0)</f>
        <v>0</v>
      </c>
      <c r="BJ406" s="19" t="s">
        <v>85</v>
      </c>
      <c r="BK406" s="257">
        <f>ROUND(I406*H406,2)</f>
        <v>0</v>
      </c>
      <c r="BL406" s="19" t="s">
        <v>175</v>
      </c>
      <c r="BM406" s="256" t="s">
        <v>1873</v>
      </c>
    </row>
    <row r="407" spans="1:65" s="2" customFormat="1" ht="16.5" customHeight="1">
      <c r="A407" s="40"/>
      <c r="B407" s="41"/>
      <c r="C407" s="245" t="s">
        <v>1460</v>
      </c>
      <c r="D407" s="245" t="s">
        <v>170</v>
      </c>
      <c r="E407" s="246" t="s">
        <v>3080</v>
      </c>
      <c r="F407" s="247" t="s">
        <v>3081</v>
      </c>
      <c r="G407" s="248" t="s">
        <v>2655</v>
      </c>
      <c r="H407" s="249">
        <v>1</v>
      </c>
      <c r="I407" s="250"/>
      <c r="J407" s="251">
        <f>ROUND(I407*H407,2)</f>
        <v>0</v>
      </c>
      <c r="K407" s="247" t="s">
        <v>1</v>
      </c>
      <c r="L407" s="46"/>
      <c r="M407" s="252" t="s">
        <v>1</v>
      </c>
      <c r="N407" s="253" t="s">
        <v>42</v>
      </c>
      <c r="O407" s="93"/>
      <c r="P407" s="254">
        <f>O407*H407</f>
        <v>0</v>
      </c>
      <c r="Q407" s="254">
        <v>0</v>
      </c>
      <c r="R407" s="254">
        <f>Q407*H407</f>
        <v>0</v>
      </c>
      <c r="S407" s="254">
        <v>0</v>
      </c>
      <c r="T407" s="255">
        <f>S407*H407</f>
        <v>0</v>
      </c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R407" s="256" t="s">
        <v>175</v>
      </c>
      <c r="AT407" s="256" t="s">
        <v>170</v>
      </c>
      <c r="AU407" s="256" t="s">
        <v>209</v>
      </c>
      <c r="AY407" s="19" t="s">
        <v>167</v>
      </c>
      <c r="BE407" s="257">
        <f>IF(N407="základní",J407,0)</f>
        <v>0</v>
      </c>
      <c r="BF407" s="257">
        <f>IF(N407="snížená",J407,0)</f>
        <v>0</v>
      </c>
      <c r="BG407" s="257">
        <f>IF(N407="zákl. přenesená",J407,0)</f>
        <v>0</v>
      </c>
      <c r="BH407" s="257">
        <f>IF(N407="sníž. přenesená",J407,0)</f>
        <v>0</v>
      </c>
      <c r="BI407" s="257">
        <f>IF(N407="nulová",J407,0)</f>
        <v>0</v>
      </c>
      <c r="BJ407" s="19" t="s">
        <v>85</v>
      </c>
      <c r="BK407" s="257">
        <f>ROUND(I407*H407,2)</f>
        <v>0</v>
      </c>
      <c r="BL407" s="19" t="s">
        <v>175</v>
      </c>
      <c r="BM407" s="256" t="s">
        <v>1877</v>
      </c>
    </row>
    <row r="408" spans="1:65" s="2" customFormat="1" ht="33" customHeight="1">
      <c r="A408" s="40"/>
      <c r="B408" s="41"/>
      <c r="C408" s="245" t="s">
        <v>1874</v>
      </c>
      <c r="D408" s="245" t="s">
        <v>170</v>
      </c>
      <c r="E408" s="246" t="s">
        <v>3082</v>
      </c>
      <c r="F408" s="247" t="s">
        <v>3083</v>
      </c>
      <c r="G408" s="248" t="s">
        <v>267</v>
      </c>
      <c r="H408" s="249">
        <v>66</v>
      </c>
      <c r="I408" s="250"/>
      <c r="J408" s="251">
        <f>ROUND(I408*H408,2)</f>
        <v>0</v>
      </c>
      <c r="K408" s="247" t="s">
        <v>1</v>
      </c>
      <c r="L408" s="46"/>
      <c r="M408" s="252" t="s">
        <v>1</v>
      </c>
      <c r="N408" s="253" t="s">
        <v>42</v>
      </c>
      <c r="O408" s="93"/>
      <c r="P408" s="254">
        <f>O408*H408</f>
        <v>0</v>
      </c>
      <c r="Q408" s="254">
        <v>0</v>
      </c>
      <c r="R408" s="254">
        <f>Q408*H408</f>
        <v>0</v>
      </c>
      <c r="S408" s="254">
        <v>0</v>
      </c>
      <c r="T408" s="255">
        <f>S408*H408</f>
        <v>0</v>
      </c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R408" s="256" t="s">
        <v>175</v>
      </c>
      <c r="AT408" s="256" t="s">
        <v>170</v>
      </c>
      <c r="AU408" s="256" t="s">
        <v>209</v>
      </c>
      <c r="AY408" s="19" t="s">
        <v>167</v>
      </c>
      <c r="BE408" s="257">
        <f>IF(N408="základní",J408,0)</f>
        <v>0</v>
      </c>
      <c r="BF408" s="257">
        <f>IF(N408="snížená",J408,0)</f>
        <v>0</v>
      </c>
      <c r="BG408" s="257">
        <f>IF(N408="zákl. přenesená",J408,0)</f>
        <v>0</v>
      </c>
      <c r="BH408" s="257">
        <f>IF(N408="sníž. přenesená",J408,0)</f>
        <v>0</v>
      </c>
      <c r="BI408" s="257">
        <f>IF(N408="nulová",J408,0)</f>
        <v>0</v>
      </c>
      <c r="BJ408" s="19" t="s">
        <v>85</v>
      </c>
      <c r="BK408" s="257">
        <f>ROUND(I408*H408,2)</f>
        <v>0</v>
      </c>
      <c r="BL408" s="19" t="s">
        <v>175</v>
      </c>
      <c r="BM408" s="256" t="s">
        <v>1880</v>
      </c>
    </row>
    <row r="409" spans="1:65" s="2" customFormat="1" ht="33" customHeight="1">
      <c r="A409" s="40"/>
      <c r="B409" s="41"/>
      <c r="C409" s="245" t="s">
        <v>1463</v>
      </c>
      <c r="D409" s="245" t="s">
        <v>170</v>
      </c>
      <c r="E409" s="246" t="s">
        <v>3084</v>
      </c>
      <c r="F409" s="247" t="s">
        <v>3085</v>
      </c>
      <c r="G409" s="248" t="s">
        <v>267</v>
      </c>
      <c r="H409" s="249">
        <v>125</v>
      </c>
      <c r="I409" s="250"/>
      <c r="J409" s="251">
        <f>ROUND(I409*H409,2)</f>
        <v>0</v>
      </c>
      <c r="K409" s="247" t="s">
        <v>1</v>
      </c>
      <c r="L409" s="46"/>
      <c r="M409" s="252" t="s">
        <v>1</v>
      </c>
      <c r="N409" s="253" t="s">
        <v>42</v>
      </c>
      <c r="O409" s="93"/>
      <c r="P409" s="254">
        <f>O409*H409</f>
        <v>0</v>
      </c>
      <c r="Q409" s="254">
        <v>0</v>
      </c>
      <c r="R409" s="254">
        <f>Q409*H409</f>
        <v>0</v>
      </c>
      <c r="S409" s="254">
        <v>0</v>
      </c>
      <c r="T409" s="255">
        <f>S409*H409</f>
        <v>0</v>
      </c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R409" s="256" t="s">
        <v>175</v>
      </c>
      <c r="AT409" s="256" t="s">
        <v>170</v>
      </c>
      <c r="AU409" s="256" t="s">
        <v>209</v>
      </c>
      <c r="AY409" s="19" t="s">
        <v>167</v>
      </c>
      <c r="BE409" s="257">
        <f>IF(N409="základní",J409,0)</f>
        <v>0</v>
      </c>
      <c r="BF409" s="257">
        <f>IF(N409="snížená",J409,0)</f>
        <v>0</v>
      </c>
      <c r="BG409" s="257">
        <f>IF(N409="zákl. přenesená",J409,0)</f>
        <v>0</v>
      </c>
      <c r="BH409" s="257">
        <f>IF(N409="sníž. přenesená",J409,0)</f>
        <v>0</v>
      </c>
      <c r="BI409" s="257">
        <f>IF(N409="nulová",J409,0)</f>
        <v>0</v>
      </c>
      <c r="BJ409" s="19" t="s">
        <v>85</v>
      </c>
      <c r="BK409" s="257">
        <f>ROUND(I409*H409,2)</f>
        <v>0</v>
      </c>
      <c r="BL409" s="19" t="s">
        <v>175</v>
      </c>
      <c r="BM409" s="256" t="s">
        <v>1884</v>
      </c>
    </row>
    <row r="410" spans="1:65" s="2" customFormat="1" ht="21.75" customHeight="1">
      <c r="A410" s="40"/>
      <c r="B410" s="41"/>
      <c r="C410" s="245" t="s">
        <v>1881</v>
      </c>
      <c r="D410" s="245" t="s">
        <v>170</v>
      </c>
      <c r="E410" s="246" t="s">
        <v>3086</v>
      </c>
      <c r="F410" s="247" t="s">
        <v>3087</v>
      </c>
      <c r="G410" s="248" t="s">
        <v>348</v>
      </c>
      <c r="H410" s="249">
        <v>1</v>
      </c>
      <c r="I410" s="250"/>
      <c r="J410" s="251">
        <f>ROUND(I410*H410,2)</f>
        <v>0</v>
      </c>
      <c r="K410" s="247" t="s">
        <v>1</v>
      </c>
      <c r="L410" s="46"/>
      <c r="M410" s="252" t="s">
        <v>1</v>
      </c>
      <c r="N410" s="253" t="s">
        <v>42</v>
      </c>
      <c r="O410" s="93"/>
      <c r="P410" s="254">
        <f>O410*H410</f>
        <v>0</v>
      </c>
      <c r="Q410" s="254">
        <v>0</v>
      </c>
      <c r="R410" s="254">
        <f>Q410*H410</f>
        <v>0</v>
      </c>
      <c r="S410" s="254">
        <v>0</v>
      </c>
      <c r="T410" s="255">
        <f>S410*H410</f>
        <v>0</v>
      </c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R410" s="256" t="s">
        <v>175</v>
      </c>
      <c r="AT410" s="256" t="s">
        <v>170</v>
      </c>
      <c r="AU410" s="256" t="s">
        <v>209</v>
      </c>
      <c r="AY410" s="19" t="s">
        <v>167</v>
      </c>
      <c r="BE410" s="257">
        <f>IF(N410="základní",J410,0)</f>
        <v>0</v>
      </c>
      <c r="BF410" s="257">
        <f>IF(N410="snížená",J410,0)</f>
        <v>0</v>
      </c>
      <c r="BG410" s="257">
        <f>IF(N410="zákl. přenesená",J410,0)</f>
        <v>0</v>
      </c>
      <c r="BH410" s="257">
        <f>IF(N410="sníž. přenesená",J410,0)</f>
        <v>0</v>
      </c>
      <c r="BI410" s="257">
        <f>IF(N410="nulová",J410,0)</f>
        <v>0</v>
      </c>
      <c r="BJ410" s="19" t="s">
        <v>85</v>
      </c>
      <c r="BK410" s="257">
        <f>ROUND(I410*H410,2)</f>
        <v>0</v>
      </c>
      <c r="BL410" s="19" t="s">
        <v>175</v>
      </c>
      <c r="BM410" s="256" t="s">
        <v>1887</v>
      </c>
    </row>
    <row r="411" spans="1:65" s="2" customFormat="1" ht="16.5" customHeight="1">
      <c r="A411" s="40"/>
      <c r="B411" s="41"/>
      <c r="C411" s="245" t="s">
        <v>1467</v>
      </c>
      <c r="D411" s="245" t="s">
        <v>170</v>
      </c>
      <c r="E411" s="246" t="s">
        <v>3088</v>
      </c>
      <c r="F411" s="247" t="s">
        <v>3089</v>
      </c>
      <c r="G411" s="248" t="s">
        <v>2655</v>
      </c>
      <c r="H411" s="249">
        <v>2</v>
      </c>
      <c r="I411" s="250"/>
      <c r="J411" s="251">
        <f>ROUND(I411*H411,2)</f>
        <v>0</v>
      </c>
      <c r="K411" s="247" t="s">
        <v>1</v>
      </c>
      <c r="L411" s="46"/>
      <c r="M411" s="252" t="s">
        <v>1</v>
      </c>
      <c r="N411" s="253" t="s">
        <v>42</v>
      </c>
      <c r="O411" s="93"/>
      <c r="P411" s="254">
        <f>O411*H411</f>
        <v>0</v>
      </c>
      <c r="Q411" s="254">
        <v>0</v>
      </c>
      <c r="R411" s="254">
        <f>Q411*H411</f>
        <v>0</v>
      </c>
      <c r="S411" s="254">
        <v>0</v>
      </c>
      <c r="T411" s="255">
        <f>S411*H411</f>
        <v>0</v>
      </c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R411" s="256" t="s">
        <v>175</v>
      </c>
      <c r="AT411" s="256" t="s">
        <v>170</v>
      </c>
      <c r="AU411" s="256" t="s">
        <v>209</v>
      </c>
      <c r="AY411" s="19" t="s">
        <v>167</v>
      </c>
      <c r="BE411" s="257">
        <f>IF(N411="základní",J411,0)</f>
        <v>0</v>
      </c>
      <c r="BF411" s="257">
        <f>IF(N411="snížená",J411,0)</f>
        <v>0</v>
      </c>
      <c r="BG411" s="257">
        <f>IF(N411="zákl. přenesená",J411,0)</f>
        <v>0</v>
      </c>
      <c r="BH411" s="257">
        <f>IF(N411="sníž. přenesená",J411,0)</f>
        <v>0</v>
      </c>
      <c r="BI411" s="257">
        <f>IF(N411="nulová",J411,0)</f>
        <v>0</v>
      </c>
      <c r="BJ411" s="19" t="s">
        <v>85</v>
      </c>
      <c r="BK411" s="257">
        <f>ROUND(I411*H411,2)</f>
        <v>0</v>
      </c>
      <c r="BL411" s="19" t="s">
        <v>175</v>
      </c>
      <c r="BM411" s="256" t="s">
        <v>1891</v>
      </c>
    </row>
    <row r="412" spans="1:65" s="2" customFormat="1" ht="16.5" customHeight="1">
      <c r="A412" s="40"/>
      <c r="B412" s="41"/>
      <c r="C412" s="245" t="s">
        <v>1888</v>
      </c>
      <c r="D412" s="245" t="s">
        <v>170</v>
      </c>
      <c r="E412" s="246" t="s">
        <v>3090</v>
      </c>
      <c r="F412" s="247" t="s">
        <v>3091</v>
      </c>
      <c r="G412" s="248" t="s">
        <v>348</v>
      </c>
      <c r="H412" s="249">
        <v>1</v>
      </c>
      <c r="I412" s="250"/>
      <c r="J412" s="251">
        <f>ROUND(I412*H412,2)</f>
        <v>0</v>
      </c>
      <c r="K412" s="247" t="s">
        <v>1</v>
      </c>
      <c r="L412" s="46"/>
      <c r="M412" s="252" t="s">
        <v>1</v>
      </c>
      <c r="N412" s="253" t="s">
        <v>42</v>
      </c>
      <c r="O412" s="93"/>
      <c r="P412" s="254">
        <f>O412*H412</f>
        <v>0</v>
      </c>
      <c r="Q412" s="254">
        <v>0</v>
      </c>
      <c r="R412" s="254">
        <f>Q412*H412</f>
        <v>0</v>
      </c>
      <c r="S412" s="254">
        <v>0</v>
      </c>
      <c r="T412" s="255">
        <f>S412*H412</f>
        <v>0</v>
      </c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R412" s="256" t="s">
        <v>175</v>
      </c>
      <c r="AT412" s="256" t="s">
        <v>170</v>
      </c>
      <c r="AU412" s="256" t="s">
        <v>209</v>
      </c>
      <c r="AY412" s="19" t="s">
        <v>167</v>
      </c>
      <c r="BE412" s="257">
        <f>IF(N412="základní",J412,0)</f>
        <v>0</v>
      </c>
      <c r="BF412" s="257">
        <f>IF(N412="snížená",J412,0)</f>
        <v>0</v>
      </c>
      <c r="BG412" s="257">
        <f>IF(N412="zákl. přenesená",J412,0)</f>
        <v>0</v>
      </c>
      <c r="BH412" s="257">
        <f>IF(N412="sníž. přenesená",J412,0)</f>
        <v>0</v>
      </c>
      <c r="BI412" s="257">
        <f>IF(N412="nulová",J412,0)</f>
        <v>0</v>
      </c>
      <c r="BJ412" s="19" t="s">
        <v>85</v>
      </c>
      <c r="BK412" s="257">
        <f>ROUND(I412*H412,2)</f>
        <v>0</v>
      </c>
      <c r="BL412" s="19" t="s">
        <v>175</v>
      </c>
      <c r="BM412" s="256" t="s">
        <v>1894</v>
      </c>
    </row>
    <row r="413" spans="1:63" s="12" customFormat="1" ht="20.85" customHeight="1">
      <c r="A413" s="12"/>
      <c r="B413" s="229"/>
      <c r="C413" s="230"/>
      <c r="D413" s="231" t="s">
        <v>76</v>
      </c>
      <c r="E413" s="243" t="s">
        <v>3092</v>
      </c>
      <c r="F413" s="243" t="s">
        <v>3093</v>
      </c>
      <c r="G413" s="230"/>
      <c r="H413" s="230"/>
      <c r="I413" s="233"/>
      <c r="J413" s="244">
        <f>BK413</f>
        <v>0</v>
      </c>
      <c r="K413" s="230"/>
      <c r="L413" s="235"/>
      <c r="M413" s="236"/>
      <c r="N413" s="237"/>
      <c r="O413" s="237"/>
      <c r="P413" s="238">
        <f>SUM(P414:P427)</f>
        <v>0</v>
      </c>
      <c r="Q413" s="237"/>
      <c r="R413" s="238">
        <f>SUM(R414:R427)</f>
        <v>0</v>
      </c>
      <c r="S413" s="237"/>
      <c r="T413" s="239">
        <f>SUM(T414:T427)</f>
        <v>0</v>
      </c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R413" s="240" t="s">
        <v>85</v>
      </c>
      <c r="AT413" s="241" t="s">
        <v>76</v>
      </c>
      <c r="AU413" s="241" t="s">
        <v>87</v>
      </c>
      <c r="AY413" s="240" t="s">
        <v>167</v>
      </c>
      <c r="BK413" s="242">
        <f>SUM(BK414:BK427)</f>
        <v>0</v>
      </c>
    </row>
    <row r="414" spans="1:65" s="2" customFormat="1" ht="16.5" customHeight="1">
      <c r="A414" s="40"/>
      <c r="B414" s="41"/>
      <c r="C414" s="245" t="s">
        <v>1470</v>
      </c>
      <c r="D414" s="245" t="s">
        <v>170</v>
      </c>
      <c r="E414" s="246" t="s">
        <v>3094</v>
      </c>
      <c r="F414" s="247" t="s">
        <v>3095</v>
      </c>
      <c r="G414" s="248" t="s">
        <v>2655</v>
      </c>
      <c r="H414" s="249">
        <v>1</v>
      </c>
      <c r="I414" s="250"/>
      <c r="J414" s="251">
        <f>ROUND(I414*H414,2)</f>
        <v>0</v>
      </c>
      <c r="K414" s="247" t="s">
        <v>1</v>
      </c>
      <c r="L414" s="46"/>
      <c r="M414" s="252" t="s">
        <v>1</v>
      </c>
      <c r="N414" s="253" t="s">
        <v>42</v>
      </c>
      <c r="O414" s="93"/>
      <c r="P414" s="254">
        <f>O414*H414</f>
        <v>0</v>
      </c>
      <c r="Q414" s="254">
        <v>0</v>
      </c>
      <c r="R414" s="254">
        <f>Q414*H414</f>
        <v>0</v>
      </c>
      <c r="S414" s="254">
        <v>0</v>
      </c>
      <c r="T414" s="255">
        <f>S414*H414</f>
        <v>0</v>
      </c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R414" s="256" t="s">
        <v>175</v>
      </c>
      <c r="AT414" s="256" t="s">
        <v>170</v>
      </c>
      <c r="AU414" s="256" t="s">
        <v>209</v>
      </c>
      <c r="AY414" s="19" t="s">
        <v>167</v>
      </c>
      <c r="BE414" s="257">
        <f>IF(N414="základní",J414,0)</f>
        <v>0</v>
      </c>
      <c r="BF414" s="257">
        <f>IF(N414="snížená",J414,0)</f>
        <v>0</v>
      </c>
      <c r="BG414" s="257">
        <f>IF(N414="zákl. přenesená",J414,0)</f>
        <v>0</v>
      </c>
      <c r="BH414" s="257">
        <f>IF(N414="sníž. přenesená",J414,0)</f>
        <v>0</v>
      </c>
      <c r="BI414" s="257">
        <f>IF(N414="nulová",J414,0)</f>
        <v>0</v>
      </c>
      <c r="BJ414" s="19" t="s">
        <v>85</v>
      </c>
      <c r="BK414" s="257">
        <f>ROUND(I414*H414,2)</f>
        <v>0</v>
      </c>
      <c r="BL414" s="19" t="s">
        <v>175</v>
      </c>
      <c r="BM414" s="256" t="s">
        <v>1898</v>
      </c>
    </row>
    <row r="415" spans="1:65" s="2" customFormat="1" ht="16.5" customHeight="1">
      <c r="A415" s="40"/>
      <c r="B415" s="41"/>
      <c r="C415" s="245" t="s">
        <v>1895</v>
      </c>
      <c r="D415" s="245" t="s">
        <v>170</v>
      </c>
      <c r="E415" s="246" t="s">
        <v>3096</v>
      </c>
      <c r="F415" s="247" t="s">
        <v>3097</v>
      </c>
      <c r="G415" s="248" t="s">
        <v>2655</v>
      </c>
      <c r="H415" s="249">
        <v>120</v>
      </c>
      <c r="I415" s="250"/>
      <c r="J415" s="251">
        <f>ROUND(I415*H415,2)</f>
        <v>0</v>
      </c>
      <c r="K415" s="247" t="s">
        <v>1</v>
      </c>
      <c r="L415" s="46"/>
      <c r="M415" s="252" t="s">
        <v>1</v>
      </c>
      <c r="N415" s="253" t="s">
        <v>42</v>
      </c>
      <c r="O415" s="93"/>
      <c r="P415" s="254">
        <f>O415*H415</f>
        <v>0</v>
      </c>
      <c r="Q415" s="254">
        <v>0</v>
      </c>
      <c r="R415" s="254">
        <f>Q415*H415</f>
        <v>0</v>
      </c>
      <c r="S415" s="254">
        <v>0</v>
      </c>
      <c r="T415" s="255">
        <f>S415*H415</f>
        <v>0</v>
      </c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R415" s="256" t="s">
        <v>175</v>
      </c>
      <c r="AT415" s="256" t="s">
        <v>170</v>
      </c>
      <c r="AU415" s="256" t="s">
        <v>209</v>
      </c>
      <c r="AY415" s="19" t="s">
        <v>167</v>
      </c>
      <c r="BE415" s="257">
        <f>IF(N415="základní",J415,0)</f>
        <v>0</v>
      </c>
      <c r="BF415" s="257">
        <f>IF(N415="snížená",J415,0)</f>
        <v>0</v>
      </c>
      <c r="BG415" s="257">
        <f>IF(N415="zákl. přenesená",J415,0)</f>
        <v>0</v>
      </c>
      <c r="BH415" s="257">
        <f>IF(N415="sníž. přenesená",J415,0)</f>
        <v>0</v>
      </c>
      <c r="BI415" s="257">
        <f>IF(N415="nulová",J415,0)</f>
        <v>0</v>
      </c>
      <c r="BJ415" s="19" t="s">
        <v>85</v>
      </c>
      <c r="BK415" s="257">
        <f>ROUND(I415*H415,2)</f>
        <v>0</v>
      </c>
      <c r="BL415" s="19" t="s">
        <v>175</v>
      </c>
      <c r="BM415" s="256" t="s">
        <v>1901</v>
      </c>
    </row>
    <row r="416" spans="1:65" s="2" customFormat="1" ht="33" customHeight="1">
      <c r="A416" s="40"/>
      <c r="B416" s="41"/>
      <c r="C416" s="245" t="s">
        <v>1474</v>
      </c>
      <c r="D416" s="245" t="s">
        <v>170</v>
      </c>
      <c r="E416" s="246" t="s">
        <v>3098</v>
      </c>
      <c r="F416" s="247" t="s">
        <v>3099</v>
      </c>
      <c r="G416" s="248" t="s">
        <v>348</v>
      </c>
      <c r="H416" s="249">
        <v>1</v>
      </c>
      <c r="I416" s="250"/>
      <c r="J416" s="251">
        <f>ROUND(I416*H416,2)</f>
        <v>0</v>
      </c>
      <c r="K416" s="247" t="s">
        <v>1</v>
      </c>
      <c r="L416" s="46"/>
      <c r="M416" s="252" t="s">
        <v>1</v>
      </c>
      <c r="N416" s="253" t="s">
        <v>42</v>
      </c>
      <c r="O416" s="93"/>
      <c r="P416" s="254">
        <f>O416*H416</f>
        <v>0</v>
      </c>
      <c r="Q416" s="254">
        <v>0</v>
      </c>
      <c r="R416" s="254">
        <f>Q416*H416</f>
        <v>0</v>
      </c>
      <c r="S416" s="254">
        <v>0</v>
      </c>
      <c r="T416" s="255">
        <f>S416*H416</f>
        <v>0</v>
      </c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R416" s="256" t="s">
        <v>175</v>
      </c>
      <c r="AT416" s="256" t="s">
        <v>170</v>
      </c>
      <c r="AU416" s="256" t="s">
        <v>209</v>
      </c>
      <c r="AY416" s="19" t="s">
        <v>167</v>
      </c>
      <c r="BE416" s="257">
        <f>IF(N416="základní",J416,0)</f>
        <v>0</v>
      </c>
      <c r="BF416" s="257">
        <f>IF(N416="snížená",J416,0)</f>
        <v>0</v>
      </c>
      <c r="BG416" s="257">
        <f>IF(N416="zákl. přenesená",J416,0)</f>
        <v>0</v>
      </c>
      <c r="BH416" s="257">
        <f>IF(N416="sníž. přenesená",J416,0)</f>
        <v>0</v>
      </c>
      <c r="BI416" s="257">
        <f>IF(N416="nulová",J416,0)</f>
        <v>0</v>
      </c>
      <c r="BJ416" s="19" t="s">
        <v>85</v>
      </c>
      <c r="BK416" s="257">
        <f>ROUND(I416*H416,2)</f>
        <v>0</v>
      </c>
      <c r="BL416" s="19" t="s">
        <v>175</v>
      </c>
      <c r="BM416" s="256" t="s">
        <v>1905</v>
      </c>
    </row>
    <row r="417" spans="1:65" s="2" customFormat="1" ht="21.75" customHeight="1">
      <c r="A417" s="40"/>
      <c r="B417" s="41"/>
      <c r="C417" s="245" t="s">
        <v>1902</v>
      </c>
      <c r="D417" s="245" t="s">
        <v>170</v>
      </c>
      <c r="E417" s="246" t="s">
        <v>3100</v>
      </c>
      <c r="F417" s="247" t="s">
        <v>3101</v>
      </c>
      <c r="G417" s="248" t="s">
        <v>267</v>
      </c>
      <c r="H417" s="249">
        <v>220</v>
      </c>
      <c r="I417" s="250"/>
      <c r="J417" s="251">
        <f>ROUND(I417*H417,2)</f>
        <v>0</v>
      </c>
      <c r="K417" s="247" t="s">
        <v>1</v>
      </c>
      <c r="L417" s="46"/>
      <c r="M417" s="252" t="s">
        <v>1</v>
      </c>
      <c r="N417" s="253" t="s">
        <v>42</v>
      </c>
      <c r="O417" s="93"/>
      <c r="P417" s="254">
        <f>O417*H417</f>
        <v>0</v>
      </c>
      <c r="Q417" s="254">
        <v>0</v>
      </c>
      <c r="R417" s="254">
        <f>Q417*H417</f>
        <v>0</v>
      </c>
      <c r="S417" s="254">
        <v>0</v>
      </c>
      <c r="T417" s="255">
        <f>S417*H417</f>
        <v>0</v>
      </c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R417" s="256" t="s">
        <v>175</v>
      </c>
      <c r="AT417" s="256" t="s">
        <v>170</v>
      </c>
      <c r="AU417" s="256" t="s">
        <v>209</v>
      </c>
      <c r="AY417" s="19" t="s">
        <v>167</v>
      </c>
      <c r="BE417" s="257">
        <f>IF(N417="základní",J417,0)</f>
        <v>0</v>
      </c>
      <c r="BF417" s="257">
        <f>IF(N417="snížená",J417,0)</f>
        <v>0</v>
      </c>
      <c r="BG417" s="257">
        <f>IF(N417="zákl. přenesená",J417,0)</f>
        <v>0</v>
      </c>
      <c r="BH417" s="257">
        <f>IF(N417="sníž. přenesená",J417,0)</f>
        <v>0</v>
      </c>
      <c r="BI417" s="257">
        <f>IF(N417="nulová",J417,0)</f>
        <v>0</v>
      </c>
      <c r="BJ417" s="19" t="s">
        <v>85</v>
      </c>
      <c r="BK417" s="257">
        <f>ROUND(I417*H417,2)</f>
        <v>0</v>
      </c>
      <c r="BL417" s="19" t="s">
        <v>175</v>
      </c>
      <c r="BM417" s="256" t="s">
        <v>1908</v>
      </c>
    </row>
    <row r="418" spans="1:65" s="2" customFormat="1" ht="16.5" customHeight="1">
      <c r="A418" s="40"/>
      <c r="B418" s="41"/>
      <c r="C418" s="245" t="s">
        <v>1477</v>
      </c>
      <c r="D418" s="245" t="s">
        <v>170</v>
      </c>
      <c r="E418" s="246" t="s">
        <v>3102</v>
      </c>
      <c r="F418" s="247" t="s">
        <v>3031</v>
      </c>
      <c r="G418" s="248" t="s">
        <v>348</v>
      </c>
      <c r="H418" s="249">
        <v>1</v>
      </c>
      <c r="I418" s="250"/>
      <c r="J418" s="251">
        <f>ROUND(I418*H418,2)</f>
        <v>0</v>
      </c>
      <c r="K418" s="247" t="s">
        <v>1</v>
      </c>
      <c r="L418" s="46"/>
      <c r="M418" s="252" t="s">
        <v>1</v>
      </c>
      <c r="N418" s="253" t="s">
        <v>42</v>
      </c>
      <c r="O418" s="93"/>
      <c r="P418" s="254">
        <f>O418*H418</f>
        <v>0</v>
      </c>
      <c r="Q418" s="254">
        <v>0</v>
      </c>
      <c r="R418" s="254">
        <f>Q418*H418</f>
        <v>0</v>
      </c>
      <c r="S418" s="254">
        <v>0</v>
      </c>
      <c r="T418" s="255">
        <f>S418*H418</f>
        <v>0</v>
      </c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R418" s="256" t="s">
        <v>175</v>
      </c>
      <c r="AT418" s="256" t="s">
        <v>170</v>
      </c>
      <c r="AU418" s="256" t="s">
        <v>209</v>
      </c>
      <c r="AY418" s="19" t="s">
        <v>167</v>
      </c>
      <c r="BE418" s="257">
        <f>IF(N418="základní",J418,0)</f>
        <v>0</v>
      </c>
      <c r="BF418" s="257">
        <f>IF(N418="snížená",J418,0)</f>
        <v>0</v>
      </c>
      <c r="BG418" s="257">
        <f>IF(N418="zákl. přenesená",J418,0)</f>
        <v>0</v>
      </c>
      <c r="BH418" s="257">
        <f>IF(N418="sníž. přenesená",J418,0)</f>
        <v>0</v>
      </c>
      <c r="BI418" s="257">
        <f>IF(N418="nulová",J418,0)</f>
        <v>0</v>
      </c>
      <c r="BJ418" s="19" t="s">
        <v>85</v>
      </c>
      <c r="BK418" s="257">
        <f>ROUND(I418*H418,2)</f>
        <v>0</v>
      </c>
      <c r="BL418" s="19" t="s">
        <v>175</v>
      </c>
      <c r="BM418" s="256" t="s">
        <v>1912</v>
      </c>
    </row>
    <row r="419" spans="1:65" s="2" customFormat="1" ht="33" customHeight="1">
      <c r="A419" s="40"/>
      <c r="B419" s="41"/>
      <c r="C419" s="245" t="s">
        <v>1909</v>
      </c>
      <c r="D419" s="245" t="s">
        <v>170</v>
      </c>
      <c r="E419" s="246" t="s">
        <v>3103</v>
      </c>
      <c r="F419" s="247" t="s">
        <v>3104</v>
      </c>
      <c r="G419" s="248" t="s">
        <v>348</v>
      </c>
      <c r="H419" s="249">
        <v>5</v>
      </c>
      <c r="I419" s="250"/>
      <c r="J419" s="251">
        <f>ROUND(I419*H419,2)</f>
        <v>0</v>
      </c>
      <c r="K419" s="247" t="s">
        <v>1</v>
      </c>
      <c r="L419" s="46"/>
      <c r="M419" s="252" t="s">
        <v>1</v>
      </c>
      <c r="N419" s="253" t="s">
        <v>42</v>
      </c>
      <c r="O419" s="93"/>
      <c r="P419" s="254">
        <f>O419*H419</f>
        <v>0</v>
      </c>
      <c r="Q419" s="254">
        <v>0</v>
      </c>
      <c r="R419" s="254">
        <f>Q419*H419</f>
        <v>0</v>
      </c>
      <c r="S419" s="254">
        <v>0</v>
      </c>
      <c r="T419" s="255">
        <f>S419*H419</f>
        <v>0</v>
      </c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R419" s="256" t="s">
        <v>175</v>
      </c>
      <c r="AT419" s="256" t="s">
        <v>170</v>
      </c>
      <c r="AU419" s="256" t="s">
        <v>209</v>
      </c>
      <c r="AY419" s="19" t="s">
        <v>167</v>
      </c>
      <c r="BE419" s="257">
        <f>IF(N419="základní",J419,0)</f>
        <v>0</v>
      </c>
      <c r="BF419" s="257">
        <f>IF(N419="snížená",J419,0)</f>
        <v>0</v>
      </c>
      <c r="BG419" s="257">
        <f>IF(N419="zákl. přenesená",J419,0)</f>
        <v>0</v>
      </c>
      <c r="BH419" s="257">
        <f>IF(N419="sníž. přenesená",J419,0)</f>
        <v>0</v>
      </c>
      <c r="BI419" s="257">
        <f>IF(N419="nulová",J419,0)</f>
        <v>0</v>
      </c>
      <c r="BJ419" s="19" t="s">
        <v>85</v>
      </c>
      <c r="BK419" s="257">
        <f>ROUND(I419*H419,2)</f>
        <v>0</v>
      </c>
      <c r="BL419" s="19" t="s">
        <v>175</v>
      </c>
      <c r="BM419" s="256" t="s">
        <v>1915</v>
      </c>
    </row>
    <row r="420" spans="1:65" s="2" customFormat="1" ht="16.5" customHeight="1">
      <c r="A420" s="40"/>
      <c r="B420" s="41"/>
      <c r="C420" s="245" t="s">
        <v>1481</v>
      </c>
      <c r="D420" s="245" t="s">
        <v>170</v>
      </c>
      <c r="E420" s="246" t="s">
        <v>3105</v>
      </c>
      <c r="F420" s="247" t="s">
        <v>3033</v>
      </c>
      <c r="G420" s="248" t="s">
        <v>348</v>
      </c>
      <c r="H420" s="249">
        <v>2</v>
      </c>
      <c r="I420" s="250"/>
      <c r="J420" s="251">
        <f>ROUND(I420*H420,2)</f>
        <v>0</v>
      </c>
      <c r="K420" s="247" t="s">
        <v>1</v>
      </c>
      <c r="L420" s="46"/>
      <c r="M420" s="252" t="s">
        <v>1</v>
      </c>
      <c r="N420" s="253" t="s">
        <v>42</v>
      </c>
      <c r="O420" s="93"/>
      <c r="P420" s="254">
        <f>O420*H420</f>
        <v>0</v>
      </c>
      <c r="Q420" s="254">
        <v>0</v>
      </c>
      <c r="R420" s="254">
        <f>Q420*H420</f>
        <v>0</v>
      </c>
      <c r="S420" s="254">
        <v>0</v>
      </c>
      <c r="T420" s="255">
        <f>S420*H420</f>
        <v>0</v>
      </c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R420" s="256" t="s">
        <v>175</v>
      </c>
      <c r="AT420" s="256" t="s">
        <v>170</v>
      </c>
      <c r="AU420" s="256" t="s">
        <v>209</v>
      </c>
      <c r="AY420" s="19" t="s">
        <v>167</v>
      </c>
      <c r="BE420" s="257">
        <f>IF(N420="základní",J420,0)</f>
        <v>0</v>
      </c>
      <c r="BF420" s="257">
        <f>IF(N420="snížená",J420,0)</f>
        <v>0</v>
      </c>
      <c r="BG420" s="257">
        <f>IF(N420="zákl. přenesená",J420,0)</f>
        <v>0</v>
      </c>
      <c r="BH420" s="257">
        <f>IF(N420="sníž. přenesená",J420,0)</f>
        <v>0</v>
      </c>
      <c r="BI420" s="257">
        <f>IF(N420="nulová",J420,0)</f>
        <v>0</v>
      </c>
      <c r="BJ420" s="19" t="s">
        <v>85</v>
      </c>
      <c r="BK420" s="257">
        <f>ROUND(I420*H420,2)</f>
        <v>0</v>
      </c>
      <c r="BL420" s="19" t="s">
        <v>175</v>
      </c>
      <c r="BM420" s="256" t="s">
        <v>1919</v>
      </c>
    </row>
    <row r="421" spans="1:65" s="2" customFormat="1" ht="16.5" customHeight="1">
      <c r="A421" s="40"/>
      <c r="B421" s="41"/>
      <c r="C421" s="245" t="s">
        <v>1916</v>
      </c>
      <c r="D421" s="245" t="s">
        <v>170</v>
      </c>
      <c r="E421" s="246" t="s">
        <v>3106</v>
      </c>
      <c r="F421" s="247" t="s">
        <v>3107</v>
      </c>
      <c r="G421" s="248" t="s">
        <v>199</v>
      </c>
      <c r="H421" s="249">
        <v>5</v>
      </c>
      <c r="I421" s="250"/>
      <c r="J421" s="251">
        <f>ROUND(I421*H421,2)</f>
        <v>0</v>
      </c>
      <c r="K421" s="247" t="s">
        <v>1</v>
      </c>
      <c r="L421" s="46"/>
      <c r="M421" s="252" t="s">
        <v>1</v>
      </c>
      <c r="N421" s="253" t="s">
        <v>42</v>
      </c>
      <c r="O421" s="93"/>
      <c r="P421" s="254">
        <f>O421*H421</f>
        <v>0</v>
      </c>
      <c r="Q421" s="254">
        <v>0</v>
      </c>
      <c r="R421" s="254">
        <f>Q421*H421</f>
        <v>0</v>
      </c>
      <c r="S421" s="254">
        <v>0</v>
      </c>
      <c r="T421" s="255">
        <f>S421*H421</f>
        <v>0</v>
      </c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56" t="s">
        <v>175</v>
      </c>
      <c r="AT421" s="256" t="s">
        <v>170</v>
      </c>
      <c r="AU421" s="256" t="s">
        <v>209</v>
      </c>
      <c r="AY421" s="19" t="s">
        <v>167</v>
      </c>
      <c r="BE421" s="257">
        <f>IF(N421="základní",J421,0)</f>
        <v>0</v>
      </c>
      <c r="BF421" s="257">
        <f>IF(N421="snížená",J421,0)</f>
        <v>0</v>
      </c>
      <c r="BG421" s="257">
        <f>IF(N421="zákl. přenesená",J421,0)</f>
        <v>0</v>
      </c>
      <c r="BH421" s="257">
        <f>IF(N421="sníž. přenesená",J421,0)</f>
        <v>0</v>
      </c>
      <c r="BI421" s="257">
        <f>IF(N421="nulová",J421,0)</f>
        <v>0</v>
      </c>
      <c r="BJ421" s="19" t="s">
        <v>85</v>
      </c>
      <c r="BK421" s="257">
        <f>ROUND(I421*H421,2)</f>
        <v>0</v>
      </c>
      <c r="BL421" s="19" t="s">
        <v>175</v>
      </c>
      <c r="BM421" s="256" t="s">
        <v>1922</v>
      </c>
    </row>
    <row r="422" spans="1:65" s="2" customFormat="1" ht="16.5" customHeight="1">
      <c r="A422" s="40"/>
      <c r="B422" s="41"/>
      <c r="C422" s="245" t="s">
        <v>1484</v>
      </c>
      <c r="D422" s="245" t="s">
        <v>170</v>
      </c>
      <c r="E422" s="246" t="s">
        <v>3108</v>
      </c>
      <c r="F422" s="247" t="s">
        <v>3109</v>
      </c>
      <c r="G422" s="248" t="s">
        <v>199</v>
      </c>
      <c r="H422" s="249">
        <v>5</v>
      </c>
      <c r="I422" s="250"/>
      <c r="J422" s="251">
        <f>ROUND(I422*H422,2)</f>
        <v>0</v>
      </c>
      <c r="K422" s="247" t="s">
        <v>1</v>
      </c>
      <c r="L422" s="46"/>
      <c r="M422" s="252" t="s">
        <v>1</v>
      </c>
      <c r="N422" s="253" t="s">
        <v>42</v>
      </c>
      <c r="O422" s="93"/>
      <c r="P422" s="254">
        <f>O422*H422</f>
        <v>0</v>
      </c>
      <c r="Q422" s="254">
        <v>0</v>
      </c>
      <c r="R422" s="254">
        <f>Q422*H422</f>
        <v>0</v>
      </c>
      <c r="S422" s="254">
        <v>0</v>
      </c>
      <c r="T422" s="255">
        <f>S422*H422</f>
        <v>0</v>
      </c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R422" s="256" t="s">
        <v>175</v>
      </c>
      <c r="AT422" s="256" t="s">
        <v>170</v>
      </c>
      <c r="AU422" s="256" t="s">
        <v>209</v>
      </c>
      <c r="AY422" s="19" t="s">
        <v>167</v>
      </c>
      <c r="BE422" s="257">
        <f>IF(N422="základní",J422,0)</f>
        <v>0</v>
      </c>
      <c r="BF422" s="257">
        <f>IF(N422="snížená",J422,0)</f>
        <v>0</v>
      </c>
      <c r="BG422" s="257">
        <f>IF(N422="zákl. přenesená",J422,0)</f>
        <v>0</v>
      </c>
      <c r="BH422" s="257">
        <f>IF(N422="sníž. přenesená",J422,0)</f>
        <v>0</v>
      </c>
      <c r="BI422" s="257">
        <f>IF(N422="nulová",J422,0)</f>
        <v>0</v>
      </c>
      <c r="BJ422" s="19" t="s">
        <v>85</v>
      </c>
      <c r="BK422" s="257">
        <f>ROUND(I422*H422,2)</f>
        <v>0</v>
      </c>
      <c r="BL422" s="19" t="s">
        <v>175</v>
      </c>
      <c r="BM422" s="256" t="s">
        <v>1926</v>
      </c>
    </row>
    <row r="423" spans="1:65" s="2" customFormat="1" ht="16.5" customHeight="1">
      <c r="A423" s="40"/>
      <c r="B423" s="41"/>
      <c r="C423" s="245" t="s">
        <v>1923</v>
      </c>
      <c r="D423" s="245" t="s">
        <v>170</v>
      </c>
      <c r="E423" s="246" t="s">
        <v>3110</v>
      </c>
      <c r="F423" s="247" t="s">
        <v>3111</v>
      </c>
      <c r="G423" s="248" t="s">
        <v>348</v>
      </c>
      <c r="H423" s="249">
        <v>1</v>
      </c>
      <c r="I423" s="250"/>
      <c r="J423" s="251">
        <f>ROUND(I423*H423,2)</f>
        <v>0</v>
      </c>
      <c r="K423" s="247" t="s">
        <v>1</v>
      </c>
      <c r="L423" s="46"/>
      <c r="M423" s="252" t="s">
        <v>1</v>
      </c>
      <c r="N423" s="253" t="s">
        <v>42</v>
      </c>
      <c r="O423" s="93"/>
      <c r="P423" s="254">
        <f>O423*H423</f>
        <v>0</v>
      </c>
      <c r="Q423" s="254">
        <v>0</v>
      </c>
      <c r="R423" s="254">
        <f>Q423*H423</f>
        <v>0</v>
      </c>
      <c r="S423" s="254">
        <v>0</v>
      </c>
      <c r="T423" s="255">
        <f>S423*H423</f>
        <v>0</v>
      </c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R423" s="256" t="s">
        <v>175</v>
      </c>
      <c r="AT423" s="256" t="s">
        <v>170</v>
      </c>
      <c r="AU423" s="256" t="s">
        <v>209</v>
      </c>
      <c r="AY423" s="19" t="s">
        <v>167</v>
      </c>
      <c r="BE423" s="257">
        <f>IF(N423="základní",J423,0)</f>
        <v>0</v>
      </c>
      <c r="BF423" s="257">
        <f>IF(N423="snížená",J423,0)</f>
        <v>0</v>
      </c>
      <c r="BG423" s="257">
        <f>IF(N423="zákl. přenesená",J423,0)</f>
        <v>0</v>
      </c>
      <c r="BH423" s="257">
        <f>IF(N423="sníž. přenesená",J423,0)</f>
        <v>0</v>
      </c>
      <c r="BI423" s="257">
        <f>IF(N423="nulová",J423,0)</f>
        <v>0</v>
      </c>
      <c r="BJ423" s="19" t="s">
        <v>85</v>
      </c>
      <c r="BK423" s="257">
        <f>ROUND(I423*H423,2)</f>
        <v>0</v>
      </c>
      <c r="BL423" s="19" t="s">
        <v>175</v>
      </c>
      <c r="BM423" s="256" t="s">
        <v>1929</v>
      </c>
    </row>
    <row r="424" spans="1:65" s="2" customFormat="1" ht="16.5" customHeight="1">
      <c r="A424" s="40"/>
      <c r="B424" s="41"/>
      <c r="C424" s="245" t="s">
        <v>1488</v>
      </c>
      <c r="D424" s="245" t="s">
        <v>170</v>
      </c>
      <c r="E424" s="246" t="s">
        <v>3112</v>
      </c>
      <c r="F424" s="247" t="s">
        <v>3113</v>
      </c>
      <c r="G424" s="248" t="s">
        <v>348</v>
      </c>
      <c r="H424" s="249">
        <v>1</v>
      </c>
      <c r="I424" s="250"/>
      <c r="J424" s="251">
        <f>ROUND(I424*H424,2)</f>
        <v>0</v>
      </c>
      <c r="K424" s="247" t="s">
        <v>1</v>
      </c>
      <c r="L424" s="46"/>
      <c r="M424" s="252" t="s">
        <v>1</v>
      </c>
      <c r="N424" s="253" t="s">
        <v>42</v>
      </c>
      <c r="O424" s="93"/>
      <c r="P424" s="254">
        <f>O424*H424</f>
        <v>0</v>
      </c>
      <c r="Q424" s="254">
        <v>0</v>
      </c>
      <c r="R424" s="254">
        <f>Q424*H424</f>
        <v>0</v>
      </c>
      <c r="S424" s="254">
        <v>0</v>
      </c>
      <c r="T424" s="255">
        <f>S424*H424</f>
        <v>0</v>
      </c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R424" s="256" t="s">
        <v>175</v>
      </c>
      <c r="AT424" s="256" t="s">
        <v>170</v>
      </c>
      <c r="AU424" s="256" t="s">
        <v>209</v>
      </c>
      <c r="AY424" s="19" t="s">
        <v>167</v>
      </c>
      <c r="BE424" s="257">
        <f>IF(N424="základní",J424,0)</f>
        <v>0</v>
      </c>
      <c r="BF424" s="257">
        <f>IF(N424="snížená",J424,0)</f>
        <v>0</v>
      </c>
      <c r="BG424" s="257">
        <f>IF(N424="zákl. přenesená",J424,0)</f>
        <v>0</v>
      </c>
      <c r="BH424" s="257">
        <f>IF(N424="sníž. přenesená",J424,0)</f>
        <v>0</v>
      </c>
      <c r="BI424" s="257">
        <f>IF(N424="nulová",J424,0)</f>
        <v>0</v>
      </c>
      <c r="BJ424" s="19" t="s">
        <v>85</v>
      </c>
      <c r="BK424" s="257">
        <f>ROUND(I424*H424,2)</f>
        <v>0</v>
      </c>
      <c r="BL424" s="19" t="s">
        <v>175</v>
      </c>
      <c r="BM424" s="256" t="s">
        <v>1933</v>
      </c>
    </row>
    <row r="425" spans="1:65" s="2" customFormat="1" ht="21.75" customHeight="1">
      <c r="A425" s="40"/>
      <c r="B425" s="41"/>
      <c r="C425" s="245" t="s">
        <v>1930</v>
      </c>
      <c r="D425" s="245" t="s">
        <v>170</v>
      </c>
      <c r="E425" s="246" t="s">
        <v>3114</v>
      </c>
      <c r="F425" s="247" t="s">
        <v>3115</v>
      </c>
      <c r="G425" s="248" t="s">
        <v>348</v>
      </c>
      <c r="H425" s="249">
        <v>1</v>
      </c>
      <c r="I425" s="250"/>
      <c r="J425" s="251">
        <f>ROUND(I425*H425,2)</f>
        <v>0</v>
      </c>
      <c r="K425" s="247" t="s">
        <v>1</v>
      </c>
      <c r="L425" s="46"/>
      <c r="M425" s="252" t="s">
        <v>1</v>
      </c>
      <c r="N425" s="253" t="s">
        <v>42</v>
      </c>
      <c r="O425" s="93"/>
      <c r="P425" s="254">
        <f>O425*H425</f>
        <v>0</v>
      </c>
      <c r="Q425" s="254">
        <v>0</v>
      </c>
      <c r="R425" s="254">
        <f>Q425*H425</f>
        <v>0</v>
      </c>
      <c r="S425" s="254">
        <v>0</v>
      </c>
      <c r="T425" s="255">
        <f>S425*H425</f>
        <v>0</v>
      </c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R425" s="256" t="s">
        <v>175</v>
      </c>
      <c r="AT425" s="256" t="s">
        <v>170</v>
      </c>
      <c r="AU425" s="256" t="s">
        <v>209</v>
      </c>
      <c r="AY425" s="19" t="s">
        <v>167</v>
      </c>
      <c r="BE425" s="257">
        <f>IF(N425="základní",J425,0)</f>
        <v>0</v>
      </c>
      <c r="BF425" s="257">
        <f>IF(N425="snížená",J425,0)</f>
        <v>0</v>
      </c>
      <c r="BG425" s="257">
        <f>IF(N425="zákl. přenesená",J425,0)</f>
        <v>0</v>
      </c>
      <c r="BH425" s="257">
        <f>IF(N425="sníž. přenesená",J425,0)</f>
        <v>0</v>
      </c>
      <c r="BI425" s="257">
        <f>IF(N425="nulová",J425,0)</f>
        <v>0</v>
      </c>
      <c r="BJ425" s="19" t="s">
        <v>85</v>
      </c>
      <c r="BK425" s="257">
        <f>ROUND(I425*H425,2)</f>
        <v>0</v>
      </c>
      <c r="BL425" s="19" t="s">
        <v>175</v>
      </c>
      <c r="BM425" s="256" t="s">
        <v>1936</v>
      </c>
    </row>
    <row r="426" spans="1:65" s="2" customFormat="1" ht="16.5" customHeight="1">
      <c r="A426" s="40"/>
      <c r="B426" s="41"/>
      <c r="C426" s="245" t="s">
        <v>1491</v>
      </c>
      <c r="D426" s="245" t="s">
        <v>170</v>
      </c>
      <c r="E426" s="246" t="s">
        <v>3116</v>
      </c>
      <c r="F426" s="247" t="s">
        <v>3117</v>
      </c>
      <c r="G426" s="248" t="s">
        <v>2655</v>
      </c>
      <c r="H426" s="249">
        <v>30</v>
      </c>
      <c r="I426" s="250"/>
      <c r="J426" s="251">
        <f>ROUND(I426*H426,2)</f>
        <v>0</v>
      </c>
      <c r="K426" s="247" t="s">
        <v>1</v>
      </c>
      <c r="L426" s="46"/>
      <c r="M426" s="252" t="s">
        <v>1</v>
      </c>
      <c r="N426" s="253" t="s">
        <v>42</v>
      </c>
      <c r="O426" s="93"/>
      <c r="P426" s="254">
        <f>O426*H426</f>
        <v>0</v>
      </c>
      <c r="Q426" s="254">
        <v>0</v>
      </c>
      <c r="R426" s="254">
        <f>Q426*H426</f>
        <v>0</v>
      </c>
      <c r="S426" s="254">
        <v>0</v>
      </c>
      <c r="T426" s="255">
        <f>S426*H426</f>
        <v>0</v>
      </c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R426" s="256" t="s">
        <v>175</v>
      </c>
      <c r="AT426" s="256" t="s">
        <v>170</v>
      </c>
      <c r="AU426" s="256" t="s">
        <v>209</v>
      </c>
      <c r="AY426" s="19" t="s">
        <v>167</v>
      </c>
      <c r="BE426" s="257">
        <f>IF(N426="základní",J426,0)</f>
        <v>0</v>
      </c>
      <c r="BF426" s="257">
        <f>IF(N426="snížená",J426,0)</f>
        <v>0</v>
      </c>
      <c r="BG426" s="257">
        <f>IF(N426="zákl. přenesená",J426,0)</f>
        <v>0</v>
      </c>
      <c r="BH426" s="257">
        <f>IF(N426="sníž. přenesená",J426,0)</f>
        <v>0</v>
      </c>
      <c r="BI426" s="257">
        <f>IF(N426="nulová",J426,0)</f>
        <v>0</v>
      </c>
      <c r="BJ426" s="19" t="s">
        <v>85</v>
      </c>
      <c r="BK426" s="257">
        <f>ROUND(I426*H426,2)</f>
        <v>0</v>
      </c>
      <c r="BL426" s="19" t="s">
        <v>175</v>
      </c>
      <c r="BM426" s="256" t="s">
        <v>1940</v>
      </c>
    </row>
    <row r="427" spans="1:65" s="2" customFormat="1" ht="16.5" customHeight="1">
      <c r="A427" s="40"/>
      <c r="B427" s="41"/>
      <c r="C427" s="245" t="s">
        <v>1937</v>
      </c>
      <c r="D427" s="245" t="s">
        <v>170</v>
      </c>
      <c r="E427" s="246" t="s">
        <v>3118</v>
      </c>
      <c r="F427" s="247" t="s">
        <v>3119</v>
      </c>
      <c r="G427" s="248" t="s">
        <v>348</v>
      </c>
      <c r="H427" s="249">
        <v>1</v>
      </c>
      <c r="I427" s="250"/>
      <c r="J427" s="251">
        <f>ROUND(I427*H427,2)</f>
        <v>0</v>
      </c>
      <c r="K427" s="247" t="s">
        <v>1</v>
      </c>
      <c r="L427" s="46"/>
      <c r="M427" s="252" t="s">
        <v>1</v>
      </c>
      <c r="N427" s="253" t="s">
        <v>42</v>
      </c>
      <c r="O427" s="93"/>
      <c r="P427" s="254">
        <f>O427*H427</f>
        <v>0</v>
      </c>
      <c r="Q427" s="254">
        <v>0</v>
      </c>
      <c r="R427" s="254">
        <f>Q427*H427</f>
        <v>0</v>
      </c>
      <c r="S427" s="254">
        <v>0</v>
      </c>
      <c r="T427" s="255">
        <f>S427*H427</f>
        <v>0</v>
      </c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R427" s="256" t="s">
        <v>175</v>
      </c>
      <c r="AT427" s="256" t="s">
        <v>170</v>
      </c>
      <c r="AU427" s="256" t="s">
        <v>209</v>
      </c>
      <c r="AY427" s="19" t="s">
        <v>167</v>
      </c>
      <c r="BE427" s="257">
        <f>IF(N427="základní",J427,0)</f>
        <v>0</v>
      </c>
      <c r="BF427" s="257">
        <f>IF(N427="snížená",J427,0)</f>
        <v>0</v>
      </c>
      <c r="BG427" s="257">
        <f>IF(N427="zákl. přenesená",J427,0)</f>
        <v>0</v>
      </c>
      <c r="BH427" s="257">
        <f>IF(N427="sníž. přenesená",J427,0)</f>
        <v>0</v>
      </c>
      <c r="BI427" s="257">
        <f>IF(N427="nulová",J427,0)</f>
        <v>0</v>
      </c>
      <c r="BJ427" s="19" t="s">
        <v>85</v>
      </c>
      <c r="BK427" s="257">
        <f>ROUND(I427*H427,2)</f>
        <v>0</v>
      </c>
      <c r="BL427" s="19" t="s">
        <v>175</v>
      </c>
      <c r="BM427" s="256" t="s">
        <v>1944</v>
      </c>
    </row>
    <row r="428" spans="1:63" s="12" customFormat="1" ht="20.85" customHeight="1">
      <c r="A428" s="12"/>
      <c r="B428" s="229"/>
      <c r="C428" s="230"/>
      <c r="D428" s="231" t="s">
        <v>76</v>
      </c>
      <c r="E428" s="243" t="s">
        <v>3120</v>
      </c>
      <c r="F428" s="243" t="s">
        <v>3121</v>
      </c>
      <c r="G428" s="230"/>
      <c r="H428" s="230"/>
      <c r="I428" s="233"/>
      <c r="J428" s="244">
        <f>BK428</f>
        <v>0</v>
      </c>
      <c r="K428" s="230"/>
      <c r="L428" s="235"/>
      <c r="M428" s="236"/>
      <c r="N428" s="237"/>
      <c r="O428" s="237"/>
      <c r="P428" s="238">
        <f>P429</f>
        <v>0</v>
      </c>
      <c r="Q428" s="237"/>
      <c r="R428" s="238">
        <f>R429</f>
        <v>0</v>
      </c>
      <c r="S428" s="237"/>
      <c r="T428" s="239">
        <f>T429</f>
        <v>0</v>
      </c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R428" s="240" t="s">
        <v>85</v>
      </c>
      <c r="AT428" s="241" t="s">
        <v>76</v>
      </c>
      <c r="AU428" s="241" t="s">
        <v>87</v>
      </c>
      <c r="AY428" s="240" t="s">
        <v>167</v>
      </c>
      <c r="BK428" s="242">
        <f>BK429</f>
        <v>0</v>
      </c>
    </row>
    <row r="429" spans="1:65" s="2" customFormat="1" ht="33" customHeight="1">
      <c r="A429" s="40"/>
      <c r="B429" s="41"/>
      <c r="C429" s="245" t="s">
        <v>1495</v>
      </c>
      <c r="D429" s="245" t="s">
        <v>170</v>
      </c>
      <c r="E429" s="246" t="s">
        <v>3122</v>
      </c>
      <c r="F429" s="247" t="s">
        <v>3123</v>
      </c>
      <c r="G429" s="248" t="s">
        <v>348</v>
      </c>
      <c r="H429" s="249">
        <v>1</v>
      </c>
      <c r="I429" s="250"/>
      <c r="J429" s="251">
        <f>ROUND(I429*H429,2)</f>
        <v>0</v>
      </c>
      <c r="K429" s="247" t="s">
        <v>1</v>
      </c>
      <c r="L429" s="46"/>
      <c r="M429" s="319" t="s">
        <v>1</v>
      </c>
      <c r="N429" s="320" t="s">
        <v>42</v>
      </c>
      <c r="O429" s="321"/>
      <c r="P429" s="322">
        <f>O429*H429</f>
        <v>0</v>
      </c>
      <c r="Q429" s="322">
        <v>0</v>
      </c>
      <c r="R429" s="322">
        <f>Q429*H429</f>
        <v>0</v>
      </c>
      <c r="S429" s="322">
        <v>0</v>
      </c>
      <c r="T429" s="323">
        <f>S429*H429</f>
        <v>0</v>
      </c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R429" s="256" t="s">
        <v>175</v>
      </c>
      <c r="AT429" s="256" t="s">
        <v>170</v>
      </c>
      <c r="AU429" s="256" t="s">
        <v>209</v>
      </c>
      <c r="AY429" s="19" t="s">
        <v>167</v>
      </c>
      <c r="BE429" s="257">
        <f>IF(N429="základní",J429,0)</f>
        <v>0</v>
      </c>
      <c r="BF429" s="257">
        <f>IF(N429="snížená",J429,0)</f>
        <v>0</v>
      </c>
      <c r="BG429" s="257">
        <f>IF(N429="zákl. přenesená",J429,0)</f>
        <v>0</v>
      </c>
      <c r="BH429" s="257">
        <f>IF(N429="sníž. přenesená",J429,0)</f>
        <v>0</v>
      </c>
      <c r="BI429" s="257">
        <f>IF(N429="nulová",J429,0)</f>
        <v>0</v>
      </c>
      <c r="BJ429" s="19" t="s">
        <v>85</v>
      </c>
      <c r="BK429" s="257">
        <f>ROUND(I429*H429,2)</f>
        <v>0</v>
      </c>
      <c r="BL429" s="19" t="s">
        <v>175</v>
      </c>
      <c r="BM429" s="256" t="s">
        <v>1948</v>
      </c>
    </row>
    <row r="430" spans="1:31" s="2" customFormat="1" ht="6.95" customHeight="1">
      <c r="A430" s="40"/>
      <c r="B430" s="68"/>
      <c r="C430" s="69"/>
      <c r="D430" s="69"/>
      <c r="E430" s="69"/>
      <c r="F430" s="69"/>
      <c r="G430" s="69"/>
      <c r="H430" s="69"/>
      <c r="I430" s="194"/>
      <c r="J430" s="69"/>
      <c r="K430" s="69"/>
      <c r="L430" s="46"/>
      <c r="M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</row>
  </sheetData>
  <sheetProtection password="BABA" sheet="1" objects="1" scenarios="1" formatColumns="0" formatRows="0" autoFilter="0"/>
  <autoFilter ref="C143:K429"/>
  <mergeCells count="9">
    <mergeCell ref="E7:H7"/>
    <mergeCell ref="E9:H9"/>
    <mergeCell ref="E18:H18"/>
    <mergeCell ref="E27:H27"/>
    <mergeCell ref="E85:H85"/>
    <mergeCell ref="E87:H87"/>
    <mergeCell ref="E134:H134"/>
    <mergeCell ref="E136:H13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109</v>
      </c>
    </row>
    <row r="3" spans="2:46" s="1" customFormat="1" ht="6.95" customHeight="1">
      <c r="B3" s="149"/>
      <c r="C3" s="150"/>
      <c r="D3" s="150"/>
      <c r="E3" s="150"/>
      <c r="F3" s="150"/>
      <c r="G3" s="150"/>
      <c r="H3" s="150"/>
      <c r="I3" s="151"/>
      <c r="J3" s="150"/>
      <c r="K3" s="150"/>
      <c r="L3" s="22"/>
      <c r="AT3" s="19" t="s">
        <v>87</v>
      </c>
    </row>
    <row r="4" spans="2:46" s="1" customFormat="1" ht="24.95" customHeight="1">
      <c r="B4" s="22"/>
      <c r="D4" s="152" t="s">
        <v>137</v>
      </c>
      <c r="I4" s="148"/>
      <c r="L4" s="22"/>
      <c r="M4" s="153" t="s">
        <v>10</v>
      </c>
      <c r="AT4" s="19" t="s">
        <v>4</v>
      </c>
    </row>
    <row r="5" spans="2:12" s="1" customFormat="1" ht="6.95" customHeight="1">
      <c r="B5" s="22"/>
      <c r="I5" s="148"/>
      <c r="L5" s="22"/>
    </row>
    <row r="6" spans="2:12" s="1" customFormat="1" ht="12" customHeight="1">
      <c r="B6" s="22"/>
      <c r="D6" s="154" t="s">
        <v>16</v>
      </c>
      <c r="I6" s="148"/>
      <c r="L6" s="22"/>
    </row>
    <row r="7" spans="2:12" s="1" customFormat="1" ht="23.25" customHeight="1">
      <c r="B7" s="22"/>
      <c r="E7" s="155" t="str">
        <f>'Rekapitulace stavby'!K6</f>
        <v>Snížení energetické náročnosti budovy Střední průmyslové školy v Mladé Boleslavi</v>
      </c>
      <c r="F7" s="154"/>
      <c r="G7" s="154"/>
      <c r="H7" s="154"/>
      <c r="I7" s="148"/>
      <c r="L7" s="22"/>
    </row>
    <row r="8" spans="1:31" s="2" customFormat="1" ht="12" customHeight="1">
      <c r="A8" s="40"/>
      <c r="B8" s="46"/>
      <c r="C8" s="40"/>
      <c r="D8" s="154" t="s">
        <v>138</v>
      </c>
      <c r="E8" s="40"/>
      <c r="F8" s="40"/>
      <c r="G8" s="40"/>
      <c r="H8" s="40"/>
      <c r="I8" s="156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57" t="s">
        <v>3124</v>
      </c>
      <c r="F9" s="40"/>
      <c r="G9" s="40"/>
      <c r="H9" s="40"/>
      <c r="I9" s="156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56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54" t="s">
        <v>18</v>
      </c>
      <c r="E11" s="40"/>
      <c r="F11" s="143" t="s">
        <v>1</v>
      </c>
      <c r="G11" s="40"/>
      <c r="H11" s="40"/>
      <c r="I11" s="158" t="s">
        <v>19</v>
      </c>
      <c r="J11" s="143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54" t="s">
        <v>20</v>
      </c>
      <c r="E12" s="40"/>
      <c r="F12" s="143" t="s">
        <v>21</v>
      </c>
      <c r="G12" s="40"/>
      <c r="H12" s="40"/>
      <c r="I12" s="158" t="s">
        <v>22</v>
      </c>
      <c r="J12" s="159" t="str">
        <f>'Rekapitulace stavby'!AN8</f>
        <v>18. 6. 2020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56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54" t="s">
        <v>24</v>
      </c>
      <c r="E14" s="40"/>
      <c r="F14" s="40"/>
      <c r="G14" s="40"/>
      <c r="H14" s="40"/>
      <c r="I14" s="158" t="s">
        <v>25</v>
      </c>
      <c r="J14" s="143" t="s">
        <v>1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3" t="s">
        <v>26</v>
      </c>
      <c r="F15" s="40"/>
      <c r="G15" s="40"/>
      <c r="H15" s="40"/>
      <c r="I15" s="158" t="s">
        <v>27</v>
      </c>
      <c r="J15" s="143" t="s">
        <v>1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56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54" t="s">
        <v>28</v>
      </c>
      <c r="E17" s="40"/>
      <c r="F17" s="40"/>
      <c r="G17" s="40"/>
      <c r="H17" s="40"/>
      <c r="I17" s="158" t="s">
        <v>25</v>
      </c>
      <c r="J17" s="35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3"/>
      <c r="G18" s="143"/>
      <c r="H18" s="143"/>
      <c r="I18" s="158" t="s">
        <v>27</v>
      </c>
      <c r="J18" s="35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56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54" t="s">
        <v>30</v>
      </c>
      <c r="E20" s="40"/>
      <c r="F20" s="40"/>
      <c r="G20" s="40"/>
      <c r="H20" s="40"/>
      <c r="I20" s="158" t="s">
        <v>25</v>
      </c>
      <c r="J20" s="143" t="str">
        <f>IF('Rekapitulace stavby'!AN16="","",'Rekapitulace stavby'!AN16)</f>
        <v/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3" t="str">
        <f>IF('Rekapitulace stavby'!E17="","",'Rekapitulace stavby'!E17)</f>
        <v xml:space="preserve"> </v>
      </c>
      <c r="F21" s="40"/>
      <c r="G21" s="40"/>
      <c r="H21" s="40"/>
      <c r="I21" s="158" t="s">
        <v>27</v>
      </c>
      <c r="J21" s="143" t="str">
        <f>IF('Rekapitulace stavby'!AN17="","",'Rekapitulace stavby'!AN17)</f>
        <v/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56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54" t="s">
        <v>33</v>
      </c>
      <c r="E23" s="40"/>
      <c r="F23" s="40"/>
      <c r="G23" s="40"/>
      <c r="H23" s="40"/>
      <c r="I23" s="158" t="s">
        <v>25</v>
      </c>
      <c r="J23" s="143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3" t="s">
        <v>34</v>
      </c>
      <c r="F24" s="40"/>
      <c r="G24" s="40"/>
      <c r="H24" s="40"/>
      <c r="I24" s="158" t="s">
        <v>27</v>
      </c>
      <c r="J24" s="143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56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54" t="s">
        <v>35</v>
      </c>
      <c r="E26" s="40"/>
      <c r="F26" s="40"/>
      <c r="G26" s="40"/>
      <c r="H26" s="40"/>
      <c r="I26" s="156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60"/>
      <c r="B27" s="161"/>
      <c r="C27" s="160"/>
      <c r="D27" s="160"/>
      <c r="E27" s="162" t="s">
        <v>1</v>
      </c>
      <c r="F27" s="162"/>
      <c r="G27" s="162"/>
      <c r="H27" s="162"/>
      <c r="I27" s="163"/>
      <c r="J27" s="160"/>
      <c r="K27" s="160"/>
      <c r="L27" s="164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56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65"/>
      <c r="E29" s="165"/>
      <c r="F29" s="165"/>
      <c r="G29" s="165"/>
      <c r="H29" s="165"/>
      <c r="I29" s="166"/>
      <c r="J29" s="165"/>
      <c r="K29" s="165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67" t="s">
        <v>37</v>
      </c>
      <c r="E30" s="40"/>
      <c r="F30" s="40"/>
      <c r="G30" s="40"/>
      <c r="H30" s="40"/>
      <c r="I30" s="156"/>
      <c r="J30" s="168">
        <f>ROUND(J145,2)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65"/>
      <c r="E31" s="165"/>
      <c r="F31" s="165"/>
      <c r="G31" s="165"/>
      <c r="H31" s="165"/>
      <c r="I31" s="166"/>
      <c r="J31" s="165"/>
      <c r="K31" s="165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69" t="s">
        <v>39</v>
      </c>
      <c r="G32" s="40"/>
      <c r="H32" s="40"/>
      <c r="I32" s="170" t="s">
        <v>38</v>
      </c>
      <c r="J32" s="169" t="s">
        <v>40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71" t="s">
        <v>41</v>
      </c>
      <c r="E33" s="154" t="s">
        <v>42</v>
      </c>
      <c r="F33" s="172">
        <f>ROUND((SUM(BE145:BE344)),2)</f>
        <v>0</v>
      </c>
      <c r="G33" s="40"/>
      <c r="H33" s="40"/>
      <c r="I33" s="173">
        <v>0.21</v>
      </c>
      <c r="J33" s="172">
        <f>ROUND(((SUM(BE145:BE344))*I33),2)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54" t="s">
        <v>43</v>
      </c>
      <c r="F34" s="172">
        <f>ROUND((SUM(BF145:BF344)),2)</f>
        <v>0</v>
      </c>
      <c r="G34" s="40"/>
      <c r="H34" s="40"/>
      <c r="I34" s="173">
        <v>0.15</v>
      </c>
      <c r="J34" s="172">
        <f>ROUND(((SUM(BF145:BF344))*I34),2)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54" t="s">
        <v>44</v>
      </c>
      <c r="F35" s="172">
        <f>ROUND((SUM(BG145:BG344)),2)</f>
        <v>0</v>
      </c>
      <c r="G35" s="40"/>
      <c r="H35" s="40"/>
      <c r="I35" s="173">
        <v>0.21</v>
      </c>
      <c r="J35" s="172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54" t="s">
        <v>45</v>
      </c>
      <c r="F36" s="172">
        <f>ROUND((SUM(BH145:BH344)),2)</f>
        <v>0</v>
      </c>
      <c r="G36" s="40"/>
      <c r="H36" s="40"/>
      <c r="I36" s="173">
        <v>0.15</v>
      </c>
      <c r="J36" s="172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54" t="s">
        <v>46</v>
      </c>
      <c r="F37" s="172">
        <f>ROUND((SUM(BI145:BI344)),2)</f>
        <v>0</v>
      </c>
      <c r="G37" s="40"/>
      <c r="H37" s="40"/>
      <c r="I37" s="173">
        <v>0</v>
      </c>
      <c r="J37" s="172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56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74"/>
      <c r="D39" s="175" t="s">
        <v>47</v>
      </c>
      <c r="E39" s="176"/>
      <c r="F39" s="176"/>
      <c r="G39" s="177" t="s">
        <v>48</v>
      </c>
      <c r="H39" s="178" t="s">
        <v>49</v>
      </c>
      <c r="I39" s="179"/>
      <c r="J39" s="180">
        <f>SUM(J30:J37)</f>
        <v>0</v>
      </c>
      <c r="K39" s="181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156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2"/>
      <c r="I41" s="148"/>
      <c r="L41" s="22"/>
    </row>
    <row r="42" spans="2:12" s="1" customFormat="1" ht="14.4" customHeight="1">
      <c r="B42" s="22"/>
      <c r="I42" s="148"/>
      <c r="L42" s="22"/>
    </row>
    <row r="43" spans="2:12" s="1" customFormat="1" ht="14.4" customHeight="1">
      <c r="B43" s="22"/>
      <c r="I43" s="148"/>
      <c r="L43" s="22"/>
    </row>
    <row r="44" spans="2:12" s="1" customFormat="1" ht="14.4" customHeight="1">
      <c r="B44" s="22"/>
      <c r="I44" s="148"/>
      <c r="L44" s="22"/>
    </row>
    <row r="45" spans="2:12" s="1" customFormat="1" ht="14.4" customHeight="1">
      <c r="B45" s="22"/>
      <c r="I45" s="148"/>
      <c r="L45" s="22"/>
    </row>
    <row r="46" spans="2:12" s="1" customFormat="1" ht="14.4" customHeight="1">
      <c r="B46" s="22"/>
      <c r="I46" s="148"/>
      <c r="L46" s="22"/>
    </row>
    <row r="47" spans="2:12" s="1" customFormat="1" ht="14.4" customHeight="1">
      <c r="B47" s="22"/>
      <c r="I47" s="148"/>
      <c r="L47" s="22"/>
    </row>
    <row r="48" spans="2:12" s="1" customFormat="1" ht="14.4" customHeight="1">
      <c r="B48" s="22"/>
      <c r="I48" s="148"/>
      <c r="L48" s="22"/>
    </row>
    <row r="49" spans="2:12" s="1" customFormat="1" ht="14.4" customHeight="1">
      <c r="B49" s="22"/>
      <c r="I49" s="148"/>
      <c r="L49" s="22"/>
    </row>
    <row r="50" spans="2:12" s="2" customFormat="1" ht="14.4" customHeight="1">
      <c r="B50" s="65"/>
      <c r="D50" s="182" t="s">
        <v>50</v>
      </c>
      <c r="E50" s="183"/>
      <c r="F50" s="183"/>
      <c r="G50" s="182" t="s">
        <v>51</v>
      </c>
      <c r="H50" s="183"/>
      <c r="I50" s="184"/>
      <c r="J50" s="183"/>
      <c r="K50" s="183"/>
      <c r="L50" s="6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40"/>
      <c r="B61" s="46"/>
      <c r="C61" s="40"/>
      <c r="D61" s="185" t="s">
        <v>52</v>
      </c>
      <c r="E61" s="186"/>
      <c r="F61" s="187" t="s">
        <v>53</v>
      </c>
      <c r="G61" s="185" t="s">
        <v>52</v>
      </c>
      <c r="H61" s="186"/>
      <c r="I61" s="188"/>
      <c r="J61" s="189" t="s">
        <v>53</v>
      </c>
      <c r="K61" s="186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40"/>
      <c r="B65" s="46"/>
      <c r="C65" s="40"/>
      <c r="D65" s="182" t="s">
        <v>54</v>
      </c>
      <c r="E65" s="190"/>
      <c r="F65" s="190"/>
      <c r="G65" s="182" t="s">
        <v>55</v>
      </c>
      <c r="H65" s="190"/>
      <c r="I65" s="191"/>
      <c r="J65" s="190"/>
      <c r="K65" s="190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40"/>
      <c r="B76" s="46"/>
      <c r="C76" s="40"/>
      <c r="D76" s="185" t="s">
        <v>52</v>
      </c>
      <c r="E76" s="186"/>
      <c r="F76" s="187" t="s">
        <v>53</v>
      </c>
      <c r="G76" s="185" t="s">
        <v>52</v>
      </c>
      <c r="H76" s="186"/>
      <c r="I76" s="188"/>
      <c r="J76" s="189" t="s">
        <v>53</v>
      </c>
      <c r="K76" s="186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92"/>
      <c r="C77" s="193"/>
      <c r="D77" s="193"/>
      <c r="E77" s="193"/>
      <c r="F77" s="193"/>
      <c r="G77" s="193"/>
      <c r="H77" s="193"/>
      <c r="I77" s="194"/>
      <c r="J77" s="193"/>
      <c r="K77" s="19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95"/>
      <c r="C81" s="196"/>
      <c r="D81" s="196"/>
      <c r="E81" s="196"/>
      <c r="F81" s="196"/>
      <c r="G81" s="196"/>
      <c r="H81" s="196"/>
      <c r="I81" s="197"/>
      <c r="J81" s="196"/>
      <c r="K81" s="196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5" t="s">
        <v>140</v>
      </c>
      <c r="D82" s="42"/>
      <c r="E82" s="42"/>
      <c r="F82" s="42"/>
      <c r="G82" s="42"/>
      <c r="H82" s="42"/>
      <c r="I82" s="156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156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16</v>
      </c>
      <c r="D84" s="42"/>
      <c r="E84" s="42"/>
      <c r="F84" s="42"/>
      <c r="G84" s="42"/>
      <c r="H84" s="42"/>
      <c r="I84" s="156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3.25" customHeight="1">
      <c r="A85" s="40"/>
      <c r="B85" s="41"/>
      <c r="C85" s="42"/>
      <c r="D85" s="42"/>
      <c r="E85" s="198" t="str">
        <f>E7</f>
        <v>Snížení energetické náročnosti budovy Střední průmyslové školy v Mladé Boleslavi</v>
      </c>
      <c r="F85" s="34"/>
      <c r="G85" s="34"/>
      <c r="H85" s="34"/>
      <c r="I85" s="156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138</v>
      </c>
      <c r="D86" s="42"/>
      <c r="E86" s="42"/>
      <c r="F86" s="42"/>
      <c r="G86" s="42"/>
      <c r="H86" s="42"/>
      <c r="I86" s="156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2020-160601.6 - MaR</v>
      </c>
      <c r="F87" s="42"/>
      <c r="G87" s="42"/>
      <c r="H87" s="42"/>
      <c r="I87" s="156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156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20</v>
      </c>
      <c r="D89" s="42"/>
      <c r="E89" s="42"/>
      <c r="F89" s="29" t="str">
        <f>F12</f>
        <v>Mladá Boleslav</v>
      </c>
      <c r="G89" s="42"/>
      <c r="H89" s="42"/>
      <c r="I89" s="158" t="s">
        <v>22</v>
      </c>
      <c r="J89" s="81" t="str">
        <f>IF(J12="","",J12)</f>
        <v>18. 6. 2020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156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24</v>
      </c>
      <c r="D91" s="42"/>
      <c r="E91" s="42"/>
      <c r="F91" s="29" t="str">
        <f>E15</f>
        <v>Energy Benefit</v>
      </c>
      <c r="G91" s="42"/>
      <c r="H91" s="42"/>
      <c r="I91" s="158" t="s">
        <v>30</v>
      </c>
      <c r="J91" s="38" t="str">
        <f>E21</f>
        <v xml:space="preserve"> 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4" t="s">
        <v>28</v>
      </c>
      <c r="D92" s="42"/>
      <c r="E92" s="42"/>
      <c r="F92" s="29" t="str">
        <f>IF(E18="","",E18)</f>
        <v>Vyplň údaj</v>
      </c>
      <c r="G92" s="42"/>
      <c r="H92" s="42"/>
      <c r="I92" s="158" t="s">
        <v>33</v>
      </c>
      <c r="J92" s="38" t="str">
        <f>E24</f>
        <v>KAVRO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156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99" t="s">
        <v>141</v>
      </c>
      <c r="D94" s="200"/>
      <c r="E94" s="200"/>
      <c r="F94" s="200"/>
      <c r="G94" s="200"/>
      <c r="H94" s="200"/>
      <c r="I94" s="201"/>
      <c r="J94" s="202" t="s">
        <v>142</v>
      </c>
      <c r="K94" s="200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156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203" t="s">
        <v>143</v>
      </c>
      <c r="D96" s="42"/>
      <c r="E96" s="42"/>
      <c r="F96" s="42"/>
      <c r="G96" s="42"/>
      <c r="H96" s="42"/>
      <c r="I96" s="156"/>
      <c r="J96" s="112">
        <f>J145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9" t="s">
        <v>144</v>
      </c>
    </row>
    <row r="97" spans="1:31" s="9" customFormat="1" ht="24.95" customHeight="1">
      <c r="A97" s="9"/>
      <c r="B97" s="204"/>
      <c r="C97" s="205"/>
      <c r="D97" s="206" t="s">
        <v>3125</v>
      </c>
      <c r="E97" s="207"/>
      <c r="F97" s="207"/>
      <c r="G97" s="207"/>
      <c r="H97" s="207"/>
      <c r="I97" s="208"/>
      <c r="J97" s="209">
        <f>J146</f>
        <v>0</v>
      </c>
      <c r="K97" s="205"/>
      <c r="L97" s="21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11"/>
      <c r="C98" s="135"/>
      <c r="D98" s="212" t="s">
        <v>3126</v>
      </c>
      <c r="E98" s="213"/>
      <c r="F98" s="213"/>
      <c r="G98" s="213"/>
      <c r="H98" s="213"/>
      <c r="I98" s="214"/>
      <c r="J98" s="215">
        <f>J148</f>
        <v>0</v>
      </c>
      <c r="K98" s="135"/>
      <c r="L98" s="21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204"/>
      <c r="C99" s="205"/>
      <c r="D99" s="206" t="s">
        <v>3127</v>
      </c>
      <c r="E99" s="207"/>
      <c r="F99" s="207"/>
      <c r="G99" s="207"/>
      <c r="H99" s="207"/>
      <c r="I99" s="208"/>
      <c r="J99" s="209">
        <f>J158</f>
        <v>0</v>
      </c>
      <c r="K99" s="205"/>
      <c r="L99" s="21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1"/>
      <c r="C100" s="135"/>
      <c r="D100" s="212" t="s">
        <v>3126</v>
      </c>
      <c r="E100" s="213"/>
      <c r="F100" s="213"/>
      <c r="G100" s="213"/>
      <c r="H100" s="213"/>
      <c r="I100" s="214"/>
      <c r="J100" s="215">
        <f>J160</f>
        <v>0</v>
      </c>
      <c r="K100" s="135"/>
      <c r="L100" s="21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204"/>
      <c r="C101" s="205"/>
      <c r="D101" s="206" t="s">
        <v>3128</v>
      </c>
      <c r="E101" s="207"/>
      <c r="F101" s="207"/>
      <c r="G101" s="207"/>
      <c r="H101" s="207"/>
      <c r="I101" s="208"/>
      <c r="J101" s="209">
        <f>J170</f>
        <v>0</v>
      </c>
      <c r="K101" s="205"/>
      <c r="L101" s="210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1"/>
      <c r="C102" s="135"/>
      <c r="D102" s="212" t="s">
        <v>3126</v>
      </c>
      <c r="E102" s="213"/>
      <c r="F102" s="213"/>
      <c r="G102" s="213"/>
      <c r="H102" s="213"/>
      <c r="I102" s="214"/>
      <c r="J102" s="215">
        <f>J172</f>
        <v>0</v>
      </c>
      <c r="K102" s="135"/>
      <c r="L102" s="21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204"/>
      <c r="C103" s="205"/>
      <c r="D103" s="206" t="s">
        <v>3129</v>
      </c>
      <c r="E103" s="207"/>
      <c r="F103" s="207"/>
      <c r="G103" s="207"/>
      <c r="H103" s="207"/>
      <c r="I103" s="208"/>
      <c r="J103" s="209">
        <f>J183</f>
        <v>0</v>
      </c>
      <c r="K103" s="205"/>
      <c r="L103" s="210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4"/>
      <c r="C104" s="205"/>
      <c r="D104" s="206" t="s">
        <v>3130</v>
      </c>
      <c r="E104" s="207"/>
      <c r="F104" s="207"/>
      <c r="G104" s="207"/>
      <c r="H104" s="207"/>
      <c r="I104" s="208"/>
      <c r="J104" s="209">
        <f>J192</f>
        <v>0</v>
      </c>
      <c r="K104" s="205"/>
      <c r="L104" s="210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211"/>
      <c r="C105" s="135"/>
      <c r="D105" s="212" t="s">
        <v>3131</v>
      </c>
      <c r="E105" s="213"/>
      <c r="F105" s="213"/>
      <c r="G105" s="213"/>
      <c r="H105" s="213"/>
      <c r="I105" s="214"/>
      <c r="J105" s="215">
        <f>J193</f>
        <v>0</v>
      </c>
      <c r="K105" s="135"/>
      <c r="L105" s="21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1"/>
      <c r="C106" s="135"/>
      <c r="D106" s="212" t="s">
        <v>3132</v>
      </c>
      <c r="E106" s="213"/>
      <c r="F106" s="213"/>
      <c r="G106" s="213"/>
      <c r="H106" s="213"/>
      <c r="I106" s="214"/>
      <c r="J106" s="215">
        <f>J214</f>
        <v>0</v>
      </c>
      <c r="K106" s="135"/>
      <c r="L106" s="21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11"/>
      <c r="C107" s="135"/>
      <c r="D107" s="212" t="s">
        <v>3133</v>
      </c>
      <c r="E107" s="213"/>
      <c r="F107" s="213"/>
      <c r="G107" s="213"/>
      <c r="H107" s="213"/>
      <c r="I107" s="214"/>
      <c r="J107" s="215">
        <f>J218</f>
        <v>0</v>
      </c>
      <c r="K107" s="135"/>
      <c r="L107" s="21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4.85" customHeight="1">
      <c r="A108" s="10"/>
      <c r="B108" s="211"/>
      <c r="C108" s="135"/>
      <c r="D108" s="212" t="s">
        <v>3134</v>
      </c>
      <c r="E108" s="213"/>
      <c r="F108" s="213"/>
      <c r="G108" s="213"/>
      <c r="H108" s="213"/>
      <c r="I108" s="214"/>
      <c r="J108" s="215">
        <f>J219</f>
        <v>0</v>
      </c>
      <c r="K108" s="135"/>
      <c r="L108" s="21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4.85" customHeight="1">
      <c r="A109" s="10"/>
      <c r="B109" s="211"/>
      <c r="C109" s="135"/>
      <c r="D109" s="212" t="s">
        <v>3135</v>
      </c>
      <c r="E109" s="213"/>
      <c r="F109" s="213"/>
      <c r="G109" s="213"/>
      <c r="H109" s="213"/>
      <c r="I109" s="214"/>
      <c r="J109" s="215">
        <f>J234</f>
        <v>0</v>
      </c>
      <c r="K109" s="135"/>
      <c r="L109" s="21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4.85" customHeight="1">
      <c r="A110" s="10"/>
      <c r="B110" s="211"/>
      <c r="C110" s="135"/>
      <c r="D110" s="212" t="s">
        <v>3136</v>
      </c>
      <c r="E110" s="213"/>
      <c r="F110" s="213"/>
      <c r="G110" s="213"/>
      <c r="H110" s="213"/>
      <c r="I110" s="214"/>
      <c r="J110" s="215">
        <f>J241</f>
        <v>0</v>
      </c>
      <c r="K110" s="135"/>
      <c r="L110" s="21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4.85" customHeight="1">
      <c r="A111" s="10"/>
      <c r="B111" s="211"/>
      <c r="C111" s="135"/>
      <c r="D111" s="212" t="s">
        <v>3137</v>
      </c>
      <c r="E111" s="213"/>
      <c r="F111" s="213"/>
      <c r="G111" s="213"/>
      <c r="H111" s="213"/>
      <c r="I111" s="214"/>
      <c r="J111" s="215">
        <f>J247</f>
        <v>0</v>
      </c>
      <c r="K111" s="135"/>
      <c r="L111" s="21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4.85" customHeight="1">
      <c r="A112" s="10"/>
      <c r="B112" s="211"/>
      <c r="C112" s="135"/>
      <c r="D112" s="212" t="s">
        <v>3138</v>
      </c>
      <c r="E112" s="213"/>
      <c r="F112" s="213"/>
      <c r="G112" s="213"/>
      <c r="H112" s="213"/>
      <c r="I112" s="214"/>
      <c r="J112" s="215">
        <f>J252</f>
        <v>0</v>
      </c>
      <c r="K112" s="135"/>
      <c r="L112" s="21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4.85" customHeight="1">
      <c r="A113" s="10"/>
      <c r="B113" s="211"/>
      <c r="C113" s="135"/>
      <c r="D113" s="212" t="s">
        <v>3139</v>
      </c>
      <c r="E113" s="213"/>
      <c r="F113" s="213"/>
      <c r="G113" s="213"/>
      <c r="H113" s="213"/>
      <c r="I113" s="214"/>
      <c r="J113" s="215">
        <f>J254</f>
        <v>0</v>
      </c>
      <c r="K113" s="135"/>
      <c r="L113" s="216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4.85" customHeight="1">
      <c r="A114" s="10"/>
      <c r="B114" s="211"/>
      <c r="C114" s="135"/>
      <c r="D114" s="212" t="s">
        <v>3140</v>
      </c>
      <c r="E114" s="213"/>
      <c r="F114" s="213"/>
      <c r="G114" s="213"/>
      <c r="H114" s="213"/>
      <c r="I114" s="214"/>
      <c r="J114" s="215">
        <f>J260</f>
        <v>0</v>
      </c>
      <c r="K114" s="135"/>
      <c r="L114" s="216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4.85" customHeight="1">
      <c r="A115" s="10"/>
      <c r="B115" s="211"/>
      <c r="C115" s="135"/>
      <c r="D115" s="212" t="s">
        <v>3141</v>
      </c>
      <c r="E115" s="213"/>
      <c r="F115" s="213"/>
      <c r="G115" s="213"/>
      <c r="H115" s="213"/>
      <c r="I115" s="214"/>
      <c r="J115" s="215">
        <f>J266</f>
        <v>0</v>
      </c>
      <c r="K115" s="135"/>
      <c r="L115" s="216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4.85" customHeight="1">
      <c r="A116" s="10"/>
      <c r="B116" s="211"/>
      <c r="C116" s="135"/>
      <c r="D116" s="212" t="s">
        <v>3142</v>
      </c>
      <c r="E116" s="213"/>
      <c r="F116" s="213"/>
      <c r="G116" s="213"/>
      <c r="H116" s="213"/>
      <c r="I116" s="214"/>
      <c r="J116" s="215">
        <f>J272</f>
        <v>0</v>
      </c>
      <c r="K116" s="135"/>
      <c r="L116" s="216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4.85" customHeight="1">
      <c r="A117" s="10"/>
      <c r="B117" s="211"/>
      <c r="C117" s="135"/>
      <c r="D117" s="212" t="s">
        <v>3143</v>
      </c>
      <c r="E117" s="213"/>
      <c r="F117" s="213"/>
      <c r="G117" s="213"/>
      <c r="H117" s="213"/>
      <c r="I117" s="214"/>
      <c r="J117" s="215">
        <f>J277</f>
        <v>0</v>
      </c>
      <c r="K117" s="135"/>
      <c r="L117" s="216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4.85" customHeight="1">
      <c r="A118" s="10"/>
      <c r="B118" s="211"/>
      <c r="C118" s="135"/>
      <c r="D118" s="212" t="s">
        <v>3144</v>
      </c>
      <c r="E118" s="213"/>
      <c r="F118" s="213"/>
      <c r="G118" s="213"/>
      <c r="H118" s="213"/>
      <c r="I118" s="214"/>
      <c r="J118" s="215">
        <f>J289</f>
        <v>0</v>
      </c>
      <c r="K118" s="135"/>
      <c r="L118" s="216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9" customFormat="1" ht="24.95" customHeight="1">
      <c r="A119" s="9"/>
      <c r="B119" s="204"/>
      <c r="C119" s="205"/>
      <c r="D119" s="206" t="s">
        <v>3145</v>
      </c>
      <c r="E119" s="207"/>
      <c r="F119" s="207"/>
      <c r="G119" s="207"/>
      <c r="H119" s="207"/>
      <c r="I119" s="208"/>
      <c r="J119" s="209">
        <f>J294</f>
        <v>0</v>
      </c>
      <c r="K119" s="205"/>
      <c r="L119" s="210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</row>
    <row r="120" spans="1:31" s="10" customFormat="1" ht="19.9" customHeight="1">
      <c r="A120" s="10"/>
      <c r="B120" s="211"/>
      <c r="C120" s="135"/>
      <c r="D120" s="212" t="s">
        <v>3146</v>
      </c>
      <c r="E120" s="213"/>
      <c r="F120" s="213"/>
      <c r="G120" s="213"/>
      <c r="H120" s="213"/>
      <c r="I120" s="214"/>
      <c r="J120" s="215">
        <f>J295</f>
        <v>0</v>
      </c>
      <c r="K120" s="135"/>
      <c r="L120" s="216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9" customFormat="1" ht="24.95" customHeight="1">
      <c r="A121" s="9"/>
      <c r="B121" s="204"/>
      <c r="C121" s="205"/>
      <c r="D121" s="206" t="s">
        <v>3147</v>
      </c>
      <c r="E121" s="207"/>
      <c r="F121" s="207"/>
      <c r="G121" s="207"/>
      <c r="H121" s="207"/>
      <c r="I121" s="208"/>
      <c r="J121" s="209">
        <f>J301</f>
        <v>0</v>
      </c>
      <c r="K121" s="205"/>
      <c r="L121" s="210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</row>
    <row r="122" spans="1:31" s="10" customFormat="1" ht="19.9" customHeight="1">
      <c r="A122" s="10"/>
      <c r="B122" s="211"/>
      <c r="C122" s="135"/>
      <c r="D122" s="212" t="s">
        <v>3148</v>
      </c>
      <c r="E122" s="213"/>
      <c r="F122" s="213"/>
      <c r="G122" s="213"/>
      <c r="H122" s="213"/>
      <c r="I122" s="214"/>
      <c r="J122" s="215">
        <f>J302</f>
        <v>0</v>
      </c>
      <c r="K122" s="135"/>
      <c r="L122" s="216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9" customFormat="1" ht="24.95" customHeight="1">
      <c r="A123" s="9"/>
      <c r="B123" s="204"/>
      <c r="C123" s="205"/>
      <c r="D123" s="206" t="s">
        <v>3149</v>
      </c>
      <c r="E123" s="207"/>
      <c r="F123" s="207"/>
      <c r="G123" s="207"/>
      <c r="H123" s="207"/>
      <c r="I123" s="208"/>
      <c r="J123" s="209">
        <f>J305</f>
        <v>0</v>
      </c>
      <c r="K123" s="205"/>
      <c r="L123" s="210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</row>
    <row r="124" spans="1:31" s="9" customFormat="1" ht="24.95" customHeight="1">
      <c r="A124" s="9"/>
      <c r="B124" s="204"/>
      <c r="C124" s="205"/>
      <c r="D124" s="206" t="s">
        <v>3150</v>
      </c>
      <c r="E124" s="207"/>
      <c r="F124" s="207"/>
      <c r="G124" s="207"/>
      <c r="H124" s="207"/>
      <c r="I124" s="208"/>
      <c r="J124" s="209">
        <f>J317</f>
        <v>0</v>
      </c>
      <c r="K124" s="205"/>
      <c r="L124" s="210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</row>
    <row r="125" spans="1:31" s="9" customFormat="1" ht="24.95" customHeight="1">
      <c r="A125" s="9"/>
      <c r="B125" s="204"/>
      <c r="C125" s="205"/>
      <c r="D125" s="206" t="s">
        <v>3151</v>
      </c>
      <c r="E125" s="207"/>
      <c r="F125" s="207"/>
      <c r="G125" s="207"/>
      <c r="H125" s="207"/>
      <c r="I125" s="208"/>
      <c r="J125" s="209">
        <f>J332</f>
        <v>0</v>
      </c>
      <c r="K125" s="205"/>
      <c r="L125" s="210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</row>
    <row r="126" spans="1:31" s="2" customFormat="1" ht="21.8" customHeight="1">
      <c r="A126" s="40"/>
      <c r="B126" s="41"/>
      <c r="C126" s="42"/>
      <c r="D126" s="42"/>
      <c r="E126" s="42"/>
      <c r="F126" s="42"/>
      <c r="G126" s="42"/>
      <c r="H126" s="42"/>
      <c r="I126" s="156"/>
      <c r="J126" s="42"/>
      <c r="K126" s="42"/>
      <c r="L126" s="65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  <row r="127" spans="1:31" s="2" customFormat="1" ht="6.95" customHeight="1">
      <c r="A127" s="40"/>
      <c r="B127" s="68"/>
      <c r="C127" s="69"/>
      <c r="D127" s="69"/>
      <c r="E127" s="69"/>
      <c r="F127" s="69"/>
      <c r="G127" s="69"/>
      <c r="H127" s="69"/>
      <c r="I127" s="194"/>
      <c r="J127" s="69"/>
      <c r="K127" s="69"/>
      <c r="L127" s="65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</row>
    <row r="131" spans="1:31" s="2" customFormat="1" ht="6.95" customHeight="1">
      <c r="A131" s="40"/>
      <c r="B131" s="70"/>
      <c r="C131" s="71"/>
      <c r="D131" s="71"/>
      <c r="E131" s="71"/>
      <c r="F131" s="71"/>
      <c r="G131" s="71"/>
      <c r="H131" s="71"/>
      <c r="I131" s="197"/>
      <c r="J131" s="71"/>
      <c r="K131" s="71"/>
      <c r="L131" s="65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</row>
    <row r="132" spans="1:31" s="2" customFormat="1" ht="24.95" customHeight="1">
      <c r="A132" s="40"/>
      <c r="B132" s="41"/>
      <c r="C132" s="25" t="s">
        <v>152</v>
      </c>
      <c r="D132" s="42"/>
      <c r="E132" s="42"/>
      <c r="F132" s="42"/>
      <c r="G132" s="42"/>
      <c r="H132" s="42"/>
      <c r="I132" s="156"/>
      <c r="J132" s="42"/>
      <c r="K132" s="42"/>
      <c r="L132" s="65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</row>
    <row r="133" spans="1:31" s="2" customFormat="1" ht="6.95" customHeight="1">
      <c r="A133" s="40"/>
      <c r="B133" s="41"/>
      <c r="C133" s="42"/>
      <c r="D133" s="42"/>
      <c r="E133" s="42"/>
      <c r="F133" s="42"/>
      <c r="G133" s="42"/>
      <c r="H133" s="42"/>
      <c r="I133" s="156"/>
      <c r="J133" s="42"/>
      <c r="K133" s="42"/>
      <c r="L133" s="65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</row>
    <row r="134" spans="1:31" s="2" customFormat="1" ht="12" customHeight="1">
      <c r="A134" s="40"/>
      <c r="B134" s="41"/>
      <c r="C134" s="34" t="s">
        <v>16</v>
      </c>
      <c r="D134" s="42"/>
      <c r="E134" s="42"/>
      <c r="F134" s="42"/>
      <c r="G134" s="42"/>
      <c r="H134" s="42"/>
      <c r="I134" s="156"/>
      <c r="J134" s="42"/>
      <c r="K134" s="42"/>
      <c r="L134" s="65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</row>
    <row r="135" spans="1:31" s="2" customFormat="1" ht="23.25" customHeight="1">
      <c r="A135" s="40"/>
      <c r="B135" s="41"/>
      <c r="C135" s="42"/>
      <c r="D135" s="42"/>
      <c r="E135" s="198" t="str">
        <f>E7</f>
        <v>Snížení energetické náročnosti budovy Střední průmyslové školy v Mladé Boleslavi</v>
      </c>
      <c r="F135" s="34"/>
      <c r="G135" s="34"/>
      <c r="H135" s="34"/>
      <c r="I135" s="156"/>
      <c r="J135" s="42"/>
      <c r="K135" s="42"/>
      <c r="L135" s="65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</row>
    <row r="136" spans="1:31" s="2" customFormat="1" ht="12" customHeight="1">
      <c r="A136" s="40"/>
      <c r="B136" s="41"/>
      <c r="C136" s="34" t="s">
        <v>138</v>
      </c>
      <c r="D136" s="42"/>
      <c r="E136" s="42"/>
      <c r="F136" s="42"/>
      <c r="G136" s="42"/>
      <c r="H136" s="42"/>
      <c r="I136" s="156"/>
      <c r="J136" s="42"/>
      <c r="K136" s="42"/>
      <c r="L136" s="65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</row>
    <row r="137" spans="1:31" s="2" customFormat="1" ht="16.5" customHeight="1">
      <c r="A137" s="40"/>
      <c r="B137" s="41"/>
      <c r="C137" s="42"/>
      <c r="D137" s="42"/>
      <c r="E137" s="78" t="str">
        <f>E9</f>
        <v>2020-160601.6 - MaR</v>
      </c>
      <c r="F137" s="42"/>
      <c r="G137" s="42"/>
      <c r="H137" s="42"/>
      <c r="I137" s="156"/>
      <c r="J137" s="42"/>
      <c r="K137" s="42"/>
      <c r="L137" s="65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</row>
    <row r="138" spans="1:31" s="2" customFormat="1" ht="6.95" customHeight="1">
      <c r="A138" s="40"/>
      <c r="B138" s="41"/>
      <c r="C138" s="42"/>
      <c r="D138" s="42"/>
      <c r="E138" s="42"/>
      <c r="F138" s="42"/>
      <c r="G138" s="42"/>
      <c r="H138" s="42"/>
      <c r="I138" s="156"/>
      <c r="J138" s="42"/>
      <c r="K138" s="42"/>
      <c r="L138" s="65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</row>
    <row r="139" spans="1:31" s="2" customFormat="1" ht="12" customHeight="1">
      <c r="A139" s="40"/>
      <c r="B139" s="41"/>
      <c r="C139" s="34" t="s">
        <v>20</v>
      </c>
      <c r="D139" s="42"/>
      <c r="E139" s="42"/>
      <c r="F139" s="29" t="str">
        <f>F12</f>
        <v>Mladá Boleslav</v>
      </c>
      <c r="G139" s="42"/>
      <c r="H139" s="42"/>
      <c r="I139" s="158" t="s">
        <v>22</v>
      </c>
      <c r="J139" s="81" t="str">
        <f>IF(J12="","",J12)</f>
        <v>18. 6. 2020</v>
      </c>
      <c r="K139" s="42"/>
      <c r="L139" s="65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</row>
    <row r="140" spans="1:31" s="2" customFormat="1" ht="6.95" customHeight="1">
      <c r="A140" s="40"/>
      <c r="B140" s="41"/>
      <c r="C140" s="42"/>
      <c r="D140" s="42"/>
      <c r="E140" s="42"/>
      <c r="F140" s="42"/>
      <c r="G140" s="42"/>
      <c r="H140" s="42"/>
      <c r="I140" s="156"/>
      <c r="J140" s="42"/>
      <c r="K140" s="42"/>
      <c r="L140" s="65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</row>
    <row r="141" spans="1:31" s="2" customFormat="1" ht="15.15" customHeight="1">
      <c r="A141" s="40"/>
      <c r="B141" s="41"/>
      <c r="C141" s="34" t="s">
        <v>24</v>
      </c>
      <c r="D141" s="42"/>
      <c r="E141" s="42"/>
      <c r="F141" s="29" t="str">
        <f>E15</f>
        <v>Energy Benefit</v>
      </c>
      <c r="G141" s="42"/>
      <c r="H141" s="42"/>
      <c r="I141" s="158" t="s">
        <v>30</v>
      </c>
      <c r="J141" s="38" t="str">
        <f>E21</f>
        <v xml:space="preserve"> </v>
      </c>
      <c r="K141" s="42"/>
      <c r="L141" s="65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</row>
    <row r="142" spans="1:31" s="2" customFormat="1" ht="15.15" customHeight="1">
      <c r="A142" s="40"/>
      <c r="B142" s="41"/>
      <c r="C142" s="34" t="s">
        <v>28</v>
      </c>
      <c r="D142" s="42"/>
      <c r="E142" s="42"/>
      <c r="F142" s="29" t="str">
        <f>IF(E18="","",E18)</f>
        <v>Vyplň údaj</v>
      </c>
      <c r="G142" s="42"/>
      <c r="H142" s="42"/>
      <c r="I142" s="158" t="s">
        <v>33</v>
      </c>
      <c r="J142" s="38" t="str">
        <f>E24</f>
        <v>KAVRO</v>
      </c>
      <c r="K142" s="42"/>
      <c r="L142" s="65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</row>
    <row r="143" spans="1:31" s="2" customFormat="1" ht="10.3" customHeight="1">
      <c r="A143" s="40"/>
      <c r="B143" s="41"/>
      <c r="C143" s="42"/>
      <c r="D143" s="42"/>
      <c r="E143" s="42"/>
      <c r="F143" s="42"/>
      <c r="G143" s="42"/>
      <c r="H143" s="42"/>
      <c r="I143" s="156"/>
      <c r="J143" s="42"/>
      <c r="K143" s="42"/>
      <c r="L143" s="65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</row>
    <row r="144" spans="1:31" s="11" customFormat="1" ht="29.25" customHeight="1">
      <c r="A144" s="217"/>
      <c r="B144" s="218"/>
      <c r="C144" s="219" t="s">
        <v>153</v>
      </c>
      <c r="D144" s="220" t="s">
        <v>62</v>
      </c>
      <c r="E144" s="220" t="s">
        <v>58</v>
      </c>
      <c r="F144" s="220" t="s">
        <v>59</v>
      </c>
      <c r="G144" s="220" t="s">
        <v>154</v>
      </c>
      <c r="H144" s="220" t="s">
        <v>155</v>
      </c>
      <c r="I144" s="221" t="s">
        <v>156</v>
      </c>
      <c r="J144" s="220" t="s">
        <v>142</v>
      </c>
      <c r="K144" s="222" t="s">
        <v>157</v>
      </c>
      <c r="L144" s="223"/>
      <c r="M144" s="102" t="s">
        <v>1</v>
      </c>
      <c r="N144" s="103" t="s">
        <v>41</v>
      </c>
      <c r="O144" s="103" t="s">
        <v>158</v>
      </c>
      <c r="P144" s="103" t="s">
        <v>159</v>
      </c>
      <c r="Q144" s="103" t="s">
        <v>160</v>
      </c>
      <c r="R144" s="103" t="s">
        <v>161</v>
      </c>
      <c r="S144" s="103" t="s">
        <v>162</v>
      </c>
      <c r="T144" s="104" t="s">
        <v>163</v>
      </c>
      <c r="U144" s="217"/>
      <c r="V144" s="217"/>
      <c r="W144" s="217"/>
      <c r="X144" s="217"/>
      <c r="Y144" s="217"/>
      <c r="Z144" s="217"/>
      <c r="AA144" s="217"/>
      <c r="AB144" s="217"/>
      <c r="AC144" s="217"/>
      <c r="AD144" s="217"/>
      <c r="AE144" s="217"/>
    </row>
    <row r="145" spans="1:63" s="2" customFormat="1" ht="22.8" customHeight="1">
      <c r="A145" s="40"/>
      <c r="B145" s="41"/>
      <c r="C145" s="109" t="s">
        <v>164</v>
      </c>
      <c r="D145" s="42"/>
      <c r="E145" s="42"/>
      <c r="F145" s="42"/>
      <c r="G145" s="42"/>
      <c r="H145" s="42"/>
      <c r="I145" s="156"/>
      <c r="J145" s="224">
        <f>BK145</f>
        <v>0</v>
      </c>
      <c r="K145" s="42"/>
      <c r="L145" s="46"/>
      <c r="M145" s="105"/>
      <c r="N145" s="225"/>
      <c r="O145" s="106"/>
      <c r="P145" s="226">
        <f>P146+P158+P170+P183+P192+P294+P301+P305+P317+P332</f>
        <v>0</v>
      </c>
      <c r="Q145" s="106"/>
      <c r="R145" s="226">
        <f>R146+R158+R170+R183+R192+R294+R301+R305+R317+R332</f>
        <v>0</v>
      </c>
      <c r="S145" s="106"/>
      <c r="T145" s="227">
        <f>T146+T158+T170+T183+T192+T294+T301+T305+T317+T332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76</v>
      </c>
      <c r="AU145" s="19" t="s">
        <v>144</v>
      </c>
      <c r="BK145" s="228">
        <f>BK146+BK158+BK170+BK183+BK192+BK294+BK301+BK305+BK317+BK332</f>
        <v>0</v>
      </c>
    </row>
    <row r="146" spans="1:63" s="12" customFormat="1" ht="25.9" customHeight="1">
      <c r="A146" s="12"/>
      <c r="B146" s="229"/>
      <c r="C146" s="230"/>
      <c r="D146" s="231" t="s">
        <v>76</v>
      </c>
      <c r="E146" s="232" t="s">
        <v>1128</v>
      </c>
      <c r="F146" s="232" t="s">
        <v>3152</v>
      </c>
      <c r="G146" s="230"/>
      <c r="H146" s="230"/>
      <c r="I146" s="233"/>
      <c r="J146" s="234">
        <f>BK146</f>
        <v>0</v>
      </c>
      <c r="K146" s="230"/>
      <c r="L146" s="235"/>
      <c r="M146" s="236"/>
      <c r="N146" s="237"/>
      <c r="O146" s="237"/>
      <c r="P146" s="238">
        <f>P147+P148</f>
        <v>0</v>
      </c>
      <c r="Q146" s="237"/>
      <c r="R146" s="238">
        <f>R147+R148</f>
        <v>0</v>
      </c>
      <c r="S146" s="237"/>
      <c r="T146" s="239">
        <f>T147+T148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0" t="s">
        <v>85</v>
      </c>
      <c r="AT146" s="241" t="s">
        <v>76</v>
      </c>
      <c r="AU146" s="241" t="s">
        <v>77</v>
      </c>
      <c r="AY146" s="240" t="s">
        <v>167</v>
      </c>
      <c r="BK146" s="242">
        <f>BK147+BK148</f>
        <v>0</v>
      </c>
    </row>
    <row r="147" spans="1:65" s="2" customFormat="1" ht="44.25" customHeight="1">
      <c r="A147" s="40"/>
      <c r="B147" s="41"/>
      <c r="C147" s="245" t="s">
        <v>77</v>
      </c>
      <c r="D147" s="245" t="s">
        <v>170</v>
      </c>
      <c r="E147" s="246" t="s">
        <v>3153</v>
      </c>
      <c r="F147" s="247" t="s">
        <v>3154</v>
      </c>
      <c r="G147" s="248" t="s">
        <v>2655</v>
      </c>
      <c r="H147" s="249">
        <v>1</v>
      </c>
      <c r="I147" s="250"/>
      <c r="J147" s="251">
        <f>ROUND(I147*H147,2)</f>
        <v>0</v>
      </c>
      <c r="K147" s="247" t="s">
        <v>1</v>
      </c>
      <c r="L147" s="46"/>
      <c r="M147" s="252" t="s">
        <v>1</v>
      </c>
      <c r="N147" s="253" t="s">
        <v>42</v>
      </c>
      <c r="O147" s="93"/>
      <c r="P147" s="254">
        <f>O147*H147</f>
        <v>0</v>
      </c>
      <c r="Q147" s="254">
        <v>0</v>
      </c>
      <c r="R147" s="254">
        <f>Q147*H147</f>
        <v>0</v>
      </c>
      <c r="S147" s="254">
        <v>0</v>
      </c>
      <c r="T147" s="255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56" t="s">
        <v>175</v>
      </c>
      <c r="AT147" s="256" t="s">
        <v>170</v>
      </c>
      <c r="AU147" s="256" t="s">
        <v>85</v>
      </c>
      <c r="AY147" s="19" t="s">
        <v>167</v>
      </c>
      <c r="BE147" s="257">
        <f>IF(N147="základní",J147,0)</f>
        <v>0</v>
      </c>
      <c r="BF147" s="257">
        <f>IF(N147="snížená",J147,0)</f>
        <v>0</v>
      </c>
      <c r="BG147" s="257">
        <f>IF(N147="zákl. přenesená",J147,0)</f>
        <v>0</v>
      </c>
      <c r="BH147" s="257">
        <f>IF(N147="sníž. přenesená",J147,0)</f>
        <v>0</v>
      </c>
      <c r="BI147" s="257">
        <f>IF(N147="nulová",J147,0)</f>
        <v>0</v>
      </c>
      <c r="BJ147" s="19" t="s">
        <v>85</v>
      </c>
      <c r="BK147" s="257">
        <f>ROUND(I147*H147,2)</f>
        <v>0</v>
      </c>
      <c r="BL147" s="19" t="s">
        <v>175</v>
      </c>
      <c r="BM147" s="256" t="s">
        <v>87</v>
      </c>
    </row>
    <row r="148" spans="1:63" s="12" customFormat="1" ht="22.8" customHeight="1">
      <c r="A148" s="12"/>
      <c r="B148" s="229"/>
      <c r="C148" s="230"/>
      <c r="D148" s="231" t="s">
        <v>76</v>
      </c>
      <c r="E148" s="243" t="s">
        <v>2268</v>
      </c>
      <c r="F148" s="243" t="s">
        <v>3155</v>
      </c>
      <c r="G148" s="230"/>
      <c r="H148" s="230"/>
      <c r="I148" s="233"/>
      <c r="J148" s="244">
        <f>BK148</f>
        <v>0</v>
      </c>
      <c r="K148" s="230"/>
      <c r="L148" s="235"/>
      <c r="M148" s="236"/>
      <c r="N148" s="237"/>
      <c r="O148" s="237"/>
      <c r="P148" s="238">
        <f>SUM(P149:P157)</f>
        <v>0</v>
      </c>
      <c r="Q148" s="237"/>
      <c r="R148" s="238">
        <f>SUM(R149:R157)</f>
        <v>0</v>
      </c>
      <c r="S148" s="237"/>
      <c r="T148" s="239">
        <f>SUM(T149:T157)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40" t="s">
        <v>85</v>
      </c>
      <c r="AT148" s="241" t="s">
        <v>76</v>
      </c>
      <c r="AU148" s="241" t="s">
        <v>85</v>
      </c>
      <c r="AY148" s="240" t="s">
        <v>167</v>
      </c>
      <c r="BK148" s="242">
        <f>SUM(BK149:BK157)</f>
        <v>0</v>
      </c>
    </row>
    <row r="149" spans="1:65" s="2" customFormat="1" ht="21.75" customHeight="1">
      <c r="A149" s="40"/>
      <c r="B149" s="41"/>
      <c r="C149" s="245" t="s">
        <v>77</v>
      </c>
      <c r="D149" s="245" t="s">
        <v>170</v>
      </c>
      <c r="E149" s="246" t="s">
        <v>3156</v>
      </c>
      <c r="F149" s="247" t="s">
        <v>3157</v>
      </c>
      <c r="G149" s="248" t="s">
        <v>2655</v>
      </c>
      <c r="H149" s="249">
        <v>1</v>
      </c>
      <c r="I149" s="250"/>
      <c r="J149" s="251">
        <f>ROUND(I149*H149,2)</f>
        <v>0</v>
      </c>
      <c r="K149" s="247" t="s">
        <v>1</v>
      </c>
      <c r="L149" s="46"/>
      <c r="M149" s="252" t="s">
        <v>1</v>
      </c>
      <c r="N149" s="253" t="s">
        <v>42</v>
      </c>
      <c r="O149" s="93"/>
      <c r="P149" s="254">
        <f>O149*H149</f>
        <v>0</v>
      </c>
      <c r="Q149" s="254">
        <v>0</v>
      </c>
      <c r="R149" s="254">
        <f>Q149*H149</f>
        <v>0</v>
      </c>
      <c r="S149" s="254">
        <v>0</v>
      </c>
      <c r="T149" s="255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56" t="s">
        <v>175</v>
      </c>
      <c r="AT149" s="256" t="s">
        <v>170</v>
      </c>
      <c r="AU149" s="256" t="s">
        <v>87</v>
      </c>
      <c r="AY149" s="19" t="s">
        <v>167</v>
      </c>
      <c r="BE149" s="257">
        <f>IF(N149="základní",J149,0)</f>
        <v>0</v>
      </c>
      <c r="BF149" s="257">
        <f>IF(N149="snížená",J149,0)</f>
        <v>0</v>
      </c>
      <c r="BG149" s="257">
        <f>IF(N149="zákl. přenesená",J149,0)</f>
        <v>0</v>
      </c>
      <c r="BH149" s="257">
        <f>IF(N149="sníž. přenesená",J149,0)</f>
        <v>0</v>
      </c>
      <c r="BI149" s="257">
        <f>IF(N149="nulová",J149,0)</f>
        <v>0</v>
      </c>
      <c r="BJ149" s="19" t="s">
        <v>85</v>
      </c>
      <c r="BK149" s="257">
        <f>ROUND(I149*H149,2)</f>
        <v>0</v>
      </c>
      <c r="BL149" s="19" t="s">
        <v>175</v>
      </c>
      <c r="BM149" s="256" t="s">
        <v>175</v>
      </c>
    </row>
    <row r="150" spans="1:65" s="2" customFormat="1" ht="33" customHeight="1">
      <c r="A150" s="40"/>
      <c r="B150" s="41"/>
      <c r="C150" s="245" t="s">
        <v>77</v>
      </c>
      <c r="D150" s="245" t="s">
        <v>170</v>
      </c>
      <c r="E150" s="246" t="s">
        <v>3158</v>
      </c>
      <c r="F150" s="247" t="s">
        <v>3159</v>
      </c>
      <c r="G150" s="248" t="s">
        <v>2655</v>
      </c>
      <c r="H150" s="249">
        <v>2</v>
      </c>
      <c r="I150" s="250"/>
      <c r="J150" s="251">
        <f>ROUND(I150*H150,2)</f>
        <v>0</v>
      </c>
      <c r="K150" s="247" t="s">
        <v>1</v>
      </c>
      <c r="L150" s="46"/>
      <c r="M150" s="252" t="s">
        <v>1</v>
      </c>
      <c r="N150" s="253" t="s">
        <v>42</v>
      </c>
      <c r="O150" s="93"/>
      <c r="P150" s="254">
        <f>O150*H150</f>
        <v>0</v>
      </c>
      <c r="Q150" s="254">
        <v>0</v>
      </c>
      <c r="R150" s="254">
        <f>Q150*H150</f>
        <v>0</v>
      </c>
      <c r="S150" s="254">
        <v>0</v>
      </c>
      <c r="T150" s="255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56" t="s">
        <v>175</v>
      </c>
      <c r="AT150" s="256" t="s">
        <v>170</v>
      </c>
      <c r="AU150" s="256" t="s">
        <v>87</v>
      </c>
      <c r="AY150" s="19" t="s">
        <v>167</v>
      </c>
      <c r="BE150" s="257">
        <f>IF(N150="základní",J150,0)</f>
        <v>0</v>
      </c>
      <c r="BF150" s="257">
        <f>IF(N150="snížená",J150,0)</f>
        <v>0</v>
      </c>
      <c r="BG150" s="257">
        <f>IF(N150="zákl. přenesená",J150,0)</f>
        <v>0</v>
      </c>
      <c r="BH150" s="257">
        <f>IF(N150="sníž. přenesená",J150,0)</f>
        <v>0</v>
      </c>
      <c r="BI150" s="257">
        <f>IF(N150="nulová",J150,0)</f>
        <v>0</v>
      </c>
      <c r="BJ150" s="19" t="s">
        <v>85</v>
      </c>
      <c r="BK150" s="257">
        <f>ROUND(I150*H150,2)</f>
        <v>0</v>
      </c>
      <c r="BL150" s="19" t="s">
        <v>175</v>
      </c>
      <c r="BM150" s="256" t="s">
        <v>227</v>
      </c>
    </row>
    <row r="151" spans="1:65" s="2" customFormat="1" ht="21.75" customHeight="1">
      <c r="A151" s="40"/>
      <c r="B151" s="41"/>
      <c r="C151" s="245" t="s">
        <v>77</v>
      </c>
      <c r="D151" s="245" t="s">
        <v>170</v>
      </c>
      <c r="E151" s="246" t="s">
        <v>3160</v>
      </c>
      <c r="F151" s="247" t="s">
        <v>3161</v>
      </c>
      <c r="G151" s="248" t="s">
        <v>2655</v>
      </c>
      <c r="H151" s="249">
        <v>1</v>
      </c>
      <c r="I151" s="250"/>
      <c r="J151" s="251">
        <f>ROUND(I151*H151,2)</f>
        <v>0</v>
      </c>
      <c r="K151" s="247" t="s">
        <v>1</v>
      </c>
      <c r="L151" s="46"/>
      <c r="M151" s="252" t="s">
        <v>1</v>
      </c>
      <c r="N151" s="253" t="s">
        <v>42</v>
      </c>
      <c r="O151" s="93"/>
      <c r="P151" s="254">
        <f>O151*H151</f>
        <v>0</v>
      </c>
      <c r="Q151" s="254">
        <v>0</v>
      </c>
      <c r="R151" s="254">
        <f>Q151*H151</f>
        <v>0</v>
      </c>
      <c r="S151" s="254">
        <v>0</v>
      </c>
      <c r="T151" s="255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56" t="s">
        <v>175</v>
      </c>
      <c r="AT151" s="256" t="s">
        <v>170</v>
      </c>
      <c r="AU151" s="256" t="s">
        <v>87</v>
      </c>
      <c r="AY151" s="19" t="s">
        <v>167</v>
      </c>
      <c r="BE151" s="257">
        <f>IF(N151="základní",J151,0)</f>
        <v>0</v>
      </c>
      <c r="BF151" s="257">
        <f>IF(N151="snížená",J151,0)</f>
        <v>0</v>
      </c>
      <c r="BG151" s="257">
        <f>IF(N151="zákl. přenesená",J151,0)</f>
        <v>0</v>
      </c>
      <c r="BH151" s="257">
        <f>IF(N151="sníž. přenesená",J151,0)</f>
        <v>0</v>
      </c>
      <c r="BI151" s="257">
        <f>IF(N151="nulová",J151,0)</f>
        <v>0</v>
      </c>
      <c r="BJ151" s="19" t="s">
        <v>85</v>
      </c>
      <c r="BK151" s="257">
        <f>ROUND(I151*H151,2)</f>
        <v>0</v>
      </c>
      <c r="BL151" s="19" t="s">
        <v>175</v>
      </c>
      <c r="BM151" s="256" t="s">
        <v>238</v>
      </c>
    </row>
    <row r="152" spans="1:65" s="2" customFormat="1" ht="21.75" customHeight="1">
      <c r="A152" s="40"/>
      <c r="B152" s="41"/>
      <c r="C152" s="245" t="s">
        <v>77</v>
      </c>
      <c r="D152" s="245" t="s">
        <v>170</v>
      </c>
      <c r="E152" s="246" t="s">
        <v>3162</v>
      </c>
      <c r="F152" s="247" t="s">
        <v>3163</v>
      </c>
      <c r="G152" s="248" t="s">
        <v>2655</v>
      </c>
      <c r="H152" s="249">
        <v>1</v>
      </c>
      <c r="I152" s="250"/>
      <c r="J152" s="251">
        <f>ROUND(I152*H152,2)</f>
        <v>0</v>
      </c>
      <c r="K152" s="247" t="s">
        <v>1</v>
      </c>
      <c r="L152" s="46"/>
      <c r="M152" s="252" t="s">
        <v>1</v>
      </c>
      <c r="N152" s="253" t="s">
        <v>42</v>
      </c>
      <c r="O152" s="93"/>
      <c r="P152" s="254">
        <f>O152*H152</f>
        <v>0</v>
      </c>
      <c r="Q152" s="254">
        <v>0</v>
      </c>
      <c r="R152" s="254">
        <f>Q152*H152</f>
        <v>0</v>
      </c>
      <c r="S152" s="254">
        <v>0</v>
      </c>
      <c r="T152" s="255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56" t="s">
        <v>175</v>
      </c>
      <c r="AT152" s="256" t="s">
        <v>170</v>
      </c>
      <c r="AU152" s="256" t="s">
        <v>87</v>
      </c>
      <c r="AY152" s="19" t="s">
        <v>167</v>
      </c>
      <c r="BE152" s="257">
        <f>IF(N152="základní",J152,0)</f>
        <v>0</v>
      </c>
      <c r="BF152" s="257">
        <f>IF(N152="snížená",J152,0)</f>
        <v>0</v>
      </c>
      <c r="BG152" s="257">
        <f>IF(N152="zákl. přenesená",J152,0)</f>
        <v>0</v>
      </c>
      <c r="BH152" s="257">
        <f>IF(N152="sníž. přenesená",J152,0)</f>
        <v>0</v>
      </c>
      <c r="BI152" s="257">
        <f>IF(N152="nulová",J152,0)</f>
        <v>0</v>
      </c>
      <c r="BJ152" s="19" t="s">
        <v>85</v>
      </c>
      <c r="BK152" s="257">
        <f>ROUND(I152*H152,2)</f>
        <v>0</v>
      </c>
      <c r="BL152" s="19" t="s">
        <v>175</v>
      </c>
      <c r="BM152" s="256" t="s">
        <v>264</v>
      </c>
    </row>
    <row r="153" spans="1:65" s="2" customFormat="1" ht="21.75" customHeight="1">
      <c r="A153" s="40"/>
      <c r="B153" s="41"/>
      <c r="C153" s="245" t="s">
        <v>77</v>
      </c>
      <c r="D153" s="245" t="s">
        <v>170</v>
      </c>
      <c r="E153" s="246" t="s">
        <v>3164</v>
      </c>
      <c r="F153" s="247" t="s">
        <v>3165</v>
      </c>
      <c r="G153" s="248" t="s">
        <v>2655</v>
      </c>
      <c r="H153" s="249">
        <v>1</v>
      </c>
      <c r="I153" s="250"/>
      <c r="J153" s="251">
        <f>ROUND(I153*H153,2)</f>
        <v>0</v>
      </c>
      <c r="K153" s="247" t="s">
        <v>1</v>
      </c>
      <c r="L153" s="46"/>
      <c r="M153" s="252" t="s">
        <v>1</v>
      </c>
      <c r="N153" s="253" t="s">
        <v>42</v>
      </c>
      <c r="O153" s="93"/>
      <c r="P153" s="254">
        <f>O153*H153</f>
        <v>0</v>
      </c>
      <c r="Q153" s="254">
        <v>0</v>
      </c>
      <c r="R153" s="254">
        <f>Q153*H153</f>
        <v>0</v>
      </c>
      <c r="S153" s="254">
        <v>0</v>
      </c>
      <c r="T153" s="255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56" t="s">
        <v>175</v>
      </c>
      <c r="AT153" s="256" t="s">
        <v>170</v>
      </c>
      <c r="AU153" s="256" t="s">
        <v>87</v>
      </c>
      <c r="AY153" s="19" t="s">
        <v>167</v>
      </c>
      <c r="BE153" s="257">
        <f>IF(N153="základní",J153,0)</f>
        <v>0</v>
      </c>
      <c r="BF153" s="257">
        <f>IF(N153="snížená",J153,0)</f>
        <v>0</v>
      </c>
      <c r="BG153" s="257">
        <f>IF(N153="zákl. přenesená",J153,0)</f>
        <v>0</v>
      </c>
      <c r="BH153" s="257">
        <f>IF(N153="sníž. přenesená",J153,0)</f>
        <v>0</v>
      </c>
      <c r="BI153" s="257">
        <f>IF(N153="nulová",J153,0)</f>
        <v>0</v>
      </c>
      <c r="BJ153" s="19" t="s">
        <v>85</v>
      </c>
      <c r="BK153" s="257">
        <f>ROUND(I153*H153,2)</f>
        <v>0</v>
      </c>
      <c r="BL153" s="19" t="s">
        <v>175</v>
      </c>
      <c r="BM153" s="256" t="s">
        <v>277</v>
      </c>
    </row>
    <row r="154" spans="1:65" s="2" customFormat="1" ht="21.75" customHeight="1">
      <c r="A154" s="40"/>
      <c r="B154" s="41"/>
      <c r="C154" s="245" t="s">
        <v>77</v>
      </c>
      <c r="D154" s="245" t="s">
        <v>170</v>
      </c>
      <c r="E154" s="246" t="s">
        <v>3166</v>
      </c>
      <c r="F154" s="247" t="s">
        <v>3167</v>
      </c>
      <c r="G154" s="248" t="s">
        <v>2655</v>
      </c>
      <c r="H154" s="249">
        <v>1</v>
      </c>
      <c r="I154" s="250"/>
      <c r="J154" s="251">
        <f>ROUND(I154*H154,2)</f>
        <v>0</v>
      </c>
      <c r="K154" s="247" t="s">
        <v>1</v>
      </c>
      <c r="L154" s="46"/>
      <c r="M154" s="252" t="s">
        <v>1</v>
      </c>
      <c r="N154" s="253" t="s">
        <v>42</v>
      </c>
      <c r="O154" s="93"/>
      <c r="P154" s="254">
        <f>O154*H154</f>
        <v>0</v>
      </c>
      <c r="Q154" s="254">
        <v>0</v>
      </c>
      <c r="R154" s="254">
        <f>Q154*H154</f>
        <v>0</v>
      </c>
      <c r="S154" s="254">
        <v>0</v>
      </c>
      <c r="T154" s="255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56" t="s">
        <v>175</v>
      </c>
      <c r="AT154" s="256" t="s">
        <v>170</v>
      </c>
      <c r="AU154" s="256" t="s">
        <v>87</v>
      </c>
      <c r="AY154" s="19" t="s">
        <v>167</v>
      </c>
      <c r="BE154" s="257">
        <f>IF(N154="základní",J154,0)</f>
        <v>0</v>
      </c>
      <c r="BF154" s="257">
        <f>IF(N154="snížená",J154,0)</f>
        <v>0</v>
      </c>
      <c r="BG154" s="257">
        <f>IF(N154="zákl. přenesená",J154,0)</f>
        <v>0</v>
      </c>
      <c r="BH154" s="257">
        <f>IF(N154="sníž. přenesená",J154,0)</f>
        <v>0</v>
      </c>
      <c r="BI154" s="257">
        <f>IF(N154="nulová",J154,0)</f>
        <v>0</v>
      </c>
      <c r="BJ154" s="19" t="s">
        <v>85</v>
      </c>
      <c r="BK154" s="257">
        <f>ROUND(I154*H154,2)</f>
        <v>0</v>
      </c>
      <c r="BL154" s="19" t="s">
        <v>175</v>
      </c>
      <c r="BM154" s="256" t="s">
        <v>288</v>
      </c>
    </row>
    <row r="155" spans="1:65" s="2" customFormat="1" ht="33" customHeight="1">
      <c r="A155" s="40"/>
      <c r="B155" s="41"/>
      <c r="C155" s="245" t="s">
        <v>77</v>
      </c>
      <c r="D155" s="245" t="s">
        <v>170</v>
      </c>
      <c r="E155" s="246" t="s">
        <v>3168</v>
      </c>
      <c r="F155" s="247" t="s">
        <v>3169</v>
      </c>
      <c r="G155" s="248" t="s">
        <v>2655</v>
      </c>
      <c r="H155" s="249">
        <v>1</v>
      </c>
      <c r="I155" s="250"/>
      <c r="J155" s="251">
        <f>ROUND(I155*H155,2)</f>
        <v>0</v>
      </c>
      <c r="K155" s="247" t="s">
        <v>1</v>
      </c>
      <c r="L155" s="46"/>
      <c r="M155" s="252" t="s">
        <v>1</v>
      </c>
      <c r="N155" s="253" t="s">
        <v>42</v>
      </c>
      <c r="O155" s="93"/>
      <c r="P155" s="254">
        <f>O155*H155</f>
        <v>0</v>
      </c>
      <c r="Q155" s="254">
        <v>0</v>
      </c>
      <c r="R155" s="254">
        <f>Q155*H155</f>
        <v>0</v>
      </c>
      <c r="S155" s="254">
        <v>0</v>
      </c>
      <c r="T155" s="255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56" t="s">
        <v>175</v>
      </c>
      <c r="AT155" s="256" t="s">
        <v>170</v>
      </c>
      <c r="AU155" s="256" t="s">
        <v>87</v>
      </c>
      <c r="AY155" s="19" t="s">
        <v>167</v>
      </c>
      <c r="BE155" s="257">
        <f>IF(N155="základní",J155,0)</f>
        <v>0</v>
      </c>
      <c r="BF155" s="257">
        <f>IF(N155="snížená",J155,0)</f>
        <v>0</v>
      </c>
      <c r="BG155" s="257">
        <f>IF(N155="zákl. přenesená",J155,0)</f>
        <v>0</v>
      </c>
      <c r="BH155" s="257">
        <f>IF(N155="sníž. přenesená",J155,0)</f>
        <v>0</v>
      </c>
      <c r="BI155" s="257">
        <f>IF(N155="nulová",J155,0)</f>
        <v>0</v>
      </c>
      <c r="BJ155" s="19" t="s">
        <v>85</v>
      </c>
      <c r="BK155" s="257">
        <f>ROUND(I155*H155,2)</f>
        <v>0</v>
      </c>
      <c r="BL155" s="19" t="s">
        <v>175</v>
      </c>
      <c r="BM155" s="256" t="s">
        <v>300</v>
      </c>
    </row>
    <row r="156" spans="1:65" s="2" customFormat="1" ht="21.75" customHeight="1">
      <c r="A156" s="40"/>
      <c r="B156" s="41"/>
      <c r="C156" s="245" t="s">
        <v>77</v>
      </c>
      <c r="D156" s="245" t="s">
        <v>170</v>
      </c>
      <c r="E156" s="246" t="s">
        <v>3170</v>
      </c>
      <c r="F156" s="247" t="s">
        <v>3171</v>
      </c>
      <c r="G156" s="248" t="s">
        <v>2655</v>
      </c>
      <c r="H156" s="249">
        <v>1</v>
      </c>
      <c r="I156" s="250"/>
      <c r="J156" s="251">
        <f>ROUND(I156*H156,2)</f>
        <v>0</v>
      </c>
      <c r="K156" s="247" t="s">
        <v>1</v>
      </c>
      <c r="L156" s="46"/>
      <c r="M156" s="252" t="s">
        <v>1</v>
      </c>
      <c r="N156" s="253" t="s">
        <v>42</v>
      </c>
      <c r="O156" s="93"/>
      <c r="P156" s="254">
        <f>O156*H156</f>
        <v>0</v>
      </c>
      <c r="Q156" s="254">
        <v>0</v>
      </c>
      <c r="R156" s="254">
        <f>Q156*H156</f>
        <v>0</v>
      </c>
      <c r="S156" s="254">
        <v>0</v>
      </c>
      <c r="T156" s="255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56" t="s">
        <v>175</v>
      </c>
      <c r="AT156" s="256" t="s">
        <v>170</v>
      </c>
      <c r="AU156" s="256" t="s">
        <v>87</v>
      </c>
      <c r="AY156" s="19" t="s">
        <v>167</v>
      </c>
      <c r="BE156" s="257">
        <f>IF(N156="základní",J156,0)</f>
        <v>0</v>
      </c>
      <c r="BF156" s="257">
        <f>IF(N156="snížená",J156,0)</f>
        <v>0</v>
      </c>
      <c r="BG156" s="257">
        <f>IF(N156="zákl. přenesená",J156,0)</f>
        <v>0</v>
      </c>
      <c r="BH156" s="257">
        <f>IF(N156="sníž. přenesená",J156,0)</f>
        <v>0</v>
      </c>
      <c r="BI156" s="257">
        <f>IF(N156="nulová",J156,0)</f>
        <v>0</v>
      </c>
      <c r="BJ156" s="19" t="s">
        <v>85</v>
      </c>
      <c r="BK156" s="257">
        <f>ROUND(I156*H156,2)</f>
        <v>0</v>
      </c>
      <c r="BL156" s="19" t="s">
        <v>175</v>
      </c>
      <c r="BM156" s="256" t="s">
        <v>314</v>
      </c>
    </row>
    <row r="157" spans="1:65" s="2" customFormat="1" ht="21.75" customHeight="1">
      <c r="A157" s="40"/>
      <c r="B157" s="41"/>
      <c r="C157" s="245" t="s">
        <v>77</v>
      </c>
      <c r="D157" s="245" t="s">
        <v>170</v>
      </c>
      <c r="E157" s="246" t="s">
        <v>3172</v>
      </c>
      <c r="F157" s="247" t="s">
        <v>3173</v>
      </c>
      <c r="G157" s="248" t="s">
        <v>2655</v>
      </c>
      <c r="H157" s="249">
        <v>1</v>
      </c>
      <c r="I157" s="250"/>
      <c r="J157" s="251">
        <f>ROUND(I157*H157,2)</f>
        <v>0</v>
      </c>
      <c r="K157" s="247" t="s">
        <v>1</v>
      </c>
      <c r="L157" s="46"/>
      <c r="M157" s="252" t="s">
        <v>1</v>
      </c>
      <c r="N157" s="253" t="s">
        <v>42</v>
      </c>
      <c r="O157" s="93"/>
      <c r="P157" s="254">
        <f>O157*H157</f>
        <v>0</v>
      </c>
      <c r="Q157" s="254">
        <v>0</v>
      </c>
      <c r="R157" s="254">
        <f>Q157*H157</f>
        <v>0</v>
      </c>
      <c r="S157" s="254">
        <v>0</v>
      </c>
      <c r="T157" s="255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56" t="s">
        <v>175</v>
      </c>
      <c r="AT157" s="256" t="s">
        <v>170</v>
      </c>
      <c r="AU157" s="256" t="s">
        <v>87</v>
      </c>
      <c r="AY157" s="19" t="s">
        <v>167</v>
      </c>
      <c r="BE157" s="257">
        <f>IF(N157="základní",J157,0)</f>
        <v>0</v>
      </c>
      <c r="BF157" s="257">
        <f>IF(N157="snížená",J157,0)</f>
        <v>0</v>
      </c>
      <c r="BG157" s="257">
        <f>IF(N157="zákl. přenesená",J157,0)</f>
        <v>0</v>
      </c>
      <c r="BH157" s="257">
        <f>IF(N157="sníž. přenesená",J157,0)</f>
        <v>0</v>
      </c>
      <c r="BI157" s="257">
        <f>IF(N157="nulová",J157,0)</f>
        <v>0</v>
      </c>
      <c r="BJ157" s="19" t="s">
        <v>85</v>
      </c>
      <c r="BK157" s="257">
        <f>ROUND(I157*H157,2)</f>
        <v>0</v>
      </c>
      <c r="BL157" s="19" t="s">
        <v>175</v>
      </c>
      <c r="BM157" s="256" t="s">
        <v>327</v>
      </c>
    </row>
    <row r="158" spans="1:63" s="12" customFormat="1" ht="25.9" customHeight="1">
      <c r="A158" s="12"/>
      <c r="B158" s="229"/>
      <c r="C158" s="230"/>
      <c r="D158" s="231" t="s">
        <v>76</v>
      </c>
      <c r="E158" s="232" t="s">
        <v>2649</v>
      </c>
      <c r="F158" s="232" t="s">
        <v>3174</v>
      </c>
      <c r="G158" s="230"/>
      <c r="H158" s="230"/>
      <c r="I158" s="233"/>
      <c r="J158" s="234">
        <f>BK158</f>
        <v>0</v>
      </c>
      <c r="K158" s="230"/>
      <c r="L158" s="235"/>
      <c r="M158" s="236"/>
      <c r="N158" s="237"/>
      <c r="O158" s="237"/>
      <c r="P158" s="238">
        <f>P159+P160</f>
        <v>0</v>
      </c>
      <c r="Q158" s="237"/>
      <c r="R158" s="238">
        <f>R159+R160</f>
        <v>0</v>
      </c>
      <c r="S158" s="237"/>
      <c r="T158" s="239">
        <f>T159+T160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40" t="s">
        <v>85</v>
      </c>
      <c r="AT158" s="241" t="s">
        <v>76</v>
      </c>
      <c r="AU158" s="241" t="s">
        <v>77</v>
      </c>
      <c r="AY158" s="240" t="s">
        <v>167</v>
      </c>
      <c r="BK158" s="242">
        <f>BK159+BK160</f>
        <v>0</v>
      </c>
    </row>
    <row r="159" spans="1:65" s="2" customFormat="1" ht="44.25" customHeight="1">
      <c r="A159" s="40"/>
      <c r="B159" s="41"/>
      <c r="C159" s="245" t="s">
        <v>77</v>
      </c>
      <c r="D159" s="245" t="s">
        <v>170</v>
      </c>
      <c r="E159" s="246" t="s">
        <v>3153</v>
      </c>
      <c r="F159" s="247" t="s">
        <v>3154</v>
      </c>
      <c r="G159" s="248" t="s">
        <v>2655</v>
      </c>
      <c r="H159" s="249">
        <v>1</v>
      </c>
      <c r="I159" s="250"/>
      <c r="J159" s="251">
        <f>ROUND(I159*H159,2)</f>
        <v>0</v>
      </c>
      <c r="K159" s="247" t="s">
        <v>1</v>
      </c>
      <c r="L159" s="46"/>
      <c r="M159" s="252" t="s">
        <v>1</v>
      </c>
      <c r="N159" s="253" t="s">
        <v>42</v>
      </c>
      <c r="O159" s="93"/>
      <c r="P159" s="254">
        <f>O159*H159</f>
        <v>0</v>
      </c>
      <c r="Q159" s="254">
        <v>0</v>
      </c>
      <c r="R159" s="254">
        <f>Q159*H159</f>
        <v>0</v>
      </c>
      <c r="S159" s="254">
        <v>0</v>
      </c>
      <c r="T159" s="255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56" t="s">
        <v>175</v>
      </c>
      <c r="AT159" s="256" t="s">
        <v>170</v>
      </c>
      <c r="AU159" s="256" t="s">
        <v>85</v>
      </c>
      <c r="AY159" s="19" t="s">
        <v>167</v>
      </c>
      <c r="BE159" s="257">
        <f>IF(N159="základní",J159,0)</f>
        <v>0</v>
      </c>
      <c r="BF159" s="257">
        <f>IF(N159="snížená",J159,0)</f>
        <v>0</v>
      </c>
      <c r="BG159" s="257">
        <f>IF(N159="zákl. přenesená",J159,0)</f>
        <v>0</v>
      </c>
      <c r="BH159" s="257">
        <f>IF(N159="sníž. přenesená",J159,0)</f>
        <v>0</v>
      </c>
      <c r="BI159" s="257">
        <f>IF(N159="nulová",J159,0)</f>
        <v>0</v>
      </c>
      <c r="BJ159" s="19" t="s">
        <v>85</v>
      </c>
      <c r="BK159" s="257">
        <f>ROUND(I159*H159,2)</f>
        <v>0</v>
      </c>
      <c r="BL159" s="19" t="s">
        <v>175</v>
      </c>
      <c r="BM159" s="256" t="s">
        <v>345</v>
      </c>
    </row>
    <row r="160" spans="1:63" s="12" customFormat="1" ht="22.8" customHeight="1">
      <c r="A160" s="12"/>
      <c r="B160" s="229"/>
      <c r="C160" s="230"/>
      <c r="D160" s="231" t="s">
        <v>76</v>
      </c>
      <c r="E160" s="243" t="s">
        <v>2268</v>
      </c>
      <c r="F160" s="243" t="s">
        <v>3155</v>
      </c>
      <c r="G160" s="230"/>
      <c r="H160" s="230"/>
      <c r="I160" s="233"/>
      <c r="J160" s="244">
        <f>BK160</f>
        <v>0</v>
      </c>
      <c r="K160" s="230"/>
      <c r="L160" s="235"/>
      <c r="M160" s="236"/>
      <c r="N160" s="237"/>
      <c r="O160" s="237"/>
      <c r="P160" s="238">
        <f>SUM(P161:P169)</f>
        <v>0</v>
      </c>
      <c r="Q160" s="237"/>
      <c r="R160" s="238">
        <f>SUM(R161:R169)</f>
        <v>0</v>
      </c>
      <c r="S160" s="237"/>
      <c r="T160" s="239">
        <f>SUM(T161:T169)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40" t="s">
        <v>85</v>
      </c>
      <c r="AT160" s="241" t="s">
        <v>76</v>
      </c>
      <c r="AU160" s="241" t="s">
        <v>85</v>
      </c>
      <c r="AY160" s="240" t="s">
        <v>167</v>
      </c>
      <c r="BK160" s="242">
        <f>SUM(BK161:BK169)</f>
        <v>0</v>
      </c>
    </row>
    <row r="161" spans="1:65" s="2" customFormat="1" ht="21.75" customHeight="1">
      <c r="A161" s="40"/>
      <c r="B161" s="41"/>
      <c r="C161" s="245" t="s">
        <v>77</v>
      </c>
      <c r="D161" s="245" t="s">
        <v>170</v>
      </c>
      <c r="E161" s="246" t="s">
        <v>3156</v>
      </c>
      <c r="F161" s="247" t="s">
        <v>3157</v>
      </c>
      <c r="G161" s="248" t="s">
        <v>2655</v>
      </c>
      <c r="H161" s="249">
        <v>1</v>
      </c>
      <c r="I161" s="250"/>
      <c r="J161" s="251">
        <f>ROUND(I161*H161,2)</f>
        <v>0</v>
      </c>
      <c r="K161" s="247" t="s">
        <v>1</v>
      </c>
      <c r="L161" s="46"/>
      <c r="M161" s="252" t="s">
        <v>1</v>
      </c>
      <c r="N161" s="253" t="s">
        <v>42</v>
      </c>
      <c r="O161" s="93"/>
      <c r="P161" s="254">
        <f>O161*H161</f>
        <v>0</v>
      </c>
      <c r="Q161" s="254">
        <v>0</v>
      </c>
      <c r="R161" s="254">
        <f>Q161*H161</f>
        <v>0</v>
      </c>
      <c r="S161" s="254">
        <v>0</v>
      </c>
      <c r="T161" s="255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56" t="s">
        <v>175</v>
      </c>
      <c r="AT161" s="256" t="s">
        <v>170</v>
      </c>
      <c r="AU161" s="256" t="s">
        <v>87</v>
      </c>
      <c r="AY161" s="19" t="s">
        <v>167</v>
      </c>
      <c r="BE161" s="257">
        <f>IF(N161="základní",J161,0)</f>
        <v>0</v>
      </c>
      <c r="BF161" s="257">
        <f>IF(N161="snížená",J161,0)</f>
        <v>0</v>
      </c>
      <c r="BG161" s="257">
        <f>IF(N161="zákl. přenesená",J161,0)</f>
        <v>0</v>
      </c>
      <c r="BH161" s="257">
        <f>IF(N161="sníž. přenesená",J161,0)</f>
        <v>0</v>
      </c>
      <c r="BI161" s="257">
        <f>IF(N161="nulová",J161,0)</f>
        <v>0</v>
      </c>
      <c r="BJ161" s="19" t="s">
        <v>85</v>
      </c>
      <c r="BK161" s="257">
        <f>ROUND(I161*H161,2)</f>
        <v>0</v>
      </c>
      <c r="BL161" s="19" t="s">
        <v>175</v>
      </c>
      <c r="BM161" s="256" t="s">
        <v>356</v>
      </c>
    </row>
    <row r="162" spans="1:65" s="2" customFormat="1" ht="33" customHeight="1">
      <c r="A162" s="40"/>
      <c r="B162" s="41"/>
      <c r="C162" s="245" t="s">
        <v>77</v>
      </c>
      <c r="D162" s="245" t="s">
        <v>170</v>
      </c>
      <c r="E162" s="246" t="s">
        <v>3158</v>
      </c>
      <c r="F162" s="247" t="s">
        <v>3159</v>
      </c>
      <c r="G162" s="248" t="s">
        <v>2655</v>
      </c>
      <c r="H162" s="249">
        <v>2</v>
      </c>
      <c r="I162" s="250"/>
      <c r="J162" s="251">
        <f>ROUND(I162*H162,2)</f>
        <v>0</v>
      </c>
      <c r="K162" s="247" t="s">
        <v>1</v>
      </c>
      <c r="L162" s="46"/>
      <c r="M162" s="252" t="s">
        <v>1</v>
      </c>
      <c r="N162" s="253" t="s">
        <v>42</v>
      </c>
      <c r="O162" s="93"/>
      <c r="P162" s="254">
        <f>O162*H162</f>
        <v>0</v>
      </c>
      <c r="Q162" s="254">
        <v>0</v>
      </c>
      <c r="R162" s="254">
        <f>Q162*H162</f>
        <v>0</v>
      </c>
      <c r="S162" s="254">
        <v>0</v>
      </c>
      <c r="T162" s="255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56" t="s">
        <v>175</v>
      </c>
      <c r="AT162" s="256" t="s">
        <v>170</v>
      </c>
      <c r="AU162" s="256" t="s">
        <v>87</v>
      </c>
      <c r="AY162" s="19" t="s">
        <v>167</v>
      </c>
      <c r="BE162" s="257">
        <f>IF(N162="základní",J162,0)</f>
        <v>0</v>
      </c>
      <c r="BF162" s="257">
        <f>IF(N162="snížená",J162,0)</f>
        <v>0</v>
      </c>
      <c r="BG162" s="257">
        <f>IF(N162="zákl. přenesená",J162,0)</f>
        <v>0</v>
      </c>
      <c r="BH162" s="257">
        <f>IF(N162="sníž. přenesená",J162,0)</f>
        <v>0</v>
      </c>
      <c r="BI162" s="257">
        <f>IF(N162="nulová",J162,0)</f>
        <v>0</v>
      </c>
      <c r="BJ162" s="19" t="s">
        <v>85</v>
      </c>
      <c r="BK162" s="257">
        <f>ROUND(I162*H162,2)</f>
        <v>0</v>
      </c>
      <c r="BL162" s="19" t="s">
        <v>175</v>
      </c>
      <c r="BM162" s="256" t="s">
        <v>365</v>
      </c>
    </row>
    <row r="163" spans="1:65" s="2" customFormat="1" ht="21.75" customHeight="1">
      <c r="A163" s="40"/>
      <c r="B163" s="41"/>
      <c r="C163" s="245" t="s">
        <v>77</v>
      </c>
      <c r="D163" s="245" t="s">
        <v>170</v>
      </c>
      <c r="E163" s="246" t="s">
        <v>3160</v>
      </c>
      <c r="F163" s="247" t="s">
        <v>3161</v>
      </c>
      <c r="G163" s="248" t="s">
        <v>2655</v>
      </c>
      <c r="H163" s="249">
        <v>1</v>
      </c>
      <c r="I163" s="250"/>
      <c r="J163" s="251">
        <f>ROUND(I163*H163,2)</f>
        <v>0</v>
      </c>
      <c r="K163" s="247" t="s">
        <v>1</v>
      </c>
      <c r="L163" s="46"/>
      <c r="M163" s="252" t="s">
        <v>1</v>
      </c>
      <c r="N163" s="253" t="s">
        <v>42</v>
      </c>
      <c r="O163" s="93"/>
      <c r="P163" s="254">
        <f>O163*H163</f>
        <v>0</v>
      </c>
      <c r="Q163" s="254">
        <v>0</v>
      </c>
      <c r="R163" s="254">
        <f>Q163*H163</f>
        <v>0</v>
      </c>
      <c r="S163" s="254">
        <v>0</v>
      </c>
      <c r="T163" s="255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56" t="s">
        <v>175</v>
      </c>
      <c r="AT163" s="256" t="s">
        <v>170</v>
      </c>
      <c r="AU163" s="256" t="s">
        <v>87</v>
      </c>
      <c r="AY163" s="19" t="s">
        <v>167</v>
      </c>
      <c r="BE163" s="257">
        <f>IF(N163="základní",J163,0)</f>
        <v>0</v>
      </c>
      <c r="BF163" s="257">
        <f>IF(N163="snížená",J163,0)</f>
        <v>0</v>
      </c>
      <c r="BG163" s="257">
        <f>IF(N163="zákl. přenesená",J163,0)</f>
        <v>0</v>
      </c>
      <c r="BH163" s="257">
        <f>IF(N163="sníž. přenesená",J163,0)</f>
        <v>0</v>
      </c>
      <c r="BI163" s="257">
        <f>IF(N163="nulová",J163,0)</f>
        <v>0</v>
      </c>
      <c r="BJ163" s="19" t="s">
        <v>85</v>
      </c>
      <c r="BK163" s="257">
        <f>ROUND(I163*H163,2)</f>
        <v>0</v>
      </c>
      <c r="BL163" s="19" t="s">
        <v>175</v>
      </c>
      <c r="BM163" s="256" t="s">
        <v>380</v>
      </c>
    </row>
    <row r="164" spans="1:65" s="2" customFormat="1" ht="21.75" customHeight="1">
      <c r="A164" s="40"/>
      <c r="B164" s="41"/>
      <c r="C164" s="245" t="s">
        <v>77</v>
      </c>
      <c r="D164" s="245" t="s">
        <v>170</v>
      </c>
      <c r="E164" s="246" t="s">
        <v>3162</v>
      </c>
      <c r="F164" s="247" t="s">
        <v>3163</v>
      </c>
      <c r="G164" s="248" t="s">
        <v>2655</v>
      </c>
      <c r="H164" s="249">
        <v>1</v>
      </c>
      <c r="I164" s="250"/>
      <c r="J164" s="251">
        <f>ROUND(I164*H164,2)</f>
        <v>0</v>
      </c>
      <c r="K164" s="247" t="s">
        <v>1</v>
      </c>
      <c r="L164" s="46"/>
      <c r="M164" s="252" t="s">
        <v>1</v>
      </c>
      <c r="N164" s="253" t="s">
        <v>42</v>
      </c>
      <c r="O164" s="93"/>
      <c r="P164" s="254">
        <f>O164*H164</f>
        <v>0</v>
      </c>
      <c r="Q164" s="254">
        <v>0</v>
      </c>
      <c r="R164" s="254">
        <f>Q164*H164</f>
        <v>0</v>
      </c>
      <c r="S164" s="254">
        <v>0</v>
      </c>
      <c r="T164" s="255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56" t="s">
        <v>175</v>
      </c>
      <c r="AT164" s="256" t="s">
        <v>170</v>
      </c>
      <c r="AU164" s="256" t="s">
        <v>87</v>
      </c>
      <c r="AY164" s="19" t="s">
        <v>167</v>
      </c>
      <c r="BE164" s="257">
        <f>IF(N164="základní",J164,0)</f>
        <v>0</v>
      </c>
      <c r="BF164" s="257">
        <f>IF(N164="snížená",J164,0)</f>
        <v>0</v>
      </c>
      <c r="BG164" s="257">
        <f>IF(N164="zákl. přenesená",J164,0)</f>
        <v>0</v>
      </c>
      <c r="BH164" s="257">
        <f>IF(N164="sníž. přenesená",J164,0)</f>
        <v>0</v>
      </c>
      <c r="BI164" s="257">
        <f>IF(N164="nulová",J164,0)</f>
        <v>0</v>
      </c>
      <c r="BJ164" s="19" t="s">
        <v>85</v>
      </c>
      <c r="BK164" s="257">
        <f>ROUND(I164*H164,2)</f>
        <v>0</v>
      </c>
      <c r="BL164" s="19" t="s">
        <v>175</v>
      </c>
      <c r="BM164" s="256" t="s">
        <v>333</v>
      </c>
    </row>
    <row r="165" spans="1:65" s="2" customFormat="1" ht="21.75" customHeight="1">
      <c r="A165" s="40"/>
      <c r="B165" s="41"/>
      <c r="C165" s="245" t="s">
        <v>77</v>
      </c>
      <c r="D165" s="245" t="s">
        <v>170</v>
      </c>
      <c r="E165" s="246" t="s">
        <v>3164</v>
      </c>
      <c r="F165" s="247" t="s">
        <v>3165</v>
      </c>
      <c r="G165" s="248" t="s">
        <v>2655</v>
      </c>
      <c r="H165" s="249">
        <v>1</v>
      </c>
      <c r="I165" s="250"/>
      <c r="J165" s="251">
        <f>ROUND(I165*H165,2)</f>
        <v>0</v>
      </c>
      <c r="K165" s="247" t="s">
        <v>1</v>
      </c>
      <c r="L165" s="46"/>
      <c r="M165" s="252" t="s">
        <v>1</v>
      </c>
      <c r="N165" s="253" t="s">
        <v>42</v>
      </c>
      <c r="O165" s="93"/>
      <c r="P165" s="254">
        <f>O165*H165</f>
        <v>0</v>
      </c>
      <c r="Q165" s="254">
        <v>0</v>
      </c>
      <c r="R165" s="254">
        <f>Q165*H165</f>
        <v>0</v>
      </c>
      <c r="S165" s="254">
        <v>0</v>
      </c>
      <c r="T165" s="255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56" t="s">
        <v>175</v>
      </c>
      <c r="AT165" s="256" t="s">
        <v>170</v>
      </c>
      <c r="AU165" s="256" t="s">
        <v>87</v>
      </c>
      <c r="AY165" s="19" t="s">
        <v>167</v>
      </c>
      <c r="BE165" s="257">
        <f>IF(N165="základní",J165,0)</f>
        <v>0</v>
      </c>
      <c r="BF165" s="257">
        <f>IF(N165="snížená",J165,0)</f>
        <v>0</v>
      </c>
      <c r="BG165" s="257">
        <f>IF(N165="zákl. přenesená",J165,0)</f>
        <v>0</v>
      </c>
      <c r="BH165" s="257">
        <f>IF(N165="sníž. přenesená",J165,0)</f>
        <v>0</v>
      </c>
      <c r="BI165" s="257">
        <f>IF(N165="nulová",J165,0)</f>
        <v>0</v>
      </c>
      <c r="BJ165" s="19" t="s">
        <v>85</v>
      </c>
      <c r="BK165" s="257">
        <f>ROUND(I165*H165,2)</f>
        <v>0</v>
      </c>
      <c r="BL165" s="19" t="s">
        <v>175</v>
      </c>
      <c r="BM165" s="256" t="s">
        <v>407</v>
      </c>
    </row>
    <row r="166" spans="1:65" s="2" customFormat="1" ht="21.75" customHeight="1">
      <c r="A166" s="40"/>
      <c r="B166" s="41"/>
      <c r="C166" s="245" t="s">
        <v>77</v>
      </c>
      <c r="D166" s="245" t="s">
        <v>170</v>
      </c>
      <c r="E166" s="246" t="s">
        <v>3166</v>
      </c>
      <c r="F166" s="247" t="s">
        <v>3167</v>
      </c>
      <c r="G166" s="248" t="s">
        <v>2655</v>
      </c>
      <c r="H166" s="249">
        <v>1</v>
      </c>
      <c r="I166" s="250"/>
      <c r="J166" s="251">
        <f>ROUND(I166*H166,2)</f>
        <v>0</v>
      </c>
      <c r="K166" s="247" t="s">
        <v>1</v>
      </c>
      <c r="L166" s="46"/>
      <c r="M166" s="252" t="s">
        <v>1</v>
      </c>
      <c r="N166" s="253" t="s">
        <v>42</v>
      </c>
      <c r="O166" s="93"/>
      <c r="P166" s="254">
        <f>O166*H166</f>
        <v>0</v>
      </c>
      <c r="Q166" s="254">
        <v>0</v>
      </c>
      <c r="R166" s="254">
        <f>Q166*H166</f>
        <v>0</v>
      </c>
      <c r="S166" s="254">
        <v>0</v>
      </c>
      <c r="T166" s="255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56" t="s">
        <v>175</v>
      </c>
      <c r="AT166" s="256" t="s">
        <v>170</v>
      </c>
      <c r="AU166" s="256" t="s">
        <v>87</v>
      </c>
      <c r="AY166" s="19" t="s">
        <v>167</v>
      </c>
      <c r="BE166" s="257">
        <f>IF(N166="základní",J166,0)</f>
        <v>0</v>
      </c>
      <c r="BF166" s="257">
        <f>IF(N166="snížená",J166,0)</f>
        <v>0</v>
      </c>
      <c r="BG166" s="257">
        <f>IF(N166="zákl. přenesená",J166,0)</f>
        <v>0</v>
      </c>
      <c r="BH166" s="257">
        <f>IF(N166="sníž. přenesená",J166,0)</f>
        <v>0</v>
      </c>
      <c r="BI166" s="257">
        <f>IF(N166="nulová",J166,0)</f>
        <v>0</v>
      </c>
      <c r="BJ166" s="19" t="s">
        <v>85</v>
      </c>
      <c r="BK166" s="257">
        <f>ROUND(I166*H166,2)</f>
        <v>0</v>
      </c>
      <c r="BL166" s="19" t="s">
        <v>175</v>
      </c>
      <c r="BM166" s="256" t="s">
        <v>399</v>
      </c>
    </row>
    <row r="167" spans="1:65" s="2" customFormat="1" ht="33" customHeight="1">
      <c r="A167" s="40"/>
      <c r="B167" s="41"/>
      <c r="C167" s="245" t="s">
        <v>77</v>
      </c>
      <c r="D167" s="245" t="s">
        <v>170</v>
      </c>
      <c r="E167" s="246" t="s">
        <v>3168</v>
      </c>
      <c r="F167" s="247" t="s">
        <v>3169</v>
      </c>
      <c r="G167" s="248" t="s">
        <v>2655</v>
      </c>
      <c r="H167" s="249">
        <v>1</v>
      </c>
      <c r="I167" s="250"/>
      <c r="J167" s="251">
        <f>ROUND(I167*H167,2)</f>
        <v>0</v>
      </c>
      <c r="K167" s="247" t="s">
        <v>1</v>
      </c>
      <c r="L167" s="46"/>
      <c r="M167" s="252" t="s">
        <v>1</v>
      </c>
      <c r="N167" s="253" t="s">
        <v>42</v>
      </c>
      <c r="O167" s="93"/>
      <c r="P167" s="254">
        <f>O167*H167</f>
        <v>0</v>
      </c>
      <c r="Q167" s="254">
        <v>0</v>
      </c>
      <c r="R167" s="254">
        <f>Q167*H167</f>
        <v>0</v>
      </c>
      <c r="S167" s="254">
        <v>0</v>
      </c>
      <c r="T167" s="255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56" t="s">
        <v>175</v>
      </c>
      <c r="AT167" s="256" t="s">
        <v>170</v>
      </c>
      <c r="AU167" s="256" t="s">
        <v>87</v>
      </c>
      <c r="AY167" s="19" t="s">
        <v>167</v>
      </c>
      <c r="BE167" s="257">
        <f>IF(N167="základní",J167,0)</f>
        <v>0</v>
      </c>
      <c r="BF167" s="257">
        <f>IF(N167="snížená",J167,0)</f>
        <v>0</v>
      </c>
      <c r="BG167" s="257">
        <f>IF(N167="zákl. přenesená",J167,0)</f>
        <v>0</v>
      </c>
      <c r="BH167" s="257">
        <f>IF(N167="sníž. přenesená",J167,0)</f>
        <v>0</v>
      </c>
      <c r="BI167" s="257">
        <f>IF(N167="nulová",J167,0)</f>
        <v>0</v>
      </c>
      <c r="BJ167" s="19" t="s">
        <v>85</v>
      </c>
      <c r="BK167" s="257">
        <f>ROUND(I167*H167,2)</f>
        <v>0</v>
      </c>
      <c r="BL167" s="19" t="s">
        <v>175</v>
      </c>
      <c r="BM167" s="256" t="s">
        <v>604</v>
      </c>
    </row>
    <row r="168" spans="1:65" s="2" customFormat="1" ht="21.75" customHeight="1">
      <c r="A168" s="40"/>
      <c r="B168" s="41"/>
      <c r="C168" s="245" t="s">
        <v>77</v>
      </c>
      <c r="D168" s="245" t="s">
        <v>170</v>
      </c>
      <c r="E168" s="246" t="s">
        <v>3170</v>
      </c>
      <c r="F168" s="247" t="s">
        <v>3171</v>
      </c>
      <c r="G168" s="248" t="s">
        <v>2655</v>
      </c>
      <c r="H168" s="249">
        <v>1</v>
      </c>
      <c r="I168" s="250"/>
      <c r="J168" s="251">
        <f>ROUND(I168*H168,2)</f>
        <v>0</v>
      </c>
      <c r="K168" s="247" t="s">
        <v>1</v>
      </c>
      <c r="L168" s="46"/>
      <c r="M168" s="252" t="s">
        <v>1</v>
      </c>
      <c r="N168" s="253" t="s">
        <v>42</v>
      </c>
      <c r="O168" s="93"/>
      <c r="P168" s="254">
        <f>O168*H168</f>
        <v>0</v>
      </c>
      <c r="Q168" s="254">
        <v>0</v>
      </c>
      <c r="R168" s="254">
        <f>Q168*H168</f>
        <v>0</v>
      </c>
      <c r="S168" s="254">
        <v>0</v>
      </c>
      <c r="T168" s="255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56" t="s">
        <v>175</v>
      </c>
      <c r="AT168" s="256" t="s">
        <v>170</v>
      </c>
      <c r="AU168" s="256" t="s">
        <v>87</v>
      </c>
      <c r="AY168" s="19" t="s">
        <v>167</v>
      </c>
      <c r="BE168" s="257">
        <f>IF(N168="základní",J168,0)</f>
        <v>0</v>
      </c>
      <c r="BF168" s="257">
        <f>IF(N168="snížená",J168,0)</f>
        <v>0</v>
      </c>
      <c r="BG168" s="257">
        <f>IF(N168="zákl. přenesená",J168,0)</f>
        <v>0</v>
      </c>
      <c r="BH168" s="257">
        <f>IF(N168="sníž. přenesená",J168,0)</f>
        <v>0</v>
      </c>
      <c r="BI168" s="257">
        <f>IF(N168="nulová",J168,0)</f>
        <v>0</v>
      </c>
      <c r="BJ168" s="19" t="s">
        <v>85</v>
      </c>
      <c r="BK168" s="257">
        <f>ROUND(I168*H168,2)</f>
        <v>0</v>
      </c>
      <c r="BL168" s="19" t="s">
        <v>175</v>
      </c>
      <c r="BM168" s="256" t="s">
        <v>616</v>
      </c>
    </row>
    <row r="169" spans="1:65" s="2" customFormat="1" ht="21.75" customHeight="1">
      <c r="A169" s="40"/>
      <c r="B169" s="41"/>
      <c r="C169" s="245" t="s">
        <v>77</v>
      </c>
      <c r="D169" s="245" t="s">
        <v>170</v>
      </c>
      <c r="E169" s="246" t="s">
        <v>3172</v>
      </c>
      <c r="F169" s="247" t="s">
        <v>3173</v>
      </c>
      <c r="G169" s="248" t="s">
        <v>2655</v>
      </c>
      <c r="H169" s="249">
        <v>1</v>
      </c>
      <c r="I169" s="250"/>
      <c r="J169" s="251">
        <f>ROUND(I169*H169,2)</f>
        <v>0</v>
      </c>
      <c r="K169" s="247" t="s">
        <v>1</v>
      </c>
      <c r="L169" s="46"/>
      <c r="M169" s="252" t="s">
        <v>1</v>
      </c>
      <c r="N169" s="253" t="s">
        <v>42</v>
      </c>
      <c r="O169" s="93"/>
      <c r="P169" s="254">
        <f>O169*H169</f>
        <v>0</v>
      </c>
      <c r="Q169" s="254">
        <v>0</v>
      </c>
      <c r="R169" s="254">
        <f>Q169*H169</f>
        <v>0</v>
      </c>
      <c r="S169" s="254">
        <v>0</v>
      </c>
      <c r="T169" s="255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56" t="s">
        <v>175</v>
      </c>
      <c r="AT169" s="256" t="s">
        <v>170</v>
      </c>
      <c r="AU169" s="256" t="s">
        <v>87</v>
      </c>
      <c r="AY169" s="19" t="s">
        <v>167</v>
      </c>
      <c r="BE169" s="257">
        <f>IF(N169="základní",J169,0)</f>
        <v>0</v>
      </c>
      <c r="BF169" s="257">
        <f>IF(N169="snížená",J169,0)</f>
        <v>0</v>
      </c>
      <c r="BG169" s="257">
        <f>IF(N169="zákl. přenesená",J169,0)</f>
        <v>0</v>
      </c>
      <c r="BH169" s="257">
        <f>IF(N169="sníž. přenesená",J169,0)</f>
        <v>0</v>
      </c>
      <c r="BI169" s="257">
        <f>IF(N169="nulová",J169,0)</f>
        <v>0</v>
      </c>
      <c r="BJ169" s="19" t="s">
        <v>85</v>
      </c>
      <c r="BK169" s="257">
        <f>ROUND(I169*H169,2)</f>
        <v>0</v>
      </c>
      <c r="BL169" s="19" t="s">
        <v>175</v>
      </c>
      <c r="BM169" s="256" t="s">
        <v>628</v>
      </c>
    </row>
    <row r="170" spans="1:63" s="12" customFormat="1" ht="25.9" customHeight="1">
      <c r="A170" s="12"/>
      <c r="B170" s="229"/>
      <c r="C170" s="230"/>
      <c r="D170" s="231" t="s">
        <v>76</v>
      </c>
      <c r="E170" s="232" t="s">
        <v>2681</v>
      </c>
      <c r="F170" s="232" t="s">
        <v>3175</v>
      </c>
      <c r="G170" s="230"/>
      <c r="H170" s="230"/>
      <c r="I170" s="233"/>
      <c r="J170" s="234">
        <f>BK170</f>
        <v>0</v>
      </c>
      <c r="K170" s="230"/>
      <c r="L170" s="235"/>
      <c r="M170" s="236"/>
      <c r="N170" s="237"/>
      <c r="O170" s="237"/>
      <c r="P170" s="238">
        <f>P171+P172</f>
        <v>0</v>
      </c>
      <c r="Q170" s="237"/>
      <c r="R170" s="238">
        <f>R171+R172</f>
        <v>0</v>
      </c>
      <c r="S170" s="237"/>
      <c r="T170" s="239">
        <f>T171+T172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40" t="s">
        <v>85</v>
      </c>
      <c r="AT170" s="241" t="s">
        <v>76</v>
      </c>
      <c r="AU170" s="241" t="s">
        <v>77</v>
      </c>
      <c r="AY170" s="240" t="s">
        <v>167</v>
      </c>
      <c r="BK170" s="242">
        <f>BK171+BK172</f>
        <v>0</v>
      </c>
    </row>
    <row r="171" spans="1:65" s="2" customFormat="1" ht="44.25" customHeight="1">
      <c r="A171" s="40"/>
      <c r="B171" s="41"/>
      <c r="C171" s="245" t="s">
        <v>77</v>
      </c>
      <c r="D171" s="245" t="s">
        <v>170</v>
      </c>
      <c r="E171" s="246" t="s">
        <v>3153</v>
      </c>
      <c r="F171" s="247" t="s">
        <v>3154</v>
      </c>
      <c r="G171" s="248" t="s">
        <v>2655</v>
      </c>
      <c r="H171" s="249">
        <v>1</v>
      </c>
      <c r="I171" s="250"/>
      <c r="J171" s="251">
        <f>ROUND(I171*H171,2)</f>
        <v>0</v>
      </c>
      <c r="K171" s="247" t="s">
        <v>1</v>
      </c>
      <c r="L171" s="46"/>
      <c r="M171" s="252" t="s">
        <v>1</v>
      </c>
      <c r="N171" s="253" t="s">
        <v>42</v>
      </c>
      <c r="O171" s="93"/>
      <c r="P171" s="254">
        <f>O171*H171</f>
        <v>0</v>
      </c>
      <c r="Q171" s="254">
        <v>0</v>
      </c>
      <c r="R171" s="254">
        <f>Q171*H171</f>
        <v>0</v>
      </c>
      <c r="S171" s="254">
        <v>0</v>
      </c>
      <c r="T171" s="255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56" t="s">
        <v>175</v>
      </c>
      <c r="AT171" s="256" t="s">
        <v>170</v>
      </c>
      <c r="AU171" s="256" t="s">
        <v>85</v>
      </c>
      <c r="AY171" s="19" t="s">
        <v>167</v>
      </c>
      <c r="BE171" s="257">
        <f>IF(N171="základní",J171,0)</f>
        <v>0</v>
      </c>
      <c r="BF171" s="257">
        <f>IF(N171="snížená",J171,0)</f>
        <v>0</v>
      </c>
      <c r="BG171" s="257">
        <f>IF(N171="zákl. přenesená",J171,0)</f>
        <v>0</v>
      </c>
      <c r="BH171" s="257">
        <f>IF(N171="sníž. přenesená",J171,0)</f>
        <v>0</v>
      </c>
      <c r="BI171" s="257">
        <f>IF(N171="nulová",J171,0)</f>
        <v>0</v>
      </c>
      <c r="BJ171" s="19" t="s">
        <v>85</v>
      </c>
      <c r="BK171" s="257">
        <f>ROUND(I171*H171,2)</f>
        <v>0</v>
      </c>
      <c r="BL171" s="19" t="s">
        <v>175</v>
      </c>
      <c r="BM171" s="256" t="s">
        <v>641</v>
      </c>
    </row>
    <row r="172" spans="1:63" s="12" customFormat="1" ht="22.8" customHeight="1">
      <c r="A172" s="12"/>
      <c r="B172" s="229"/>
      <c r="C172" s="230"/>
      <c r="D172" s="231" t="s">
        <v>76</v>
      </c>
      <c r="E172" s="243" t="s">
        <v>2268</v>
      </c>
      <c r="F172" s="243" t="s">
        <v>3155</v>
      </c>
      <c r="G172" s="230"/>
      <c r="H172" s="230"/>
      <c r="I172" s="233"/>
      <c r="J172" s="244">
        <f>BK172</f>
        <v>0</v>
      </c>
      <c r="K172" s="230"/>
      <c r="L172" s="235"/>
      <c r="M172" s="236"/>
      <c r="N172" s="237"/>
      <c r="O172" s="237"/>
      <c r="P172" s="238">
        <f>SUM(P173:P182)</f>
        <v>0</v>
      </c>
      <c r="Q172" s="237"/>
      <c r="R172" s="238">
        <f>SUM(R173:R182)</f>
        <v>0</v>
      </c>
      <c r="S172" s="237"/>
      <c r="T172" s="239">
        <f>SUM(T173:T182)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40" t="s">
        <v>85</v>
      </c>
      <c r="AT172" s="241" t="s">
        <v>76</v>
      </c>
      <c r="AU172" s="241" t="s">
        <v>85</v>
      </c>
      <c r="AY172" s="240" t="s">
        <v>167</v>
      </c>
      <c r="BK172" s="242">
        <f>SUM(BK173:BK182)</f>
        <v>0</v>
      </c>
    </row>
    <row r="173" spans="1:65" s="2" customFormat="1" ht="21.75" customHeight="1">
      <c r="A173" s="40"/>
      <c r="B173" s="41"/>
      <c r="C173" s="245" t="s">
        <v>77</v>
      </c>
      <c r="D173" s="245" t="s">
        <v>170</v>
      </c>
      <c r="E173" s="246" t="s">
        <v>3156</v>
      </c>
      <c r="F173" s="247" t="s">
        <v>3157</v>
      </c>
      <c r="G173" s="248" t="s">
        <v>2655</v>
      </c>
      <c r="H173" s="249">
        <v>1</v>
      </c>
      <c r="I173" s="250"/>
      <c r="J173" s="251">
        <f>ROUND(I173*H173,2)</f>
        <v>0</v>
      </c>
      <c r="K173" s="247" t="s">
        <v>1</v>
      </c>
      <c r="L173" s="46"/>
      <c r="M173" s="252" t="s">
        <v>1</v>
      </c>
      <c r="N173" s="253" t="s">
        <v>42</v>
      </c>
      <c r="O173" s="93"/>
      <c r="P173" s="254">
        <f>O173*H173</f>
        <v>0</v>
      </c>
      <c r="Q173" s="254">
        <v>0</v>
      </c>
      <c r="R173" s="254">
        <f>Q173*H173</f>
        <v>0</v>
      </c>
      <c r="S173" s="254">
        <v>0</v>
      </c>
      <c r="T173" s="255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56" t="s">
        <v>175</v>
      </c>
      <c r="AT173" s="256" t="s">
        <v>170</v>
      </c>
      <c r="AU173" s="256" t="s">
        <v>87</v>
      </c>
      <c r="AY173" s="19" t="s">
        <v>167</v>
      </c>
      <c r="BE173" s="257">
        <f>IF(N173="základní",J173,0)</f>
        <v>0</v>
      </c>
      <c r="BF173" s="257">
        <f>IF(N173="snížená",J173,0)</f>
        <v>0</v>
      </c>
      <c r="BG173" s="257">
        <f>IF(N173="zákl. přenesená",J173,0)</f>
        <v>0</v>
      </c>
      <c r="BH173" s="257">
        <f>IF(N173="sníž. přenesená",J173,0)</f>
        <v>0</v>
      </c>
      <c r="BI173" s="257">
        <f>IF(N173="nulová",J173,0)</f>
        <v>0</v>
      </c>
      <c r="BJ173" s="19" t="s">
        <v>85</v>
      </c>
      <c r="BK173" s="257">
        <f>ROUND(I173*H173,2)</f>
        <v>0</v>
      </c>
      <c r="BL173" s="19" t="s">
        <v>175</v>
      </c>
      <c r="BM173" s="256" t="s">
        <v>651</v>
      </c>
    </row>
    <row r="174" spans="1:65" s="2" customFormat="1" ht="33" customHeight="1">
      <c r="A174" s="40"/>
      <c r="B174" s="41"/>
      <c r="C174" s="245" t="s">
        <v>77</v>
      </c>
      <c r="D174" s="245" t="s">
        <v>170</v>
      </c>
      <c r="E174" s="246" t="s">
        <v>3158</v>
      </c>
      <c r="F174" s="247" t="s">
        <v>3159</v>
      </c>
      <c r="G174" s="248" t="s">
        <v>2655</v>
      </c>
      <c r="H174" s="249">
        <v>2</v>
      </c>
      <c r="I174" s="250"/>
      <c r="J174" s="251">
        <f>ROUND(I174*H174,2)</f>
        <v>0</v>
      </c>
      <c r="K174" s="247" t="s">
        <v>1</v>
      </c>
      <c r="L174" s="46"/>
      <c r="M174" s="252" t="s">
        <v>1</v>
      </c>
      <c r="N174" s="253" t="s">
        <v>42</v>
      </c>
      <c r="O174" s="93"/>
      <c r="P174" s="254">
        <f>O174*H174</f>
        <v>0</v>
      </c>
      <c r="Q174" s="254">
        <v>0</v>
      </c>
      <c r="R174" s="254">
        <f>Q174*H174</f>
        <v>0</v>
      </c>
      <c r="S174" s="254">
        <v>0</v>
      </c>
      <c r="T174" s="255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56" t="s">
        <v>175</v>
      </c>
      <c r="AT174" s="256" t="s">
        <v>170</v>
      </c>
      <c r="AU174" s="256" t="s">
        <v>87</v>
      </c>
      <c r="AY174" s="19" t="s">
        <v>167</v>
      </c>
      <c r="BE174" s="257">
        <f>IF(N174="základní",J174,0)</f>
        <v>0</v>
      </c>
      <c r="BF174" s="257">
        <f>IF(N174="snížená",J174,0)</f>
        <v>0</v>
      </c>
      <c r="BG174" s="257">
        <f>IF(N174="zákl. přenesená",J174,0)</f>
        <v>0</v>
      </c>
      <c r="BH174" s="257">
        <f>IF(N174="sníž. přenesená",J174,0)</f>
        <v>0</v>
      </c>
      <c r="BI174" s="257">
        <f>IF(N174="nulová",J174,0)</f>
        <v>0</v>
      </c>
      <c r="BJ174" s="19" t="s">
        <v>85</v>
      </c>
      <c r="BK174" s="257">
        <f>ROUND(I174*H174,2)</f>
        <v>0</v>
      </c>
      <c r="BL174" s="19" t="s">
        <v>175</v>
      </c>
      <c r="BM174" s="256" t="s">
        <v>665</v>
      </c>
    </row>
    <row r="175" spans="1:65" s="2" customFormat="1" ht="21.75" customHeight="1">
      <c r="A175" s="40"/>
      <c r="B175" s="41"/>
      <c r="C175" s="245" t="s">
        <v>77</v>
      </c>
      <c r="D175" s="245" t="s">
        <v>170</v>
      </c>
      <c r="E175" s="246" t="s">
        <v>3160</v>
      </c>
      <c r="F175" s="247" t="s">
        <v>3161</v>
      </c>
      <c r="G175" s="248" t="s">
        <v>2655</v>
      </c>
      <c r="H175" s="249">
        <v>1</v>
      </c>
      <c r="I175" s="250"/>
      <c r="J175" s="251">
        <f>ROUND(I175*H175,2)</f>
        <v>0</v>
      </c>
      <c r="K175" s="247" t="s">
        <v>1</v>
      </c>
      <c r="L175" s="46"/>
      <c r="M175" s="252" t="s">
        <v>1</v>
      </c>
      <c r="N175" s="253" t="s">
        <v>42</v>
      </c>
      <c r="O175" s="93"/>
      <c r="P175" s="254">
        <f>O175*H175</f>
        <v>0</v>
      </c>
      <c r="Q175" s="254">
        <v>0</v>
      </c>
      <c r="R175" s="254">
        <f>Q175*H175</f>
        <v>0</v>
      </c>
      <c r="S175" s="254">
        <v>0</v>
      </c>
      <c r="T175" s="255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56" t="s">
        <v>175</v>
      </c>
      <c r="AT175" s="256" t="s">
        <v>170</v>
      </c>
      <c r="AU175" s="256" t="s">
        <v>87</v>
      </c>
      <c r="AY175" s="19" t="s">
        <v>167</v>
      </c>
      <c r="BE175" s="257">
        <f>IF(N175="základní",J175,0)</f>
        <v>0</v>
      </c>
      <c r="BF175" s="257">
        <f>IF(N175="snížená",J175,0)</f>
        <v>0</v>
      </c>
      <c r="BG175" s="257">
        <f>IF(N175="zákl. přenesená",J175,0)</f>
        <v>0</v>
      </c>
      <c r="BH175" s="257">
        <f>IF(N175="sníž. přenesená",J175,0)</f>
        <v>0</v>
      </c>
      <c r="BI175" s="257">
        <f>IF(N175="nulová",J175,0)</f>
        <v>0</v>
      </c>
      <c r="BJ175" s="19" t="s">
        <v>85</v>
      </c>
      <c r="BK175" s="257">
        <f>ROUND(I175*H175,2)</f>
        <v>0</v>
      </c>
      <c r="BL175" s="19" t="s">
        <v>175</v>
      </c>
      <c r="BM175" s="256" t="s">
        <v>675</v>
      </c>
    </row>
    <row r="176" spans="1:65" s="2" customFormat="1" ht="21.75" customHeight="1">
      <c r="A176" s="40"/>
      <c r="B176" s="41"/>
      <c r="C176" s="245" t="s">
        <v>77</v>
      </c>
      <c r="D176" s="245" t="s">
        <v>170</v>
      </c>
      <c r="E176" s="246" t="s">
        <v>3162</v>
      </c>
      <c r="F176" s="247" t="s">
        <v>3163</v>
      </c>
      <c r="G176" s="248" t="s">
        <v>2655</v>
      </c>
      <c r="H176" s="249">
        <v>1</v>
      </c>
      <c r="I176" s="250"/>
      <c r="J176" s="251">
        <f>ROUND(I176*H176,2)</f>
        <v>0</v>
      </c>
      <c r="K176" s="247" t="s">
        <v>1</v>
      </c>
      <c r="L176" s="46"/>
      <c r="M176" s="252" t="s">
        <v>1</v>
      </c>
      <c r="N176" s="253" t="s">
        <v>42</v>
      </c>
      <c r="O176" s="93"/>
      <c r="P176" s="254">
        <f>O176*H176</f>
        <v>0</v>
      </c>
      <c r="Q176" s="254">
        <v>0</v>
      </c>
      <c r="R176" s="254">
        <f>Q176*H176</f>
        <v>0</v>
      </c>
      <c r="S176" s="254">
        <v>0</v>
      </c>
      <c r="T176" s="255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56" t="s">
        <v>175</v>
      </c>
      <c r="AT176" s="256" t="s">
        <v>170</v>
      </c>
      <c r="AU176" s="256" t="s">
        <v>87</v>
      </c>
      <c r="AY176" s="19" t="s">
        <v>167</v>
      </c>
      <c r="BE176" s="257">
        <f>IF(N176="základní",J176,0)</f>
        <v>0</v>
      </c>
      <c r="BF176" s="257">
        <f>IF(N176="snížená",J176,0)</f>
        <v>0</v>
      </c>
      <c r="BG176" s="257">
        <f>IF(N176="zákl. přenesená",J176,0)</f>
        <v>0</v>
      </c>
      <c r="BH176" s="257">
        <f>IF(N176="sníž. přenesená",J176,0)</f>
        <v>0</v>
      </c>
      <c r="BI176" s="257">
        <f>IF(N176="nulová",J176,0)</f>
        <v>0</v>
      </c>
      <c r="BJ176" s="19" t="s">
        <v>85</v>
      </c>
      <c r="BK176" s="257">
        <f>ROUND(I176*H176,2)</f>
        <v>0</v>
      </c>
      <c r="BL176" s="19" t="s">
        <v>175</v>
      </c>
      <c r="BM176" s="256" t="s">
        <v>690</v>
      </c>
    </row>
    <row r="177" spans="1:65" s="2" customFormat="1" ht="21.75" customHeight="1">
      <c r="A177" s="40"/>
      <c r="B177" s="41"/>
      <c r="C177" s="245" t="s">
        <v>77</v>
      </c>
      <c r="D177" s="245" t="s">
        <v>170</v>
      </c>
      <c r="E177" s="246" t="s">
        <v>3164</v>
      </c>
      <c r="F177" s="247" t="s">
        <v>3165</v>
      </c>
      <c r="G177" s="248" t="s">
        <v>2655</v>
      </c>
      <c r="H177" s="249">
        <v>1</v>
      </c>
      <c r="I177" s="250"/>
      <c r="J177" s="251">
        <f>ROUND(I177*H177,2)</f>
        <v>0</v>
      </c>
      <c r="K177" s="247" t="s">
        <v>1</v>
      </c>
      <c r="L177" s="46"/>
      <c r="M177" s="252" t="s">
        <v>1</v>
      </c>
      <c r="N177" s="253" t="s">
        <v>42</v>
      </c>
      <c r="O177" s="93"/>
      <c r="P177" s="254">
        <f>O177*H177</f>
        <v>0</v>
      </c>
      <c r="Q177" s="254">
        <v>0</v>
      </c>
      <c r="R177" s="254">
        <f>Q177*H177</f>
        <v>0</v>
      </c>
      <c r="S177" s="254">
        <v>0</v>
      </c>
      <c r="T177" s="255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56" t="s">
        <v>175</v>
      </c>
      <c r="AT177" s="256" t="s">
        <v>170</v>
      </c>
      <c r="AU177" s="256" t="s">
        <v>87</v>
      </c>
      <c r="AY177" s="19" t="s">
        <v>167</v>
      </c>
      <c r="BE177" s="257">
        <f>IF(N177="základní",J177,0)</f>
        <v>0</v>
      </c>
      <c r="BF177" s="257">
        <f>IF(N177="snížená",J177,0)</f>
        <v>0</v>
      </c>
      <c r="BG177" s="257">
        <f>IF(N177="zákl. přenesená",J177,0)</f>
        <v>0</v>
      </c>
      <c r="BH177" s="257">
        <f>IF(N177="sníž. přenesená",J177,0)</f>
        <v>0</v>
      </c>
      <c r="BI177" s="257">
        <f>IF(N177="nulová",J177,0)</f>
        <v>0</v>
      </c>
      <c r="BJ177" s="19" t="s">
        <v>85</v>
      </c>
      <c r="BK177" s="257">
        <f>ROUND(I177*H177,2)</f>
        <v>0</v>
      </c>
      <c r="BL177" s="19" t="s">
        <v>175</v>
      </c>
      <c r="BM177" s="256" t="s">
        <v>701</v>
      </c>
    </row>
    <row r="178" spans="1:65" s="2" customFormat="1" ht="21.75" customHeight="1">
      <c r="A178" s="40"/>
      <c r="B178" s="41"/>
      <c r="C178" s="245" t="s">
        <v>77</v>
      </c>
      <c r="D178" s="245" t="s">
        <v>170</v>
      </c>
      <c r="E178" s="246" t="s">
        <v>3166</v>
      </c>
      <c r="F178" s="247" t="s">
        <v>3167</v>
      </c>
      <c r="G178" s="248" t="s">
        <v>2655</v>
      </c>
      <c r="H178" s="249">
        <v>1</v>
      </c>
      <c r="I178" s="250"/>
      <c r="J178" s="251">
        <f>ROUND(I178*H178,2)</f>
        <v>0</v>
      </c>
      <c r="K178" s="247" t="s">
        <v>1</v>
      </c>
      <c r="L178" s="46"/>
      <c r="M178" s="252" t="s">
        <v>1</v>
      </c>
      <c r="N178" s="253" t="s">
        <v>42</v>
      </c>
      <c r="O178" s="93"/>
      <c r="P178" s="254">
        <f>O178*H178</f>
        <v>0</v>
      </c>
      <c r="Q178" s="254">
        <v>0</v>
      </c>
      <c r="R178" s="254">
        <f>Q178*H178</f>
        <v>0</v>
      </c>
      <c r="S178" s="254">
        <v>0</v>
      </c>
      <c r="T178" s="255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56" t="s">
        <v>175</v>
      </c>
      <c r="AT178" s="256" t="s">
        <v>170</v>
      </c>
      <c r="AU178" s="256" t="s">
        <v>87</v>
      </c>
      <c r="AY178" s="19" t="s">
        <v>167</v>
      </c>
      <c r="BE178" s="257">
        <f>IF(N178="základní",J178,0)</f>
        <v>0</v>
      </c>
      <c r="BF178" s="257">
        <f>IF(N178="snížená",J178,0)</f>
        <v>0</v>
      </c>
      <c r="BG178" s="257">
        <f>IF(N178="zákl. přenesená",J178,0)</f>
        <v>0</v>
      </c>
      <c r="BH178" s="257">
        <f>IF(N178="sníž. přenesená",J178,0)</f>
        <v>0</v>
      </c>
      <c r="BI178" s="257">
        <f>IF(N178="nulová",J178,0)</f>
        <v>0</v>
      </c>
      <c r="BJ178" s="19" t="s">
        <v>85</v>
      </c>
      <c r="BK178" s="257">
        <f>ROUND(I178*H178,2)</f>
        <v>0</v>
      </c>
      <c r="BL178" s="19" t="s">
        <v>175</v>
      </c>
      <c r="BM178" s="256" t="s">
        <v>711</v>
      </c>
    </row>
    <row r="179" spans="1:65" s="2" customFormat="1" ht="33" customHeight="1">
      <c r="A179" s="40"/>
      <c r="B179" s="41"/>
      <c r="C179" s="245" t="s">
        <v>77</v>
      </c>
      <c r="D179" s="245" t="s">
        <v>170</v>
      </c>
      <c r="E179" s="246" t="s">
        <v>3168</v>
      </c>
      <c r="F179" s="247" t="s">
        <v>3169</v>
      </c>
      <c r="G179" s="248" t="s">
        <v>2655</v>
      </c>
      <c r="H179" s="249">
        <v>1</v>
      </c>
      <c r="I179" s="250"/>
      <c r="J179" s="251">
        <f>ROUND(I179*H179,2)</f>
        <v>0</v>
      </c>
      <c r="K179" s="247" t="s">
        <v>1</v>
      </c>
      <c r="L179" s="46"/>
      <c r="M179" s="252" t="s">
        <v>1</v>
      </c>
      <c r="N179" s="253" t="s">
        <v>42</v>
      </c>
      <c r="O179" s="93"/>
      <c r="P179" s="254">
        <f>O179*H179</f>
        <v>0</v>
      </c>
      <c r="Q179" s="254">
        <v>0</v>
      </c>
      <c r="R179" s="254">
        <f>Q179*H179</f>
        <v>0</v>
      </c>
      <c r="S179" s="254">
        <v>0</v>
      </c>
      <c r="T179" s="255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56" t="s">
        <v>175</v>
      </c>
      <c r="AT179" s="256" t="s">
        <v>170</v>
      </c>
      <c r="AU179" s="256" t="s">
        <v>87</v>
      </c>
      <c r="AY179" s="19" t="s">
        <v>167</v>
      </c>
      <c r="BE179" s="257">
        <f>IF(N179="základní",J179,0)</f>
        <v>0</v>
      </c>
      <c r="BF179" s="257">
        <f>IF(N179="snížená",J179,0)</f>
        <v>0</v>
      </c>
      <c r="BG179" s="257">
        <f>IF(N179="zákl. přenesená",J179,0)</f>
        <v>0</v>
      </c>
      <c r="BH179" s="257">
        <f>IF(N179="sníž. přenesená",J179,0)</f>
        <v>0</v>
      </c>
      <c r="BI179" s="257">
        <f>IF(N179="nulová",J179,0)</f>
        <v>0</v>
      </c>
      <c r="BJ179" s="19" t="s">
        <v>85</v>
      </c>
      <c r="BK179" s="257">
        <f>ROUND(I179*H179,2)</f>
        <v>0</v>
      </c>
      <c r="BL179" s="19" t="s">
        <v>175</v>
      </c>
      <c r="BM179" s="256" t="s">
        <v>719</v>
      </c>
    </row>
    <row r="180" spans="1:65" s="2" customFormat="1" ht="21.75" customHeight="1">
      <c r="A180" s="40"/>
      <c r="B180" s="41"/>
      <c r="C180" s="245" t="s">
        <v>77</v>
      </c>
      <c r="D180" s="245" t="s">
        <v>170</v>
      </c>
      <c r="E180" s="246" t="s">
        <v>3170</v>
      </c>
      <c r="F180" s="247" t="s">
        <v>3171</v>
      </c>
      <c r="G180" s="248" t="s">
        <v>2655</v>
      </c>
      <c r="H180" s="249">
        <v>1</v>
      </c>
      <c r="I180" s="250"/>
      <c r="J180" s="251">
        <f>ROUND(I180*H180,2)</f>
        <v>0</v>
      </c>
      <c r="K180" s="247" t="s">
        <v>1</v>
      </c>
      <c r="L180" s="46"/>
      <c r="M180" s="252" t="s">
        <v>1</v>
      </c>
      <c r="N180" s="253" t="s">
        <v>42</v>
      </c>
      <c r="O180" s="93"/>
      <c r="P180" s="254">
        <f>O180*H180</f>
        <v>0</v>
      </c>
      <c r="Q180" s="254">
        <v>0</v>
      </c>
      <c r="R180" s="254">
        <f>Q180*H180</f>
        <v>0</v>
      </c>
      <c r="S180" s="254">
        <v>0</v>
      </c>
      <c r="T180" s="255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56" t="s">
        <v>175</v>
      </c>
      <c r="AT180" s="256" t="s">
        <v>170</v>
      </c>
      <c r="AU180" s="256" t="s">
        <v>87</v>
      </c>
      <c r="AY180" s="19" t="s">
        <v>167</v>
      </c>
      <c r="BE180" s="257">
        <f>IF(N180="základní",J180,0)</f>
        <v>0</v>
      </c>
      <c r="BF180" s="257">
        <f>IF(N180="snížená",J180,0)</f>
        <v>0</v>
      </c>
      <c r="BG180" s="257">
        <f>IF(N180="zákl. přenesená",J180,0)</f>
        <v>0</v>
      </c>
      <c r="BH180" s="257">
        <f>IF(N180="sníž. přenesená",J180,0)</f>
        <v>0</v>
      </c>
      <c r="BI180" s="257">
        <f>IF(N180="nulová",J180,0)</f>
        <v>0</v>
      </c>
      <c r="BJ180" s="19" t="s">
        <v>85</v>
      </c>
      <c r="BK180" s="257">
        <f>ROUND(I180*H180,2)</f>
        <v>0</v>
      </c>
      <c r="BL180" s="19" t="s">
        <v>175</v>
      </c>
      <c r="BM180" s="256" t="s">
        <v>729</v>
      </c>
    </row>
    <row r="181" spans="1:65" s="2" customFormat="1" ht="21.75" customHeight="1">
      <c r="A181" s="40"/>
      <c r="B181" s="41"/>
      <c r="C181" s="245" t="s">
        <v>77</v>
      </c>
      <c r="D181" s="245" t="s">
        <v>170</v>
      </c>
      <c r="E181" s="246" t="s">
        <v>3172</v>
      </c>
      <c r="F181" s="247" t="s">
        <v>3173</v>
      </c>
      <c r="G181" s="248" t="s">
        <v>2655</v>
      </c>
      <c r="H181" s="249">
        <v>1</v>
      </c>
      <c r="I181" s="250"/>
      <c r="J181" s="251">
        <f>ROUND(I181*H181,2)</f>
        <v>0</v>
      </c>
      <c r="K181" s="247" t="s">
        <v>1</v>
      </c>
      <c r="L181" s="46"/>
      <c r="M181" s="252" t="s">
        <v>1</v>
      </c>
      <c r="N181" s="253" t="s">
        <v>42</v>
      </c>
      <c r="O181" s="93"/>
      <c r="P181" s="254">
        <f>O181*H181</f>
        <v>0</v>
      </c>
      <c r="Q181" s="254">
        <v>0</v>
      </c>
      <c r="R181" s="254">
        <f>Q181*H181</f>
        <v>0</v>
      </c>
      <c r="S181" s="254">
        <v>0</v>
      </c>
      <c r="T181" s="255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56" t="s">
        <v>175</v>
      </c>
      <c r="AT181" s="256" t="s">
        <v>170</v>
      </c>
      <c r="AU181" s="256" t="s">
        <v>87</v>
      </c>
      <c r="AY181" s="19" t="s">
        <v>167</v>
      </c>
      <c r="BE181" s="257">
        <f>IF(N181="základní",J181,0)</f>
        <v>0</v>
      </c>
      <c r="BF181" s="257">
        <f>IF(N181="snížená",J181,0)</f>
        <v>0</v>
      </c>
      <c r="BG181" s="257">
        <f>IF(N181="zákl. přenesená",J181,0)</f>
        <v>0</v>
      </c>
      <c r="BH181" s="257">
        <f>IF(N181="sníž. přenesená",J181,0)</f>
        <v>0</v>
      </c>
      <c r="BI181" s="257">
        <f>IF(N181="nulová",J181,0)</f>
        <v>0</v>
      </c>
      <c r="BJ181" s="19" t="s">
        <v>85</v>
      </c>
      <c r="BK181" s="257">
        <f>ROUND(I181*H181,2)</f>
        <v>0</v>
      </c>
      <c r="BL181" s="19" t="s">
        <v>175</v>
      </c>
      <c r="BM181" s="256" t="s">
        <v>741</v>
      </c>
    </row>
    <row r="182" spans="1:65" s="2" customFormat="1" ht="16.5" customHeight="1">
      <c r="A182" s="40"/>
      <c r="B182" s="41"/>
      <c r="C182" s="245" t="s">
        <v>77</v>
      </c>
      <c r="D182" s="245" t="s">
        <v>170</v>
      </c>
      <c r="E182" s="246" t="s">
        <v>3176</v>
      </c>
      <c r="F182" s="247" t="s">
        <v>3177</v>
      </c>
      <c r="G182" s="248" t="s">
        <v>2655</v>
      </c>
      <c r="H182" s="249">
        <v>4</v>
      </c>
      <c r="I182" s="250"/>
      <c r="J182" s="251">
        <f>ROUND(I182*H182,2)</f>
        <v>0</v>
      </c>
      <c r="K182" s="247" t="s">
        <v>1</v>
      </c>
      <c r="L182" s="46"/>
      <c r="M182" s="252" t="s">
        <v>1</v>
      </c>
      <c r="N182" s="253" t="s">
        <v>42</v>
      </c>
      <c r="O182" s="93"/>
      <c r="P182" s="254">
        <f>O182*H182</f>
        <v>0</v>
      </c>
      <c r="Q182" s="254">
        <v>0</v>
      </c>
      <c r="R182" s="254">
        <f>Q182*H182</f>
        <v>0</v>
      </c>
      <c r="S182" s="254">
        <v>0</v>
      </c>
      <c r="T182" s="255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56" t="s">
        <v>175</v>
      </c>
      <c r="AT182" s="256" t="s">
        <v>170</v>
      </c>
      <c r="AU182" s="256" t="s">
        <v>87</v>
      </c>
      <c r="AY182" s="19" t="s">
        <v>167</v>
      </c>
      <c r="BE182" s="257">
        <f>IF(N182="základní",J182,0)</f>
        <v>0</v>
      </c>
      <c r="BF182" s="257">
        <f>IF(N182="snížená",J182,0)</f>
        <v>0</v>
      </c>
      <c r="BG182" s="257">
        <f>IF(N182="zákl. přenesená",J182,0)</f>
        <v>0</v>
      </c>
      <c r="BH182" s="257">
        <f>IF(N182="sníž. přenesená",J182,0)</f>
        <v>0</v>
      </c>
      <c r="BI182" s="257">
        <f>IF(N182="nulová",J182,0)</f>
        <v>0</v>
      </c>
      <c r="BJ182" s="19" t="s">
        <v>85</v>
      </c>
      <c r="BK182" s="257">
        <f>ROUND(I182*H182,2)</f>
        <v>0</v>
      </c>
      <c r="BL182" s="19" t="s">
        <v>175</v>
      </c>
      <c r="BM182" s="256" t="s">
        <v>751</v>
      </c>
    </row>
    <row r="183" spans="1:63" s="12" customFormat="1" ht="25.9" customHeight="1">
      <c r="A183" s="12"/>
      <c r="B183" s="229"/>
      <c r="C183" s="230"/>
      <c r="D183" s="231" t="s">
        <v>76</v>
      </c>
      <c r="E183" s="232" t="s">
        <v>2714</v>
      </c>
      <c r="F183" s="232" t="s">
        <v>3178</v>
      </c>
      <c r="G183" s="230"/>
      <c r="H183" s="230"/>
      <c r="I183" s="233"/>
      <c r="J183" s="234">
        <f>BK183</f>
        <v>0</v>
      </c>
      <c r="K183" s="230"/>
      <c r="L183" s="235"/>
      <c r="M183" s="236"/>
      <c r="N183" s="237"/>
      <c r="O183" s="237"/>
      <c r="P183" s="238">
        <f>SUM(P184:P191)</f>
        <v>0</v>
      </c>
      <c r="Q183" s="237"/>
      <c r="R183" s="238">
        <f>SUM(R184:R191)</f>
        <v>0</v>
      </c>
      <c r="S183" s="237"/>
      <c r="T183" s="239">
        <f>SUM(T184:T191)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40" t="s">
        <v>85</v>
      </c>
      <c r="AT183" s="241" t="s">
        <v>76</v>
      </c>
      <c r="AU183" s="241" t="s">
        <v>77</v>
      </c>
      <c r="AY183" s="240" t="s">
        <v>167</v>
      </c>
      <c r="BK183" s="242">
        <f>SUM(BK184:BK191)</f>
        <v>0</v>
      </c>
    </row>
    <row r="184" spans="1:65" s="2" customFormat="1" ht="21.75" customHeight="1">
      <c r="A184" s="40"/>
      <c r="B184" s="41"/>
      <c r="C184" s="245" t="s">
        <v>77</v>
      </c>
      <c r="D184" s="245" t="s">
        <v>170</v>
      </c>
      <c r="E184" s="246" t="s">
        <v>3179</v>
      </c>
      <c r="F184" s="247" t="s">
        <v>3180</v>
      </c>
      <c r="G184" s="248" t="s">
        <v>2655</v>
      </c>
      <c r="H184" s="249">
        <v>1</v>
      </c>
      <c r="I184" s="250"/>
      <c r="J184" s="251">
        <f>ROUND(I184*H184,2)</f>
        <v>0</v>
      </c>
      <c r="K184" s="247" t="s">
        <v>1</v>
      </c>
      <c r="L184" s="46"/>
      <c r="M184" s="252" t="s">
        <v>1</v>
      </c>
      <c r="N184" s="253" t="s">
        <v>42</v>
      </c>
      <c r="O184" s="93"/>
      <c r="P184" s="254">
        <f>O184*H184</f>
        <v>0</v>
      </c>
      <c r="Q184" s="254">
        <v>0</v>
      </c>
      <c r="R184" s="254">
        <f>Q184*H184</f>
        <v>0</v>
      </c>
      <c r="S184" s="254">
        <v>0</v>
      </c>
      <c r="T184" s="255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56" t="s">
        <v>175</v>
      </c>
      <c r="AT184" s="256" t="s">
        <v>170</v>
      </c>
      <c r="AU184" s="256" t="s">
        <v>85</v>
      </c>
      <c r="AY184" s="19" t="s">
        <v>167</v>
      </c>
      <c r="BE184" s="257">
        <f>IF(N184="základní",J184,0)</f>
        <v>0</v>
      </c>
      <c r="BF184" s="257">
        <f>IF(N184="snížená",J184,0)</f>
        <v>0</v>
      </c>
      <c r="BG184" s="257">
        <f>IF(N184="zákl. přenesená",J184,0)</f>
        <v>0</v>
      </c>
      <c r="BH184" s="257">
        <f>IF(N184="sníž. přenesená",J184,0)</f>
        <v>0</v>
      </c>
      <c r="BI184" s="257">
        <f>IF(N184="nulová",J184,0)</f>
        <v>0</v>
      </c>
      <c r="BJ184" s="19" t="s">
        <v>85</v>
      </c>
      <c r="BK184" s="257">
        <f>ROUND(I184*H184,2)</f>
        <v>0</v>
      </c>
      <c r="BL184" s="19" t="s">
        <v>175</v>
      </c>
      <c r="BM184" s="256" t="s">
        <v>761</v>
      </c>
    </row>
    <row r="185" spans="1:65" s="2" customFormat="1" ht="16.5" customHeight="1">
      <c r="A185" s="40"/>
      <c r="B185" s="41"/>
      <c r="C185" s="245" t="s">
        <v>77</v>
      </c>
      <c r="D185" s="245" t="s">
        <v>170</v>
      </c>
      <c r="E185" s="246" t="s">
        <v>3181</v>
      </c>
      <c r="F185" s="247" t="s">
        <v>3182</v>
      </c>
      <c r="G185" s="248" t="s">
        <v>2655</v>
      </c>
      <c r="H185" s="249">
        <v>2</v>
      </c>
      <c r="I185" s="250"/>
      <c r="J185" s="251">
        <f>ROUND(I185*H185,2)</f>
        <v>0</v>
      </c>
      <c r="K185" s="247" t="s">
        <v>1</v>
      </c>
      <c r="L185" s="46"/>
      <c r="M185" s="252" t="s">
        <v>1</v>
      </c>
      <c r="N185" s="253" t="s">
        <v>42</v>
      </c>
      <c r="O185" s="93"/>
      <c r="P185" s="254">
        <f>O185*H185</f>
        <v>0</v>
      </c>
      <c r="Q185" s="254">
        <v>0</v>
      </c>
      <c r="R185" s="254">
        <f>Q185*H185</f>
        <v>0</v>
      </c>
      <c r="S185" s="254">
        <v>0</v>
      </c>
      <c r="T185" s="255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56" t="s">
        <v>175</v>
      </c>
      <c r="AT185" s="256" t="s">
        <v>170</v>
      </c>
      <c r="AU185" s="256" t="s">
        <v>85</v>
      </c>
      <c r="AY185" s="19" t="s">
        <v>167</v>
      </c>
      <c r="BE185" s="257">
        <f>IF(N185="základní",J185,0)</f>
        <v>0</v>
      </c>
      <c r="BF185" s="257">
        <f>IF(N185="snížená",J185,0)</f>
        <v>0</v>
      </c>
      <c r="BG185" s="257">
        <f>IF(N185="zákl. přenesená",J185,0)</f>
        <v>0</v>
      </c>
      <c r="BH185" s="257">
        <f>IF(N185="sníž. přenesená",J185,0)</f>
        <v>0</v>
      </c>
      <c r="BI185" s="257">
        <f>IF(N185="nulová",J185,0)</f>
        <v>0</v>
      </c>
      <c r="BJ185" s="19" t="s">
        <v>85</v>
      </c>
      <c r="BK185" s="257">
        <f>ROUND(I185*H185,2)</f>
        <v>0</v>
      </c>
      <c r="BL185" s="19" t="s">
        <v>175</v>
      </c>
      <c r="BM185" s="256" t="s">
        <v>773</v>
      </c>
    </row>
    <row r="186" spans="1:65" s="2" customFormat="1" ht="16.5" customHeight="1">
      <c r="A186" s="40"/>
      <c r="B186" s="41"/>
      <c r="C186" s="245" t="s">
        <v>77</v>
      </c>
      <c r="D186" s="245" t="s">
        <v>170</v>
      </c>
      <c r="E186" s="246" t="s">
        <v>3183</v>
      </c>
      <c r="F186" s="247" t="s">
        <v>3184</v>
      </c>
      <c r="G186" s="248" t="s">
        <v>2655</v>
      </c>
      <c r="H186" s="249">
        <v>1</v>
      </c>
      <c r="I186" s="250"/>
      <c r="J186" s="251">
        <f>ROUND(I186*H186,2)</f>
        <v>0</v>
      </c>
      <c r="K186" s="247" t="s">
        <v>1</v>
      </c>
      <c r="L186" s="46"/>
      <c r="M186" s="252" t="s">
        <v>1</v>
      </c>
      <c r="N186" s="253" t="s">
        <v>42</v>
      </c>
      <c r="O186" s="93"/>
      <c r="P186" s="254">
        <f>O186*H186</f>
        <v>0</v>
      </c>
      <c r="Q186" s="254">
        <v>0</v>
      </c>
      <c r="R186" s="254">
        <f>Q186*H186</f>
        <v>0</v>
      </c>
      <c r="S186" s="254">
        <v>0</v>
      </c>
      <c r="T186" s="255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56" t="s">
        <v>175</v>
      </c>
      <c r="AT186" s="256" t="s">
        <v>170</v>
      </c>
      <c r="AU186" s="256" t="s">
        <v>85</v>
      </c>
      <c r="AY186" s="19" t="s">
        <v>167</v>
      </c>
      <c r="BE186" s="257">
        <f>IF(N186="základní",J186,0)</f>
        <v>0</v>
      </c>
      <c r="BF186" s="257">
        <f>IF(N186="snížená",J186,0)</f>
        <v>0</v>
      </c>
      <c r="BG186" s="257">
        <f>IF(N186="zákl. přenesená",J186,0)</f>
        <v>0</v>
      </c>
      <c r="BH186" s="257">
        <f>IF(N186="sníž. přenesená",J186,0)</f>
        <v>0</v>
      </c>
      <c r="BI186" s="257">
        <f>IF(N186="nulová",J186,0)</f>
        <v>0</v>
      </c>
      <c r="BJ186" s="19" t="s">
        <v>85</v>
      </c>
      <c r="BK186" s="257">
        <f>ROUND(I186*H186,2)</f>
        <v>0</v>
      </c>
      <c r="BL186" s="19" t="s">
        <v>175</v>
      </c>
      <c r="BM186" s="256" t="s">
        <v>782</v>
      </c>
    </row>
    <row r="187" spans="1:65" s="2" customFormat="1" ht="21.75" customHeight="1">
      <c r="A187" s="40"/>
      <c r="B187" s="41"/>
      <c r="C187" s="245" t="s">
        <v>77</v>
      </c>
      <c r="D187" s="245" t="s">
        <v>170</v>
      </c>
      <c r="E187" s="246" t="s">
        <v>3185</v>
      </c>
      <c r="F187" s="247" t="s">
        <v>3186</v>
      </c>
      <c r="G187" s="248" t="s">
        <v>2655</v>
      </c>
      <c r="H187" s="249">
        <v>2</v>
      </c>
      <c r="I187" s="250"/>
      <c r="J187" s="251">
        <f>ROUND(I187*H187,2)</f>
        <v>0</v>
      </c>
      <c r="K187" s="247" t="s">
        <v>1</v>
      </c>
      <c r="L187" s="46"/>
      <c r="M187" s="252" t="s">
        <v>1</v>
      </c>
      <c r="N187" s="253" t="s">
        <v>42</v>
      </c>
      <c r="O187" s="93"/>
      <c r="P187" s="254">
        <f>O187*H187</f>
        <v>0</v>
      </c>
      <c r="Q187" s="254">
        <v>0</v>
      </c>
      <c r="R187" s="254">
        <f>Q187*H187</f>
        <v>0</v>
      </c>
      <c r="S187" s="254">
        <v>0</v>
      </c>
      <c r="T187" s="255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56" t="s">
        <v>175</v>
      </c>
      <c r="AT187" s="256" t="s">
        <v>170</v>
      </c>
      <c r="AU187" s="256" t="s">
        <v>85</v>
      </c>
      <c r="AY187" s="19" t="s">
        <v>167</v>
      </c>
      <c r="BE187" s="257">
        <f>IF(N187="základní",J187,0)</f>
        <v>0</v>
      </c>
      <c r="BF187" s="257">
        <f>IF(N187="snížená",J187,0)</f>
        <v>0</v>
      </c>
      <c r="BG187" s="257">
        <f>IF(N187="zákl. přenesená",J187,0)</f>
        <v>0</v>
      </c>
      <c r="BH187" s="257">
        <f>IF(N187="sníž. přenesená",J187,0)</f>
        <v>0</v>
      </c>
      <c r="BI187" s="257">
        <f>IF(N187="nulová",J187,0)</f>
        <v>0</v>
      </c>
      <c r="BJ187" s="19" t="s">
        <v>85</v>
      </c>
      <c r="BK187" s="257">
        <f>ROUND(I187*H187,2)</f>
        <v>0</v>
      </c>
      <c r="BL187" s="19" t="s">
        <v>175</v>
      </c>
      <c r="BM187" s="256" t="s">
        <v>793</v>
      </c>
    </row>
    <row r="188" spans="1:65" s="2" customFormat="1" ht="16.5" customHeight="1">
      <c r="A188" s="40"/>
      <c r="B188" s="41"/>
      <c r="C188" s="245" t="s">
        <v>77</v>
      </c>
      <c r="D188" s="245" t="s">
        <v>170</v>
      </c>
      <c r="E188" s="246" t="s">
        <v>3187</v>
      </c>
      <c r="F188" s="247" t="s">
        <v>3188</v>
      </c>
      <c r="G188" s="248" t="s">
        <v>2655</v>
      </c>
      <c r="H188" s="249">
        <v>1</v>
      </c>
      <c r="I188" s="250"/>
      <c r="J188" s="251">
        <f>ROUND(I188*H188,2)</f>
        <v>0</v>
      </c>
      <c r="K188" s="247" t="s">
        <v>1</v>
      </c>
      <c r="L188" s="46"/>
      <c r="M188" s="252" t="s">
        <v>1</v>
      </c>
      <c r="N188" s="253" t="s">
        <v>42</v>
      </c>
      <c r="O188" s="93"/>
      <c r="P188" s="254">
        <f>O188*H188</f>
        <v>0</v>
      </c>
      <c r="Q188" s="254">
        <v>0</v>
      </c>
      <c r="R188" s="254">
        <f>Q188*H188</f>
        <v>0</v>
      </c>
      <c r="S188" s="254">
        <v>0</v>
      </c>
      <c r="T188" s="255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56" t="s">
        <v>175</v>
      </c>
      <c r="AT188" s="256" t="s">
        <v>170</v>
      </c>
      <c r="AU188" s="256" t="s">
        <v>85</v>
      </c>
      <c r="AY188" s="19" t="s">
        <v>167</v>
      </c>
      <c r="BE188" s="257">
        <f>IF(N188="základní",J188,0)</f>
        <v>0</v>
      </c>
      <c r="BF188" s="257">
        <f>IF(N188="snížená",J188,0)</f>
        <v>0</v>
      </c>
      <c r="BG188" s="257">
        <f>IF(N188="zákl. přenesená",J188,0)</f>
        <v>0</v>
      </c>
      <c r="BH188" s="257">
        <f>IF(N188="sníž. přenesená",J188,0)</f>
        <v>0</v>
      </c>
      <c r="BI188" s="257">
        <f>IF(N188="nulová",J188,0)</f>
        <v>0</v>
      </c>
      <c r="BJ188" s="19" t="s">
        <v>85</v>
      </c>
      <c r="BK188" s="257">
        <f>ROUND(I188*H188,2)</f>
        <v>0</v>
      </c>
      <c r="BL188" s="19" t="s">
        <v>175</v>
      </c>
      <c r="BM188" s="256" t="s">
        <v>804</v>
      </c>
    </row>
    <row r="189" spans="1:65" s="2" customFormat="1" ht="21.75" customHeight="1">
      <c r="A189" s="40"/>
      <c r="B189" s="41"/>
      <c r="C189" s="245" t="s">
        <v>77</v>
      </c>
      <c r="D189" s="245" t="s">
        <v>170</v>
      </c>
      <c r="E189" s="246" t="s">
        <v>3164</v>
      </c>
      <c r="F189" s="247" t="s">
        <v>3165</v>
      </c>
      <c r="G189" s="248" t="s">
        <v>2655</v>
      </c>
      <c r="H189" s="249">
        <v>1</v>
      </c>
      <c r="I189" s="250"/>
      <c r="J189" s="251">
        <f>ROUND(I189*H189,2)</f>
        <v>0</v>
      </c>
      <c r="K189" s="247" t="s">
        <v>1</v>
      </c>
      <c r="L189" s="46"/>
      <c r="M189" s="252" t="s">
        <v>1</v>
      </c>
      <c r="N189" s="253" t="s">
        <v>42</v>
      </c>
      <c r="O189" s="93"/>
      <c r="P189" s="254">
        <f>O189*H189</f>
        <v>0</v>
      </c>
      <c r="Q189" s="254">
        <v>0</v>
      </c>
      <c r="R189" s="254">
        <f>Q189*H189</f>
        <v>0</v>
      </c>
      <c r="S189" s="254">
        <v>0</v>
      </c>
      <c r="T189" s="255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56" t="s">
        <v>175</v>
      </c>
      <c r="AT189" s="256" t="s">
        <v>170</v>
      </c>
      <c r="AU189" s="256" t="s">
        <v>85</v>
      </c>
      <c r="AY189" s="19" t="s">
        <v>167</v>
      </c>
      <c r="BE189" s="257">
        <f>IF(N189="základní",J189,0)</f>
        <v>0</v>
      </c>
      <c r="BF189" s="257">
        <f>IF(N189="snížená",J189,0)</f>
        <v>0</v>
      </c>
      <c r="BG189" s="257">
        <f>IF(N189="zákl. přenesená",J189,0)</f>
        <v>0</v>
      </c>
      <c r="BH189" s="257">
        <f>IF(N189="sníž. přenesená",J189,0)</f>
        <v>0</v>
      </c>
      <c r="BI189" s="257">
        <f>IF(N189="nulová",J189,0)</f>
        <v>0</v>
      </c>
      <c r="BJ189" s="19" t="s">
        <v>85</v>
      </c>
      <c r="BK189" s="257">
        <f>ROUND(I189*H189,2)</f>
        <v>0</v>
      </c>
      <c r="BL189" s="19" t="s">
        <v>175</v>
      </c>
      <c r="BM189" s="256" t="s">
        <v>814</v>
      </c>
    </row>
    <row r="190" spans="1:65" s="2" customFormat="1" ht="21.75" customHeight="1">
      <c r="A190" s="40"/>
      <c r="B190" s="41"/>
      <c r="C190" s="245" t="s">
        <v>77</v>
      </c>
      <c r="D190" s="245" t="s">
        <v>170</v>
      </c>
      <c r="E190" s="246" t="s">
        <v>3189</v>
      </c>
      <c r="F190" s="247" t="s">
        <v>3190</v>
      </c>
      <c r="G190" s="248" t="s">
        <v>2655</v>
      </c>
      <c r="H190" s="249">
        <v>1</v>
      </c>
      <c r="I190" s="250"/>
      <c r="J190" s="251">
        <f>ROUND(I190*H190,2)</f>
        <v>0</v>
      </c>
      <c r="K190" s="247" t="s">
        <v>1</v>
      </c>
      <c r="L190" s="46"/>
      <c r="M190" s="252" t="s">
        <v>1</v>
      </c>
      <c r="N190" s="253" t="s">
        <v>42</v>
      </c>
      <c r="O190" s="93"/>
      <c r="P190" s="254">
        <f>O190*H190</f>
        <v>0</v>
      </c>
      <c r="Q190" s="254">
        <v>0</v>
      </c>
      <c r="R190" s="254">
        <f>Q190*H190</f>
        <v>0</v>
      </c>
      <c r="S190" s="254">
        <v>0</v>
      </c>
      <c r="T190" s="255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56" t="s">
        <v>175</v>
      </c>
      <c r="AT190" s="256" t="s">
        <v>170</v>
      </c>
      <c r="AU190" s="256" t="s">
        <v>85</v>
      </c>
      <c r="AY190" s="19" t="s">
        <v>167</v>
      </c>
      <c r="BE190" s="257">
        <f>IF(N190="základní",J190,0)</f>
        <v>0</v>
      </c>
      <c r="BF190" s="257">
        <f>IF(N190="snížená",J190,0)</f>
        <v>0</v>
      </c>
      <c r="BG190" s="257">
        <f>IF(N190="zákl. přenesená",J190,0)</f>
        <v>0</v>
      </c>
      <c r="BH190" s="257">
        <f>IF(N190="sníž. přenesená",J190,0)</f>
        <v>0</v>
      </c>
      <c r="BI190" s="257">
        <f>IF(N190="nulová",J190,0)</f>
        <v>0</v>
      </c>
      <c r="BJ190" s="19" t="s">
        <v>85</v>
      </c>
      <c r="BK190" s="257">
        <f>ROUND(I190*H190,2)</f>
        <v>0</v>
      </c>
      <c r="BL190" s="19" t="s">
        <v>175</v>
      </c>
      <c r="BM190" s="256" t="s">
        <v>824</v>
      </c>
    </row>
    <row r="191" spans="1:65" s="2" customFormat="1" ht="21.75" customHeight="1">
      <c r="A191" s="40"/>
      <c r="B191" s="41"/>
      <c r="C191" s="245" t="s">
        <v>77</v>
      </c>
      <c r="D191" s="245" t="s">
        <v>170</v>
      </c>
      <c r="E191" s="246" t="s">
        <v>3191</v>
      </c>
      <c r="F191" s="247" t="s">
        <v>3192</v>
      </c>
      <c r="G191" s="248" t="s">
        <v>2655</v>
      </c>
      <c r="H191" s="249">
        <v>1</v>
      </c>
      <c r="I191" s="250"/>
      <c r="J191" s="251">
        <f>ROUND(I191*H191,2)</f>
        <v>0</v>
      </c>
      <c r="K191" s="247" t="s">
        <v>1</v>
      </c>
      <c r="L191" s="46"/>
      <c r="M191" s="252" t="s">
        <v>1</v>
      </c>
      <c r="N191" s="253" t="s">
        <v>42</v>
      </c>
      <c r="O191" s="93"/>
      <c r="P191" s="254">
        <f>O191*H191</f>
        <v>0</v>
      </c>
      <c r="Q191" s="254">
        <v>0</v>
      </c>
      <c r="R191" s="254">
        <f>Q191*H191</f>
        <v>0</v>
      </c>
      <c r="S191" s="254">
        <v>0</v>
      </c>
      <c r="T191" s="255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56" t="s">
        <v>175</v>
      </c>
      <c r="AT191" s="256" t="s">
        <v>170</v>
      </c>
      <c r="AU191" s="256" t="s">
        <v>85</v>
      </c>
      <c r="AY191" s="19" t="s">
        <v>167</v>
      </c>
      <c r="BE191" s="257">
        <f>IF(N191="základní",J191,0)</f>
        <v>0</v>
      </c>
      <c r="BF191" s="257">
        <f>IF(N191="snížená",J191,0)</f>
        <v>0</v>
      </c>
      <c r="BG191" s="257">
        <f>IF(N191="zákl. přenesená",J191,0)</f>
        <v>0</v>
      </c>
      <c r="BH191" s="257">
        <f>IF(N191="sníž. přenesená",J191,0)</f>
        <v>0</v>
      </c>
      <c r="BI191" s="257">
        <f>IF(N191="nulová",J191,0)</f>
        <v>0</v>
      </c>
      <c r="BJ191" s="19" t="s">
        <v>85</v>
      </c>
      <c r="BK191" s="257">
        <f>ROUND(I191*H191,2)</f>
        <v>0</v>
      </c>
      <c r="BL191" s="19" t="s">
        <v>175</v>
      </c>
      <c r="BM191" s="256" t="s">
        <v>835</v>
      </c>
    </row>
    <row r="192" spans="1:63" s="12" customFormat="1" ht="25.9" customHeight="1">
      <c r="A192" s="12"/>
      <c r="B192" s="229"/>
      <c r="C192" s="230"/>
      <c r="D192" s="231" t="s">
        <v>76</v>
      </c>
      <c r="E192" s="232" t="s">
        <v>3193</v>
      </c>
      <c r="F192" s="232" t="s">
        <v>3194</v>
      </c>
      <c r="G192" s="230"/>
      <c r="H192" s="230"/>
      <c r="I192" s="233"/>
      <c r="J192" s="234">
        <f>BK192</f>
        <v>0</v>
      </c>
      <c r="K192" s="230"/>
      <c r="L192" s="235"/>
      <c r="M192" s="236"/>
      <c r="N192" s="237"/>
      <c r="O192" s="237"/>
      <c r="P192" s="238">
        <f>P193+P214+P218</f>
        <v>0</v>
      </c>
      <c r="Q192" s="237"/>
      <c r="R192" s="238">
        <f>R193+R214+R218</f>
        <v>0</v>
      </c>
      <c r="S192" s="237"/>
      <c r="T192" s="239">
        <f>T193+T214+T218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40" t="s">
        <v>85</v>
      </c>
      <c r="AT192" s="241" t="s">
        <v>76</v>
      </c>
      <c r="AU192" s="241" t="s">
        <v>77</v>
      </c>
      <c r="AY192" s="240" t="s">
        <v>167</v>
      </c>
      <c r="BK192" s="242">
        <f>BK193+BK214+BK218</f>
        <v>0</v>
      </c>
    </row>
    <row r="193" spans="1:63" s="12" customFormat="1" ht="22.8" customHeight="1">
      <c r="A193" s="12"/>
      <c r="B193" s="229"/>
      <c r="C193" s="230"/>
      <c r="D193" s="231" t="s">
        <v>76</v>
      </c>
      <c r="E193" s="243" t="s">
        <v>2727</v>
      </c>
      <c r="F193" s="243" t="s">
        <v>3195</v>
      </c>
      <c r="G193" s="230"/>
      <c r="H193" s="230"/>
      <c r="I193" s="233"/>
      <c r="J193" s="244">
        <f>BK193</f>
        <v>0</v>
      </c>
      <c r="K193" s="230"/>
      <c r="L193" s="235"/>
      <c r="M193" s="236"/>
      <c r="N193" s="237"/>
      <c r="O193" s="237"/>
      <c r="P193" s="238">
        <f>SUM(P194:P213)</f>
        <v>0</v>
      </c>
      <c r="Q193" s="237"/>
      <c r="R193" s="238">
        <f>SUM(R194:R213)</f>
        <v>0</v>
      </c>
      <c r="S193" s="237"/>
      <c r="T193" s="239">
        <f>SUM(T194:T213)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40" t="s">
        <v>85</v>
      </c>
      <c r="AT193" s="241" t="s">
        <v>76</v>
      </c>
      <c r="AU193" s="241" t="s">
        <v>85</v>
      </c>
      <c r="AY193" s="240" t="s">
        <v>167</v>
      </c>
      <c r="BK193" s="242">
        <f>SUM(BK194:BK213)</f>
        <v>0</v>
      </c>
    </row>
    <row r="194" spans="1:65" s="2" customFormat="1" ht="33" customHeight="1">
      <c r="A194" s="40"/>
      <c r="B194" s="41"/>
      <c r="C194" s="245" t="s">
        <v>77</v>
      </c>
      <c r="D194" s="245" t="s">
        <v>170</v>
      </c>
      <c r="E194" s="246" t="s">
        <v>3196</v>
      </c>
      <c r="F194" s="247" t="s">
        <v>3197</v>
      </c>
      <c r="G194" s="248" t="s">
        <v>2655</v>
      </c>
      <c r="H194" s="249">
        <v>1</v>
      </c>
      <c r="I194" s="250"/>
      <c r="J194" s="251">
        <f>ROUND(I194*H194,2)</f>
        <v>0</v>
      </c>
      <c r="K194" s="247" t="s">
        <v>1</v>
      </c>
      <c r="L194" s="46"/>
      <c r="M194" s="252" t="s">
        <v>1</v>
      </c>
      <c r="N194" s="253" t="s">
        <v>42</v>
      </c>
      <c r="O194" s="93"/>
      <c r="P194" s="254">
        <f>O194*H194</f>
        <v>0</v>
      </c>
      <c r="Q194" s="254">
        <v>0</v>
      </c>
      <c r="R194" s="254">
        <f>Q194*H194</f>
        <v>0</v>
      </c>
      <c r="S194" s="254">
        <v>0</v>
      </c>
      <c r="T194" s="255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56" t="s">
        <v>175</v>
      </c>
      <c r="AT194" s="256" t="s">
        <v>170</v>
      </c>
      <c r="AU194" s="256" t="s">
        <v>87</v>
      </c>
      <c r="AY194" s="19" t="s">
        <v>167</v>
      </c>
      <c r="BE194" s="257">
        <f>IF(N194="základní",J194,0)</f>
        <v>0</v>
      </c>
      <c r="BF194" s="257">
        <f>IF(N194="snížená",J194,0)</f>
        <v>0</v>
      </c>
      <c r="BG194" s="257">
        <f>IF(N194="zákl. přenesená",J194,0)</f>
        <v>0</v>
      </c>
      <c r="BH194" s="257">
        <f>IF(N194="sníž. přenesená",J194,0)</f>
        <v>0</v>
      </c>
      <c r="BI194" s="257">
        <f>IF(N194="nulová",J194,0)</f>
        <v>0</v>
      </c>
      <c r="BJ194" s="19" t="s">
        <v>85</v>
      </c>
      <c r="BK194" s="257">
        <f>ROUND(I194*H194,2)</f>
        <v>0</v>
      </c>
      <c r="BL194" s="19" t="s">
        <v>175</v>
      </c>
      <c r="BM194" s="256" t="s">
        <v>845</v>
      </c>
    </row>
    <row r="195" spans="1:65" s="2" customFormat="1" ht="55.5" customHeight="1">
      <c r="A195" s="40"/>
      <c r="B195" s="41"/>
      <c r="C195" s="245" t="s">
        <v>77</v>
      </c>
      <c r="D195" s="245" t="s">
        <v>170</v>
      </c>
      <c r="E195" s="246" t="s">
        <v>3198</v>
      </c>
      <c r="F195" s="247" t="s">
        <v>3199</v>
      </c>
      <c r="G195" s="248" t="s">
        <v>2655</v>
      </c>
      <c r="H195" s="249">
        <v>1</v>
      </c>
      <c r="I195" s="250"/>
      <c r="J195" s="251">
        <f>ROUND(I195*H195,2)</f>
        <v>0</v>
      </c>
      <c r="K195" s="247" t="s">
        <v>1</v>
      </c>
      <c r="L195" s="46"/>
      <c r="M195" s="252" t="s">
        <v>1</v>
      </c>
      <c r="N195" s="253" t="s">
        <v>42</v>
      </c>
      <c r="O195" s="93"/>
      <c r="P195" s="254">
        <f>O195*H195</f>
        <v>0</v>
      </c>
      <c r="Q195" s="254">
        <v>0</v>
      </c>
      <c r="R195" s="254">
        <f>Q195*H195</f>
        <v>0</v>
      </c>
      <c r="S195" s="254">
        <v>0</v>
      </c>
      <c r="T195" s="255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56" t="s">
        <v>175</v>
      </c>
      <c r="AT195" s="256" t="s">
        <v>170</v>
      </c>
      <c r="AU195" s="256" t="s">
        <v>87</v>
      </c>
      <c r="AY195" s="19" t="s">
        <v>167</v>
      </c>
      <c r="BE195" s="257">
        <f>IF(N195="základní",J195,0)</f>
        <v>0</v>
      </c>
      <c r="BF195" s="257">
        <f>IF(N195="snížená",J195,0)</f>
        <v>0</v>
      </c>
      <c r="BG195" s="257">
        <f>IF(N195="zákl. přenesená",J195,0)</f>
        <v>0</v>
      </c>
      <c r="BH195" s="257">
        <f>IF(N195="sníž. přenesená",J195,0)</f>
        <v>0</v>
      </c>
      <c r="BI195" s="257">
        <f>IF(N195="nulová",J195,0)</f>
        <v>0</v>
      </c>
      <c r="BJ195" s="19" t="s">
        <v>85</v>
      </c>
      <c r="BK195" s="257">
        <f>ROUND(I195*H195,2)</f>
        <v>0</v>
      </c>
      <c r="BL195" s="19" t="s">
        <v>175</v>
      </c>
      <c r="BM195" s="256" t="s">
        <v>855</v>
      </c>
    </row>
    <row r="196" spans="1:65" s="2" customFormat="1" ht="21.75" customHeight="1">
      <c r="A196" s="40"/>
      <c r="B196" s="41"/>
      <c r="C196" s="245" t="s">
        <v>77</v>
      </c>
      <c r="D196" s="245" t="s">
        <v>170</v>
      </c>
      <c r="E196" s="246" t="s">
        <v>3200</v>
      </c>
      <c r="F196" s="247" t="s">
        <v>3201</v>
      </c>
      <c r="G196" s="248" t="s">
        <v>2655</v>
      </c>
      <c r="H196" s="249">
        <v>3</v>
      </c>
      <c r="I196" s="250"/>
      <c r="J196" s="251">
        <f>ROUND(I196*H196,2)</f>
        <v>0</v>
      </c>
      <c r="K196" s="247" t="s">
        <v>1</v>
      </c>
      <c r="L196" s="46"/>
      <c r="M196" s="252" t="s">
        <v>1</v>
      </c>
      <c r="N196" s="253" t="s">
        <v>42</v>
      </c>
      <c r="O196" s="93"/>
      <c r="P196" s="254">
        <f>O196*H196</f>
        <v>0</v>
      </c>
      <c r="Q196" s="254">
        <v>0</v>
      </c>
      <c r="R196" s="254">
        <f>Q196*H196</f>
        <v>0</v>
      </c>
      <c r="S196" s="254">
        <v>0</v>
      </c>
      <c r="T196" s="255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56" t="s">
        <v>175</v>
      </c>
      <c r="AT196" s="256" t="s">
        <v>170</v>
      </c>
      <c r="AU196" s="256" t="s">
        <v>87</v>
      </c>
      <c r="AY196" s="19" t="s">
        <v>167</v>
      </c>
      <c r="BE196" s="257">
        <f>IF(N196="základní",J196,0)</f>
        <v>0</v>
      </c>
      <c r="BF196" s="257">
        <f>IF(N196="snížená",J196,0)</f>
        <v>0</v>
      </c>
      <c r="BG196" s="257">
        <f>IF(N196="zákl. přenesená",J196,0)</f>
        <v>0</v>
      </c>
      <c r="BH196" s="257">
        <f>IF(N196="sníž. přenesená",J196,0)</f>
        <v>0</v>
      </c>
      <c r="BI196" s="257">
        <f>IF(N196="nulová",J196,0)</f>
        <v>0</v>
      </c>
      <c r="BJ196" s="19" t="s">
        <v>85</v>
      </c>
      <c r="BK196" s="257">
        <f>ROUND(I196*H196,2)</f>
        <v>0</v>
      </c>
      <c r="BL196" s="19" t="s">
        <v>175</v>
      </c>
      <c r="BM196" s="256" t="s">
        <v>867</v>
      </c>
    </row>
    <row r="197" spans="1:65" s="2" customFormat="1" ht="33" customHeight="1">
      <c r="A197" s="40"/>
      <c r="B197" s="41"/>
      <c r="C197" s="245" t="s">
        <v>77</v>
      </c>
      <c r="D197" s="245" t="s">
        <v>170</v>
      </c>
      <c r="E197" s="246" t="s">
        <v>3202</v>
      </c>
      <c r="F197" s="247" t="s">
        <v>3203</v>
      </c>
      <c r="G197" s="248" t="s">
        <v>2655</v>
      </c>
      <c r="H197" s="249">
        <v>3</v>
      </c>
      <c r="I197" s="250"/>
      <c r="J197" s="251">
        <f>ROUND(I197*H197,2)</f>
        <v>0</v>
      </c>
      <c r="K197" s="247" t="s">
        <v>1</v>
      </c>
      <c r="L197" s="46"/>
      <c r="M197" s="252" t="s">
        <v>1</v>
      </c>
      <c r="N197" s="253" t="s">
        <v>42</v>
      </c>
      <c r="O197" s="93"/>
      <c r="P197" s="254">
        <f>O197*H197</f>
        <v>0</v>
      </c>
      <c r="Q197" s="254">
        <v>0</v>
      </c>
      <c r="R197" s="254">
        <f>Q197*H197</f>
        <v>0</v>
      </c>
      <c r="S197" s="254">
        <v>0</v>
      </c>
      <c r="T197" s="255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56" t="s">
        <v>175</v>
      </c>
      <c r="AT197" s="256" t="s">
        <v>170</v>
      </c>
      <c r="AU197" s="256" t="s">
        <v>87</v>
      </c>
      <c r="AY197" s="19" t="s">
        <v>167</v>
      </c>
      <c r="BE197" s="257">
        <f>IF(N197="základní",J197,0)</f>
        <v>0</v>
      </c>
      <c r="BF197" s="257">
        <f>IF(N197="snížená",J197,0)</f>
        <v>0</v>
      </c>
      <c r="BG197" s="257">
        <f>IF(N197="zákl. přenesená",J197,0)</f>
        <v>0</v>
      </c>
      <c r="BH197" s="257">
        <f>IF(N197="sníž. přenesená",J197,0)</f>
        <v>0</v>
      </c>
      <c r="BI197" s="257">
        <f>IF(N197="nulová",J197,0)</f>
        <v>0</v>
      </c>
      <c r="BJ197" s="19" t="s">
        <v>85</v>
      </c>
      <c r="BK197" s="257">
        <f>ROUND(I197*H197,2)</f>
        <v>0</v>
      </c>
      <c r="BL197" s="19" t="s">
        <v>175</v>
      </c>
      <c r="BM197" s="256" t="s">
        <v>876</v>
      </c>
    </row>
    <row r="198" spans="1:65" s="2" customFormat="1" ht="21.75" customHeight="1">
      <c r="A198" s="40"/>
      <c r="B198" s="41"/>
      <c r="C198" s="245" t="s">
        <v>77</v>
      </c>
      <c r="D198" s="245" t="s">
        <v>170</v>
      </c>
      <c r="E198" s="246" t="s">
        <v>3204</v>
      </c>
      <c r="F198" s="247" t="s">
        <v>3205</v>
      </c>
      <c r="G198" s="248" t="s">
        <v>2655</v>
      </c>
      <c r="H198" s="249">
        <v>3</v>
      </c>
      <c r="I198" s="250"/>
      <c r="J198" s="251">
        <f>ROUND(I198*H198,2)</f>
        <v>0</v>
      </c>
      <c r="K198" s="247" t="s">
        <v>1</v>
      </c>
      <c r="L198" s="46"/>
      <c r="M198" s="252" t="s">
        <v>1</v>
      </c>
      <c r="N198" s="253" t="s">
        <v>42</v>
      </c>
      <c r="O198" s="93"/>
      <c r="P198" s="254">
        <f>O198*H198</f>
        <v>0</v>
      </c>
      <c r="Q198" s="254">
        <v>0</v>
      </c>
      <c r="R198" s="254">
        <f>Q198*H198</f>
        <v>0</v>
      </c>
      <c r="S198" s="254">
        <v>0</v>
      </c>
      <c r="T198" s="255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56" t="s">
        <v>175</v>
      </c>
      <c r="AT198" s="256" t="s">
        <v>170</v>
      </c>
      <c r="AU198" s="256" t="s">
        <v>87</v>
      </c>
      <c r="AY198" s="19" t="s">
        <v>167</v>
      </c>
      <c r="BE198" s="257">
        <f>IF(N198="základní",J198,0)</f>
        <v>0</v>
      </c>
      <c r="BF198" s="257">
        <f>IF(N198="snížená",J198,0)</f>
        <v>0</v>
      </c>
      <c r="BG198" s="257">
        <f>IF(N198="zákl. přenesená",J198,0)</f>
        <v>0</v>
      </c>
      <c r="BH198" s="257">
        <f>IF(N198="sníž. přenesená",J198,0)</f>
        <v>0</v>
      </c>
      <c r="BI198" s="257">
        <f>IF(N198="nulová",J198,0)</f>
        <v>0</v>
      </c>
      <c r="BJ198" s="19" t="s">
        <v>85</v>
      </c>
      <c r="BK198" s="257">
        <f>ROUND(I198*H198,2)</f>
        <v>0</v>
      </c>
      <c r="BL198" s="19" t="s">
        <v>175</v>
      </c>
      <c r="BM198" s="256" t="s">
        <v>885</v>
      </c>
    </row>
    <row r="199" spans="1:65" s="2" customFormat="1" ht="33" customHeight="1">
      <c r="A199" s="40"/>
      <c r="B199" s="41"/>
      <c r="C199" s="245" t="s">
        <v>77</v>
      </c>
      <c r="D199" s="245" t="s">
        <v>170</v>
      </c>
      <c r="E199" s="246" t="s">
        <v>3206</v>
      </c>
      <c r="F199" s="247" t="s">
        <v>3207</v>
      </c>
      <c r="G199" s="248" t="s">
        <v>2655</v>
      </c>
      <c r="H199" s="249">
        <v>1</v>
      </c>
      <c r="I199" s="250"/>
      <c r="J199" s="251">
        <f>ROUND(I199*H199,2)</f>
        <v>0</v>
      </c>
      <c r="K199" s="247" t="s">
        <v>1</v>
      </c>
      <c r="L199" s="46"/>
      <c r="M199" s="252" t="s">
        <v>1</v>
      </c>
      <c r="N199" s="253" t="s">
        <v>42</v>
      </c>
      <c r="O199" s="93"/>
      <c r="P199" s="254">
        <f>O199*H199</f>
        <v>0</v>
      </c>
      <c r="Q199" s="254">
        <v>0</v>
      </c>
      <c r="R199" s="254">
        <f>Q199*H199</f>
        <v>0</v>
      </c>
      <c r="S199" s="254">
        <v>0</v>
      </c>
      <c r="T199" s="255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56" t="s">
        <v>175</v>
      </c>
      <c r="AT199" s="256" t="s">
        <v>170</v>
      </c>
      <c r="AU199" s="256" t="s">
        <v>87</v>
      </c>
      <c r="AY199" s="19" t="s">
        <v>167</v>
      </c>
      <c r="BE199" s="257">
        <f>IF(N199="základní",J199,0)</f>
        <v>0</v>
      </c>
      <c r="BF199" s="257">
        <f>IF(N199="snížená",J199,0)</f>
        <v>0</v>
      </c>
      <c r="BG199" s="257">
        <f>IF(N199="zákl. přenesená",J199,0)</f>
        <v>0</v>
      </c>
      <c r="BH199" s="257">
        <f>IF(N199="sníž. přenesená",J199,0)</f>
        <v>0</v>
      </c>
      <c r="BI199" s="257">
        <f>IF(N199="nulová",J199,0)</f>
        <v>0</v>
      </c>
      <c r="BJ199" s="19" t="s">
        <v>85</v>
      </c>
      <c r="BK199" s="257">
        <f>ROUND(I199*H199,2)</f>
        <v>0</v>
      </c>
      <c r="BL199" s="19" t="s">
        <v>175</v>
      </c>
      <c r="BM199" s="256" t="s">
        <v>900</v>
      </c>
    </row>
    <row r="200" spans="1:65" s="2" customFormat="1" ht="55.5" customHeight="1">
      <c r="A200" s="40"/>
      <c r="B200" s="41"/>
      <c r="C200" s="245" t="s">
        <v>77</v>
      </c>
      <c r="D200" s="245" t="s">
        <v>170</v>
      </c>
      <c r="E200" s="246" t="s">
        <v>3208</v>
      </c>
      <c r="F200" s="247" t="s">
        <v>3209</v>
      </c>
      <c r="G200" s="248" t="s">
        <v>2655</v>
      </c>
      <c r="H200" s="249">
        <v>8</v>
      </c>
      <c r="I200" s="250"/>
      <c r="J200" s="251">
        <f>ROUND(I200*H200,2)</f>
        <v>0</v>
      </c>
      <c r="K200" s="247" t="s">
        <v>1</v>
      </c>
      <c r="L200" s="46"/>
      <c r="M200" s="252" t="s">
        <v>1</v>
      </c>
      <c r="N200" s="253" t="s">
        <v>42</v>
      </c>
      <c r="O200" s="93"/>
      <c r="P200" s="254">
        <f>O200*H200</f>
        <v>0</v>
      </c>
      <c r="Q200" s="254">
        <v>0</v>
      </c>
      <c r="R200" s="254">
        <f>Q200*H200</f>
        <v>0</v>
      </c>
      <c r="S200" s="254">
        <v>0</v>
      </c>
      <c r="T200" s="255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56" t="s">
        <v>175</v>
      </c>
      <c r="AT200" s="256" t="s">
        <v>170</v>
      </c>
      <c r="AU200" s="256" t="s">
        <v>87</v>
      </c>
      <c r="AY200" s="19" t="s">
        <v>167</v>
      </c>
      <c r="BE200" s="257">
        <f>IF(N200="základní",J200,0)</f>
        <v>0</v>
      </c>
      <c r="BF200" s="257">
        <f>IF(N200="snížená",J200,0)</f>
        <v>0</v>
      </c>
      <c r="BG200" s="257">
        <f>IF(N200="zákl. přenesená",J200,0)</f>
        <v>0</v>
      </c>
      <c r="BH200" s="257">
        <f>IF(N200="sníž. přenesená",J200,0)</f>
        <v>0</v>
      </c>
      <c r="BI200" s="257">
        <f>IF(N200="nulová",J200,0)</f>
        <v>0</v>
      </c>
      <c r="BJ200" s="19" t="s">
        <v>85</v>
      </c>
      <c r="BK200" s="257">
        <f>ROUND(I200*H200,2)</f>
        <v>0</v>
      </c>
      <c r="BL200" s="19" t="s">
        <v>175</v>
      </c>
      <c r="BM200" s="256" t="s">
        <v>917</v>
      </c>
    </row>
    <row r="201" spans="1:65" s="2" customFormat="1" ht="33" customHeight="1">
      <c r="A201" s="40"/>
      <c r="B201" s="41"/>
      <c r="C201" s="245" t="s">
        <v>77</v>
      </c>
      <c r="D201" s="245" t="s">
        <v>170</v>
      </c>
      <c r="E201" s="246" t="s">
        <v>3210</v>
      </c>
      <c r="F201" s="247" t="s">
        <v>3211</v>
      </c>
      <c r="G201" s="248" t="s">
        <v>2655</v>
      </c>
      <c r="H201" s="249">
        <v>1</v>
      </c>
      <c r="I201" s="250"/>
      <c r="J201" s="251">
        <f>ROUND(I201*H201,2)</f>
        <v>0</v>
      </c>
      <c r="K201" s="247" t="s">
        <v>1</v>
      </c>
      <c r="L201" s="46"/>
      <c r="M201" s="252" t="s">
        <v>1</v>
      </c>
      <c r="N201" s="253" t="s">
        <v>42</v>
      </c>
      <c r="O201" s="93"/>
      <c r="P201" s="254">
        <f>O201*H201</f>
        <v>0</v>
      </c>
      <c r="Q201" s="254">
        <v>0</v>
      </c>
      <c r="R201" s="254">
        <f>Q201*H201</f>
        <v>0</v>
      </c>
      <c r="S201" s="254">
        <v>0</v>
      </c>
      <c r="T201" s="255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56" t="s">
        <v>175</v>
      </c>
      <c r="AT201" s="256" t="s">
        <v>170</v>
      </c>
      <c r="AU201" s="256" t="s">
        <v>87</v>
      </c>
      <c r="AY201" s="19" t="s">
        <v>167</v>
      </c>
      <c r="BE201" s="257">
        <f>IF(N201="základní",J201,0)</f>
        <v>0</v>
      </c>
      <c r="BF201" s="257">
        <f>IF(N201="snížená",J201,0)</f>
        <v>0</v>
      </c>
      <c r="BG201" s="257">
        <f>IF(N201="zákl. přenesená",J201,0)</f>
        <v>0</v>
      </c>
      <c r="BH201" s="257">
        <f>IF(N201="sníž. přenesená",J201,0)</f>
        <v>0</v>
      </c>
      <c r="BI201" s="257">
        <f>IF(N201="nulová",J201,0)</f>
        <v>0</v>
      </c>
      <c r="BJ201" s="19" t="s">
        <v>85</v>
      </c>
      <c r="BK201" s="257">
        <f>ROUND(I201*H201,2)</f>
        <v>0</v>
      </c>
      <c r="BL201" s="19" t="s">
        <v>175</v>
      </c>
      <c r="BM201" s="256" t="s">
        <v>926</v>
      </c>
    </row>
    <row r="202" spans="1:65" s="2" customFormat="1" ht="33" customHeight="1">
      <c r="A202" s="40"/>
      <c r="B202" s="41"/>
      <c r="C202" s="245" t="s">
        <v>77</v>
      </c>
      <c r="D202" s="245" t="s">
        <v>170</v>
      </c>
      <c r="E202" s="246" t="s">
        <v>3212</v>
      </c>
      <c r="F202" s="247" t="s">
        <v>3213</v>
      </c>
      <c r="G202" s="248" t="s">
        <v>2655</v>
      </c>
      <c r="H202" s="249">
        <v>1</v>
      </c>
      <c r="I202" s="250"/>
      <c r="J202" s="251">
        <f>ROUND(I202*H202,2)</f>
        <v>0</v>
      </c>
      <c r="K202" s="247" t="s">
        <v>1</v>
      </c>
      <c r="L202" s="46"/>
      <c r="M202" s="252" t="s">
        <v>1</v>
      </c>
      <c r="N202" s="253" t="s">
        <v>42</v>
      </c>
      <c r="O202" s="93"/>
      <c r="P202" s="254">
        <f>O202*H202</f>
        <v>0</v>
      </c>
      <c r="Q202" s="254">
        <v>0</v>
      </c>
      <c r="R202" s="254">
        <f>Q202*H202</f>
        <v>0</v>
      </c>
      <c r="S202" s="254">
        <v>0</v>
      </c>
      <c r="T202" s="255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56" t="s">
        <v>175</v>
      </c>
      <c r="AT202" s="256" t="s">
        <v>170</v>
      </c>
      <c r="AU202" s="256" t="s">
        <v>87</v>
      </c>
      <c r="AY202" s="19" t="s">
        <v>167</v>
      </c>
      <c r="BE202" s="257">
        <f>IF(N202="základní",J202,0)</f>
        <v>0</v>
      </c>
      <c r="BF202" s="257">
        <f>IF(N202="snížená",J202,0)</f>
        <v>0</v>
      </c>
      <c r="BG202" s="257">
        <f>IF(N202="zákl. přenesená",J202,0)</f>
        <v>0</v>
      </c>
      <c r="BH202" s="257">
        <f>IF(N202="sníž. přenesená",J202,0)</f>
        <v>0</v>
      </c>
      <c r="BI202" s="257">
        <f>IF(N202="nulová",J202,0)</f>
        <v>0</v>
      </c>
      <c r="BJ202" s="19" t="s">
        <v>85</v>
      </c>
      <c r="BK202" s="257">
        <f>ROUND(I202*H202,2)</f>
        <v>0</v>
      </c>
      <c r="BL202" s="19" t="s">
        <v>175</v>
      </c>
      <c r="BM202" s="256" t="s">
        <v>938</v>
      </c>
    </row>
    <row r="203" spans="1:65" s="2" customFormat="1" ht="44.25" customHeight="1">
      <c r="A203" s="40"/>
      <c r="B203" s="41"/>
      <c r="C203" s="245" t="s">
        <v>77</v>
      </c>
      <c r="D203" s="245" t="s">
        <v>170</v>
      </c>
      <c r="E203" s="246" t="s">
        <v>3214</v>
      </c>
      <c r="F203" s="247" t="s">
        <v>3215</v>
      </c>
      <c r="G203" s="248" t="s">
        <v>2655</v>
      </c>
      <c r="H203" s="249">
        <v>1</v>
      </c>
      <c r="I203" s="250"/>
      <c r="J203" s="251">
        <f>ROUND(I203*H203,2)</f>
        <v>0</v>
      </c>
      <c r="K203" s="247" t="s">
        <v>1</v>
      </c>
      <c r="L203" s="46"/>
      <c r="M203" s="252" t="s">
        <v>1</v>
      </c>
      <c r="N203" s="253" t="s">
        <v>42</v>
      </c>
      <c r="O203" s="93"/>
      <c r="P203" s="254">
        <f>O203*H203</f>
        <v>0</v>
      </c>
      <c r="Q203" s="254">
        <v>0</v>
      </c>
      <c r="R203" s="254">
        <f>Q203*H203</f>
        <v>0</v>
      </c>
      <c r="S203" s="254">
        <v>0</v>
      </c>
      <c r="T203" s="255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56" t="s">
        <v>175</v>
      </c>
      <c r="AT203" s="256" t="s">
        <v>170</v>
      </c>
      <c r="AU203" s="256" t="s">
        <v>87</v>
      </c>
      <c r="AY203" s="19" t="s">
        <v>167</v>
      </c>
      <c r="BE203" s="257">
        <f>IF(N203="základní",J203,0)</f>
        <v>0</v>
      </c>
      <c r="BF203" s="257">
        <f>IF(N203="snížená",J203,0)</f>
        <v>0</v>
      </c>
      <c r="BG203" s="257">
        <f>IF(N203="zákl. přenesená",J203,0)</f>
        <v>0</v>
      </c>
      <c r="BH203" s="257">
        <f>IF(N203="sníž. přenesená",J203,0)</f>
        <v>0</v>
      </c>
      <c r="BI203" s="257">
        <f>IF(N203="nulová",J203,0)</f>
        <v>0</v>
      </c>
      <c r="BJ203" s="19" t="s">
        <v>85</v>
      </c>
      <c r="BK203" s="257">
        <f>ROUND(I203*H203,2)</f>
        <v>0</v>
      </c>
      <c r="BL203" s="19" t="s">
        <v>175</v>
      </c>
      <c r="BM203" s="256" t="s">
        <v>907</v>
      </c>
    </row>
    <row r="204" spans="1:65" s="2" customFormat="1" ht="21.75" customHeight="1">
      <c r="A204" s="40"/>
      <c r="B204" s="41"/>
      <c r="C204" s="245" t="s">
        <v>77</v>
      </c>
      <c r="D204" s="245" t="s">
        <v>170</v>
      </c>
      <c r="E204" s="246" t="s">
        <v>3216</v>
      </c>
      <c r="F204" s="247" t="s">
        <v>3217</v>
      </c>
      <c r="G204" s="248" t="s">
        <v>2655</v>
      </c>
      <c r="H204" s="249">
        <v>1</v>
      </c>
      <c r="I204" s="250"/>
      <c r="J204" s="251">
        <f>ROUND(I204*H204,2)</f>
        <v>0</v>
      </c>
      <c r="K204" s="247" t="s">
        <v>1</v>
      </c>
      <c r="L204" s="46"/>
      <c r="M204" s="252" t="s">
        <v>1</v>
      </c>
      <c r="N204" s="253" t="s">
        <v>42</v>
      </c>
      <c r="O204" s="93"/>
      <c r="P204" s="254">
        <f>O204*H204</f>
        <v>0</v>
      </c>
      <c r="Q204" s="254">
        <v>0</v>
      </c>
      <c r="R204" s="254">
        <f>Q204*H204</f>
        <v>0</v>
      </c>
      <c r="S204" s="254">
        <v>0</v>
      </c>
      <c r="T204" s="255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56" t="s">
        <v>175</v>
      </c>
      <c r="AT204" s="256" t="s">
        <v>170</v>
      </c>
      <c r="AU204" s="256" t="s">
        <v>87</v>
      </c>
      <c r="AY204" s="19" t="s">
        <v>167</v>
      </c>
      <c r="BE204" s="257">
        <f>IF(N204="základní",J204,0)</f>
        <v>0</v>
      </c>
      <c r="BF204" s="257">
        <f>IF(N204="snížená",J204,0)</f>
        <v>0</v>
      </c>
      <c r="BG204" s="257">
        <f>IF(N204="zákl. přenesená",J204,0)</f>
        <v>0</v>
      </c>
      <c r="BH204" s="257">
        <f>IF(N204="sníž. přenesená",J204,0)</f>
        <v>0</v>
      </c>
      <c r="BI204" s="257">
        <f>IF(N204="nulová",J204,0)</f>
        <v>0</v>
      </c>
      <c r="BJ204" s="19" t="s">
        <v>85</v>
      </c>
      <c r="BK204" s="257">
        <f>ROUND(I204*H204,2)</f>
        <v>0</v>
      </c>
      <c r="BL204" s="19" t="s">
        <v>175</v>
      </c>
      <c r="BM204" s="256" t="s">
        <v>1238</v>
      </c>
    </row>
    <row r="205" spans="1:65" s="2" customFormat="1" ht="33" customHeight="1">
      <c r="A205" s="40"/>
      <c r="B205" s="41"/>
      <c r="C205" s="245" t="s">
        <v>77</v>
      </c>
      <c r="D205" s="245" t="s">
        <v>170</v>
      </c>
      <c r="E205" s="246" t="s">
        <v>3218</v>
      </c>
      <c r="F205" s="247" t="s">
        <v>3219</v>
      </c>
      <c r="G205" s="248" t="s">
        <v>2655</v>
      </c>
      <c r="H205" s="249">
        <v>1</v>
      </c>
      <c r="I205" s="250"/>
      <c r="J205" s="251">
        <f>ROUND(I205*H205,2)</f>
        <v>0</v>
      </c>
      <c r="K205" s="247" t="s">
        <v>1</v>
      </c>
      <c r="L205" s="46"/>
      <c r="M205" s="252" t="s">
        <v>1</v>
      </c>
      <c r="N205" s="253" t="s">
        <v>42</v>
      </c>
      <c r="O205" s="93"/>
      <c r="P205" s="254">
        <f>O205*H205</f>
        <v>0</v>
      </c>
      <c r="Q205" s="254">
        <v>0</v>
      </c>
      <c r="R205" s="254">
        <f>Q205*H205</f>
        <v>0</v>
      </c>
      <c r="S205" s="254">
        <v>0</v>
      </c>
      <c r="T205" s="255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56" t="s">
        <v>175</v>
      </c>
      <c r="AT205" s="256" t="s">
        <v>170</v>
      </c>
      <c r="AU205" s="256" t="s">
        <v>87</v>
      </c>
      <c r="AY205" s="19" t="s">
        <v>167</v>
      </c>
      <c r="BE205" s="257">
        <f>IF(N205="základní",J205,0)</f>
        <v>0</v>
      </c>
      <c r="BF205" s="257">
        <f>IF(N205="snížená",J205,0)</f>
        <v>0</v>
      </c>
      <c r="BG205" s="257">
        <f>IF(N205="zákl. přenesená",J205,0)</f>
        <v>0</v>
      </c>
      <c r="BH205" s="257">
        <f>IF(N205="sníž. přenesená",J205,0)</f>
        <v>0</v>
      </c>
      <c r="BI205" s="257">
        <f>IF(N205="nulová",J205,0)</f>
        <v>0</v>
      </c>
      <c r="BJ205" s="19" t="s">
        <v>85</v>
      </c>
      <c r="BK205" s="257">
        <f>ROUND(I205*H205,2)</f>
        <v>0</v>
      </c>
      <c r="BL205" s="19" t="s">
        <v>175</v>
      </c>
      <c r="BM205" s="256" t="s">
        <v>1242</v>
      </c>
    </row>
    <row r="206" spans="1:65" s="2" customFormat="1" ht="33" customHeight="1">
      <c r="A206" s="40"/>
      <c r="B206" s="41"/>
      <c r="C206" s="245" t="s">
        <v>77</v>
      </c>
      <c r="D206" s="245" t="s">
        <v>170</v>
      </c>
      <c r="E206" s="246" t="s">
        <v>3220</v>
      </c>
      <c r="F206" s="247" t="s">
        <v>3221</v>
      </c>
      <c r="G206" s="248" t="s">
        <v>2655</v>
      </c>
      <c r="H206" s="249">
        <v>1</v>
      </c>
      <c r="I206" s="250"/>
      <c r="J206" s="251">
        <f>ROUND(I206*H206,2)</f>
        <v>0</v>
      </c>
      <c r="K206" s="247" t="s">
        <v>1</v>
      </c>
      <c r="L206" s="46"/>
      <c r="M206" s="252" t="s">
        <v>1</v>
      </c>
      <c r="N206" s="253" t="s">
        <v>42</v>
      </c>
      <c r="O206" s="93"/>
      <c r="P206" s="254">
        <f>O206*H206</f>
        <v>0</v>
      </c>
      <c r="Q206" s="254">
        <v>0</v>
      </c>
      <c r="R206" s="254">
        <f>Q206*H206</f>
        <v>0</v>
      </c>
      <c r="S206" s="254">
        <v>0</v>
      </c>
      <c r="T206" s="255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56" t="s">
        <v>175</v>
      </c>
      <c r="AT206" s="256" t="s">
        <v>170</v>
      </c>
      <c r="AU206" s="256" t="s">
        <v>87</v>
      </c>
      <c r="AY206" s="19" t="s">
        <v>167</v>
      </c>
      <c r="BE206" s="257">
        <f>IF(N206="základní",J206,0)</f>
        <v>0</v>
      </c>
      <c r="BF206" s="257">
        <f>IF(N206="snížená",J206,0)</f>
        <v>0</v>
      </c>
      <c r="BG206" s="257">
        <f>IF(N206="zákl. přenesená",J206,0)</f>
        <v>0</v>
      </c>
      <c r="BH206" s="257">
        <f>IF(N206="sníž. přenesená",J206,0)</f>
        <v>0</v>
      </c>
      <c r="BI206" s="257">
        <f>IF(N206="nulová",J206,0)</f>
        <v>0</v>
      </c>
      <c r="BJ206" s="19" t="s">
        <v>85</v>
      </c>
      <c r="BK206" s="257">
        <f>ROUND(I206*H206,2)</f>
        <v>0</v>
      </c>
      <c r="BL206" s="19" t="s">
        <v>175</v>
      </c>
      <c r="BM206" s="256" t="s">
        <v>1245</v>
      </c>
    </row>
    <row r="207" spans="1:65" s="2" customFormat="1" ht="33" customHeight="1">
      <c r="A207" s="40"/>
      <c r="B207" s="41"/>
      <c r="C207" s="245" t="s">
        <v>77</v>
      </c>
      <c r="D207" s="245" t="s">
        <v>170</v>
      </c>
      <c r="E207" s="246" t="s">
        <v>3222</v>
      </c>
      <c r="F207" s="247" t="s">
        <v>3223</v>
      </c>
      <c r="G207" s="248" t="s">
        <v>2655</v>
      </c>
      <c r="H207" s="249">
        <v>1</v>
      </c>
      <c r="I207" s="250"/>
      <c r="J207" s="251">
        <f>ROUND(I207*H207,2)</f>
        <v>0</v>
      </c>
      <c r="K207" s="247" t="s">
        <v>1</v>
      </c>
      <c r="L207" s="46"/>
      <c r="M207" s="252" t="s">
        <v>1</v>
      </c>
      <c r="N207" s="253" t="s">
        <v>42</v>
      </c>
      <c r="O207" s="93"/>
      <c r="P207" s="254">
        <f>O207*H207</f>
        <v>0</v>
      </c>
      <c r="Q207" s="254">
        <v>0</v>
      </c>
      <c r="R207" s="254">
        <f>Q207*H207</f>
        <v>0</v>
      </c>
      <c r="S207" s="254">
        <v>0</v>
      </c>
      <c r="T207" s="255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56" t="s">
        <v>175</v>
      </c>
      <c r="AT207" s="256" t="s">
        <v>170</v>
      </c>
      <c r="AU207" s="256" t="s">
        <v>87</v>
      </c>
      <c r="AY207" s="19" t="s">
        <v>167</v>
      </c>
      <c r="BE207" s="257">
        <f>IF(N207="základní",J207,0)</f>
        <v>0</v>
      </c>
      <c r="BF207" s="257">
        <f>IF(N207="snížená",J207,0)</f>
        <v>0</v>
      </c>
      <c r="BG207" s="257">
        <f>IF(N207="zákl. přenesená",J207,0)</f>
        <v>0</v>
      </c>
      <c r="BH207" s="257">
        <f>IF(N207="sníž. přenesená",J207,0)</f>
        <v>0</v>
      </c>
      <c r="BI207" s="257">
        <f>IF(N207="nulová",J207,0)</f>
        <v>0</v>
      </c>
      <c r="BJ207" s="19" t="s">
        <v>85</v>
      </c>
      <c r="BK207" s="257">
        <f>ROUND(I207*H207,2)</f>
        <v>0</v>
      </c>
      <c r="BL207" s="19" t="s">
        <v>175</v>
      </c>
      <c r="BM207" s="256" t="s">
        <v>1248</v>
      </c>
    </row>
    <row r="208" spans="1:65" s="2" customFormat="1" ht="33" customHeight="1">
      <c r="A208" s="40"/>
      <c r="B208" s="41"/>
      <c r="C208" s="245" t="s">
        <v>77</v>
      </c>
      <c r="D208" s="245" t="s">
        <v>170</v>
      </c>
      <c r="E208" s="246" t="s">
        <v>3224</v>
      </c>
      <c r="F208" s="247" t="s">
        <v>3225</v>
      </c>
      <c r="G208" s="248" t="s">
        <v>2655</v>
      </c>
      <c r="H208" s="249">
        <v>1</v>
      </c>
      <c r="I208" s="250"/>
      <c r="J208" s="251">
        <f>ROUND(I208*H208,2)</f>
        <v>0</v>
      </c>
      <c r="K208" s="247" t="s">
        <v>1</v>
      </c>
      <c r="L208" s="46"/>
      <c r="M208" s="252" t="s">
        <v>1</v>
      </c>
      <c r="N208" s="253" t="s">
        <v>42</v>
      </c>
      <c r="O208" s="93"/>
      <c r="P208" s="254">
        <f>O208*H208</f>
        <v>0</v>
      </c>
      <c r="Q208" s="254">
        <v>0</v>
      </c>
      <c r="R208" s="254">
        <f>Q208*H208</f>
        <v>0</v>
      </c>
      <c r="S208" s="254">
        <v>0</v>
      </c>
      <c r="T208" s="255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56" t="s">
        <v>175</v>
      </c>
      <c r="AT208" s="256" t="s">
        <v>170</v>
      </c>
      <c r="AU208" s="256" t="s">
        <v>87</v>
      </c>
      <c r="AY208" s="19" t="s">
        <v>167</v>
      </c>
      <c r="BE208" s="257">
        <f>IF(N208="základní",J208,0)</f>
        <v>0</v>
      </c>
      <c r="BF208" s="257">
        <f>IF(N208="snížená",J208,0)</f>
        <v>0</v>
      </c>
      <c r="BG208" s="257">
        <f>IF(N208="zákl. přenesená",J208,0)</f>
        <v>0</v>
      </c>
      <c r="BH208" s="257">
        <f>IF(N208="sníž. přenesená",J208,0)</f>
        <v>0</v>
      </c>
      <c r="BI208" s="257">
        <f>IF(N208="nulová",J208,0)</f>
        <v>0</v>
      </c>
      <c r="BJ208" s="19" t="s">
        <v>85</v>
      </c>
      <c r="BK208" s="257">
        <f>ROUND(I208*H208,2)</f>
        <v>0</v>
      </c>
      <c r="BL208" s="19" t="s">
        <v>175</v>
      </c>
      <c r="BM208" s="256" t="s">
        <v>1251</v>
      </c>
    </row>
    <row r="209" spans="1:65" s="2" customFormat="1" ht="21.75" customHeight="1">
      <c r="A209" s="40"/>
      <c r="B209" s="41"/>
      <c r="C209" s="245" t="s">
        <v>77</v>
      </c>
      <c r="D209" s="245" t="s">
        <v>170</v>
      </c>
      <c r="E209" s="246" t="s">
        <v>3226</v>
      </c>
      <c r="F209" s="247" t="s">
        <v>3227</v>
      </c>
      <c r="G209" s="248" t="s">
        <v>2655</v>
      </c>
      <c r="H209" s="249">
        <v>1</v>
      </c>
      <c r="I209" s="250"/>
      <c r="J209" s="251">
        <f>ROUND(I209*H209,2)</f>
        <v>0</v>
      </c>
      <c r="K209" s="247" t="s">
        <v>1</v>
      </c>
      <c r="L209" s="46"/>
      <c r="M209" s="252" t="s">
        <v>1</v>
      </c>
      <c r="N209" s="253" t="s">
        <v>42</v>
      </c>
      <c r="O209" s="93"/>
      <c r="P209" s="254">
        <f>O209*H209</f>
        <v>0</v>
      </c>
      <c r="Q209" s="254">
        <v>0</v>
      </c>
      <c r="R209" s="254">
        <f>Q209*H209</f>
        <v>0</v>
      </c>
      <c r="S209" s="254">
        <v>0</v>
      </c>
      <c r="T209" s="255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56" t="s">
        <v>175</v>
      </c>
      <c r="AT209" s="256" t="s">
        <v>170</v>
      </c>
      <c r="AU209" s="256" t="s">
        <v>87</v>
      </c>
      <c r="AY209" s="19" t="s">
        <v>167</v>
      </c>
      <c r="BE209" s="257">
        <f>IF(N209="základní",J209,0)</f>
        <v>0</v>
      </c>
      <c r="BF209" s="257">
        <f>IF(N209="snížená",J209,0)</f>
        <v>0</v>
      </c>
      <c r="BG209" s="257">
        <f>IF(N209="zákl. přenesená",J209,0)</f>
        <v>0</v>
      </c>
      <c r="BH209" s="257">
        <f>IF(N209="sníž. přenesená",J209,0)</f>
        <v>0</v>
      </c>
      <c r="BI209" s="257">
        <f>IF(N209="nulová",J209,0)</f>
        <v>0</v>
      </c>
      <c r="BJ209" s="19" t="s">
        <v>85</v>
      </c>
      <c r="BK209" s="257">
        <f>ROUND(I209*H209,2)</f>
        <v>0</v>
      </c>
      <c r="BL209" s="19" t="s">
        <v>175</v>
      </c>
      <c r="BM209" s="256" t="s">
        <v>1254</v>
      </c>
    </row>
    <row r="210" spans="1:65" s="2" customFormat="1" ht="21.75" customHeight="1">
      <c r="A210" s="40"/>
      <c r="B210" s="41"/>
      <c r="C210" s="245" t="s">
        <v>77</v>
      </c>
      <c r="D210" s="245" t="s">
        <v>170</v>
      </c>
      <c r="E210" s="246" t="s">
        <v>3228</v>
      </c>
      <c r="F210" s="247" t="s">
        <v>3229</v>
      </c>
      <c r="G210" s="248" t="s">
        <v>2655</v>
      </c>
      <c r="H210" s="249">
        <v>1</v>
      </c>
      <c r="I210" s="250"/>
      <c r="J210" s="251">
        <f>ROUND(I210*H210,2)</f>
        <v>0</v>
      </c>
      <c r="K210" s="247" t="s">
        <v>1</v>
      </c>
      <c r="L210" s="46"/>
      <c r="M210" s="252" t="s">
        <v>1</v>
      </c>
      <c r="N210" s="253" t="s">
        <v>42</v>
      </c>
      <c r="O210" s="93"/>
      <c r="P210" s="254">
        <f>O210*H210</f>
        <v>0</v>
      </c>
      <c r="Q210" s="254">
        <v>0</v>
      </c>
      <c r="R210" s="254">
        <f>Q210*H210</f>
        <v>0</v>
      </c>
      <c r="S210" s="254">
        <v>0</v>
      </c>
      <c r="T210" s="255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56" t="s">
        <v>175</v>
      </c>
      <c r="AT210" s="256" t="s">
        <v>170</v>
      </c>
      <c r="AU210" s="256" t="s">
        <v>87</v>
      </c>
      <c r="AY210" s="19" t="s">
        <v>167</v>
      </c>
      <c r="BE210" s="257">
        <f>IF(N210="základní",J210,0)</f>
        <v>0</v>
      </c>
      <c r="BF210" s="257">
        <f>IF(N210="snížená",J210,0)</f>
        <v>0</v>
      </c>
      <c r="BG210" s="257">
        <f>IF(N210="zákl. přenesená",J210,0)</f>
        <v>0</v>
      </c>
      <c r="BH210" s="257">
        <f>IF(N210="sníž. přenesená",J210,0)</f>
        <v>0</v>
      </c>
      <c r="BI210" s="257">
        <f>IF(N210="nulová",J210,0)</f>
        <v>0</v>
      </c>
      <c r="BJ210" s="19" t="s">
        <v>85</v>
      </c>
      <c r="BK210" s="257">
        <f>ROUND(I210*H210,2)</f>
        <v>0</v>
      </c>
      <c r="BL210" s="19" t="s">
        <v>175</v>
      </c>
      <c r="BM210" s="256" t="s">
        <v>1257</v>
      </c>
    </row>
    <row r="211" spans="1:65" s="2" customFormat="1" ht="21.75" customHeight="1">
      <c r="A211" s="40"/>
      <c r="B211" s="41"/>
      <c r="C211" s="245" t="s">
        <v>77</v>
      </c>
      <c r="D211" s="245" t="s">
        <v>170</v>
      </c>
      <c r="E211" s="246" t="s">
        <v>3230</v>
      </c>
      <c r="F211" s="247" t="s">
        <v>3231</v>
      </c>
      <c r="G211" s="248" t="s">
        <v>2655</v>
      </c>
      <c r="H211" s="249">
        <v>1</v>
      </c>
      <c r="I211" s="250"/>
      <c r="J211" s="251">
        <f>ROUND(I211*H211,2)</f>
        <v>0</v>
      </c>
      <c r="K211" s="247" t="s">
        <v>1</v>
      </c>
      <c r="L211" s="46"/>
      <c r="M211" s="252" t="s">
        <v>1</v>
      </c>
      <c r="N211" s="253" t="s">
        <v>42</v>
      </c>
      <c r="O211" s="93"/>
      <c r="P211" s="254">
        <f>O211*H211</f>
        <v>0</v>
      </c>
      <c r="Q211" s="254">
        <v>0</v>
      </c>
      <c r="R211" s="254">
        <f>Q211*H211</f>
        <v>0</v>
      </c>
      <c r="S211" s="254">
        <v>0</v>
      </c>
      <c r="T211" s="255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56" t="s">
        <v>175</v>
      </c>
      <c r="AT211" s="256" t="s">
        <v>170</v>
      </c>
      <c r="AU211" s="256" t="s">
        <v>87</v>
      </c>
      <c r="AY211" s="19" t="s">
        <v>167</v>
      </c>
      <c r="BE211" s="257">
        <f>IF(N211="základní",J211,0)</f>
        <v>0</v>
      </c>
      <c r="BF211" s="257">
        <f>IF(N211="snížená",J211,0)</f>
        <v>0</v>
      </c>
      <c r="BG211" s="257">
        <f>IF(N211="zákl. přenesená",J211,0)</f>
        <v>0</v>
      </c>
      <c r="BH211" s="257">
        <f>IF(N211="sníž. přenesená",J211,0)</f>
        <v>0</v>
      </c>
      <c r="BI211" s="257">
        <f>IF(N211="nulová",J211,0)</f>
        <v>0</v>
      </c>
      <c r="BJ211" s="19" t="s">
        <v>85</v>
      </c>
      <c r="BK211" s="257">
        <f>ROUND(I211*H211,2)</f>
        <v>0</v>
      </c>
      <c r="BL211" s="19" t="s">
        <v>175</v>
      </c>
      <c r="BM211" s="256" t="s">
        <v>1260</v>
      </c>
    </row>
    <row r="212" spans="1:65" s="2" customFormat="1" ht="21.75" customHeight="1">
      <c r="A212" s="40"/>
      <c r="B212" s="41"/>
      <c r="C212" s="245" t="s">
        <v>77</v>
      </c>
      <c r="D212" s="245" t="s">
        <v>170</v>
      </c>
      <c r="E212" s="246" t="s">
        <v>3232</v>
      </c>
      <c r="F212" s="247" t="s">
        <v>3233</v>
      </c>
      <c r="G212" s="248" t="s">
        <v>2655</v>
      </c>
      <c r="H212" s="249">
        <v>2</v>
      </c>
      <c r="I212" s="250"/>
      <c r="J212" s="251">
        <f>ROUND(I212*H212,2)</f>
        <v>0</v>
      </c>
      <c r="K212" s="247" t="s">
        <v>1</v>
      </c>
      <c r="L212" s="46"/>
      <c r="M212" s="252" t="s">
        <v>1</v>
      </c>
      <c r="N212" s="253" t="s">
        <v>42</v>
      </c>
      <c r="O212" s="93"/>
      <c r="P212" s="254">
        <f>O212*H212</f>
        <v>0</v>
      </c>
      <c r="Q212" s="254">
        <v>0</v>
      </c>
      <c r="R212" s="254">
        <f>Q212*H212</f>
        <v>0</v>
      </c>
      <c r="S212" s="254">
        <v>0</v>
      </c>
      <c r="T212" s="255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56" t="s">
        <v>175</v>
      </c>
      <c r="AT212" s="256" t="s">
        <v>170</v>
      </c>
      <c r="AU212" s="256" t="s">
        <v>87</v>
      </c>
      <c r="AY212" s="19" t="s">
        <v>167</v>
      </c>
      <c r="BE212" s="257">
        <f>IF(N212="základní",J212,0)</f>
        <v>0</v>
      </c>
      <c r="BF212" s="257">
        <f>IF(N212="snížená",J212,0)</f>
        <v>0</v>
      </c>
      <c r="BG212" s="257">
        <f>IF(N212="zákl. přenesená",J212,0)</f>
        <v>0</v>
      </c>
      <c r="BH212" s="257">
        <f>IF(N212="sníž. přenesená",J212,0)</f>
        <v>0</v>
      </c>
      <c r="BI212" s="257">
        <f>IF(N212="nulová",J212,0)</f>
        <v>0</v>
      </c>
      <c r="BJ212" s="19" t="s">
        <v>85</v>
      </c>
      <c r="BK212" s="257">
        <f>ROUND(I212*H212,2)</f>
        <v>0</v>
      </c>
      <c r="BL212" s="19" t="s">
        <v>175</v>
      </c>
      <c r="BM212" s="256" t="s">
        <v>1263</v>
      </c>
    </row>
    <row r="213" spans="1:65" s="2" customFormat="1" ht="21.75" customHeight="1">
      <c r="A213" s="40"/>
      <c r="B213" s="41"/>
      <c r="C213" s="245" t="s">
        <v>77</v>
      </c>
      <c r="D213" s="245" t="s">
        <v>170</v>
      </c>
      <c r="E213" s="246" t="s">
        <v>3234</v>
      </c>
      <c r="F213" s="247" t="s">
        <v>3235</v>
      </c>
      <c r="G213" s="248" t="s">
        <v>2655</v>
      </c>
      <c r="H213" s="249">
        <v>1</v>
      </c>
      <c r="I213" s="250"/>
      <c r="J213" s="251">
        <f>ROUND(I213*H213,2)</f>
        <v>0</v>
      </c>
      <c r="K213" s="247" t="s">
        <v>1</v>
      </c>
      <c r="L213" s="46"/>
      <c r="M213" s="252" t="s">
        <v>1</v>
      </c>
      <c r="N213" s="253" t="s">
        <v>42</v>
      </c>
      <c r="O213" s="93"/>
      <c r="P213" s="254">
        <f>O213*H213</f>
        <v>0</v>
      </c>
      <c r="Q213" s="254">
        <v>0</v>
      </c>
      <c r="R213" s="254">
        <f>Q213*H213</f>
        <v>0</v>
      </c>
      <c r="S213" s="254">
        <v>0</v>
      </c>
      <c r="T213" s="255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56" t="s">
        <v>175</v>
      </c>
      <c r="AT213" s="256" t="s">
        <v>170</v>
      </c>
      <c r="AU213" s="256" t="s">
        <v>87</v>
      </c>
      <c r="AY213" s="19" t="s">
        <v>167</v>
      </c>
      <c r="BE213" s="257">
        <f>IF(N213="základní",J213,0)</f>
        <v>0</v>
      </c>
      <c r="BF213" s="257">
        <f>IF(N213="snížená",J213,0)</f>
        <v>0</v>
      </c>
      <c r="BG213" s="257">
        <f>IF(N213="zákl. přenesená",J213,0)</f>
        <v>0</v>
      </c>
      <c r="BH213" s="257">
        <f>IF(N213="sníž. přenesená",J213,0)</f>
        <v>0</v>
      </c>
      <c r="BI213" s="257">
        <f>IF(N213="nulová",J213,0)</f>
        <v>0</v>
      </c>
      <c r="BJ213" s="19" t="s">
        <v>85</v>
      </c>
      <c r="BK213" s="257">
        <f>ROUND(I213*H213,2)</f>
        <v>0</v>
      </c>
      <c r="BL213" s="19" t="s">
        <v>175</v>
      </c>
      <c r="BM213" s="256" t="s">
        <v>1266</v>
      </c>
    </row>
    <row r="214" spans="1:63" s="12" customFormat="1" ht="22.8" customHeight="1">
      <c r="A214" s="12"/>
      <c r="B214" s="229"/>
      <c r="C214" s="230"/>
      <c r="D214" s="231" t="s">
        <v>76</v>
      </c>
      <c r="E214" s="243" t="s">
        <v>2738</v>
      </c>
      <c r="F214" s="243" t="s">
        <v>3236</v>
      </c>
      <c r="G214" s="230"/>
      <c r="H214" s="230"/>
      <c r="I214" s="233"/>
      <c r="J214" s="244">
        <f>BK214</f>
        <v>0</v>
      </c>
      <c r="K214" s="230"/>
      <c r="L214" s="235"/>
      <c r="M214" s="236"/>
      <c r="N214" s="237"/>
      <c r="O214" s="237"/>
      <c r="P214" s="238">
        <f>SUM(P215:P217)</f>
        <v>0</v>
      </c>
      <c r="Q214" s="237"/>
      <c r="R214" s="238">
        <f>SUM(R215:R217)</f>
        <v>0</v>
      </c>
      <c r="S214" s="237"/>
      <c r="T214" s="239">
        <f>SUM(T215:T217)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40" t="s">
        <v>85</v>
      </c>
      <c r="AT214" s="241" t="s">
        <v>76</v>
      </c>
      <c r="AU214" s="241" t="s">
        <v>85</v>
      </c>
      <c r="AY214" s="240" t="s">
        <v>167</v>
      </c>
      <c r="BK214" s="242">
        <f>SUM(BK215:BK217)</f>
        <v>0</v>
      </c>
    </row>
    <row r="215" spans="1:65" s="2" customFormat="1" ht="44.25" customHeight="1">
      <c r="A215" s="40"/>
      <c r="B215" s="41"/>
      <c r="C215" s="245" t="s">
        <v>77</v>
      </c>
      <c r="D215" s="245" t="s">
        <v>170</v>
      </c>
      <c r="E215" s="246" t="s">
        <v>3237</v>
      </c>
      <c r="F215" s="247" t="s">
        <v>3238</v>
      </c>
      <c r="G215" s="248" t="s">
        <v>2655</v>
      </c>
      <c r="H215" s="249">
        <v>1</v>
      </c>
      <c r="I215" s="250"/>
      <c r="J215" s="251">
        <f>ROUND(I215*H215,2)</f>
        <v>0</v>
      </c>
      <c r="K215" s="247" t="s">
        <v>1</v>
      </c>
      <c r="L215" s="46"/>
      <c r="M215" s="252" t="s">
        <v>1</v>
      </c>
      <c r="N215" s="253" t="s">
        <v>42</v>
      </c>
      <c r="O215" s="93"/>
      <c r="P215" s="254">
        <f>O215*H215</f>
        <v>0</v>
      </c>
      <c r="Q215" s="254">
        <v>0</v>
      </c>
      <c r="R215" s="254">
        <f>Q215*H215</f>
        <v>0</v>
      </c>
      <c r="S215" s="254">
        <v>0</v>
      </c>
      <c r="T215" s="255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56" t="s">
        <v>175</v>
      </c>
      <c r="AT215" s="256" t="s">
        <v>170</v>
      </c>
      <c r="AU215" s="256" t="s">
        <v>87</v>
      </c>
      <c r="AY215" s="19" t="s">
        <v>167</v>
      </c>
      <c r="BE215" s="257">
        <f>IF(N215="základní",J215,0)</f>
        <v>0</v>
      </c>
      <c r="BF215" s="257">
        <f>IF(N215="snížená",J215,0)</f>
        <v>0</v>
      </c>
      <c r="BG215" s="257">
        <f>IF(N215="zákl. přenesená",J215,0)</f>
        <v>0</v>
      </c>
      <c r="BH215" s="257">
        <f>IF(N215="sníž. přenesená",J215,0)</f>
        <v>0</v>
      </c>
      <c r="BI215" s="257">
        <f>IF(N215="nulová",J215,0)</f>
        <v>0</v>
      </c>
      <c r="BJ215" s="19" t="s">
        <v>85</v>
      </c>
      <c r="BK215" s="257">
        <f>ROUND(I215*H215,2)</f>
        <v>0</v>
      </c>
      <c r="BL215" s="19" t="s">
        <v>175</v>
      </c>
      <c r="BM215" s="256" t="s">
        <v>1269</v>
      </c>
    </row>
    <row r="216" spans="1:65" s="2" customFormat="1" ht="16.5" customHeight="1">
      <c r="A216" s="40"/>
      <c r="B216" s="41"/>
      <c r="C216" s="245" t="s">
        <v>77</v>
      </c>
      <c r="D216" s="245" t="s">
        <v>170</v>
      </c>
      <c r="E216" s="246" t="s">
        <v>3239</v>
      </c>
      <c r="F216" s="247" t="s">
        <v>3240</v>
      </c>
      <c r="G216" s="248" t="s">
        <v>2655</v>
      </c>
      <c r="H216" s="249">
        <v>1</v>
      </c>
      <c r="I216" s="250"/>
      <c r="J216" s="251">
        <f>ROUND(I216*H216,2)</f>
        <v>0</v>
      </c>
      <c r="K216" s="247" t="s">
        <v>1</v>
      </c>
      <c r="L216" s="46"/>
      <c r="M216" s="252" t="s">
        <v>1</v>
      </c>
      <c r="N216" s="253" t="s">
        <v>42</v>
      </c>
      <c r="O216" s="93"/>
      <c r="P216" s="254">
        <f>O216*H216</f>
        <v>0</v>
      </c>
      <c r="Q216" s="254">
        <v>0</v>
      </c>
      <c r="R216" s="254">
        <f>Q216*H216</f>
        <v>0</v>
      </c>
      <c r="S216" s="254">
        <v>0</v>
      </c>
      <c r="T216" s="255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56" t="s">
        <v>175</v>
      </c>
      <c r="AT216" s="256" t="s">
        <v>170</v>
      </c>
      <c r="AU216" s="256" t="s">
        <v>87</v>
      </c>
      <c r="AY216" s="19" t="s">
        <v>167</v>
      </c>
      <c r="BE216" s="257">
        <f>IF(N216="základní",J216,0)</f>
        <v>0</v>
      </c>
      <c r="BF216" s="257">
        <f>IF(N216="snížená",J216,0)</f>
        <v>0</v>
      </c>
      <c r="BG216" s="257">
        <f>IF(N216="zákl. přenesená",J216,0)</f>
        <v>0</v>
      </c>
      <c r="BH216" s="257">
        <f>IF(N216="sníž. přenesená",J216,0)</f>
        <v>0</v>
      </c>
      <c r="BI216" s="257">
        <f>IF(N216="nulová",J216,0)</f>
        <v>0</v>
      </c>
      <c r="BJ216" s="19" t="s">
        <v>85</v>
      </c>
      <c r="BK216" s="257">
        <f>ROUND(I216*H216,2)</f>
        <v>0</v>
      </c>
      <c r="BL216" s="19" t="s">
        <v>175</v>
      </c>
      <c r="BM216" s="256" t="s">
        <v>1273</v>
      </c>
    </row>
    <row r="217" spans="1:65" s="2" customFormat="1" ht="16.5" customHeight="1">
      <c r="A217" s="40"/>
      <c r="B217" s="41"/>
      <c r="C217" s="245" t="s">
        <v>77</v>
      </c>
      <c r="D217" s="245" t="s">
        <v>170</v>
      </c>
      <c r="E217" s="246" t="s">
        <v>3241</v>
      </c>
      <c r="F217" s="247" t="s">
        <v>3242</v>
      </c>
      <c r="G217" s="248" t="s">
        <v>2655</v>
      </c>
      <c r="H217" s="249">
        <v>1</v>
      </c>
      <c r="I217" s="250"/>
      <c r="J217" s="251">
        <f>ROUND(I217*H217,2)</f>
        <v>0</v>
      </c>
      <c r="K217" s="247" t="s">
        <v>1</v>
      </c>
      <c r="L217" s="46"/>
      <c r="M217" s="252" t="s">
        <v>1</v>
      </c>
      <c r="N217" s="253" t="s">
        <v>42</v>
      </c>
      <c r="O217" s="93"/>
      <c r="P217" s="254">
        <f>O217*H217</f>
        <v>0</v>
      </c>
      <c r="Q217" s="254">
        <v>0</v>
      </c>
      <c r="R217" s="254">
        <f>Q217*H217</f>
        <v>0</v>
      </c>
      <c r="S217" s="254">
        <v>0</v>
      </c>
      <c r="T217" s="255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56" t="s">
        <v>175</v>
      </c>
      <c r="AT217" s="256" t="s">
        <v>170</v>
      </c>
      <c r="AU217" s="256" t="s">
        <v>87</v>
      </c>
      <c r="AY217" s="19" t="s">
        <v>167</v>
      </c>
      <c r="BE217" s="257">
        <f>IF(N217="základní",J217,0)</f>
        <v>0</v>
      </c>
      <c r="BF217" s="257">
        <f>IF(N217="snížená",J217,0)</f>
        <v>0</v>
      </c>
      <c r="BG217" s="257">
        <f>IF(N217="zákl. přenesená",J217,0)</f>
        <v>0</v>
      </c>
      <c r="BH217" s="257">
        <f>IF(N217="sníž. přenesená",J217,0)</f>
        <v>0</v>
      </c>
      <c r="BI217" s="257">
        <f>IF(N217="nulová",J217,0)</f>
        <v>0</v>
      </c>
      <c r="BJ217" s="19" t="s">
        <v>85</v>
      </c>
      <c r="BK217" s="257">
        <f>ROUND(I217*H217,2)</f>
        <v>0</v>
      </c>
      <c r="BL217" s="19" t="s">
        <v>175</v>
      </c>
      <c r="BM217" s="256" t="s">
        <v>1276</v>
      </c>
    </row>
    <row r="218" spans="1:63" s="12" customFormat="1" ht="22.8" customHeight="1">
      <c r="A218" s="12"/>
      <c r="B218" s="229"/>
      <c r="C218" s="230"/>
      <c r="D218" s="231" t="s">
        <v>76</v>
      </c>
      <c r="E218" s="243" t="s">
        <v>2746</v>
      </c>
      <c r="F218" s="243" t="s">
        <v>3243</v>
      </c>
      <c r="G218" s="230"/>
      <c r="H218" s="230"/>
      <c r="I218" s="233"/>
      <c r="J218" s="244">
        <f>BK218</f>
        <v>0</v>
      </c>
      <c r="K218" s="230"/>
      <c r="L218" s="235"/>
      <c r="M218" s="236"/>
      <c r="N218" s="237"/>
      <c r="O218" s="237"/>
      <c r="P218" s="238">
        <f>P219+P234+P241+P247+P252+P254+P260+P266+P272+P277+P289</f>
        <v>0</v>
      </c>
      <c r="Q218" s="237"/>
      <c r="R218" s="238">
        <f>R219+R234+R241+R247+R252+R254+R260+R266+R272+R277+R289</f>
        <v>0</v>
      </c>
      <c r="S218" s="237"/>
      <c r="T218" s="239">
        <f>T219+T234+T241+T247+T252+T254+T260+T266+T272+T277+T289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40" t="s">
        <v>85</v>
      </c>
      <c r="AT218" s="241" t="s">
        <v>76</v>
      </c>
      <c r="AU218" s="241" t="s">
        <v>85</v>
      </c>
      <c r="AY218" s="240" t="s">
        <v>167</v>
      </c>
      <c r="BK218" s="242">
        <f>BK219+BK234+BK241+BK247+BK252+BK254+BK260+BK266+BK272+BK277+BK289</f>
        <v>0</v>
      </c>
    </row>
    <row r="219" spans="1:63" s="12" customFormat="1" ht="20.85" customHeight="1">
      <c r="A219" s="12"/>
      <c r="B219" s="229"/>
      <c r="C219" s="230"/>
      <c r="D219" s="231" t="s">
        <v>76</v>
      </c>
      <c r="E219" s="243" t="s">
        <v>2748</v>
      </c>
      <c r="F219" s="243" t="s">
        <v>3244</v>
      </c>
      <c r="G219" s="230"/>
      <c r="H219" s="230"/>
      <c r="I219" s="233"/>
      <c r="J219" s="244">
        <f>BK219</f>
        <v>0</v>
      </c>
      <c r="K219" s="230"/>
      <c r="L219" s="235"/>
      <c r="M219" s="236"/>
      <c r="N219" s="237"/>
      <c r="O219" s="237"/>
      <c r="P219" s="238">
        <f>SUM(P220:P233)</f>
        <v>0</v>
      </c>
      <c r="Q219" s="237"/>
      <c r="R219" s="238">
        <f>SUM(R220:R233)</f>
        <v>0</v>
      </c>
      <c r="S219" s="237"/>
      <c r="T219" s="239">
        <f>SUM(T220:T233)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40" t="s">
        <v>85</v>
      </c>
      <c r="AT219" s="241" t="s">
        <v>76</v>
      </c>
      <c r="AU219" s="241" t="s">
        <v>87</v>
      </c>
      <c r="AY219" s="240" t="s">
        <v>167</v>
      </c>
      <c r="BK219" s="242">
        <f>SUM(BK220:BK233)</f>
        <v>0</v>
      </c>
    </row>
    <row r="220" spans="1:65" s="2" customFormat="1" ht="55.5" customHeight="1">
      <c r="A220" s="40"/>
      <c r="B220" s="41"/>
      <c r="C220" s="245" t="s">
        <v>77</v>
      </c>
      <c r="D220" s="245" t="s">
        <v>170</v>
      </c>
      <c r="E220" s="246" t="s">
        <v>3245</v>
      </c>
      <c r="F220" s="247" t="s">
        <v>3246</v>
      </c>
      <c r="G220" s="248" t="s">
        <v>2655</v>
      </c>
      <c r="H220" s="249">
        <v>3</v>
      </c>
      <c r="I220" s="250"/>
      <c r="J220" s="251">
        <f>ROUND(I220*H220,2)</f>
        <v>0</v>
      </c>
      <c r="K220" s="247" t="s">
        <v>1</v>
      </c>
      <c r="L220" s="46"/>
      <c r="M220" s="252" t="s">
        <v>1</v>
      </c>
      <c r="N220" s="253" t="s">
        <v>42</v>
      </c>
      <c r="O220" s="93"/>
      <c r="P220" s="254">
        <f>O220*H220</f>
        <v>0</v>
      </c>
      <c r="Q220" s="254">
        <v>0</v>
      </c>
      <c r="R220" s="254">
        <f>Q220*H220</f>
        <v>0</v>
      </c>
      <c r="S220" s="254">
        <v>0</v>
      </c>
      <c r="T220" s="255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56" t="s">
        <v>175</v>
      </c>
      <c r="AT220" s="256" t="s">
        <v>170</v>
      </c>
      <c r="AU220" s="256" t="s">
        <v>209</v>
      </c>
      <c r="AY220" s="19" t="s">
        <v>167</v>
      </c>
      <c r="BE220" s="257">
        <f>IF(N220="základní",J220,0)</f>
        <v>0</v>
      </c>
      <c r="BF220" s="257">
        <f>IF(N220="snížená",J220,0)</f>
        <v>0</v>
      </c>
      <c r="BG220" s="257">
        <f>IF(N220="zákl. přenesená",J220,0)</f>
        <v>0</v>
      </c>
      <c r="BH220" s="257">
        <f>IF(N220="sníž. přenesená",J220,0)</f>
        <v>0</v>
      </c>
      <c r="BI220" s="257">
        <f>IF(N220="nulová",J220,0)</f>
        <v>0</v>
      </c>
      <c r="BJ220" s="19" t="s">
        <v>85</v>
      </c>
      <c r="BK220" s="257">
        <f>ROUND(I220*H220,2)</f>
        <v>0</v>
      </c>
      <c r="BL220" s="19" t="s">
        <v>175</v>
      </c>
      <c r="BM220" s="256" t="s">
        <v>1279</v>
      </c>
    </row>
    <row r="221" spans="1:65" s="2" customFormat="1" ht="21.75" customHeight="1">
      <c r="A221" s="40"/>
      <c r="B221" s="41"/>
      <c r="C221" s="245" t="s">
        <v>77</v>
      </c>
      <c r="D221" s="245" t="s">
        <v>170</v>
      </c>
      <c r="E221" s="246" t="s">
        <v>3247</v>
      </c>
      <c r="F221" s="247" t="s">
        <v>3248</v>
      </c>
      <c r="G221" s="248" t="s">
        <v>2655</v>
      </c>
      <c r="H221" s="249">
        <v>3</v>
      </c>
      <c r="I221" s="250"/>
      <c r="J221" s="251">
        <f>ROUND(I221*H221,2)</f>
        <v>0</v>
      </c>
      <c r="K221" s="247" t="s">
        <v>1</v>
      </c>
      <c r="L221" s="46"/>
      <c r="M221" s="252" t="s">
        <v>1</v>
      </c>
      <c r="N221" s="253" t="s">
        <v>42</v>
      </c>
      <c r="O221" s="93"/>
      <c r="P221" s="254">
        <f>O221*H221</f>
        <v>0</v>
      </c>
      <c r="Q221" s="254">
        <v>0</v>
      </c>
      <c r="R221" s="254">
        <f>Q221*H221</f>
        <v>0</v>
      </c>
      <c r="S221" s="254">
        <v>0</v>
      </c>
      <c r="T221" s="255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56" t="s">
        <v>175</v>
      </c>
      <c r="AT221" s="256" t="s">
        <v>170</v>
      </c>
      <c r="AU221" s="256" t="s">
        <v>209</v>
      </c>
      <c r="AY221" s="19" t="s">
        <v>167</v>
      </c>
      <c r="BE221" s="257">
        <f>IF(N221="základní",J221,0)</f>
        <v>0</v>
      </c>
      <c r="BF221" s="257">
        <f>IF(N221="snížená",J221,0)</f>
        <v>0</v>
      </c>
      <c r="BG221" s="257">
        <f>IF(N221="zákl. přenesená",J221,0)</f>
        <v>0</v>
      </c>
      <c r="BH221" s="257">
        <f>IF(N221="sníž. přenesená",J221,0)</f>
        <v>0</v>
      </c>
      <c r="BI221" s="257">
        <f>IF(N221="nulová",J221,0)</f>
        <v>0</v>
      </c>
      <c r="BJ221" s="19" t="s">
        <v>85</v>
      </c>
      <c r="BK221" s="257">
        <f>ROUND(I221*H221,2)</f>
        <v>0</v>
      </c>
      <c r="BL221" s="19" t="s">
        <v>175</v>
      </c>
      <c r="BM221" s="256" t="s">
        <v>1282</v>
      </c>
    </row>
    <row r="222" spans="1:65" s="2" customFormat="1" ht="21.75" customHeight="1">
      <c r="A222" s="40"/>
      <c r="B222" s="41"/>
      <c r="C222" s="245" t="s">
        <v>77</v>
      </c>
      <c r="D222" s="245" t="s">
        <v>170</v>
      </c>
      <c r="E222" s="246" t="s">
        <v>3249</v>
      </c>
      <c r="F222" s="247" t="s">
        <v>3250</v>
      </c>
      <c r="G222" s="248" t="s">
        <v>2655</v>
      </c>
      <c r="H222" s="249">
        <v>3</v>
      </c>
      <c r="I222" s="250"/>
      <c r="J222" s="251">
        <f>ROUND(I222*H222,2)</f>
        <v>0</v>
      </c>
      <c r="K222" s="247" t="s">
        <v>1</v>
      </c>
      <c r="L222" s="46"/>
      <c r="M222" s="252" t="s">
        <v>1</v>
      </c>
      <c r="N222" s="253" t="s">
        <v>42</v>
      </c>
      <c r="O222" s="93"/>
      <c r="P222" s="254">
        <f>O222*H222</f>
        <v>0</v>
      </c>
      <c r="Q222" s="254">
        <v>0</v>
      </c>
      <c r="R222" s="254">
        <f>Q222*H222</f>
        <v>0</v>
      </c>
      <c r="S222" s="254">
        <v>0</v>
      </c>
      <c r="T222" s="255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56" t="s">
        <v>175</v>
      </c>
      <c r="AT222" s="256" t="s">
        <v>170</v>
      </c>
      <c r="AU222" s="256" t="s">
        <v>209</v>
      </c>
      <c r="AY222" s="19" t="s">
        <v>167</v>
      </c>
      <c r="BE222" s="257">
        <f>IF(N222="základní",J222,0)</f>
        <v>0</v>
      </c>
      <c r="BF222" s="257">
        <f>IF(N222="snížená",J222,0)</f>
        <v>0</v>
      </c>
      <c r="BG222" s="257">
        <f>IF(N222="zákl. přenesená",J222,0)</f>
        <v>0</v>
      </c>
      <c r="BH222" s="257">
        <f>IF(N222="sníž. přenesená",J222,0)</f>
        <v>0</v>
      </c>
      <c r="BI222" s="257">
        <f>IF(N222="nulová",J222,0)</f>
        <v>0</v>
      </c>
      <c r="BJ222" s="19" t="s">
        <v>85</v>
      </c>
      <c r="BK222" s="257">
        <f>ROUND(I222*H222,2)</f>
        <v>0</v>
      </c>
      <c r="BL222" s="19" t="s">
        <v>175</v>
      </c>
      <c r="BM222" s="256" t="s">
        <v>1285</v>
      </c>
    </row>
    <row r="223" spans="1:65" s="2" customFormat="1" ht="21.75" customHeight="1">
      <c r="A223" s="40"/>
      <c r="B223" s="41"/>
      <c r="C223" s="245" t="s">
        <v>77</v>
      </c>
      <c r="D223" s="245" t="s">
        <v>170</v>
      </c>
      <c r="E223" s="246" t="s">
        <v>3251</v>
      </c>
      <c r="F223" s="247" t="s">
        <v>3252</v>
      </c>
      <c r="G223" s="248" t="s">
        <v>2655</v>
      </c>
      <c r="H223" s="249">
        <v>1</v>
      </c>
      <c r="I223" s="250"/>
      <c r="J223" s="251">
        <f>ROUND(I223*H223,2)</f>
        <v>0</v>
      </c>
      <c r="K223" s="247" t="s">
        <v>1</v>
      </c>
      <c r="L223" s="46"/>
      <c r="M223" s="252" t="s">
        <v>1</v>
      </c>
      <c r="N223" s="253" t="s">
        <v>42</v>
      </c>
      <c r="O223" s="93"/>
      <c r="P223" s="254">
        <f>O223*H223</f>
        <v>0</v>
      </c>
      <c r="Q223" s="254">
        <v>0</v>
      </c>
      <c r="R223" s="254">
        <f>Q223*H223</f>
        <v>0</v>
      </c>
      <c r="S223" s="254">
        <v>0</v>
      </c>
      <c r="T223" s="255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56" t="s">
        <v>175</v>
      </c>
      <c r="AT223" s="256" t="s">
        <v>170</v>
      </c>
      <c r="AU223" s="256" t="s">
        <v>209</v>
      </c>
      <c r="AY223" s="19" t="s">
        <v>167</v>
      </c>
      <c r="BE223" s="257">
        <f>IF(N223="základní",J223,0)</f>
        <v>0</v>
      </c>
      <c r="BF223" s="257">
        <f>IF(N223="snížená",J223,0)</f>
        <v>0</v>
      </c>
      <c r="BG223" s="257">
        <f>IF(N223="zákl. přenesená",J223,0)</f>
        <v>0</v>
      </c>
      <c r="BH223" s="257">
        <f>IF(N223="sníž. přenesená",J223,0)</f>
        <v>0</v>
      </c>
      <c r="BI223" s="257">
        <f>IF(N223="nulová",J223,0)</f>
        <v>0</v>
      </c>
      <c r="BJ223" s="19" t="s">
        <v>85</v>
      </c>
      <c r="BK223" s="257">
        <f>ROUND(I223*H223,2)</f>
        <v>0</v>
      </c>
      <c r="BL223" s="19" t="s">
        <v>175</v>
      </c>
      <c r="BM223" s="256" t="s">
        <v>1288</v>
      </c>
    </row>
    <row r="224" spans="1:65" s="2" customFormat="1" ht="16.5" customHeight="1">
      <c r="A224" s="40"/>
      <c r="B224" s="41"/>
      <c r="C224" s="245" t="s">
        <v>77</v>
      </c>
      <c r="D224" s="245" t="s">
        <v>170</v>
      </c>
      <c r="E224" s="246" t="s">
        <v>3253</v>
      </c>
      <c r="F224" s="247" t="s">
        <v>3254</v>
      </c>
      <c r="G224" s="248" t="s">
        <v>2655</v>
      </c>
      <c r="H224" s="249">
        <v>3</v>
      </c>
      <c r="I224" s="250"/>
      <c r="J224" s="251">
        <f>ROUND(I224*H224,2)</f>
        <v>0</v>
      </c>
      <c r="K224" s="247" t="s">
        <v>1</v>
      </c>
      <c r="L224" s="46"/>
      <c r="M224" s="252" t="s">
        <v>1</v>
      </c>
      <c r="N224" s="253" t="s">
        <v>42</v>
      </c>
      <c r="O224" s="93"/>
      <c r="P224" s="254">
        <f>O224*H224</f>
        <v>0</v>
      </c>
      <c r="Q224" s="254">
        <v>0</v>
      </c>
      <c r="R224" s="254">
        <f>Q224*H224</f>
        <v>0</v>
      </c>
      <c r="S224" s="254">
        <v>0</v>
      </c>
      <c r="T224" s="255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56" t="s">
        <v>175</v>
      </c>
      <c r="AT224" s="256" t="s">
        <v>170</v>
      </c>
      <c r="AU224" s="256" t="s">
        <v>209</v>
      </c>
      <c r="AY224" s="19" t="s">
        <v>167</v>
      </c>
      <c r="BE224" s="257">
        <f>IF(N224="základní",J224,0)</f>
        <v>0</v>
      </c>
      <c r="BF224" s="257">
        <f>IF(N224="snížená",J224,0)</f>
        <v>0</v>
      </c>
      <c r="BG224" s="257">
        <f>IF(N224="zákl. přenesená",J224,0)</f>
        <v>0</v>
      </c>
      <c r="BH224" s="257">
        <f>IF(N224="sníž. přenesená",J224,0)</f>
        <v>0</v>
      </c>
      <c r="BI224" s="257">
        <f>IF(N224="nulová",J224,0)</f>
        <v>0</v>
      </c>
      <c r="BJ224" s="19" t="s">
        <v>85</v>
      </c>
      <c r="BK224" s="257">
        <f>ROUND(I224*H224,2)</f>
        <v>0</v>
      </c>
      <c r="BL224" s="19" t="s">
        <v>175</v>
      </c>
      <c r="BM224" s="256" t="s">
        <v>1291</v>
      </c>
    </row>
    <row r="225" spans="1:65" s="2" customFormat="1" ht="21.75" customHeight="1">
      <c r="A225" s="40"/>
      <c r="B225" s="41"/>
      <c r="C225" s="245" t="s">
        <v>77</v>
      </c>
      <c r="D225" s="245" t="s">
        <v>170</v>
      </c>
      <c r="E225" s="246" t="s">
        <v>3255</v>
      </c>
      <c r="F225" s="247" t="s">
        <v>3256</v>
      </c>
      <c r="G225" s="248" t="s">
        <v>2655</v>
      </c>
      <c r="H225" s="249">
        <v>3</v>
      </c>
      <c r="I225" s="250"/>
      <c r="J225" s="251">
        <f>ROUND(I225*H225,2)</f>
        <v>0</v>
      </c>
      <c r="K225" s="247" t="s">
        <v>1</v>
      </c>
      <c r="L225" s="46"/>
      <c r="M225" s="252" t="s">
        <v>1</v>
      </c>
      <c r="N225" s="253" t="s">
        <v>42</v>
      </c>
      <c r="O225" s="93"/>
      <c r="P225" s="254">
        <f>O225*H225</f>
        <v>0</v>
      </c>
      <c r="Q225" s="254">
        <v>0</v>
      </c>
      <c r="R225" s="254">
        <f>Q225*H225</f>
        <v>0</v>
      </c>
      <c r="S225" s="254">
        <v>0</v>
      </c>
      <c r="T225" s="255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56" t="s">
        <v>175</v>
      </c>
      <c r="AT225" s="256" t="s">
        <v>170</v>
      </c>
      <c r="AU225" s="256" t="s">
        <v>209</v>
      </c>
      <c r="AY225" s="19" t="s">
        <v>167</v>
      </c>
      <c r="BE225" s="257">
        <f>IF(N225="základní",J225,0)</f>
        <v>0</v>
      </c>
      <c r="BF225" s="257">
        <f>IF(N225="snížená",J225,0)</f>
        <v>0</v>
      </c>
      <c r="BG225" s="257">
        <f>IF(N225="zákl. přenesená",J225,0)</f>
        <v>0</v>
      </c>
      <c r="BH225" s="257">
        <f>IF(N225="sníž. přenesená",J225,0)</f>
        <v>0</v>
      </c>
      <c r="BI225" s="257">
        <f>IF(N225="nulová",J225,0)</f>
        <v>0</v>
      </c>
      <c r="BJ225" s="19" t="s">
        <v>85</v>
      </c>
      <c r="BK225" s="257">
        <f>ROUND(I225*H225,2)</f>
        <v>0</v>
      </c>
      <c r="BL225" s="19" t="s">
        <v>175</v>
      </c>
      <c r="BM225" s="256" t="s">
        <v>1294</v>
      </c>
    </row>
    <row r="226" spans="1:65" s="2" customFormat="1" ht="21.75" customHeight="1">
      <c r="A226" s="40"/>
      <c r="B226" s="41"/>
      <c r="C226" s="245" t="s">
        <v>77</v>
      </c>
      <c r="D226" s="245" t="s">
        <v>170</v>
      </c>
      <c r="E226" s="246" t="s">
        <v>3257</v>
      </c>
      <c r="F226" s="247" t="s">
        <v>3258</v>
      </c>
      <c r="G226" s="248" t="s">
        <v>2655</v>
      </c>
      <c r="H226" s="249">
        <v>3</v>
      </c>
      <c r="I226" s="250"/>
      <c r="J226" s="251">
        <f>ROUND(I226*H226,2)</f>
        <v>0</v>
      </c>
      <c r="K226" s="247" t="s">
        <v>1</v>
      </c>
      <c r="L226" s="46"/>
      <c r="M226" s="252" t="s">
        <v>1</v>
      </c>
      <c r="N226" s="253" t="s">
        <v>42</v>
      </c>
      <c r="O226" s="93"/>
      <c r="P226" s="254">
        <f>O226*H226</f>
        <v>0</v>
      </c>
      <c r="Q226" s="254">
        <v>0</v>
      </c>
      <c r="R226" s="254">
        <f>Q226*H226</f>
        <v>0</v>
      </c>
      <c r="S226" s="254">
        <v>0</v>
      </c>
      <c r="T226" s="255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56" t="s">
        <v>175</v>
      </c>
      <c r="AT226" s="256" t="s">
        <v>170</v>
      </c>
      <c r="AU226" s="256" t="s">
        <v>209</v>
      </c>
      <c r="AY226" s="19" t="s">
        <v>167</v>
      </c>
      <c r="BE226" s="257">
        <f>IF(N226="základní",J226,0)</f>
        <v>0</v>
      </c>
      <c r="BF226" s="257">
        <f>IF(N226="snížená",J226,0)</f>
        <v>0</v>
      </c>
      <c r="BG226" s="257">
        <f>IF(N226="zákl. přenesená",J226,0)</f>
        <v>0</v>
      </c>
      <c r="BH226" s="257">
        <f>IF(N226="sníž. přenesená",J226,0)</f>
        <v>0</v>
      </c>
      <c r="BI226" s="257">
        <f>IF(N226="nulová",J226,0)</f>
        <v>0</v>
      </c>
      <c r="BJ226" s="19" t="s">
        <v>85</v>
      </c>
      <c r="BK226" s="257">
        <f>ROUND(I226*H226,2)</f>
        <v>0</v>
      </c>
      <c r="BL226" s="19" t="s">
        <v>175</v>
      </c>
      <c r="BM226" s="256" t="s">
        <v>1298</v>
      </c>
    </row>
    <row r="227" spans="1:65" s="2" customFormat="1" ht="21.75" customHeight="1">
      <c r="A227" s="40"/>
      <c r="B227" s="41"/>
      <c r="C227" s="245" t="s">
        <v>77</v>
      </c>
      <c r="D227" s="245" t="s">
        <v>170</v>
      </c>
      <c r="E227" s="246" t="s">
        <v>3259</v>
      </c>
      <c r="F227" s="247" t="s">
        <v>3260</v>
      </c>
      <c r="G227" s="248" t="s">
        <v>2655</v>
      </c>
      <c r="H227" s="249">
        <v>3</v>
      </c>
      <c r="I227" s="250"/>
      <c r="J227" s="251">
        <f>ROUND(I227*H227,2)</f>
        <v>0</v>
      </c>
      <c r="K227" s="247" t="s">
        <v>1</v>
      </c>
      <c r="L227" s="46"/>
      <c r="M227" s="252" t="s">
        <v>1</v>
      </c>
      <c r="N227" s="253" t="s">
        <v>42</v>
      </c>
      <c r="O227" s="93"/>
      <c r="P227" s="254">
        <f>O227*H227</f>
        <v>0</v>
      </c>
      <c r="Q227" s="254">
        <v>0</v>
      </c>
      <c r="R227" s="254">
        <f>Q227*H227</f>
        <v>0</v>
      </c>
      <c r="S227" s="254">
        <v>0</v>
      </c>
      <c r="T227" s="255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56" t="s">
        <v>175</v>
      </c>
      <c r="AT227" s="256" t="s">
        <v>170</v>
      </c>
      <c r="AU227" s="256" t="s">
        <v>209</v>
      </c>
      <c r="AY227" s="19" t="s">
        <v>167</v>
      </c>
      <c r="BE227" s="257">
        <f>IF(N227="základní",J227,0)</f>
        <v>0</v>
      </c>
      <c r="BF227" s="257">
        <f>IF(N227="snížená",J227,0)</f>
        <v>0</v>
      </c>
      <c r="BG227" s="257">
        <f>IF(N227="zákl. přenesená",J227,0)</f>
        <v>0</v>
      </c>
      <c r="BH227" s="257">
        <f>IF(N227="sníž. přenesená",J227,0)</f>
        <v>0</v>
      </c>
      <c r="BI227" s="257">
        <f>IF(N227="nulová",J227,0)</f>
        <v>0</v>
      </c>
      <c r="BJ227" s="19" t="s">
        <v>85</v>
      </c>
      <c r="BK227" s="257">
        <f>ROUND(I227*H227,2)</f>
        <v>0</v>
      </c>
      <c r="BL227" s="19" t="s">
        <v>175</v>
      </c>
      <c r="BM227" s="256" t="s">
        <v>1301</v>
      </c>
    </row>
    <row r="228" spans="1:65" s="2" customFormat="1" ht="21.75" customHeight="1">
      <c r="A228" s="40"/>
      <c r="B228" s="41"/>
      <c r="C228" s="245" t="s">
        <v>77</v>
      </c>
      <c r="D228" s="245" t="s">
        <v>170</v>
      </c>
      <c r="E228" s="246" t="s">
        <v>3261</v>
      </c>
      <c r="F228" s="247" t="s">
        <v>3262</v>
      </c>
      <c r="G228" s="248" t="s">
        <v>2655</v>
      </c>
      <c r="H228" s="249">
        <v>3</v>
      </c>
      <c r="I228" s="250"/>
      <c r="J228" s="251">
        <f>ROUND(I228*H228,2)</f>
        <v>0</v>
      </c>
      <c r="K228" s="247" t="s">
        <v>1</v>
      </c>
      <c r="L228" s="46"/>
      <c r="M228" s="252" t="s">
        <v>1</v>
      </c>
      <c r="N228" s="253" t="s">
        <v>42</v>
      </c>
      <c r="O228" s="93"/>
      <c r="P228" s="254">
        <f>O228*H228</f>
        <v>0</v>
      </c>
      <c r="Q228" s="254">
        <v>0</v>
      </c>
      <c r="R228" s="254">
        <f>Q228*H228</f>
        <v>0</v>
      </c>
      <c r="S228" s="254">
        <v>0</v>
      </c>
      <c r="T228" s="255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56" t="s">
        <v>175</v>
      </c>
      <c r="AT228" s="256" t="s">
        <v>170</v>
      </c>
      <c r="AU228" s="256" t="s">
        <v>209</v>
      </c>
      <c r="AY228" s="19" t="s">
        <v>167</v>
      </c>
      <c r="BE228" s="257">
        <f>IF(N228="základní",J228,0)</f>
        <v>0</v>
      </c>
      <c r="BF228" s="257">
        <f>IF(N228="snížená",J228,0)</f>
        <v>0</v>
      </c>
      <c r="BG228" s="257">
        <f>IF(N228="zákl. přenesená",J228,0)</f>
        <v>0</v>
      </c>
      <c r="BH228" s="257">
        <f>IF(N228="sníž. přenesená",J228,0)</f>
        <v>0</v>
      </c>
      <c r="BI228" s="257">
        <f>IF(N228="nulová",J228,0)</f>
        <v>0</v>
      </c>
      <c r="BJ228" s="19" t="s">
        <v>85</v>
      </c>
      <c r="BK228" s="257">
        <f>ROUND(I228*H228,2)</f>
        <v>0</v>
      </c>
      <c r="BL228" s="19" t="s">
        <v>175</v>
      </c>
      <c r="BM228" s="256" t="s">
        <v>1304</v>
      </c>
    </row>
    <row r="229" spans="1:65" s="2" customFormat="1" ht="21.75" customHeight="1">
      <c r="A229" s="40"/>
      <c r="B229" s="41"/>
      <c r="C229" s="245" t="s">
        <v>77</v>
      </c>
      <c r="D229" s="245" t="s">
        <v>170</v>
      </c>
      <c r="E229" s="246" t="s">
        <v>3263</v>
      </c>
      <c r="F229" s="247" t="s">
        <v>3264</v>
      </c>
      <c r="G229" s="248" t="s">
        <v>2655</v>
      </c>
      <c r="H229" s="249">
        <v>2</v>
      </c>
      <c r="I229" s="250"/>
      <c r="J229" s="251">
        <f>ROUND(I229*H229,2)</f>
        <v>0</v>
      </c>
      <c r="K229" s="247" t="s">
        <v>1</v>
      </c>
      <c r="L229" s="46"/>
      <c r="M229" s="252" t="s">
        <v>1</v>
      </c>
      <c r="N229" s="253" t="s">
        <v>42</v>
      </c>
      <c r="O229" s="93"/>
      <c r="P229" s="254">
        <f>O229*H229</f>
        <v>0</v>
      </c>
      <c r="Q229" s="254">
        <v>0</v>
      </c>
      <c r="R229" s="254">
        <f>Q229*H229</f>
        <v>0</v>
      </c>
      <c r="S229" s="254">
        <v>0</v>
      </c>
      <c r="T229" s="255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56" t="s">
        <v>175</v>
      </c>
      <c r="AT229" s="256" t="s">
        <v>170</v>
      </c>
      <c r="AU229" s="256" t="s">
        <v>209</v>
      </c>
      <c r="AY229" s="19" t="s">
        <v>167</v>
      </c>
      <c r="BE229" s="257">
        <f>IF(N229="základní",J229,0)</f>
        <v>0</v>
      </c>
      <c r="BF229" s="257">
        <f>IF(N229="snížená",J229,0)</f>
        <v>0</v>
      </c>
      <c r="BG229" s="257">
        <f>IF(N229="zákl. přenesená",J229,0)</f>
        <v>0</v>
      </c>
      <c r="BH229" s="257">
        <f>IF(N229="sníž. přenesená",J229,0)</f>
        <v>0</v>
      </c>
      <c r="BI229" s="257">
        <f>IF(N229="nulová",J229,0)</f>
        <v>0</v>
      </c>
      <c r="BJ229" s="19" t="s">
        <v>85</v>
      </c>
      <c r="BK229" s="257">
        <f>ROUND(I229*H229,2)</f>
        <v>0</v>
      </c>
      <c r="BL229" s="19" t="s">
        <v>175</v>
      </c>
      <c r="BM229" s="256" t="s">
        <v>1307</v>
      </c>
    </row>
    <row r="230" spans="1:65" s="2" customFormat="1" ht="16.5" customHeight="1">
      <c r="A230" s="40"/>
      <c r="B230" s="41"/>
      <c r="C230" s="245" t="s">
        <v>77</v>
      </c>
      <c r="D230" s="245" t="s">
        <v>170</v>
      </c>
      <c r="E230" s="246" t="s">
        <v>3265</v>
      </c>
      <c r="F230" s="247" t="s">
        <v>3266</v>
      </c>
      <c r="G230" s="248" t="s">
        <v>2655</v>
      </c>
      <c r="H230" s="249">
        <v>2</v>
      </c>
      <c r="I230" s="250"/>
      <c r="J230" s="251">
        <f>ROUND(I230*H230,2)</f>
        <v>0</v>
      </c>
      <c r="K230" s="247" t="s">
        <v>1</v>
      </c>
      <c r="L230" s="46"/>
      <c r="M230" s="252" t="s">
        <v>1</v>
      </c>
      <c r="N230" s="253" t="s">
        <v>42</v>
      </c>
      <c r="O230" s="93"/>
      <c r="P230" s="254">
        <f>O230*H230</f>
        <v>0</v>
      </c>
      <c r="Q230" s="254">
        <v>0</v>
      </c>
      <c r="R230" s="254">
        <f>Q230*H230</f>
        <v>0</v>
      </c>
      <c r="S230" s="254">
        <v>0</v>
      </c>
      <c r="T230" s="255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56" t="s">
        <v>175</v>
      </c>
      <c r="AT230" s="256" t="s">
        <v>170</v>
      </c>
      <c r="AU230" s="256" t="s">
        <v>209</v>
      </c>
      <c r="AY230" s="19" t="s">
        <v>167</v>
      </c>
      <c r="BE230" s="257">
        <f>IF(N230="základní",J230,0)</f>
        <v>0</v>
      </c>
      <c r="BF230" s="257">
        <f>IF(N230="snížená",J230,0)</f>
        <v>0</v>
      </c>
      <c r="BG230" s="257">
        <f>IF(N230="zákl. přenesená",J230,0)</f>
        <v>0</v>
      </c>
      <c r="BH230" s="257">
        <f>IF(N230="sníž. přenesená",J230,0)</f>
        <v>0</v>
      </c>
      <c r="BI230" s="257">
        <f>IF(N230="nulová",J230,0)</f>
        <v>0</v>
      </c>
      <c r="BJ230" s="19" t="s">
        <v>85</v>
      </c>
      <c r="BK230" s="257">
        <f>ROUND(I230*H230,2)</f>
        <v>0</v>
      </c>
      <c r="BL230" s="19" t="s">
        <v>175</v>
      </c>
      <c r="BM230" s="256" t="s">
        <v>1310</v>
      </c>
    </row>
    <row r="231" spans="1:65" s="2" customFormat="1" ht="21.75" customHeight="1">
      <c r="A231" s="40"/>
      <c r="B231" s="41"/>
      <c r="C231" s="245" t="s">
        <v>77</v>
      </c>
      <c r="D231" s="245" t="s">
        <v>170</v>
      </c>
      <c r="E231" s="246" t="s">
        <v>3267</v>
      </c>
      <c r="F231" s="247" t="s">
        <v>3268</v>
      </c>
      <c r="G231" s="248" t="s">
        <v>2655</v>
      </c>
      <c r="H231" s="249">
        <v>2</v>
      </c>
      <c r="I231" s="250"/>
      <c r="J231" s="251">
        <f>ROUND(I231*H231,2)</f>
        <v>0</v>
      </c>
      <c r="K231" s="247" t="s">
        <v>1</v>
      </c>
      <c r="L231" s="46"/>
      <c r="M231" s="252" t="s">
        <v>1</v>
      </c>
      <c r="N231" s="253" t="s">
        <v>42</v>
      </c>
      <c r="O231" s="93"/>
      <c r="P231" s="254">
        <f>O231*H231</f>
        <v>0</v>
      </c>
      <c r="Q231" s="254">
        <v>0</v>
      </c>
      <c r="R231" s="254">
        <f>Q231*H231</f>
        <v>0</v>
      </c>
      <c r="S231" s="254">
        <v>0</v>
      </c>
      <c r="T231" s="255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56" t="s">
        <v>175</v>
      </c>
      <c r="AT231" s="256" t="s">
        <v>170</v>
      </c>
      <c r="AU231" s="256" t="s">
        <v>209</v>
      </c>
      <c r="AY231" s="19" t="s">
        <v>167</v>
      </c>
      <c r="BE231" s="257">
        <f>IF(N231="základní",J231,0)</f>
        <v>0</v>
      </c>
      <c r="BF231" s="257">
        <f>IF(N231="snížená",J231,0)</f>
        <v>0</v>
      </c>
      <c r="BG231" s="257">
        <f>IF(N231="zákl. přenesená",J231,0)</f>
        <v>0</v>
      </c>
      <c r="BH231" s="257">
        <f>IF(N231="sníž. přenesená",J231,0)</f>
        <v>0</v>
      </c>
      <c r="BI231" s="257">
        <f>IF(N231="nulová",J231,0)</f>
        <v>0</v>
      </c>
      <c r="BJ231" s="19" t="s">
        <v>85</v>
      </c>
      <c r="BK231" s="257">
        <f>ROUND(I231*H231,2)</f>
        <v>0</v>
      </c>
      <c r="BL231" s="19" t="s">
        <v>175</v>
      </c>
      <c r="BM231" s="256" t="s">
        <v>1313</v>
      </c>
    </row>
    <row r="232" spans="1:65" s="2" customFormat="1" ht="21.75" customHeight="1">
      <c r="A232" s="40"/>
      <c r="B232" s="41"/>
      <c r="C232" s="245" t="s">
        <v>77</v>
      </c>
      <c r="D232" s="245" t="s">
        <v>170</v>
      </c>
      <c r="E232" s="246" t="s">
        <v>3269</v>
      </c>
      <c r="F232" s="247" t="s">
        <v>3270</v>
      </c>
      <c r="G232" s="248" t="s">
        <v>2655</v>
      </c>
      <c r="H232" s="249">
        <v>1</v>
      </c>
      <c r="I232" s="250"/>
      <c r="J232" s="251">
        <f>ROUND(I232*H232,2)</f>
        <v>0</v>
      </c>
      <c r="K232" s="247" t="s">
        <v>1</v>
      </c>
      <c r="L232" s="46"/>
      <c r="M232" s="252" t="s">
        <v>1</v>
      </c>
      <c r="N232" s="253" t="s">
        <v>42</v>
      </c>
      <c r="O232" s="93"/>
      <c r="P232" s="254">
        <f>O232*H232</f>
        <v>0</v>
      </c>
      <c r="Q232" s="254">
        <v>0</v>
      </c>
      <c r="R232" s="254">
        <f>Q232*H232</f>
        <v>0</v>
      </c>
      <c r="S232" s="254">
        <v>0</v>
      </c>
      <c r="T232" s="255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56" t="s">
        <v>175</v>
      </c>
      <c r="AT232" s="256" t="s">
        <v>170</v>
      </c>
      <c r="AU232" s="256" t="s">
        <v>209</v>
      </c>
      <c r="AY232" s="19" t="s">
        <v>167</v>
      </c>
      <c r="BE232" s="257">
        <f>IF(N232="základní",J232,0)</f>
        <v>0</v>
      </c>
      <c r="BF232" s="257">
        <f>IF(N232="snížená",J232,0)</f>
        <v>0</v>
      </c>
      <c r="BG232" s="257">
        <f>IF(N232="zákl. přenesená",J232,0)</f>
        <v>0</v>
      </c>
      <c r="BH232" s="257">
        <f>IF(N232="sníž. přenesená",J232,0)</f>
        <v>0</v>
      </c>
      <c r="BI232" s="257">
        <f>IF(N232="nulová",J232,0)</f>
        <v>0</v>
      </c>
      <c r="BJ232" s="19" t="s">
        <v>85</v>
      </c>
      <c r="BK232" s="257">
        <f>ROUND(I232*H232,2)</f>
        <v>0</v>
      </c>
      <c r="BL232" s="19" t="s">
        <v>175</v>
      </c>
      <c r="BM232" s="256" t="s">
        <v>1317</v>
      </c>
    </row>
    <row r="233" spans="1:65" s="2" customFormat="1" ht="33" customHeight="1">
      <c r="A233" s="40"/>
      <c r="B233" s="41"/>
      <c r="C233" s="245" t="s">
        <v>77</v>
      </c>
      <c r="D233" s="245" t="s">
        <v>170</v>
      </c>
      <c r="E233" s="246" t="s">
        <v>3271</v>
      </c>
      <c r="F233" s="247" t="s">
        <v>3272</v>
      </c>
      <c r="G233" s="248" t="s">
        <v>2655</v>
      </c>
      <c r="H233" s="249">
        <v>3</v>
      </c>
      <c r="I233" s="250"/>
      <c r="J233" s="251">
        <f>ROUND(I233*H233,2)</f>
        <v>0</v>
      </c>
      <c r="K233" s="247" t="s">
        <v>1</v>
      </c>
      <c r="L233" s="46"/>
      <c r="M233" s="252" t="s">
        <v>1</v>
      </c>
      <c r="N233" s="253" t="s">
        <v>42</v>
      </c>
      <c r="O233" s="93"/>
      <c r="P233" s="254">
        <f>O233*H233</f>
        <v>0</v>
      </c>
      <c r="Q233" s="254">
        <v>0</v>
      </c>
      <c r="R233" s="254">
        <f>Q233*H233</f>
        <v>0</v>
      </c>
      <c r="S233" s="254">
        <v>0</v>
      </c>
      <c r="T233" s="255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56" t="s">
        <v>175</v>
      </c>
      <c r="AT233" s="256" t="s">
        <v>170</v>
      </c>
      <c r="AU233" s="256" t="s">
        <v>209</v>
      </c>
      <c r="AY233" s="19" t="s">
        <v>167</v>
      </c>
      <c r="BE233" s="257">
        <f>IF(N233="základní",J233,0)</f>
        <v>0</v>
      </c>
      <c r="BF233" s="257">
        <f>IF(N233="snížená",J233,0)</f>
        <v>0</v>
      </c>
      <c r="BG233" s="257">
        <f>IF(N233="zákl. přenesená",J233,0)</f>
        <v>0</v>
      </c>
      <c r="BH233" s="257">
        <f>IF(N233="sníž. přenesená",J233,0)</f>
        <v>0</v>
      </c>
      <c r="BI233" s="257">
        <f>IF(N233="nulová",J233,0)</f>
        <v>0</v>
      </c>
      <c r="BJ233" s="19" t="s">
        <v>85</v>
      </c>
      <c r="BK233" s="257">
        <f>ROUND(I233*H233,2)</f>
        <v>0</v>
      </c>
      <c r="BL233" s="19" t="s">
        <v>175</v>
      </c>
      <c r="BM233" s="256" t="s">
        <v>1320</v>
      </c>
    </row>
    <row r="234" spans="1:63" s="12" customFormat="1" ht="20.85" customHeight="1">
      <c r="A234" s="12"/>
      <c r="B234" s="229"/>
      <c r="C234" s="230"/>
      <c r="D234" s="231" t="s">
        <v>76</v>
      </c>
      <c r="E234" s="243" t="s">
        <v>2770</v>
      </c>
      <c r="F234" s="243" t="s">
        <v>3273</v>
      </c>
      <c r="G234" s="230"/>
      <c r="H234" s="230"/>
      <c r="I234" s="233"/>
      <c r="J234" s="244">
        <f>BK234</f>
        <v>0</v>
      </c>
      <c r="K234" s="230"/>
      <c r="L234" s="235"/>
      <c r="M234" s="236"/>
      <c r="N234" s="237"/>
      <c r="O234" s="237"/>
      <c r="P234" s="238">
        <f>SUM(P235:P240)</f>
        <v>0</v>
      </c>
      <c r="Q234" s="237"/>
      <c r="R234" s="238">
        <f>SUM(R235:R240)</f>
        <v>0</v>
      </c>
      <c r="S234" s="237"/>
      <c r="T234" s="239">
        <f>SUM(T235:T240)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40" t="s">
        <v>85</v>
      </c>
      <c r="AT234" s="241" t="s">
        <v>76</v>
      </c>
      <c r="AU234" s="241" t="s">
        <v>87</v>
      </c>
      <c r="AY234" s="240" t="s">
        <v>167</v>
      </c>
      <c r="BK234" s="242">
        <f>SUM(BK235:BK240)</f>
        <v>0</v>
      </c>
    </row>
    <row r="235" spans="1:65" s="2" customFormat="1" ht="33" customHeight="1">
      <c r="A235" s="40"/>
      <c r="B235" s="41"/>
      <c r="C235" s="245" t="s">
        <v>77</v>
      </c>
      <c r="D235" s="245" t="s">
        <v>170</v>
      </c>
      <c r="E235" s="246" t="s">
        <v>3274</v>
      </c>
      <c r="F235" s="247" t="s">
        <v>3275</v>
      </c>
      <c r="G235" s="248" t="s">
        <v>2655</v>
      </c>
      <c r="H235" s="249">
        <v>1</v>
      </c>
      <c r="I235" s="250"/>
      <c r="J235" s="251">
        <f>ROUND(I235*H235,2)</f>
        <v>0</v>
      </c>
      <c r="K235" s="247" t="s">
        <v>1</v>
      </c>
      <c r="L235" s="46"/>
      <c r="M235" s="252" t="s">
        <v>1</v>
      </c>
      <c r="N235" s="253" t="s">
        <v>42</v>
      </c>
      <c r="O235" s="93"/>
      <c r="P235" s="254">
        <f>O235*H235</f>
        <v>0</v>
      </c>
      <c r="Q235" s="254">
        <v>0</v>
      </c>
      <c r="R235" s="254">
        <f>Q235*H235</f>
        <v>0</v>
      </c>
      <c r="S235" s="254">
        <v>0</v>
      </c>
      <c r="T235" s="255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56" t="s">
        <v>175</v>
      </c>
      <c r="AT235" s="256" t="s">
        <v>170</v>
      </c>
      <c r="AU235" s="256" t="s">
        <v>209</v>
      </c>
      <c r="AY235" s="19" t="s">
        <v>167</v>
      </c>
      <c r="BE235" s="257">
        <f>IF(N235="základní",J235,0)</f>
        <v>0</v>
      </c>
      <c r="BF235" s="257">
        <f>IF(N235="snížená",J235,0)</f>
        <v>0</v>
      </c>
      <c r="BG235" s="257">
        <f>IF(N235="zákl. přenesená",J235,0)</f>
        <v>0</v>
      </c>
      <c r="BH235" s="257">
        <f>IF(N235="sníž. přenesená",J235,0)</f>
        <v>0</v>
      </c>
      <c r="BI235" s="257">
        <f>IF(N235="nulová",J235,0)</f>
        <v>0</v>
      </c>
      <c r="BJ235" s="19" t="s">
        <v>85</v>
      </c>
      <c r="BK235" s="257">
        <f>ROUND(I235*H235,2)</f>
        <v>0</v>
      </c>
      <c r="BL235" s="19" t="s">
        <v>175</v>
      </c>
      <c r="BM235" s="256" t="s">
        <v>1323</v>
      </c>
    </row>
    <row r="236" spans="1:65" s="2" customFormat="1" ht="21.75" customHeight="1">
      <c r="A236" s="40"/>
      <c r="B236" s="41"/>
      <c r="C236" s="245" t="s">
        <v>77</v>
      </c>
      <c r="D236" s="245" t="s">
        <v>170</v>
      </c>
      <c r="E236" s="246" t="s">
        <v>3276</v>
      </c>
      <c r="F236" s="247" t="s">
        <v>3277</v>
      </c>
      <c r="G236" s="248" t="s">
        <v>2655</v>
      </c>
      <c r="H236" s="249">
        <v>1</v>
      </c>
      <c r="I236" s="250"/>
      <c r="J236" s="251">
        <f>ROUND(I236*H236,2)</f>
        <v>0</v>
      </c>
      <c r="K236" s="247" t="s">
        <v>1</v>
      </c>
      <c r="L236" s="46"/>
      <c r="M236" s="252" t="s">
        <v>1</v>
      </c>
      <c r="N236" s="253" t="s">
        <v>42</v>
      </c>
      <c r="O236" s="93"/>
      <c r="P236" s="254">
        <f>O236*H236</f>
        <v>0</v>
      </c>
      <c r="Q236" s="254">
        <v>0</v>
      </c>
      <c r="R236" s="254">
        <f>Q236*H236</f>
        <v>0</v>
      </c>
      <c r="S236" s="254">
        <v>0</v>
      </c>
      <c r="T236" s="255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56" t="s">
        <v>175</v>
      </c>
      <c r="AT236" s="256" t="s">
        <v>170</v>
      </c>
      <c r="AU236" s="256" t="s">
        <v>209</v>
      </c>
      <c r="AY236" s="19" t="s">
        <v>167</v>
      </c>
      <c r="BE236" s="257">
        <f>IF(N236="základní",J236,0)</f>
        <v>0</v>
      </c>
      <c r="BF236" s="257">
        <f>IF(N236="snížená",J236,0)</f>
        <v>0</v>
      </c>
      <c r="BG236" s="257">
        <f>IF(N236="zákl. přenesená",J236,0)</f>
        <v>0</v>
      </c>
      <c r="BH236" s="257">
        <f>IF(N236="sníž. přenesená",J236,0)</f>
        <v>0</v>
      </c>
      <c r="BI236" s="257">
        <f>IF(N236="nulová",J236,0)</f>
        <v>0</v>
      </c>
      <c r="BJ236" s="19" t="s">
        <v>85</v>
      </c>
      <c r="BK236" s="257">
        <f>ROUND(I236*H236,2)</f>
        <v>0</v>
      </c>
      <c r="BL236" s="19" t="s">
        <v>175</v>
      </c>
      <c r="BM236" s="256" t="s">
        <v>1326</v>
      </c>
    </row>
    <row r="237" spans="1:65" s="2" customFormat="1" ht="21.75" customHeight="1">
      <c r="A237" s="40"/>
      <c r="B237" s="41"/>
      <c r="C237" s="245" t="s">
        <v>77</v>
      </c>
      <c r="D237" s="245" t="s">
        <v>170</v>
      </c>
      <c r="E237" s="246" t="s">
        <v>3278</v>
      </c>
      <c r="F237" s="247" t="s">
        <v>3279</v>
      </c>
      <c r="G237" s="248" t="s">
        <v>2655</v>
      </c>
      <c r="H237" s="249">
        <v>2</v>
      </c>
      <c r="I237" s="250"/>
      <c r="J237" s="251">
        <f>ROUND(I237*H237,2)</f>
        <v>0</v>
      </c>
      <c r="K237" s="247" t="s">
        <v>1</v>
      </c>
      <c r="L237" s="46"/>
      <c r="M237" s="252" t="s">
        <v>1</v>
      </c>
      <c r="N237" s="253" t="s">
        <v>42</v>
      </c>
      <c r="O237" s="93"/>
      <c r="P237" s="254">
        <f>O237*H237</f>
        <v>0</v>
      </c>
      <c r="Q237" s="254">
        <v>0</v>
      </c>
      <c r="R237" s="254">
        <f>Q237*H237</f>
        <v>0</v>
      </c>
      <c r="S237" s="254">
        <v>0</v>
      </c>
      <c r="T237" s="255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56" t="s">
        <v>175</v>
      </c>
      <c r="AT237" s="256" t="s">
        <v>170</v>
      </c>
      <c r="AU237" s="256" t="s">
        <v>209</v>
      </c>
      <c r="AY237" s="19" t="s">
        <v>167</v>
      </c>
      <c r="BE237" s="257">
        <f>IF(N237="základní",J237,0)</f>
        <v>0</v>
      </c>
      <c r="BF237" s="257">
        <f>IF(N237="snížená",J237,0)</f>
        <v>0</v>
      </c>
      <c r="BG237" s="257">
        <f>IF(N237="zákl. přenesená",J237,0)</f>
        <v>0</v>
      </c>
      <c r="BH237" s="257">
        <f>IF(N237="sníž. přenesená",J237,0)</f>
        <v>0</v>
      </c>
      <c r="BI237" s="257">
        <f>IF(N237="nulová",J237,0)</f>
        <v>0</v>
      </c>
      <c r="BJ237" s="19" t="s">
        <v>85</v>
      </c>
      <c r="BK237" s="257">
        <f>ROUND(I237*H237,2)</f>
        <v>0</v>
      </c>
      <c r="BL237" s="19" t="s">
        <v>175</v>
      </c>
      <c r="BM237" s="256" t="s">
        <v>1329</v>
      </c>
    </row>
    <row r="238" spans="1:65" s="2" customFormat="1" ht="16.5" customHeight="1">
      <c r="A238" s="40"/>
      <c r="B238" s="41"/>
      <c r="C238" s="245" t="s">
        <v>77</v>
      </c>
      <c r="D238" s="245" t="s">
        <v>170</v>
      </c>
      <c r="E238" s="246" t="s">
        <v>3280</v>
      </c>
      <c r="F238" s="247" t="s">
        <v>3281</v>
      </c>
      <c r="G238" s="248" t="s">
        <v>2655</v>
      </c>
      <c r="H238" s="249">
        <v>2</v>
      </c>
      <c r="I238" s="250"/>
      <c r="J238" s="251">
        <f>ROUND(I238*H238,2)</f>
        <v>0</v>
      </c>
      <c r="K238" s="247" t="s">
        <v>1</v>
      </c>
      <c r="L238" s="46"/>
      <c r="M238" s="252" t="s">
        <v>1</v>
      </c>
      <c r="N238" s="253" t="s">
        <v>42</v>
      </c>
      <c r="O238" s="93"/>
      <c r="P238" s="254">
        <f>O238*H238</f>
        <v>0</v>
      </c>
      <c r="Q238" s="254">
        <v>0</v>
      </c>
      <c r="R238" s="254">
        <f>Q238*H238</f>
        <v>0</v>
      </c>
      <c r="S238" s="254">
        <v>0</v>
      </c>
      <c r="T238" s="255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56" t="s">
        <v>175</v>
      </c>
      <c r="AT238" s="256" t="s">
        <v>170</v>
      </c>
      <c r="AU238" s="256" t="s">
        <v>209</v>
      </c>
      <c r="AY238" s="19" t="s">
        <v>167</v>
      </c>
      <c r="BE238" s="257">
        <f>IF(N238="základní",J238,0)</f>
        <v>0</v>
      </c>
      <c r="BF238" s="257">
        <f>IF(N238="snížená",J238,0)</f>
        <v>0</v>
      </c>
      <c r="BG238" s="257">
        <f>IF(N238="zákl. přenesená",J238,0)</f>
        <v>0</v>
      </c>
      <c r="BH238" s="257">
        <f>IF(N238="sníž. přenesená",J238,0)</f>
        <v>0</v>
      </c>
      <c r="BI238" s="257">
        <f>IF(N238="nulová",J238,0)</f>
        <v>0</v>
      </c>
      <c r="BJ238" s="19" t="s">
        <v>85</v>
      </c>
      <c r="BK238" s="257">
        <f>ROUND(I238*H238,2)</f>
        <v>0</v>
      </c>
      <c r="BL238" s="19" t="s">
        <v>175</v>
      </c>
      <c r="BM238" s="256" t="s">
        <v>1333</v>
      </c>
    </row>
    <row r="239" spans="1:65" s="2" customFormat="1" ht="21.75" customHeight="1">
      <c r="A239" s="40"/>
      <c r="B239" s="41"/>
      <c r="C239" s="245" t="s">
        <v>77</v>
      </c>
      <c r="D239" s="245" t="s">
        <v>170</v>
      </c>
      <c r="E239" s="246" t="s">
        <v>3282</v>
      </c>
      <c r="F239" s="247" t="s">
        <v>3283</v>
      </c>
      <c r="G239" s="248" t="s">
        <v>2655</v>
      </c>
      <c r="H239" s="249">
        <v>1</v>
      </c>
      <c r="I239" s="250"/>
      <c r="J239" s="251">
        <f>ROUND(I239*H239,2)</f>
        <v>0</v>
      </c>
      <c r="K239" s="247" t="s">
        <v>1</v>
      </c>
      <c r="L239" s="46"/>
      <c r="M239" s="252" t="s">
        <v>1</v>
      </c>
      <c r="N239" s="253" t="s">
        <v>42</v>
      </c>
      <c r="O239" s="93"/>
      <c r="P239" s="254">
        <f>O239*H239</f>
        <v>0</v>
      </c>
      <c r="Q239" s="254">
        <v>0</v>
      </c>
      <c r="R239" s="254">
        <f>Q239*H239</f>
        <v>0</v>
      </c>
      <c r="S239" s="254">
        <v>0</v>
      </c>
      <c r="T239" s="255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56" t="s">
        <v>175</v>
      </c>
      <c r="AT239" s="256" t="s">
        <v>170</v>
      </c>
      <c r="AU239" s="256" t="s">
        <v>209</v>
      </c>
      <c r="AY239" s="19" t="s">
        <v>167</v>
      </c>
      <c r="BE239" s="257">
        <f>IF(N239="základní",J239,0)</f>
        <v>0</v>
      </c>
      <c r="BF239" s="257">
        <f>IF(N239="snížená",J239,0)</f>
        <v>0</v>
      </c>
      <c r="BG239" s="257">
        <f>IF(N239="zákl. přenesená",J239,0)</f>
        <v>0</v>
      </c>
      <c r="BH239" s="257">
        <f>IF(N239="sníž. přenesená",J239,0)</f>
        <v>0</v>
      </c>
      <c r="BI239" s="257">
        <f>IF(N239="nulová",J239,0)</f>
        <v>0</v>
      </c>
      <c r="BJ239" s="19" t="s">
        <v>85</v>
      </c>
      <c r="BK239" s="257">
        <f>ROUND(I239*H239,2)</f>
        <v>0</v>
      </c>
      <c r="BL239" s="19" t="s">
        <v>175</v>
      </c>
      <c r="BM239" s="256" t="s">
        <v>1336</v>
      </c>
    </row>
    <row r="240" spans="1:65" s="2" customFormat="1" ht="16.5" customHeight="1">
      <c r="A240" s="40"/>
      <c r="B240" s="41"/>
      <c r="C240" s="245" t="s">
        <v>77</v>
      </c>
      <c r="D240" s="245" t="s">
        <v>170</v>
      </c>
      <c r="E240" s="246" t="s">
        <v>3284</v>
      </c>
      <c r="F240" s="247" t="s">
        <v>3285</v>
      </c>
      <c r="G240" s="248" t="s">
        <v>2655</v>
      </c>
      <c r="H240" s="249">
        <v>1</v>
      </c>
      <c r="I240" s="250"/>
      <c r="J240" s="251">
        <f>ROUND(I240*H240,2)</f>
        <v>0</v>
      </c>
      <c r="K240" s="247" t="s">
        <v>1</v>
      </c>
      <c r="L240" s="46"/>
      <c r="M240" s="252" t="s">
        <v>1</v>
      </c>
      <c r="N240" s="253" t="s">
        <v>42</v>
      </c>
      <c r="O240" s="93"/>
      <c r="P240" s="254">
        <f>O240*H240</f>
        <v>0</v>
      </c>
      <c r="Q240" s="254">
        <v>0</v>
      </c>
      <c r="R240" s="254">
        <f>Q240*H240</f>
        <v>0</v>
      </c>
      <c r="S240" s="254">
        <v>0</v>
      </c>
      <c r="T240" s="255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56" t="s">
        <v>175</v>
      </c>
      <c r="AT240" s="256" t="s">
        <v>170</v>
      </c>
      <c r="AU240" s="256" t="s">
        <v>209</v>
      </c>
      <c r="AY240" s="19" t="s">
        <v>167</v>
      </c>
      <c r="BE240" s="257">
        <f>IF(N240="základní",J240,0)</f>
        <v>0</v>
      </c>
      <c r="BF240" s="257">
        <f>IF(N240="snížená",J240,0)</f>
        <v>0</v>
      </c>
      <c r="BG240" s="257">
        <f>IF(N240="zákl. přenesená",J240,0)</f>
        <v>0</v>
      </c>
      <c r="BH240" s="257">
        <f>IF(N240="sníž. přenesená",J240,0)</f>
        <v>0</v>
      </c>
      <c r="BI240" s="257">
        <f>IF(N240="nulová",J240,0)</f>
        <v>0</v>
      </c>
      <c r="BJ240" s="19" t="s">
        <v>85</v>
      </c>
      <c r="BK240" s="257">
        <f>ROUND(I240*H240,2)</f>
        <v>0</v>
      </c>
      <c r="BL240" s="19" t="s">
        <v>175</v>
      </c>
      <c r="BM240" s="256" t="s">
        <v>1339</v>
      </c>
    </row>
    <row r="241" spans="1:63" s="12" customFormat="1" ht="20.85" customHeight="1">
      <c r="A241" s="12"/>
      <c r="B241" s="229"/>
      <c r="C241" s="230"/>
      <c r="D241" s="231" t="s">
        <v>76</v>
      </c>
      <c r="E241" s="243" t="s">
        <v>2780</v>
      </c>
      <c r="F241" s="243" t="s">
        <v>3286</v>
      </c>
      <c r="G241" s="230"/>
      <c r="H241" s="230"/>
      <c r="I241" s="233"/>
      <c r="J241" s="244">
        <f>BK241</f>
        <v>0</v>
      </c>
      <c r="K241" s="230"/>
      <c r="L241" s="235"/>
      <c r="M241" s="236"/>
      <c r="N241" s="237"/>
      <c r="O241" s="237"/>
      <c r="P241" s="238">
        <f>SUM(P242:P246)</f>
        <v>0</v>
      </c>
      <c r="Q241" s="237"/>
      <c r="R241" s="238">
        <f>SUM(R242:R246)</f>
        <v>0</v>
      </c>
      <c r="S241" s="237"/>
      <c r="T241" s="239">
        <f>SUM(T242:T246)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40" t="s">
        <v>85</v>
      </c>
      <c r="AT241" s="241" t="s">
        <v>76</v>
      </c>
      <c r="AU241" s="241" t="s">
        <v>87</v>
      </c>
      <c r="AY241" s="240" t="s">
        <v>167</v>
      </c>
      <c r="BK241" s="242">
        <f>SUM(BK242:BK246)</f>
        <v>0</v>
      </c>
    </row>
    <row r="242" spans="1:65" s="2" customFormat="1" ht="21.75" customHeight="1">
      <c r="A242" s="40"/>
      <c r="B242" s="41"/>
      <c r="C242" s="245" t="s">
        <v>77</v>
      </c>
      <c r="D242" s="245" t="s">
        <v>170</v>
      </c>
      <c r="E242" s="246" t="s">
        <v>3287</v>
      </c>
      <c r="F242" s="247" t="s">
        <v>3288</v>
      </c>
      <c r="G242" s="248" t="s">
        <v>2655</v>
      </c>
      <c r="H242" s="249">
        <v>1</v>
      </c>
      <c r="I242" s="250"/>
      <c r="J242" s="251">
        <f>ROUND(I242*H242,2)</f>
        <v>0</v>
      </c>
      <c r="K242" s="247" t="s">
        <v>1</v>
      </c>
      <c r="L242" s="46"/>
      <c r="M242" s="252" t="s">
        <v>1</v>
      </c>
      <c r="N242" s="253" t="s">
        <v>42</v>
      </c>
      <c r="O242" s="93"/>
      <c r="P242" s="254">
        <f>O242*H242</f>
        <v>0</v>
      </c>
      <c r="Q242" s="254">
        <v>0</v>
      </c>
      <c r="R242" s="254">
        <f>Q242*H242</f>
        <v>0</v>
      </c>
      <c r="S242" s="254">
        <v>0</v>
      </c>
      <c r="T242" s="255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56" t="s">
        <v>175</v>
      </c>
      <c r="AT242" s="256" t="s">
        <v>170</v>
      </c>
      <c r="AU242" s="256" t="s">
        <v>209</v>
      </c>
      <c r="AY242" s="19" t="s">
        <v>167</v>
      </c>
      <c r="BE242" s="257">
        <f>IF(N242="základní",J242,0)</f>
        <v>0</v>
      </c>
      <c r="BF242" s="257">
        <f>IF(N242="snížená",J242,0)</f>
        <v>0</v>
      </c>
      <c r="BG242" s="257">
        <f>IF(N242="zákl. přenesená",J242,0)</f>
        <v>0</v>
      </c>
      <c r="BH242" s="257">
        <f>IF(N242="sníž. přenesená",J242,0)</f>
        <v>0</v>
      </c>
      <c r="BI242" s="257">
        <f>IF(N242="nulová",J242,0)</f>
        <v>0</v>
      </c>
      <c r="BJ242" s="19" t="s">
        <v>85</v>
      </c>
      <c r="BK242" s="257">
        <f>ROUND(I242*H242,2)</f>
        <v>0</v>
      </c>
      <c r="BL242" s="19" t="s">
        <v>175</v>
      </c>
      <c r="BM242" s="256" t="s">
        <v>1343</v>
      </c>
    </row>
    <row r="243" spans="1:65" s="2" customFormat="1" ht="21.75" customHeight="1">
      <c r="A243" s="40"/>
      <c r="B243" s="41"/>
      <c r="C243" s="245" t="s">
        <v>77</v>
      </c>
      <c r="D243" s="245" t="s">
        <v>170</v>
      </c>
      <c r="E243" s="246" t="s">
        <v>3263</v>
      </c>
      <c r="F243" s="247" t="s">
        <v>3264</v>
      </c>
      <c r="G243" s="248" t="s">
        <v>2655</v>
      </c>
      <c r="H243" s="249">
        <v>1</v>
      </c>
      <c r="I243" s="250"/>
      <c r="J243" s="251">
        <f>ROUND(I243*H243,2)</f>
        <v>0</v>
      </c>
      <c r="K243" s="247" t="s">
        <v>1</v>
      </c>
      <c r="L243" s="46"/>
      <c r="M243" s="252" t="s">
        <v>1</v>
      </c>
      <c r="N243" s="253" t="s">
        <v>42</v>
      </c>
      <c r="O243" s="93"/>
      <c r="P243" s="254">
        <f>O243*H243</f>
        <v>0</v>
      </c>
      <c r="Q243" s="254">
        <v>0</v>
      </c>
      <c r="R243" s="254">
        <f>Q243*H243</f>
        <v>0</v>
      </c>
      <c r="S243" s="254">
        <v>0</v>
      </c>
      <c r="T243" s="255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56" t="s">
        <v>175</v>
      </c>
      <c r="AT243" s="256" t="s">
        <v>170</v>
      </c>
      <c r="AU243" s="256" t="s">
        <v>209</v>
      </c>
      <c r="AY243" s="19" t="s">
        <v>167</v>
      </c>
      <c r="BE243" s="257">
        <f>IF(N243="základní",J243,0)</f>
        <v>0</v>
      </c>
      <c r="BF243" s="257">
        <f>IF(N243="snížená",J243,0)</f>
        <v>0</v>
      </c>
      <c r="BG243" s="257">
        <f>IF(N243="zákl. přenesená",J243,0)</f>
        <v>0</v>
      </c>
      <c r="BH243" s="257">
        <f>IF(N243="sníž. přenesená",J243,0)</f>
        <v>0</v>
      </c>
      <c r="BI243" s="257">
        <f>IF(N243="nulová",J243,0)</f>
        <v>0</v>
      </c>
      <c r="BJ243" s="19" t="s">
        <v>85</v>
      </c>
      <c r="BK243" s="257">
        <f>ROUND(I243*H243,2)</f>
        <v>0</v>
      </c>
      <c r="BL243" s="19" t="s">
        <v>175</v>
      </c>
      <c r="BM243" s="256" t="s">
        <v>1346</v>
      </c>
    </row>
    <row r="244" spans="1:65" s="2" customFormat="1" ht="16.5" customHeight="1">
      <c r="A244" s="40"/>
      <c r="B244" s="41"/>
      <c r="C244" s="245" t="s">
        <v>77</v>
      </c>
      <c r="D244" s="245" t="s">
        <v>170</v>
      </c>
      <c r="E244" s="246" t="s">
        <v>3265</v>
      </c>
      <c r="F244" s="247" t="s">
        <v>3266</v>
      </c>
      <c r="G244" s="248" t="s">
        <v>2655</v>
      </c>
      <c r="H244" s="249">
        <v>1</v>
      </c>
      <c r="I244" s="250"/>
      <c r="J244" s="251">
        <f>ROUND(I244*H244,2)</f>
        <v>0</v>
      </c>
      <c r="K244" s="247" t="s">
        <v>1</v>
      </c>
      <c r="L244" s="46"/>
      <c r="M244" s="252" t="s">
        <v>1</v>
      </c>
      <c r="N244" s="253" t="s">
        <v>42</v>
      </c>
      <c r="O244" s="93"/>
      <c r="P244" s="254">
        <f>O244*H244</f>
        <v>0</v>
      </c>
      <c r="Q244" s="254">
        <v>0</v>
      </c>
      <c r="R244" s="254">
        <f>Q244*H244</f>
        <v>0</v>
      </c>
      <c r="S244" s="254">
        <v>0</v>
      </c>
      <c r="T244" s="255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56" t="s">
        <v>175</v>
      </c>
      <c r="AT244" s="256" t="s">
        <v>170</v>
      </c>
      <c r="AU244" s="256" t="s">
        <v>209</v>
      </c>
      <c r="AY244" s="19" t="s">
        <v>167</v>
      </c>
      <c r="BE244" s="257">
        <f>IF(N244="základní",J244,0)</f>
        <v>0</v>
      </c>
      <c r="BF244" s="257">
        <f>IF(N244="snížená",J244,0)</f>
        <v>0</v>
      </c>
      <c r="BG244" s="257">
        <f>IF(N244="zákl. přenesená",J244,0)</f>
        <v>0</v>
      </c>
      <c r="BH244" s="257">
        <f>IF(N244="sníž. přenesená",J244,0)</f>
        <v>0</v>
      </c>
      <c r="BI244" s="257">
        <f>IF(N244="nulová",J244,0)</f>
        <v>0</v>
      </c>
      <c r="BJ244" s="19" t="s">
        <v>85</v>
      </c>
      <c r="BK244" s="257">
        <f>ROUND(I244*H244,2)</f>
        <v>0</v>
      </c>
      <c r="BL244" s="19" t="s">
        <v>175</v>
      </c>
      <c r="BM244" s="256" t="s">
        <v>1349</v>
      </c>
    </row>
    <row r="245" spans="1:65" s="2" customFormat="1" ht="16.5" customHeight="1">
      <c r="A245" s="40"/>
      <c r="B245" s="41"/>
      <c r="C245" s="245" t="s">
        <v>77</v>
      </c>
      <c r="D245" s="245" t="s">
        <v>170</v>
      </c>
      <c r="E245" s="246" t="s">
        <v>3289</v>
      </c>
      <c r="F245" s="247" t="s">
        <v>3290</v>
      </c>
      <c r="G245" s="248" t="s">
        <v>2655</v>
      </c>
      <c r="H245" s="249">
        <v>1</v>
      </c>
      <c r="I245" s="250"/>
      <c r="J245" s="251">
        <f>ROUND(I245*H245,2)</f>
        <v>0</v>
      </c>
      <c r="K245" s="247" t="s">
        <v>1</v>
      </c>
      <c r="L245" s="46"/>
      <c r="M245" s="252" t="s">
        <v>1</v>
      </c>
      <c r="N245" s="253" t="s">
        <v>42</v>
      </c>
      <c r="O245" s="93"/>
      <c r="P245" s="254">
        <f>O245*H245</f>
        <v>0</v>
      </c>
      <c r="Q245" s="254">
        <v>0</v>
      </c>
      <c r="R245" s="254">
        <f>Q245*H245</f>
        <v>0</v>
      </c>
      <c r="S245" s="254">
        <v>0</v>
      </c>
      <c r="T245" s="255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56" t="s">
        <v>175</v>
      </c>
      <c r="AT245" s="256" t="s">
        <v>170</v>
      </c>
      <c r="AU245" s="256" t="s">
        <v>209</v>
      </c>
      <c r="AY245" s="19" t="s">
        <v>167</v>
      </c>
      <c r="BE245" s="257">
        <f>IF(N245="základní",J245,0)</f>
        <v>0</v>
      </c>
      <c r="BF245" s="257">
        <f>IF(N245="snížená",J245,0)</f>
        <v>0</v>
      </c>
      <c r="BG245" s="257">
        <f>IF(N245="zákl. přenesená",J245,0)</f>
        <v>0</v>
      </c>
      <c r="BH245" s="257">
        <f>IF(N245="sníž. přenesená",J245,0)</f>
        <v>0</v>
      </c>
      <c r="BI245" s="257">
        <f>IF(N245="nulová",J245,0)</f>
        <v>0</v>
      </c>
      <c r="BJ245" s="19" t="s">
        <v>85</v>
      </c>
      <c r="BK245" s="257">
        <f>ROUND(I245*H245,2)</f>
        <v>0</v>
      </c>
      <c r="BL245" s="19" t="s">
        <v>175</v>
      </c>
      <c r="BM245" s="256" t="s">
        <v>1352</v>
      </c>
    </row>
    <row r="246" spans="1:65" s="2" customFormat="1" ht="21.75" customHeight="1">
      <c r="A246" s="40"/>
      <c r="B246" s="41"/>
      <c r="C246" s="245" t="s">
        <v>77</v>
      </c>
      <c r="D246" s="245" t="s">
        <v>170</v>
      </c>
      <c r="E246" s="246" t="s">
        <v>3291</v>
      </c>
      <c r="F246" s="247" t="s">
        <v>3292</v>
      </c>
      <c r="G246" s="248" t="s">
        <v>2655</v>
      </c>
      <c r="H246" s="249">
        <v>1</v>
      </c>
      <c r="I246" s="250"/>
      <c r="J246" s="251">
        <f>ROUND(I246*H246,2)</f>
        <v>0</v>
      </c>
      <c r="K246" s="247" t="s">
        <v>1</v>
      </c>
      <c r="L246" s="46"/>
      <c r="M246" s="252" t="s">
        <v>1</v>
      </c>
      <c r="N246" s="253" t="s">
        <v>42</v>
      </c>
      <c r="O246" s="93"/>
      <c r="P246" s="254">
        <f>O246*H246</f>
        <v>0</v>
      </c>
      <c r="Q246" s="254">
        <v>0</v>
      </c>
      <c r="R246" s="254">
        <f>Q246*H246</f>
        <v>0</v>
      </c>
      <c r="S246" s="254">
        <v>0</v>
      </c>
      <c r="T246" s="255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56" t="s">
        <v>175</v>
      </c>
      <c r="AT246" s="256" t="s">
        <v>170</v>
      </c>
      <c r="AU246" s="256" t="s">
        <v>209</v>
      </c>
      <c r="AY246" s="19" t="s">
        <v>167</v>
      </c>
      <c r="BE246" s="257">
        <f>IF(N246="základní",J246,0)</f>
        <v>0</v>
      </c>
      <c r="BF246" s="257">
        <f>IF(N246="snížená",J246,0)</f>
        <v>0</v>
      </c>
      <c r="BG246" s="257">
        <f>IF(N246="zákl. přenesená",J246,0)</f>
        <v>0</v>
      </c>
      <c r="BH246" s="257">
        <f>IF(N246="sníž. přenesená",J246,0)</f>
        <v>0</v>
      </c>
      <c r="BI246" s="257">
        <f>IF(N246="nulová",J246,0)</f>
        <v>0</v>
      </c>
      <c r="BJ246" s="19" t="s">
        <v>85</v>
      </c>
      <c r="BK246" s="257">
        <f>ROUND(I246*H246,2)</f>
        <v>0</v>
      </c>
      <c r="BL246" s="19" t="s">
        <v>175</v>
      </c>
      <c r="BM246" s="256" t="s">
        <v>1355</v>
      </c>
    </row>
    <row r="247" spans="1:63" s="12" customFormat="1" ht="20.85" customHeight="1">
      <c r="A247" s="12"/>
      <c r="B247" s="229"/>
      <c r="C247" s="230"/>
      <c r="D247" s="231" t="s">
        <v>76</v>
      </c>
      <c r="E247" s="243" t="s">
        <v>2800</v>
      </c>
      <c r="F247" s="243" t="s">
        <v>3293</v>
      </c>
      <c r="G247" s="230"/>
      <c r="H247" s="230"/>
      <c r="I247" s="233"/>
      <c r="J247" s="244">
        <f>BK247</f>
        <v>0</v>
      </c>
      <c r="K247" s="230"/>
      <c r="L247" s="235"/>
      <c r="M247" s="236"/>
      <c r="N247" s="237"/>
      <c r="O247" s="237"/>
      <c r="P247" s="238">
        <f>SUM(P248:P251)</f>
        <v>0</v>
      </c>
      <c r="Q247" s="237"/>
      <c r="R247" s="238">
        <f>SUM(R248:R251)</f>
        <v>0</v>
      </c>
      <c r="S247" s="237"/>
      <c r="T247" s="239">
        <f>SUM(T248:T251)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40" t="s">
        <v>85</v>
      </c>
      <c r="AT247" s="241" t="s">
        <v>76</v>
      </c>
      <c r="AU247" s="241" t="s">
        <v>87</v>
      </c>
      <c r="AY247" s="240" t="s">
        <v>167</v>
      </c>
      <c r="BK247" s="242">
        <f>SUM(BK248:BK251)</f>
        <v>0</v>
      </c>
    </row>
    <row r="248" spans="1:65" s="2" customFormat="1" ht="21.75" customHeight="1">
      <c r="A248" s="40"/>
      <c r="B248" s="41"/>
      <c r="C248" s="245" t="s">
        <v>77</v>
      </c>
      <c r="D248" s="245" t="s">
        <v>170</v>
      </c>
      <c r="E248" s="246" t="s">
        <v>3294</v>
      </c>
      <c r="F248" s="247" t="s">
        <v>3295</v>
      </c>
      <c r="G248" s="248" t="s">
        <v>2655</v>
      </c>
      <c r="H248" s="249">
        <v>1</v>
      </c>
      <c r="I248" s="250"/>
      <c r="J248" s="251">
        <f>ROUND(I248*H248,2)</f>
        <v>0</v>
      </c>
      <c r="K248" s="247" t="s">
        <v>1</v>
      </c>
      <c r="L248" s="46"/>
      <c r="M248" s="252" t="s">
        <v>1</v>
      </c>
      <c r="N248" s="253" t="s">
        <v>42</v>
      </c>
      <c r="O248" s="93"/>
      <c r="P248" s="254">
        <f>O248*H248</f>
        <v>0</v>
      </c>
      <c r="Q248" s="254">
        <v>0</v>
      </c>
      <c r="R248" s="254">
        <f>Q248*H248</f>
        <v>0</v>
      </c>
      <c r="S248" s="254">
        <v>0</v>
      </c>
      <c r="T248" s="255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56" t="s">
        <v>175</v>
      </c>
      <c r="AT248" s="256" t="s">
        <v>170</v>
      </c>
      <c r="AU248" s="256" t="s">
        <v>209</v>
      </c>
      <c r="AY248" s="19" t="s">
        <v>167</v>
      </c>
      <c r="BE248" s="257">
        <f>IF(N248="základní",J248,0)</f>
        <v>0</v>
      </c>
      <c r="BF248" s="257">
        <f>IF(N248="snížená",J248,0)</f>
        <v>0</v>
      </c>
      <c r="BG248" s="257">
        <f>IF(N248="zákl. přenesená",J248,0)</f>
        <v>0</v>
      </c>
      <c r="BH248" s="257">
        <f>IF(N248="sníž. přenesená",J248,0)</f>
        <v>0</v>
      </c>
      <c r="BI248" s="257">
        <f>IF(N248="nulová",J248,0)</f>
        <v>0</v>
      </c>
      <c r="BJ248" s="19" t="s">
        <v>85</v>
      </c>
      <c r="BK248" s="257">
        <f>ROUND(I248*H248,2)</f>
        <v>0</v>
      </c>
      <c r="BL248" s="19" t="s">
        <v>175</v>
      </c>
      <c r="BM248" s="256" t="s">
        <v>1358</v>
      </c>
    </row>
    <row r="249" spans="1:65" s="2" customFormat="1" ht="21.75" customHeight="1">
      <c r="A249" s="40"/>
      <c r="B249" s="41"/>
      <c r="C249" s="245" t="s">
        <v>77</v>
      </c>
      <c r="D249" s="245" t="s">
        <v>170</v>
      </c>
      <c r="E249" s="246" t="s">
        <v>3189</v>
      </c>
      <c r="F249" s="247" t="s">
        <v>3190</v>
      </c>
      <c r="G249" s="248" t="s">
        <v>2655</v>
      </c>
      <c r="H249" s="249">
        <v>1</v>
      </c>
      <c r="I249" s="250"/>
      <c r="J249" s="251">
        <f>ROUND(I249*H249,2)</f>
        <v>0</v>
      </c>
      <c r="K249" s="247" t="s">
        <v>1</v>
      </c>
      <c r="L249" s="46"/>
      <c r="M249" s="252" t="s">
        <v>1</v>
      </c>
      <c r="N249" s="253" t="s">
        <v>42</v>
      </c>
      <c r="O249" s="93"/>
      <c r="P249" s="254">
        <f>O249*H249</f>
        <v>0</v>
      </c>
      <c r="Q249" s="254">
        <v>0</v>
      </c>
      <c r="R249" s="254">
        <f>Q249*H249</f>
        <v>0</v>
      </c>
      <c r="S249" s="254">
        <v>0</v>
      </c>
      <c r="T249" s="255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56" t="s">
        <v>175</v>
      </c>
      <c r="AT249" s="256" t="s">
        <v>170</v>
      </c>
      <c r="AU249" s="256" t="s">
        <v>209</v>
      </c>
      <c r="AY249" s="19" t="s">
        <v>167</v>
      </c>
      <c r="BE249" s="257">
        <f>IF(N249="základní",J249,0)</f>
        <v>0</v>
      </c>
      <c r="BF249" s="257">
        <f>IF(N249="snížená",J249,0)</f>
        <v>0</v>
      </c>
      <c r="BG249" s="257">
        <f>IF(N249="zákl. přenesená",J249,0)</f>
        <v>0</v>
      </c>
      <c r="BH249" s="257">
        <f>IF(N249="sníž. přenesená",J249,0)</f>
        <v>0</v>
      </c>
      <c r="BI249" s="257">
        <f>IF(N249="nulová",J249,0)</f>
        <v>0</v>
      </c>
      <c r="BJ249" s="19" t="s">
        <v>85</v>
      </c>
      <c r="BK249" s="257">
        <f>ROUND(I249*H249,2)</f>
        <v>0</v>
      </c>
      <c r="BL249" s="19" t="s">
        <v>175</v>
      </c>
      <c r="BM249" s="256" t="s">
        <v>1361</v>
      </c>
    </row>
    <row r="250" spans="1:65" s="2" customFormat="1" ht="16.5" customHeight="1">
      <c r="A250" s="40"/>
      <c r="B250" s="41"/>
      <c r="C250" s="245" t="s">
        <v>77</v>
      </c>
      <c r="D250" s="245" t="s">
        <v>170</v>
      </c>
      <c r="E250" s="246" t="s">
        <v>3296</v>
      </c>
      <c r="F250" s="247" t="s">
        <v>3297</v>
      </c>
      <c r="G250" s="248" t="s">
        <v>2655</v>
      </c>
      <c r="H250" s="249">
        <v>1</v>
      </c>
      <c r="I250" s="250"/>
      <c r="J250" s="251">
        <f>ROUND(I250*H250,2)</f>
        <v>0</v>
      </c>
      <c r="K250" s="247" t="s">
        <v>1</v>
      </c>
      <c r="L250" s="46"/>
      <c r="M250" s="252" t="s">
        <v>1</v>
      </c>
      <c r="N250" s="253" t="s">
        <v>42</v>
      </c>
      <c r="O250" s="93"/>
      <c r="P250" s="254">
        <f>O250*H250</f>
        <v>0</v>
      </c>
      <c r="Q250" s="254">
        <v>0</v>
      </c>
      <c r="R250" s="254">
        <f>Q250*H250</f>
        <v>0</v>
      </c>
      <c r="S250" s="254">
        <v>0</v>
      </c>
      <c r="T250" s="255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56" t="s">
        <v>175</v>
      </c>
      <c r="AT250" s="256" t="s">
        <v>170</v>
      </c>
      <c r="AU250" s="256" t="s">
        <v>209</v>
      </c>
      <c r="AY250" s="19" t="s">
        <v>167</v>
      </c>
      <c r="BE250" s="257">
        <f>IF(N250="základní",J250,0)</f>
        <v>0</v>
      </c>
      <c r="BF250" s="257">
        <f>IF(N250="snížená",J250,0)</f>
        <v>0</v>
      </c>
      <c r="BG250" s="257">
        <f>IF(N250="zákl. přenesená",J250,0)</f>
        <v>0</v>
      </c>
      <c r="BH250" s="257">
        <f>IF(N250="sníž. přenesená",J250,0)</f>
        <v>0</v>
      </c>
      <c r="BI250" s="257">
        <f>IF(N250="nulová",J250,0)</f>
        <v>0</v>
      </c>
      <c r="BJ250" s="19" t="s">
        <v>85</v>
      </c>
      <c r="BK250" s="257">
        <f>ROUND(I250*H250,2)</f>
        <v>0</v>
      </c>
      <c r="BL250" s="19" t="s">
        <v>175</v>
      </c>
      <c r="BM250" s="256" t="s">
        <v>1364</v>
      </c>
    </row>
    <row r="251" spans="1:65" s="2" customFormat="1" ht="21.75" customHeight="1">
      <c r="A251" s="40"/>
      <c r="B251" s="41"/>
      <c r="C251" s="245" t="s">
        <v>77</v>
      </c>
      <c r="D251" s="245" t="s">
        <v>170</v>
      </c>
      <c r="E251" s="246" t="s">
        <v>3291</v>
      </c>
      <c r="F251" s="247" t="s">
        <v>3292</v>
      </c>
      <c r="G251" s="248" t="s">
        <v>2655</v>
      </c>
      <c r="H251" s="249">
        <v>1</v>
      </c>
      <c r="I251" s="250"/>
      <c r="J251" s="251">
        <f>ROUND(I251*H251,2)</f>
        <v>0</v>
      </c>
      <c r="K251" s="247" t="s">
        <v>1</v>
      </c>
      <c r="L251" s="46"/>
      <c r="M251" s="252" t="s">
        <v>1</v>
      </c>
      <c r="N251" s="253" t="s">
        <v>42</v>
      </c>
      <c r="O251" s="93"/>
      <c r="P251" s="254">
        <f>O251*H251</f>
        <v>0</v>
      </c>
      <c r="Q251" s="254">
        <v>0</v>
      </c>
      <c r="R251" s="254">
        <f>Q251*H251</f>
        <v>0</v>
      </c>
      <c r="S251" s="254">
        <v>0</v>
      </c>
      <c r="T251" s="255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56" t="s">
        <v>175</v>
      </c>
      <c r="AT251" s="256" t="s">
        <v>170</v>
      </c>
      <c r="AU251" s="256" t="s">
        <v>209</v>
      </c>
      <c r="AY251" s="19" t="s">
        <v>167</v>
      </c>
      <c r="BE251" s="257">
        <f>IF(N251="základní",J251,0)</f>
        <v>0</v>
      </c>
      <c r="BF251" s="257">
        <f>IF(N251="snížená",J251,0)</f>
        <v>0</v>
      </c>
      <c r="BG251" s="257">
        <f>IF(N251="zákl. přenesená",J251,0)</f>
        <v>0</v>
      </c>
      <c r="BH251" s="257">
        <f>IF(N251="sníž. přenesená",J251,0)</f>
        <v>0</v>
      </c>
      <c r="BI251" s="257">
        <f>IF(N251="nulová",J251,0)</f>
        <v>0</v>
      </c>
      <c r="BJ251" s="19" t="s">
        <v>85</v>
      </c>
      <c r="BK251" s="257">
        <f>ROUND(I251*H251,2)</f>
        <v>0</v>
      </c>
      <c r="BL251" s="19" t="s">
        <v>175</v>
      </c>
      <c r="BM251" s="256" t="s">
        <v>1367</v>
      </c>
    </row>
    <row r="252" spans="1:63" s="12" customFormat="1" ht="20.85" customHeight="1">
      <c r="A252" s="12"/>
      <c r="B252" s="229"/>
      <c r="C252" s="230"/>
      <c r="D252" s="231" t="s">
        <v>76</v>
      </c>
      <c r="E252" s="243" t="s">
        <v>2806</v>
      </c>
      <c r="F252" s="243" t="s">
        <v>3298</v>
      </c>
      <c r="G252" s="230"/>
      <c r="H252" s="230"/>
      <c r="I252" s="233"/>
      <c r="J252" s="244">
        <f>BK252</f>
        <v>0</v>
      </c>
      <c r="K252" s="230"/>
      <c r="L252" s="235"/>
      <c r="M252" s="236"/>
      <c r="N252" s="237"/>
      <c r="O252" s="237"/>
      <c r="P252" s="238">
        <f>P253</f>
        <v>0</v>
      </c>
      <c r="Q252" s="237"/>
      <c r="R252" s="238">
        <f>R253</f>
        <v>0</v>
      </c>
      <c r="S252" s="237"/>
      <c r="T252" s="239">
        <f>T253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40" t="s">
        <v>85</v>
      </c>
      <c r="AT252" s="241" t="s">
        <v>76</v>
      </c>
      <c r="AU252" s="241" t="s">
        <v>87</v>
      </c>
      <c r="AY252" s="240" t="s">
        <v>167</v>
      </c>
      <c r="BK252" s="242">
        <f>BK253</f>
        <v>0</v>
      </c>
    </row>
    <row r="253" spans="1:65" s="2" customFormat="1" ht="21.75" customHeight="1">
      <c r="A253" s="40"/>
      <c r="B253" s="41"/>
      <c r="C253" s="245" t="s">
        <v>77</v>
      </c>
      <c r="D253" s="245" t="s">
        <v>170</v>
      </c>
      <c r="E253" s="246" t="s">
        <v>3299</v>
      </c>
      <c r="F253" s="247" t="s">
        <v>3300</v>
      </c>
      <c r="G253" s="248" t="s">
        <v>2655</v>
      </c>
      <c r="H253" s="249">
        <v>1</v>
      </c>
      <c r="I253" s="250"/>
      <c r="J253" s="251">
        <f>ROUND(I253*H253,2)</f>
        <v>0</v>
      </c>
      <c r="K253" s="247" t="s">
        <v>1</v>
      </c>
      <c r="L253" s="46"/>
      <c r="M253" s="252" t="s">
        <v>1</v>
      </c>
      <c r="N253" s="253" t="s">
        <v>42</v>
      </c>
      <c r="O253" s="93"/>
      <c r="P253" s="254">
        <f>O253*H253</f>
        <v>0</v>
      </c>
      <c r="Q253" s="254">
        <v>0</v>
      </c>
      <c r="R253" s="254">
        <f>Q253*H253</f>
        <v>0</v>
      </c>
      <c r="S253" s="254">
        <v>0</v>
      </c>
      <c r="T253" s="255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56" t="s">
        <v>175</v>
      </c>
      <c r="AT253" s="256" t="s">
        <v>170</v>
      </c>
      <c r="AU253" s="256" t="s">
        <v>209</v>
      </c>
      <c r="AY253" s="19" t="s">
        <v>167</v>
      </c>
      <c r="BE253" s="257">
        <f>IF(N253="základní",J253,0)</f>
        <v>0</v>
      </c>
      <c r="BF253" s="257">
        <f>IF(N253="snížená",J253,0)</f>
        <v>0</v>
      </c>
      <c r="BG253" s="257">
        <f>IF(N253="zákl. přenesená",J253,0)</f>
        <v>0</v>
      </c>
      <c r="BH253" s="257">
        <f>IF(N253="sníž. přenesená",J253,0)</f>
        <v>0</v>
      </c>
      <c r="BI253" s="257">
        <f>IF(N253="nulová",J253,0)</f>
        <v>0</v>
      </c>
      <c r="BJ253" s="19" t="s">
        <v>85</v>
      </c>
      <c r="BK253" s="257">
        <f>ROUND(I253*H253,2)</f>
        <v>0</v>
      </c>
      <c r="BL253" s="19" t="s">
        <v>175</v>
      </c>
      <c r="BM253" s="256" t="s">
        <v>1370</v>
      </c>
    </row>
    <row r="254" spans="1:63" s="12" customFormat="1" ht="20.85" customHeight="1">
      <c r="A254" s="12"/>
      <c r="B254" s="229"/>
      <c r="C254" s="230"/>
      <c r="D254" s="231" t="s">
        <v>76</v>
      </c>
      <c r="E254" s="243" t="s">
        <v>2812</v>
      </c>
      <c r="F254" s="243" t="s">
        <v>3301</v>
      </c>
      <c r="G254" s="230"/>
      <c r="H254" s="230"/>
      <c r="I254" s="233"/>
      <c r="J254" s="244">
        <f>BK254</f>
        <v>0</v>
      </c>
      <c r="K254" s="230"/>
      <c r="L254" s="235"/>
      <c r="M254" s="236"/>
      <c r="N254" s="237"/>
      <c r="O254" s="237"/>
      <c r="P254" s="238">
        <f>SUM(P255:P259)</f>
        <v>0</v>
      </c>
      <c r="Q254" s="237"/>
      <c r="R254" s="238">
        <f>SUM(R255:R259)</f>
        <v>0</v>
      </c>
      <c r="S254" s="237"/>
      <c r="T254" s="239">
        <f>SUM(T255:T259)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40" t="s">
        <v>85</v>
      </c>
      <c r="AT254" s="241" t="s">
        <v>76</v>
      </c>
      <c r="AU254" s="241" t="s">
        <v>87</v>
      </c>
      <c r="AY254" s="240" t="s">
        <v>167</v>
      </c>
      <c r="BK254" s="242">
        <f>SUM(BK255:BK259)</f>
        <v>0</v>
      </c>
    </row>
    <row r="255" spans="1:65" s="2" customFormat="1" ht="21.75" customHeight="1">
      <c r="A255" s="40"/>
      <c r="B255" s="41"/>
      <c r="C255" s="245" t="s">
        <v>77</v>
      </c>
      <c r="D255" s="245" t="s">
        <v>170</v>
      </c>
      <c r="E255" s="246" t="s">
        <v>3287</v>
      </c>
      <c r="F255" s="247" t="s">
        <v>3288</v>
      </c>
      <c r="G255" s="248" t="s">
        <v>2655</v>
      </c>
      <c r="H255" s="249">
        <v>1</v>
      </c>
      <c r="I255" s="250"/>
      <c r="J255" s="251">
        <f>ROUND(I255*H255,2)</f>
        <v>0</v>
      </c>
      <c r="K255" s="247" t="s">
        <v>1</v>
      </c>
      <c r="L255" s="46"/>
      <c r="M255" s="252" t="s">
        <v>1</v>
      </c>
      <c r="N255" s="253" t="s">
        <v>42</v>
      </c>
      <c r="O255" s="93"/>
      <c r="P255" s="254">
        <f>O255*H255</f>
        <v>0</v>
      </c>
      <c r="Q255" s="254">
        <v>0</v>
      </c>
      <c r="R255" s="254">
        <f>Q255*H255</f>
        <v>0</v>
      </c>
      <c r="S255" s="254">
        <v>0</v>
      </c>
      <c r="T255" s="255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56" t="s">
        <v>175</v>
      </c>
      <c r="AT255" s="256" t="s">
        <v>170</v>
      </c>
      <c r="AU255" s="256" t="s">
        <v>209</v>
      </c>
      <c r="AY255" s="19" t="s">
        <v>167</v>
      </c>
      <c r="BE255" s="257">
        <f>IF(N255="základní",J255,0)</f>
        <v>0</v>
      </c>
      <c r="BF255" s="257">
        <f>IF(N255="snížená",J255,0)</f>
        <v>0</v>
      </c>
      <c r="BG255" s="257">
        <f>IF(N255="zákl. přenesená",J255,0)</f>
        <v>0</v>
      </c>
      <c r="BH255" s="257">
        <f>IF(N255="sníž. přenesená",J255,0)</f>
        <v>0</v>
      </c>
      <c r="BI255" s="257">
        <f>IF(N255="nulová",J255,0)</f>
        <v>0</v>
      </c>
      <c r="BJ255" s="19" t="s">
        <v>85</v>
      </c>
      <c r="BK255" s="257">
        <f>ROUND(I255*H255,2)</f>
        <v>0</v>
      </c>
      <c r="BL255" s="19" t="s">
        <v>175</v>
      </c>
      <c r="BM255" s="256" t="s">
        <v>1374</v>
      </c>
    </row>
    <row r="256" spans="1:65" s="2" customFormat="1" ht="21.75" customHeight="1">
      <c r="A256" s="40"/>
      <c r="B256" s="41"/>
      <c r="C256" s="245" t="s">
        <v>77</v>
      </c>
      <c r="D256" s="245" t="s">
        <v>170</v>
      </c>
      <c r="E256" s="246" t="s">
        <v>3263</v>
      </c>
      <c r="F256" s="247" t="s">
        <v>3264</v>
      </c>
      <c r="G256" s="248" t="s">
        <v>2655</v>
      </c>
      <c r="H256" s="249">
        <v>1</v>
      </c>
      <c r="I256" s="250"/>
      <c r="J256" s="251">
        <f>ROUND(I256*H256,2)</f>
        <v>0</v>
      </c>
      <c r="K256" s="247" t="s">
        <v>1</v>
      </c>
      <c r="L256" s="46"/>
      <c r="M256" s="252" t="s">
        <v>1</v>
      </c>
      <c r="N256" s="253" t="s">
        <v>42</v>
      </c>
      <c r="O256" s="93"/>
      <c r="P256" s="254">
        <f>O256*H256</f>
        <v>0</v>
      </c>
      <c r="Q256" s="254">
        <v>0</v>
      </c>
      <c r="R256" s="254">
        <f>Q256*H256</f>
        <v>0</v>
      </c>
      <c r="S256" s="254">
        <v>0</v>
      </c>
      <c r="T256" s="255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56" t="s">
        <v>175</v>
      </c>
      <c r="AT256" s="256" t="s">
        <v>170</v>
      </c>
      <c r="AU256" s="256" t="s">
        <v>209</v>
      </c>
      <c r="AY256" s="19" t="s">
        <v>167</v>
      </c>
      <c r="BE256" s="257">
        <f>IF(N256="základní",J256,0)</f>
        <v>0</v>
      </c>
      <c r="BF256" s="257">
        <f>IF(N256="snížená",J256,0)</f>
        <v>0</v>
      </c>
      <c r="BG256" s="257">
        <f>IF(N256="zákl. přenesená",J256,0)</f>
        <v>0</v>
      </c>
      <c r="BH256" s="257">
        <f>IF(N256="sníž. přenesená",J256,0)</f>
        <v>0</v>
      </c>
      <c r="BI256" s="257">
        <f>IF(N256="nulová",J256,0)</f>
        <v>0</v>
      </c>
      <c r="BJ256" s="19" t="s">
        <v>85</v>
      </c>
      <c r="BK256" s="257">
        <f>ROUND(I256*H256,2)</f>
        <v>0</v>
      </c>
      <c r="BL256" s="19" t="s">
        <v>175</v>
      </c>
      <c r="BM256" s="256" t="s">
        <v>1377</v>
      </c>
    </row>
    <row r="257" spans="1:65" s="2" customFormat="1" ht="16.5" customHeight="1">
      <c r="A257" s="40"/>
      <c r="B257" s="41"/>
      <c r="C257" s="245" t="s">
        <v>77</v>
      </c>
      <c r="D257" s="245" t="s">
        <v>170</v>
      </c>
      <c r="E257" s="246" t="s">
        <v>3265</v>
      </c>
      <c r="F257" s="247" t="s">
        <v>3266</v>
      </c>
      <c r="G257" s="248" t="s">
        <v>2655</v>
      </c>
      <c r="H257" s="249">
        <v>1</v>
      </c>
      <c r="I257" s="250"/>
      <c r="J257" s="251">
        <f>ROUND(I257*H257,2)</f>
        <v>0</v>
      </c>
      <c r="K257" s="247" t="s">
        <v>1</v>
      </c>
      <c r="L257" s="46"/>
      <c r="M257" s="252" t="s">
        <v>1</v>
      </c>
      <c r="N257" s="253" t="s">
        <v>42</v>
      </c>
      <c r="O257" s="93"/>
      <c r="P257" s="254">
        <f>O257*H257</f>
        <v>0</v>
      </c>
      <c r="Q257" s="254">
        <v>0</v>
      </c>
      <c r="R257" s="254">
        <f>Q257*H257</f>
        <v>0</v>
      </c>
      <c r="S257" s="254">
        <v>0</v>
      </c>
      <c r="T257" s="255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56" t="s">
        <v>175</v>
      </c>
      <c r="AT257" s="256" t="s">
        <v>170</v>
      </c>
      <c r="AU257" s="256" t="s">
        <v>209</v>
      </c>
      <c r="AY257" s="19" t="s">
        <v>167</v>
      </c>
      <c r="BE257" s="257">
        <f>IF(N257="základní",J257,0)</f>
        <v>0</v>
      </c>
      <c r="BF257" s="257">
        <f>IF(N257="snížená",J257,0)</f>
        <v>0</v>
      </c>
      <c r="BG257" s="257">
        <f>IF(N257="zákl. přenesená",J257,0)</f>
        <v>0</v>
      </c>
      <c r="BH257" s="257">
        <f>IF(N257="sníž. přenesená",J257,0)</f>
        <v>0</v>
      </c>
      <c r="BI257" s="257">
        <f>IF(N257="nulová",J257,0)</f>
        <v>0</v>
      </c>
      <c r="BJ257" s="19" t="s">
        <v>85</v>
      </c>
      <c r="BK257" s="257">
        <f>ROUND(I257*H257,2)</f>
        <v>0</v>
      </c>
      <c r="BL257" s="19" t="s">
        <v>175</v>
      </c>
      <c r="BM257" s="256" t="s">
        <v>1380</v>
      </c>
    </row>
    <row r="258" spans="1:65" s="2" customFormat="1" ht="16.5" customHeight="1">
      <c r="A258" s="40"/>
      <c r="B258" s="41"/>
      <c r="C258" s="245" t="s">
        <v>77</v>
      </c>
      <c r="D258" s="245" t="s">
        <v>170</v>
      </c>
      <c r="E258" s="246" t="s">
        <v>3289</v>
      </c>
      <c r="F258" s="247" t="s">
        <v>3290</v>
      </c>
      <c r="G258" s="248" t="s">
        <v>2655</v>
      </c>
      <c r="H258" s="249">
        <v>1</v>
      </c>
      <c r="I258" s="250"/>
      <c r="J258" s="251">
        <f>ROUND(I258*H258,2)</f>
        <v>0</v>
      </c>
      <c r="K258" s="247" t="s">
        <v>1</v>
      </c>
      <c r="L258" s="46"/>
      <c r="M258" s="252" t="s">
        <v>1</v>
      </c>
      <c r="N258" s="253" t="s">
        <v>42</v>
      </c>
      <c r="O258" s="93"/>
      <c r="P258" s="254">
        <f>O258*H258</f>
        <v>0</v>
      </c>
      <c r="Q258" s="254">
        <v>0</v>
      </c>
      <c r="R258" s="254">
        <f>Q258*H258</f>
        <v>0</v>
      </c>
      <c r="S258" s="254">
        <v>0</v>
      </c>
      <c r="T258" s="255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56" t="s">
        <v>175</v>
      </c>
      <c r="AT258" s="256" t="s">
        <v>170</v>
      </c>
      <c r="AU258" s="256" t="s">
        <v>209</v>
      </c>
      <c r="AY258" s="19" t="s">
        <v>167</v>
      </c>
      <c r="BE258" s="257">
        <f>IF(N258="základní",J258,0)</f>
        <v>0</v>
      </c>
      <c r="BF258" s="257">
        <f>IF(N258="snížená",J258,0)</f>
        <v>0</v>
      </c>
      <c r="BG258" s="257">
        <f>IF(N258="zákl. přenesená",J258,0)</f>
        <v>0</v>
      </c>
      <c r="BH258" s="257">
        <f>IF(N258="sníž. přenesená",J258,0)</f>
        <v>0</v>
      </c>
      <c r="BI258" s="257">
        <f>IF(N258="nulová",J258,0)</f>
        <v>0</v>
      </c>
      <c r="BJ258" s="19" t="s">
        <v>85</v>
      </c>
      <c r="BK258" s="257">
        <f>ROUND(I258*H258,2)</f>
        <v>0</v>
      </c>
      <c r="BL258" s="19" t="s">
        <v>175</v>
      </c>
      <c r="BM258" s="256" t="s">
        <v>1383</v>
      </c>
    </row>
    <row r="259" spans="1:65" s="2" customFormat="1" ht="21.75" customHeight="1">
      <c r="A259" s="40"/>
      <c r="B259" s="41"/>
      <c r="C259" s="245" t="s">
        <v>77</v>
      </c>
      <c r="D259" s="245" t="s">
        <v>170</v>
      </c>
      <c r="E259" s="246" t="s">
        <v>3291</v>
      </c>
      <c r="F259" s="247" t="s">
        <v>3292</v>
      </c>
      <c r="G259" s="248" t="s">
        <v>2655</v>
      </c>
      <c r="H259" s="249">
        <v>1</v>
      </c>
      <c r="I259" s="250"/>
      <c r="J259" s="251">
        <f>ROUND(I259*H259,2)</f>
        <v>0</v>
      </c>
      <c r="K259" s="247" t="s">
        <v>1</v>
      </c>
      <c r="L259" s="46"/>
      <c r="M259" s="252" t="s">
        <v>1</v>
      </c>
      <c r="N259" s="253" t="s">
        <v>42</v>
      </c>
      <c r="O259" s="93"/>
      <c r="P259" s="254">
        <f>O259*H259</f>
        <v>0</v>
      </c>
      <c r="Q259" s="254">
        <v>0</v>
      </c>
      <c r="R259" s="254">
        <f>Q259*H259</f>
        <v>0</v>
      </c>
      <c r="S259" s="254">
        <v>0</v>
      </c>
      <c r="T259" s="255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56" t="s">
        <v>175</v>
      </c>
      <c r="AT259" s="256" t="s">
        <v>170</v>
      </c>
      <c r="AU259" s="256" t="s">
        <v>209</v>
      </c>
      <c r="AY259" s="19" t="s">
        <v>167</v>
      </c>
      <c r="BE259" s="257">
        <f>IF(N259="základní",J259,0)</f>
        <v>0</v>
      </c>
      <c r="BF259" s="257">
        <f>IF(N259="snížená",J259,0)</f>
        <v>0</v>
      </c>
      <c r="BG259" s="257">
        <f>IF(N259="zákl. přenesená",J259,0)</f>
        <v>0</v>
      </c>
      <c r="BH259" s="257">
        <f>IF(N259="sníž. přenesená",J259,0)</f>
        <v>0</v>
      </c>
      <c r="BI259" s="257">
        <f>IF(N259="nulová",J259,0)</f>
        <v>0</v>
      </c>
      <c r="BJ259" s="19" t="s">
        <v>85</v>
      </c>
      <c r="BK259" s="257">
        <f>ROUND(I259*H259,2)</f>
        <v>0</v>
      </c>
      <c r="BL259" s="19" t="s">
        <v>175</v>
      </c>
      <c r="BM259" s="256" t="s">
        <v>1386</v>
      </c>
    </row>
    <row r="260" spans="1:63" s="12" customFormat="1" ht="20.85" customHeight="1">
      <c r="A260" s="12"/>
      <c r="B260" s="229"/>
      <c r="C260" s="230"/>
      <c r="D260" s="231" t="s">
        <v>76</v>
      </c>
      <c r="E260" s="243" t="s">
        <v>2824</v>
      </c>
      <c r="F260" s="243" t="s">
        <v>3302</v>
      </c>
      <c r="G260" s="230"/>
      <c r="H260" s="230"/>
      <c r="I260" s="233"/>
      <c r="J260" s="244">
        <f>BK260</f>
        <v>0</v>
      </c>
      <c r="K260" s="230"/>
      <c r="L260" s="235"/>
      <c r="M260" s="236"/>
      <c r="N260" s="237"/>
      <c r="O260" s="237"/>
      <c r="P260" s="238">
        <f>SUM(P261:P265)</f>
        <v>0</v>
      </c>
      <c r="Q260" s="237"/>
      <c r="R260" s="238">
        <f>SUM(R261:R265)</f>
        <v>0</v>
      </c>
      <c r="S260" s="237"/>
      <c r="T260" s="239">
        <f>SUM(T261:T265)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40" t="s">
        <v>85</v>
      </c>
      <c r="AT260" s="241" t="s">
        <v>76</v>
      </c>
      <c r="AU260" s="241" t="s">
        <v>87</v>
      </c>
      <c r="AY260" s="240" t="s">
        <v>167</v>
      </c>
      <c r="BK260" s="242">
        <f>SUM(BK261:BK265)</f>
        <v>0</v>
      </c>
    </row>
    <row r="261" spans="1:65" s="2" customFormat="1" ht="21.75" customHeight="1">
      <c r="A261" s="40"/>
      <c r="B261" s="41"/>
      <c r="C261" s="245" t="s">
        <v>77</v>
      </c>
      <c r="D261" s="245" t="s">
        <v>170</v>
      </c>
      <c r="E261" s="246" t="s">
        <v>3287</v>
      </c>
      <c r="F261" s="247" t="s">
        <v>3288</v>
      </c>
      <c r="G261" s="248" t="s">
        <v>2655</v>
      </c>
      <c r="H261" s="249">
        <v>1</v>
      </c>
      <c r="I261" s="250"/>
      <c r="J261" s="251">
        <f>ROUND(I261*H261,2)</f>
        <v>0</v>
      </c>
      <c r="K261" s="247" t="s">
        <v>1</v>
      </c>
      <c r="L261" s="46"/>
      <c r="M261" s="252" t="s">
        <v>1</v>
      </c>
      <c r="N261" s="253" t="s">
        <v>42</v>
      </c>
      <c r="O261" s="93"/>
      <c r="P261" s="254">
        <f>O261*H261</f>
        <v>0</v>
      </c>
      <c r="Q261" s="254">
        <v>0</v>
      </c>
      <c r="R261" s="254">
        <f>Q261*H261</f>
        <v>0</v>
      </c>
      <c r="S261" s="254">
        <v>0</v>
      </c>
      <c r="T261" s="255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56" t="s">
        <v>175</v>
      </c>
      <c r="AT261" s="256" t="s">
        <v>170</v>
      </c>
      <c r="AU261" s="256" t="s">
        <v>209</v>
      </c>
      <c r="AY261" s="19" t="s">
        <v>167</v>
      </c>
      <c r="BE261" s="257">
        <f>IF(N261="základní",J261,0)</f>
        <v>0</v>
      </c>
      <c r="BF261" s="257">
        <f>IF(N261="snížená",J261,0)</f>
        <v>0</v>
      </c>
      <c r="BG261" s="257">
        <f>IF(N261="zákl. přenesená",J261,0)</f>
        <v>0</v>
      </c>
      <c r="BH261" s="257">
        <f>IF(N261="sníž. přenesená",J261,0)</f>
        <v>0</v>
      </c>
      <c r="BI261" s="257">
        <f>IF(N261="nulová",J261,0)</f>
        <v>0</v>
      </c>
      <c r="BJ261" s="19" t="s">
        <v>85</v>
      </c>
      <c r="BK261" s="257">
        <f>ROUND(I261*H261,2)</f>
        <v>0</v>
      </c>
      <c r="BL261" s="19" t="s">
        <v>175</v>
      </c>
      <c r="BM261" s="256" t="s">
        <v>1390</v>
      </c>
    </row>
    <row r="262" spans="1:65" s="2" customFormat="1" ht="21.75" customHeight="1">
      <c r="A262" s="40"/>
      <c r="B262" s="41"/>
      <c r="C262" s="245" t="s">
        <v>77</v>
      </c>
      <c r="D262" s="245" t="s">
        <v>170</v>
      </c>
      <c r="E262" s="246" t="s">
        <v>3263</v>
      </c>
      <c r="F262" s="247" t="s">
        <v>3264</v>
      </c>
      <c r="G262" s="248" t="s">
        <v>2655</v>
      </c>
      <c r="H262" s="249">
        <v>1</v>
      </c>
      <c r="I262" s="250"/>
      <c r="J262" s="251">
        <f>ROUND(I262*H262,2)</f>
        <v>0</v>
      </c>
      <c r="K262" s="247" t="s">
        <v>1</v>
      </c>
      <c r="L262" s="46"/>
      <c r="M262" s="252" t="s">
        <v>1</v>
      </c>
      <c r="N262" s="253" t="s">
        <v>42</v>
      </c>
      <c r="O262" s="93"/>
      <c r="P262" s="254">
        <f>O262*H262</f>
        <v>0</v>
      </c>
      <c r="Q262" s="254">
        <v>0</v>
      </c>
      <c r="R262" s="254">
        <f>Q262*H262</f>
        <v>0</v>
      </c>
      <c r="S262" s="254">
        <v>0</v>
      </c>
      <c r="T262" s="255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56" t="s">
        <v>175</v>
      </c>
      <c r="AT262" s="256" t="s">
        <v>170</v>
      </c>
      <c r="AU262" s="256" t="s">
        <v>209</v>
      </c>
      <c r="AY262" s="19" t="s">
        <v>167</v>
      </c>
      <c r="BE262" s="257">
        <f>IF(N262="základní",J262,0)</f>
        <v>0</v>
      </c>
      <c r="BF262" s="257">
        <f>IF(N262="snížená",J262,0)</f>
        <v>0</v>
      </c>
      <c r="BG262" s="257">
        <f>IF(N262="zákl. přenesená",J262,0)</f>
        <v>0</v>
      </c>
      <c r="BH262" s="257">
        <f>IF(N262="sníž. přenesená",J262,0)</f>
        <v>0</v>
      </c>
      <c r="BI262" s="257">
        <f>IF(N262="nulová",J262,0)</f>
        <v>0</v>
      </c>
      <c r="BJ262" s="19" t="s">
        <v>85</v>
      </c>
      <c r="BK262" s="257">
        <f>ROUND(I262*H262,2)</f>
        <v>0</v>
      </c>
      <c r="BL262" s="19" t="s">
        <v>175</v>
      </c>
      <c r="BM262" s="256" t="s">
        <v>1393</v>
      </c>
    </row>
    <row r="263" spans="1:65" s="2" customFormat="1" ht="16.5" customHeight="1">
      <c r="A263" s="40"/>
      <c r="B263" s="41"/>
      <c r="C263" s="245" t="s">
        <v>77</v>
      </c>
      <c r="D263" s="245" t="s">
        <v>170</v>
      </c>
      <c r="E263" s="246" t="s">
        <v>3265</v>
      </c>
      <c r="F263" s="247" t="s">
        <v>3266</v>
      </c>
      <c r="G263" s="248" t="s">
        <v>2655</v>
      </c>
      <c r="H263" s="249">
        <v>1</v>
      </c>
      <c r="I263" s="250"/>
      <c r="J263" s="251">
        <f>ROUND(I263*H263,2)</f>
        <v>0</v>
      </c>
      <c r="K263" s="247" t="s">
        <v>1</v>
      </c>
      <c r="L263" s="46"/>
      <c r="M263" s="252" t="s">
        <v>1</v>
      </c>
      <c r="N263" s="253" t="s">
        <v>42</v>
      </c>
      <c r="O263" s="93"/>
      <c r="P263" s="254">
        <f>O263*H263</f>
        <v>0</v>
      </c>
      <c r="Q263" s="254">
        <v>0</v>
      </c>
      <c r="R263" s="254">
        <f>Q263*H263</f>
        <v>0</v>
      </c>
      <c r="S263" s="254">
        <v>0</v>
      </c>
      <c r="T263" s="255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56" t="s">
        <v>175</v>
      </c>
      <c r="AT263" s="256" t="s">
        <v>170</v>
      </c>
      <c r="AU263" s="256" t="s">
        <v>209</v>
      </c>
      <c r="AY263" s="19" t="s">
        <v>167</v>
      </c>
      <c r="BE263" s="257">
        <f>IF(N263="základní",J263,0)</f>
        <v>0</v>
      </c>
      <c r="BF263" s="257">
        <f>IF(N263="snížená",J263,0)</f>
        <v>0</v>
      </c>
      <c r="BG263" s="257">
        <f>IF(N263="zákl. přenesená",J263,0)</f>
        <v>0</v>
      </c>
      <c r="BH263" s="257">
        <f>IF(N263="sníž. přenesená",J263,0)</f>
        <v>0</v>
      </c>
      <c r="BI263" s="257">
        <f>IF(N263="nulová",J263,0)</f>
        <v>0</v>
      </c>
      <c r="BJ263" s="19" t="s">
        <v>85</v>
      </c>
      <c r="BK263" s="257">
        <f>ROUND(I263*H263,2)</f>
        <v>0</v>
      </c>
      <c r="BL263" s="19" t="s">
        <v>175</v>
      </c>
      <c r="BM263" s="256" t="s">
        <v>1397</v>
      </c>
    </row>
    <row r="264" spans="1:65" s="2" customFormat="1" ht="16.5" customHeight="1">
      <c r="A264" s="40"/>
      <c r="B264" s="41"/>
      <c r="C264" s="245" t="s">
        <v>77</v>
      </c>
      <c r="D264" s="245" t="s">
        <v>170</v>
      </c>
      <c r="E264" s="246" t="s">
        <v>3303</v>
      </c>
      <c r="F264" s="247" t="s">
        <v>3304</v>
      </c>
      <c r="G264" s="248" t="s">
        <v>2655</v>
      </c>
      <c r="H264" s="249">
        <v>1</v>
      </c>
      <c r="I264" s="250"/>
      <c r="J264" s="251">
        <f>ROUND(I264*H264,2)</f>
        <v>0</v>
      </c>
      <c r="K264" s="247" t="s">
        <v>1</v>
      </c>
      <c r="L264" s="46"/>
      <c r="M264" s="252" t="s">
        <v>1</v>
      </c>
      <c r="N264" s="253" t="s">
        <v>42</v>
      </c>
      <c r="O264" s="93"/>
      <c r="P264" s="254">
        <f>O264*H264</f>
        <v>0</v>
      </c>
      <c r="Q264" s="254">
        <v>0</v>
      </c>
      <c r="R264" s="254">
        <f>Q264*H264</f>
        <v>0</v>
      </c>
      <c r="S264" s="254">
        <v>0</v>
      </c>
      <c r="T264" s="255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56" t="s">
        <v>175</v>
      </c>
      <c r="AT264" s="256" t="s">
        <v>170</v>
      </c>
      <c r="AU264" s="256" t="s">
        <v>209</v>
      </c>
      <c r="AY264" s="19" t="s">
        <v>167</v>
      </c>
      <c r="BE264" s="257">
        <f>IF(N264="základní",J264,0)</f>
        <v>0</v>
      </c>
      <c r="BF264" s="257">
        <f>IF(N264="snížená",J264,0)</f>
        <v>0</v>
      </c>
      <c r="BG264" s="257">
        <f>IF(N264="zákl. přenesená",J264,0)</f>
        <v>0</v>
      </c>
      <c r="BH264" s="257">
        <f>IF(N264="sníž. přenesená",J264,0)</f>
        <v>0</v>
      </c>
      <c r="BI264" s="257">
        <f>IF(N264="nulová",J264,0)</f>
        <v>0</v>
      </c>
      <c r="BJ264" s="19" t="s">
        <v>85</v>
      </c>
      <c r="BK264" s="257">
        <f>ROUND(I264*H264,2)</f>
        <v>0</v>
      </c>
      <c r="BL264" s="19" t="s">
        <v>175</v>
      </c>
      <c r="BM264" s="256" t="s">
        <v>1400</v>
      </c>
    </row>
    <row r="265" spans="1:65" s="2" customFormat="1" ht="21.75" customHeight="1">
      <c r="A265" s="40"/>
      <c r="B265" s="41"/>
      <c r="C265" s="245" t="s">
        <v>77</v>
      </c>
      <c r="D265" s="245" t="s">
        <v>170</v>
      </c>
      <c r="E265" s="246" t="s">
        <v>3291</v>
      </c>
      <c r="F265" s="247" t="s">
        <v>3292</v>
      </c>
      <c r="G265" s="248" t="s">
        <v>2655</v>
      </c>
      <c r="H265" s="249">
        <v>1</v>
      </c>
      <c r="I265" s="250"/>
      <c r="J265" s="251">
        <f>ROUND(I265*H265,2)</f>
        <v>0</v>
      </c>
      <c r="K265" s="247" t="s">
        <v>1</v>
      </c>
      <c r="L265" s="46"/>
      <c r="M265" s="252" t="s">
        <v>1</v>
      </c>
      <c r="N265" s="253" t="s">
        <v>42</v>
      </c>
      <c r="O265" s="93"/>
      <c r="P265" s="254">
        <f>O265*H265</f>
        <v>0</v>
      </c>
      <c r="Q265" s="254">
        <v>0</v>
      </c>
      <c r="R265" s="254">
        <f>Q265*H265</f>
        <v>0</v>
      </c>
      <c r="S265" s="254">
        <v>0</v>
      </c>
      <c r="T265" s="255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56" t="s">
        <v>175</v>
      </c>
      <c r="AT265" s="256" t="s">
        <v>170</v>
      </c>
      <c r="AU265" s="256" t="s">
        <v>209</v>
      </c>
      <c r="AY265" s="19" t="s">
        <v>167</v>
      </c>
      <c r="BE265" s="257">
        <f>IF(N265="základní",J265,0)</f>
        <v>0</v>
      </c>
      <c r="BF265" s="257">
        <f>IF(N265="snížená",J265,0)</f>
        <v>0</v>
      </c>
      <c r="BG265" s="257">
        <f>IF(N265="zákl. přenesená",J265,0)</f>
        <v>0</v>
      </c>
      <c r="BH265" s="257">
        <f>IF(N265="sníž. přenesená",J265,0)</f>
        <v>0</v>
      </c>
      <c r="BI265" s="257">
        <f>IF(N265="nulová",J265,0)</f>
        <v>0</v>
      </c>
      <c r="BJ265" s="19" t="s">
        <v>85</v>
      </c>
      <c r="BK265" s="257">
        <f>ROUND(I265*H265,2)</f>
        <v>0</v>
      </c>
      <c r="BL265" s="19" t="s">
        <v>175</v>
      </c>
      <c r="BM265" s="256" t="s">
        <v>1404</v>
      </c>
    </row>
    <row r="266" spans="1:63" s="12" customFormat="1" ht="20.85" customHeight="1">
      <c r="A266" s="12"/>
      <c r="B266" s="229"/>
      <c r="C266" s="230"/>
      <c r="D266" s="231" t="s">
        <v>76</v>
      </c>
      <c r="E266" s="243" t="s">
        <v>2828</v>
      </c>
      <c r="F266" s="243" t="s">
        <v>3305</v>
      </c>
      <c r="G266" s="230"/>
      <c r="H266" s="230"/>
      <c r="I266" s="233"/>
      <c r="J266" s="244">
        <f>BK266</f>
        <v>0</v>
      </c>
      <c r="K266" s="230"/>
      <c r="L266" s="235"/>
      <c r="M266" s="236"/>
      <c r="N266" s="237"/>
      <c r="O266" s="237"/>
      <c r="P266" s="238">
        <f>SUM(P267:P271)</f>
        <v>0</v>
      </c>
      <c r="Q266" s="237"/>
      <c r="R266" s="238">
        <f>SUM(R267:R271)</f>
        <v>0</v>
      </c>
      <c r="S266" s="237"/>
      <c r="T266" s="239">
        <f>SUM(T267:T271)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40" t="s">
        <v>85</v>
      </c>
      <c r="AT266" s="241" t="s">
        <v>76</v>
      </c>
      <c r="AU266" s="241" t="s">
        <v>87</v>
      </c>
      <c r="AY266" s="240" t="s">
        <v>167</v>
      </c>
      <c r="BK266" s="242">
        <f>SUM(BK267:BK271)</f>
        <v>0</v>
      </c>
    </row>
    <row r="267" spans="1:65" s="2" customFormat="1" ht="21.75" customHeight="1">
      <c r="A267" s="40"/>
      <c r="B267" s="41"/>
      <c r="C267" s="245" t="s">
        <v>77</v>
      </c>
      <c r="D267" s="245" t="s">
        <v>170</v>
      </c>
      <c r="E267" s="246" t="s">
        <v>3306</v>
      </c>
      <c r="F267" s="247" t="s">
        <v>3307</v>
      </c>
      <c r="G267" s="248" t="s">
        <v>2655</v>
      </c>
      <c r="H267" s="249">
        <v>1</v>
      </c>
      <c r="I267" s="250"/>
      <c r="J267" s="251">
        <f>ROUND(I267*H267,2)</f>
        <v>0</v>
      </c>
      <c r="K267" s="247" t="s">
        <v>1</v>
      </c>
      <c r="L267" s="46"/>
      <c r="M267" s="252" t="s">
        <v>1</v>
      </c>
      <c r="N267" s="253" t="s">
        <v>42</v>
      </c>
      <c r="O267" s="93"/>
      <c r="P267" s="254">
        <f>O267*H267</f>
        <v>0</v>
      </c>
      <c r="Q267" s="254">
        <v>0</v>
      </c>
      <c r="R267" s="254">
        <f>Q267*H267</f>
        <v>0</v>
      </c>
      <c r="S267" s="254">
        <v>0</v>
      </c>
      <c r="T267" s="255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56" t="s">
        <v>175</v>
      </c>
      <c r="AT267" s="256" t="s">
        <v>170</v>
      </c>
      <c r="AU267" s="256" t="s">
        <v>209</v>
      </c>
      <c r="AY267" s="19" t="s">
        <v>167</v>
      </c>
      <c r="BE267" s="257">
        <f>IF(N267="základní",J267,0)</f>
        <v>0</v>
      </c>
      <c r="BF267" s="257">
        <f>IF(N267="snížená",J267,0)</f>
        <v>0</v>
      </c>
      <c r="BG267" s="257">
        <f>IF(N267="zákl. přenesená",J267,0)</f>
        <v>0</v>
      </c>
      <c r="BH267" s="257">
        <f>IF(N267="sníž. přenesená",J267,0)</f>
        <v>0</v>
      </c>
      <c r="BI267" s="257">
        <f>IF(N267="nulová",J267,0)</f>
        <v>0</v>
      </c>
      <c r="BJ267" s="19" t="s">
        <v>85</v>
      </c>
      <c r="BK267" s="257">
        <f>ROUND(I267*H267,2)</f>
        <v>0</v>
      </c>
      <c r="BL267" s="19" t="s">
        <v>175</v>
      </c>
      <c r="BM267" s="256" t="s">
        <v>1407</v>
      </c>
    </row>
    <row r="268" spans="1:65" s="2" customFormat="1" ht="21.75" customHeight="1">
      <c r="A268" s="40"/>
      <c r="B268" s="41"/>
      <c r="C268" s="245" t="s">
        <v>77</v>
      </c>
      <c r="D268" s="245" t="s">
        <v>170</v>
      </c>
      <c r="E268" s="246" t="s">
        <v>3263</v>
      </c>
      <c r="F268" s="247" t="s">
        <v>3264</v>
      </c>
      <c r="G268" s="248" t="s">
        <v>2655</v>
      </c>
      <c r="H268" s="249">
        <v>1</v>
      </c>
      <c r="I268" s="250"/>
      <c r="J268" s="251">
        <f>ROUND(I268*H268,2)</f>
        <v>0</v>
      </c>
      <c r="K268" s="247" t="s">
        <v>1</v>
      </c>
      <c r="L268" s="46"/>
      <c r="M268" s="252" t="s">
        <v>1</v>
      </c>
      <c r="N268" s="253" t="s">
        <v>42</v>
      </c>
      <c r="O268" s="93"/>
      <c r="P268" s="254">
        <f>O268*H268</f>
        <v>0</v>
      </c>
      <c r="Q268" s="254">
        <v>0</v>
      </c>
      <c r="R268" s="254">
        <f>Q268*H268</f>
        <v>0</v>
      </c>
      <c r="S268" s="254">
        <v>0</v>
      </c>
      <c r="T268" s="255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56" t="s">
        <v>175</v>
      </c>
      <c r="AT268" s="256" t="s">
        <v>170</v>
      </c>
      <c r="AU268" s="256" t="s">
        <v>209</v>
      </c>
      <c r="AY268" s="19" t="s">
        <v>167</v>
      </c>
      <c r="BE268" s="257">
        <f>IF(N268="základní",J268,0)</f>
        <v>0</v>
      </c>
      <c r="BF268" s="257">
        <f>IF(N268="snížená",J268,0)</f>
        <v>0</v>
      </c>
      <c r="BG268" s="257">
        <f>IF(N268="zákl. přenesená",J268,0)</f>
        <v>0</v>
      </c>
      <c r="BH268" s="257">
        <f>IF(N268="sníž. přenesená",J268,0)</f>
        <v>0</v>
      </c>
      <c r="BI268" s="257">
        <f>IF(N268="nulová",J268,0)</f>
        <v>0</v>
      </c>
      <c r="BJ268" s="19" t="s">
        <v>85</v>
      </c>
      <c r="BK268" s="257">
        <f>ROUND(I268*H268,2)</f>
        <v>0</v>
      </c>
      <c r="BL268" s="19" t="s">
        <v>175</v>
      </c>
      <c r="BM268" s="256" t="s">
        <v>1411</v>
      </c>
    </row>
    <row r="269" spans="1:65" s="2" customFormat="1" ht="16.5" customHeight="1">
      <c r="A269" s="40"/>
      <c r="B269" s="41"/>
      <c r="C269" s="245" t="s">
        <v>77</v>
      </c>
      <c r="D269" s="245" t="s">
        <v>170</v>
      </c>
      <c r="E269" s="246" t="s">
        <v>3265</v>
      </c>
      <c r="F269" s="247" t="s">
        <v>3266</v>
      </c>
      <c r="G269" s="248" t="s">
        <v>2655</v>
      </c>
      <c r="H269" s="249">
        <v>1</v>
      </c>
      <c r="I269" s="250"/>
      <c r="J269" s="251">
        <f>ROUND(I269*H269,2)</f>
        <v>0</v>
      </c>
      <c r="K269" s="247" t="s">
        <v>1</v>
      </c>
      <c r="L269" s="46"/>
      <c r="M269" s="252" t="s">
        <v>1</v>
      </c>
      <c r="N269" s="253" t="s">
        <v>42</v>
      </c>
      <c r="O269" s="93"/>
      <c r="P269" s="254">
        <f>O269*H269</f>
        <v>0</v>
      </c>
      <c r="Q269" s="254">
        <v>0</v>
      </c>
      <c r="R269" s="254">
        <f>Q269*H269</f>
        <v>0</v>
      </c>
      <c r="S269" s="254">
        <v>0</v>
      </c>
      <c r="T269" s="255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56" t="s">
        <v>175</v>
      </c>
      <c r="AT269" s="256" t="s">
        <v>170</v>
      </c>
      <c r="AU269" s="256" t="s">
        <v>209</v>
      </c>
      <c r="AY269" s="19" t="s">
        <v>167</v>
      </c>
      <c r="BE269" s="257">
        <f>IF(N269="základní",J269,0)</f>
        <v>0</v>
      </c>
      <c r="BF269" s="257">
        <f>IF(N269="snížená",J269,0)</f>
        <v>0</v>
      </c>
      <c r="BG269" s="257">
        <f>IF(N269="zákl. přenesená",J269,0)</f>
        <v>0</v>
      </c>
      <c r="BH269" s="257">
        <f>IF(N269="sníž. přenesená",J269,0)</f>
        <v>0</v>
      </c>
      <c r="BI269" s="257">
        <f>IF(N269="nulová",J269,0)</f>
        <v>0</v>
      </c>
      <c r="BJ269" s="19" t="s">
        <v>85</v>
      </c>
      <c r="BK269" s="257">
        <f>ROUND(I269*H269,2)</f>
        <v>0</v>
      </c>
      <c r="BL269" s="19" t="s">
        <v>175</v>
      </c>
      <c r="BM269" s="256" t="s">
        <v>1414</v>
      </c>
    </row>
    <row r="270" spans="1:65" s="2" customFormat="1" ht="16.5" customHeight="1">
      <c r="A270" s="40"/>
      <c r="B270" s="41"/>
      <c r="C270" s="245" t="s">
        <v>77</v>
      </c>
      <c r="D270" s="245" t="s">
        <v>170</v>
      </c>
      <c r="E270" s="246" t="s">
        <v>3308</v>
      </c>
      <c r="F270" s="247" t="s">
        <v>3309</v>
      </c>
      <c r="G270" s="248" t="s">
        <v>2655</v>
      </c>
      <c r="H270" s="249">
        <v>1</v>
      </c>
      <c r="I270" s="250"/>
      <c r="J270" s="251">
        <f>ROUND(I270*H270,2)</f>
        <v>0</v>
      </c>
      <c r="K270" s="247" t="s">
        <v>1</v>
      </c>
      <c r="L270" s="46"/>
      <c r="M270" s="252" t="s">
        <v>1</v>
      </c>
      <c r="N270" s="253" t="s">
        <v>42</v>
      </c>
      <c r="O270" s="93"/>
      <c r="P270" s="254">
        <f>O270*H270</f>
        <v>0</v>
      </c>
      <c r="Q270" s="254">
        <v>0</v>
      </c>
      <c r="R270" s="254">
        <f>Q270*H270</f>
        <v>0</v>
      </c>
      <c r="S270" s="254">
        <v>0</v>
      </c>
      <c r="T270" s="255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56" t="s">
        <v>175</v>
      </c>
      <c r="AT270" s="256" t="s">
        <v>170</v>
      </c>
      <c r="AU270" s="256" t="s">
        <v>209</v>
      </c>
      <c r="AY270" s="19" t="s">
        <v>167</v>
      </c>
      <c r="BE270" s="257">
        <f>IF(N270="základní",J270,0)</f>
        <v>0</v>
      </c>
      <c r="BF270" s="257">
        <f>IF(N270="snížená",J270,0)</f>
        <v>0</v>
      </c>
      <c r="BG270" s="257">
        <f>IF(N270="zákl. přenesená",J270,0)</f>
        <v>0</v>
      </c>
      <c r="BH270" s="257">
        <f>IF(N270="sníž. přenesená",J270,0)</f>
        <v>0</v>
      </c>
      <c r="BI270" s="257">
        <f>IF(N270="nulová",J270,0)</f>
        <v>0</v>
      </c>
      <c r="BJ270" s="19" t="s">
        <v>85</v>
      </c>
      <c r="BK270" s="257">
        <f>ROUND(I270*H270,2)</f>
        <v>0</v>
      </c>
      <c r="BL270" s="19" t="s">
        <v>175</v>
      </c>
      <c r="BM270" s="256" t="s">
        <v>1418</v>
      </c>
    </row>
    <row r="271" spans="1:65" s="2" customFormat="1" ht="21.75" customHeight="1">
      <c r="A271" s="40"/>
      <c r="B271" s="41"/>
      <c r="C271" s="245" t="s">
        <v>77</v>
      </c>
      <c r="D271" s="245" t="s">
        <v>170</v>
      </c>
      <c r="E271" s="246" t="s">
        <v>3310</v>
      </c>
      <c r="F271" s="247" t="s">
        <v>3292</v>
      </c>
      <c r="G271" s="248" t="s">
        <v>2655</v>
      </c>
      <c r="H271" s="249">
        <v>1</v>
      </c>
      <c r="I271" s="250"/>
      <c r="J271" s="251">
        <f>ROUND(I271*H271,2)</f>
        <v>0</v>
      </c>
      <c r="K271" s="247" t="s">
        <v>1</v>
      </c>
      <c r="L271" s="46"/>
      <c r="M271" s="252" t="s">
        <v>1</v>
      </c>
      <c r="N271" s="253" t="s">
        <v>42</v>
      </c>
      <c r="O271" s="93"/>
      <c r="P271" s="254">
        <f>O271*H271</f>
        <v>0</v>
      </c>
      <c r="Q271" s="254">
        <v>0</v>
      </c>
      <c r="R271" s="254">
        <f>Q271*H271</f>
        <v>0</v>
      </c>
      <c r="S271" s="254">
        <v>0</v>
      </c>
      <c r="T271" s="255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56" t="s">
        <v>175</v>
      </c>
      <c r="AT271" s="256" t="s">
        <v>170</v>
      </c>
      <c r="AU271" s="256" t="s">
        <v>209</v>
      </c>
      <c r="AY271" s="19" t="s">
        <v>167</v>
      </c>
      <c r="BE271" s="257">
        <f>IF(N271="základní",J271,0)</f>
        <v>0</v>
      </c>
      <c r="BF271" s="257">
        <f>IF(N271="snížená",J271,0)</f>
        <v>0</v>
      </c>
      <c r="BG271" s="257">
        <f>IF(N271="zákl. přenesená",J271,0)</f>
        <v>0</v>
      </c>
      <c r="BH271" s="257">
        <f>IF(N271="sníž. přenesená",J271,0)</f>
        <v>0</v>
      </c>
      <c r="BI271" s="257">
        <f>IF(N271="nulová",J271,0)</f>
        <v>0</v>
      </c>
      <c r="BJ271" s="19" t="s">
        <v>85</v>
      </c>
      <c r="BK271" s="257">
        <f>ROUND(I271*H271,2)</f>
        <v>0</v>
      </c>
      <c r="BL271" s="19" t="s">
        <v>175</v>
      </c>
      <c r="BM271" s="256" t="s">
        <v>1421</v>
      </c>
    </row>
    <row r="272" spans="1:63" s="12" customFormat="1" ht="20.85" customHeight="1">
      <c r="A272" s="12"/>
      <c r="B272" s="229"/>
      <c r="C272" s="230"/>
      <c r="D272" s="231" t="s">
        <v>76</v>
      </c>
      <c r="E272" s="243" t="s">
        <v>2850</v>
      </c>
      <c r="F272" s="243" t="s">
        <v>3311</v>
      </c>
      <c r="G272" s="230"/>
      <c r="H272" s="230"/>
      <c r="I272" s="233"/>
      <c r="J272" s="244">
        <f>BK272</f>
        <v>0</v>
      </c>
      <c r="K272" s="230"/>
      <c r="L272" s="235"/>
      <c r="M272" s="236"/>
      <c r="N272" s="237"/>
      <c r="O272" s="237"/>
      <c r="P272" s="238">
        <f>SUM(P273:P276)</f>
        <v>0</v>
      </c>
      <c r="Q272" s="237"/>
      <c r="R272" s="238">
        <f>SUM(R273:R276)</f>
        <v>0</v>
      </c>
      <c r="S272" s="237"/>
      <c r="T272" s="239">
        <f>SUM(T273:T276)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40" t="s">
        <v>85</v>
      </c>
      <c r="AT272" s="241" t="s">
        <v>76</v>
      </c>
      <c r="AU272" s="241" t="s">
        <v>87</v>
      </c>
      <c r="AY272" s="240" t="s">
        <v>167</v>
      </c>
      <c r="BK272" s="242">
        <f>SUM(BK273:BK276)</f>
        <v>0</v>
      </c>
    </row>
    <row r="273" spans="1:65" s="2" customFormat="1" ht="21.75" customHeight="1">
      <c r="A273" s="40"/>
      <c r="B273" s="41"/>
      <c r="C273" s="245" t="s">
        <v>77</v>
      </c>
      <c r="D273" s="245" t="s">
        <v>170</v>
      </c>
      <c r="E273" s="246" t="s">
        <v>3312</v>
      </c>
      <c r="F273" s="247" t="s">
        <v>3313</v>
      </c>
      <c r="G273" s="248" t="s">
        <v>2655</v>
      </c>
      <c r="H273" s="249">
        <v>1</v>
      </c>
      <c r="I273" s="250"/>
      <c r="J273" s="251">
        <f>ROUND(I273*H273,2)</f>
        <v>0</v>
      </c>
      <c r="K273" s="247" t="s">
        <v>1</v>
      </c>
      <c r="L273" s="46"/>
      <c r="M273" s="252" t="s">
        <v>1</v>
      </c>
      <c r="N273" s="253" t="s">
        <v>42</v>
      </c>
      <c r="O273" s="93"/>
      <c r="P273" s="254">
        <f>O273*H273</f>
        <v>0</v>
      </c>
      <c r="Q273" s="254">
        <v>0</v>
      </c>
      <c r="R273" s="254">
        <f>Q273*H273</f>
        <v>0</v>
      </c>
      <c r="S273" s="254">
        <v>0</v>
      </c>
      <c r="T273" s="255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56" t="s">
        <v>175</v>
      </c>
      <c r="AT273" s="256" t="s">
        <v>170</v>
      </c>
      <c r="AU273" s="256" t="s">
        <v>209</v>
      </c>
      <c r="AY273" s="19" t="s">
        <v>167</v>
      </c>
      <c r="BE273" s="257">
        <f>IF(N273="základní",J273,0)</f>
        <v>0</v>
      </c>
      <c r="BF273" s="257">
        <f>IF(N273="snížená",J273,0)</f>
        <v>0</v>
      </c>
      <c r="BG273" s="257">
        <f>IF(N273="zákl. přenesená",J273,0)</f>
        <v>0</v>
      </c>
      <c r="BH273" s="257">
        <f>IF(N273="sníž. přenesená",J273,0)</f>
        <v>0</v>
      </c>
      <c r="BI273" s="257">
        <f>IF(N273="nulová",J273,0)</f>
        <v>0</v>
      </c>
      <c r="BJ273" s="19" t="s">
        <v>85</v>
      </c>
      <c r="BK273" s="257">
        <f>ROUND(I273*H273,2)</f>
        <v>0</v>
      </c>
      <c r="BL273" s="19" t="s">
        <v>175</v>
      </c>
      <c r="BM273" s="256" t="s">
        <v>1425</v>
      </c>
    </row>
    <row r="274" spans="1:65" s="2" customFormat="1" ht="21.75" customHeight="1">
      <c r="A274" s="40"/>
      <c r="B274" s="41"/>
      <c r="C274" s="245" t="s">
        <v>77</v>
      </c>
      <c r="D274" s="245" t="s">
        <v>170</v>
      </c>
      <c r="E274" s="246" t="s">
        <v>3314</v>
      </c>
      <c r="F274" s="247" t="s">
        <v>3315</v>
      </c>
      <c r="G274" s="248" t="s">
        <v>2655</v>
      </c>
      <c r="H274" s="249">
        <v>1</v>
      </c>
      <c r="I274" s="250"/>
      <c r="J274" s="251">
        <f>ROUND(I274*H274,2)</f>
        <v>0</v>
      </c>
      <c r="K274" s="247" t="s">
        <v>1</v>
      </c>
      <c r="L274" s="46"/>
      <c r="M274" s="252" t="s">
        <v>1</v>
      </c>
      <c r="N274" s="253" t="s">
        <v>42</v>
      </c>
      <c r="O274" s="93"/>
      <c r="P274" s="254">
        <f>O274*H274</f>
        <v>0</v>
      </c>
      <c r="Q274" s="254">
        <v>0</v>
      </c>
      <c r="R274" s="254">
        <f>Q274*H274</f>
        <v>0</v>
      </c>
      <c r="S274" s="254">
        <v>0</v>
      </c>
      <c r="T274" s="255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56" t="s">
        <v>175</v>
      </c>
      <c r="AT274" s="256" t="s">
        <v>170</v>
      </c>
      <c r="AU274" s="256" t="s">
        <v>209</v>
      </c>
      <c r="AY274" s="19" t="s">
        <v>167</v>
      </c>
      <c r="BE274" s="257">
        <f>IF(N274="základní",J274,0)</f>
        <v>0</v>
      </c>
      <c r="BF274" s="257">
        <f>IF(N274="snížená",J274,0)</f>
        <v>0</v>
      </c>
      <c r="BG274" s="257">
        <f>IF(N274="zákl. přenesená",J274,0)</f>
        <v>0</v>
      </c>
      <c r="BH274" s="257">
        <f>IF(N274="sníž. přenesená",J274,0)</f>
        <v>0</v>
      </c>
      <c r="BI274" s="257">
        <f>IF(N274="nulová",J274,0)</f>
        <v>0</v>
      </c>
      <c r="BJ274" s="19" t="s">
        <v>85</v>
      </c>
      <c r="BK274" s="257">
        <f>ROUND(I274*H274,2)</f>
        <v>0</v>
      </c>
      <c r="BL274" s="19" t="s">
        <v>175</v>
      </c>
      <c r="BM274" s="256" t="s">
        <v>1428</v>
      </c>
    </row>
    <row r="275" spans="1:65" s="2" customFormat="1" ht="21.75" customHeight="1">
      <c r="A275" s="40"/>
      <c r="B275" s="41"/>
      <c r="C275" s="245" t="s">
        <v>77</v>
      </c>
      <c r="D275" s="245" t="s">
        <v>170</v>
      </c>
      <c r="E275" s="246" t="s">
        <v>3316</v>
      </c>
      <c r="F275" s="247" t="s">
        <v>3317</v>
      </c>
      <c r="G275" s="248" t="s">
        <v>2655</v>
      </c>
      <c r="H275" s="249">
        <v>1</v>
      </c>
      <c r="I275" s="250"/>
      <c r="J275" s="251">
        <f>ROUND(I275*H275,2)</f>
        <v>0</v>
      </c>
      <c r="K275" s="247" t="s">
        <v>1</v>
      </c>
      <c r="L275" s="46"/>
      <c r="M275" s="252" t="s">
        <v>1</v>
      </c>
      <c r="N275" s="253" t="s">
        <v>42</v>
      </c>
      <c r="O275" s="93"/>
      <c r="P275" s="254">
        <f>O275*H275</f>
        <v>0</v>
      </c>
      <c r="Q275" s="254">
        <v>0</v>
      </c>
      <c r="R275" s="254">
        <f>Q275*H275</f>
        <v>0</v>
      </c>
      <c r="S275" s="254">
        <v>0</v>
      </c>
      <c r="T275" s="255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56" t="s">
        <v>175</v>
      </c>
      <c r="AT275" s="256" t="s">
        <v>170</v>
      </c>
      <c r="AU275" s="256" t="s">
        <v>209</v>
      </c>
      <c r="AY275" s="19" t="s">
        <v>167</v>
      </c>
      <c r="BE275" s="257">
        <f>IF(N275="základní",J275,0)</f>
        <v>0</v>
      </c>
      <c r="BF275" s="257">
        <f>IF(N275="snížená",J275,0)</f>
        <v>0</v>
      </c>
      <c r="BG275" s="257">
        <f>IF(N275="zákl. přenesená",J275,0)</f>
        <v>0</v>
      </c>
      <c r="BH275" s="257">
        <f>IF(N275="sníž. přenesená",J275,0)</f>
        <v>0</v>
      </c>
      <c r="BI275" s="257">
        <f>IF(N275="nulová",J275,0)</f>
        <v>0</v>
      </c>
      <c r="BJ275" s="19" t="s">
        <v>85</v>
      </c>
      <c r="BK275" s="257">
        <f>ROUND(I275*H275,2)</f>
        <v>0</v>
      </c>
      <c r="BL275" s="19" t="s">
        <v>175</v>
      </c>
      <c r="BM275" s="256" t="s">
        <v>1432</v>
      </c>
    </row>
    <row r="276" spans="1:65" s="2" customFormat="1" ht="21.75" customHeight="1">
      <c r="A276" s="40"/>
      <c r="B276" s="41"/>
      <c r="C276" s="245" t="s">
        <v>77</v>
      </c>
      <c r="D276" s="245" t="s">
        <v>170</v>
      </c>
      <c r="E276" s="246" t="s">
        <v>3318</v>
      </c>
      <c r="F276" s="247" t="s">
        <v>3319</v>
      </c>
      <c r="G276" s="248" t="s">
        <v>2655</v>
      </c>
      <c r="H276" s="249">
        <v>1</v>
      </c>
      <c r="I276" s="250"/>
      <c r="J276" s="251">
        <f>ROUND(I276*H276,2)</f>
        <v>0</v>
      </c>
      <c r="K276" s="247" t="s">
        <v>1</v>
      </c>
      <c r="L276" s="46"/>
      <c r="M276" s="252" t="s">
        <v>1</v>
      </c>
      <c r="N276" s="253" t="s">
        <v>42</v>
      </c>
      <c r="O276" s="93"/>
      <c r="P276" s="254">
        <f>O276*H276</f>
        <v>0</v>
      </c>
      <c r="Q276" s="254">
        <v>0</v>
      </c>
      <c r="R276" s="254">
        <f>Q276*H276</f>
        <v>0</v>
      </c>
      <c r="S276" s="254">
        <v>0</v>
      </c>
      <c r="T276" s="255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56" t="s">
        <v>175</v>
      </c>
      <c r="AT276" s="256" t="s">
        <v>170</v>
      </c>
      <c r="AU276" s="256" t="s">
        <v>209</v>
      </c>
      <c r="AY276" s="19" t="s">
        <v>167</v>
      </c>
      <c r="BE276" s="257">
        <f>IF(N276="základní",J276,0)</f>
        <v>0</v>
      </c>
      <c r="BF276" s="257">
        <f>IF(N276="snížená",J276,0)</f>
        <v>0</v>
      </c>
      <c r="BG276" s="257">
        <f>IF(N276="zákl. přenesená",J276,0)</f>
        <v>0</v>
      </c>
      <c r="BH276" s="257">
        <f>IF(N276="sníž. přenesená",J276,0)</f>
        <v>0</v>
      </c>
      <c r="BI276" s="257">
        <f>IF(N276="nulová",J276,0)</f>
        <v>0</v>
      </c>
      <c r="BJ276" s="19" t="s">
        <v>85</v>
      </c>
      <c r="BK276" s="257">
        <f>ROUND(I276*H276,2)</f>
        <v>0</v>
      </c>
      <c r="BL276" s="19" t="s">
        <v>175</v>
      </c>
      <c r="BM276" s="256" t="s">
        <v>1435</v>
      </c>
    </row>
    <row r="277" spans="1:63" s="12" customFormat="1" ht="20.85" customHeight="1">
      <c r="A277" s="12"/>
      <c r="B277" s="229"/>
      <c r="C277" s="230"/>
      <c r="D277" s="231" t="s">
        <v>76</v>
      </c>
      <c r="E277" s="243" t="s">
        <v>2868</v>
      </c>
      <c r="F277" s="243" t="s">
        <v>3320</v>
      </c>
      <c r="G277" s="230"/>
      <c r="H277" s="230"/>
      <c r="I277" s="233"/>
      <c r="J277" s="244">
        <f>BK277</f>
        <v>0</v>
      </c>
      <c r="K277" s="230"/>
      <c r="L277" s="235"/>
      <c r="M277" s="236"/>
      <c r="N277" s="237"/>
      <c r="O277" s="237"/>
      <c r="P277" s="238">
        <f>SUM(P278:P288)</f>
        <v>0</v>
      </c>
      <c r="Q277" s="237"/>
      <c r="R277" s="238">
        <f>SUM(R278:R288)</f>
        <v>0</v>
      </c>
      <c r="S277" s="237"/>
      <c r="T277" s="239">
        <f>SUM(T278:T288)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40" t="s">
        <v>85</v>
      </c>
      <c r="AT277" s="241" t="s">
        <v>76</v>
      </c>
      <c r="AU277" s="241" t="s">
        <v>87</v>
      </c>
      <c r="AY277" s="240" t="s">
        <v>167</v>
      </c>
      <c r="BK277" s="242">
        <f>SUM(BK278:BK288)</f>
        <v>0</v>
      </c>
    </row>
    <row r="278" spans="1:65" s="2" customFormat="1" ht="21.75" customHeight="1">
      <c r="A278" s="40"/>
      <c r="B278" s="41"/>
      <c r="C278" s="245" t="s">
        <v>77</v>
      </c>
      <c r="D278" s="245" t="s">
        <v>170</v>
      </c>
      <c r="E278" s="246" t="s">
        <v>3321</v>
      </c>
      <c r="F278" s="247" t="s">
        <v>3322</v>
      </c>
      <c r="G278" s="248" t="s">
        <v>2655</v>
      </c>
      <c r="H278" s="249">
        <v>1</v>
      </c>
      <c r="I278" s="250"/>
      <c r="J278" s="251">
        <f>ROUND(I278*H278,2)</f>
        <v>0</v>
      </c>
      <c r="K278" s="247" t="s">
        <v>1</v>
      </c>
      <c r="L278" s="46"/>
      <c r="M278" s="252" t="s">
        <v>1</v>
      </c>
      <c r="N278" s="253" t="s">
        <v>42</v>
      </c>
      <c r="O278" s="93"/>
      <c r="P278" s="254">
        <f>O278*H278</f>
        <v>0</v>
      </c>
      <c r="Q278" s="254">
        <v>0</v>
      </c>
      <c r="R278" s="254">
        <f>Q278*H278</f>
        <v>0</v>
      </c>
      <c r="S278" s="254">
        <v>0</v>
      </c>
      <c r="T278" s="255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56" t="s">
        <v>175</v>
      </c>
      <c r="AT278" s="256" t="s">
        <v>170</v>
      </c>
      <c r="AU278" s="256" t="s">
        <v>209</v>
      </c>
      <c r="AY278" s="19" t="s">
        <v>167</v>
      </c>
      <c r="BE278" s="257">
        <f>IF(N278="základní",J278,0)</f>
        <v>0</v>
      </c>
      <c r="BF278" s="257">
        <f>IF(N278="snížená",J278,0)</f>
        <v>0</v>
      </c>
      <c r="BG278" s="257">
        <f>IF(N278="zákl. přenesená",J278,0)</f>
        <v>0</v>
      </c>
      <c r="BH278" s="257">
        <f>IF(N278="sníž. přenesená",J278,0)</f>
        <v>0</v>
      </c>
      <c r="BI278" s="257">
        <f>IF(N278="nulová",J278,0)</f>
        <v>0</v>
      </c>
      <c r="BJ278" s="19" t="s">
        <v>85</v>
      </c>
      <c r="BK278" s="257">
        <f>ROUND(I278*H278,2)</f>
        <v>0</v>
      </c>
      <c r="BL278" s="19" t="s">
        <v>175</v>
      </c>
      <c r="BM278" s="256" t="s">
        <v>1439</v>
      </c>
    </row>
    <row r="279" spans="1:65" s="2" customFormat="1" ht="16.5" customHeight="1">
      <c r="A279" s="40"/>
      <c r="B279" s="41"/>
      <c r="C279" s="245" t="s">
        <v>77</v>
      </c>
      <c r="D279" s="245" t="s">
        <v>170</v>
      </c>
      <c r="E279" s="246" t="s">
        <v>3323</v>
      </c>
      <c r="F279" s="247" t="s">
        <v>3324</v>
      </c>
      <c r="G279" s="248" t="s">
        <v>2655</v>
      </c>
      <c r="H279" s="249">
        <v>1</v>
      </c>
      <c r="I279" s="250"/>
      <c r="J279" s="251">
        <f>ROUND(I279*H279,2)</f>
        <v>0</v>
      </c>
      <c r="K279" s="247" t="s">
        <v>1</v>
      </c>
      <c r="L279" s="46"/>
      <c r="M279" s="252" t="s">
        <v>1</v>
      </c>
      <c r="N279" s="253" t="s">
        <v>42</v>
      </c>
      <c r="O279" s="93"/>
      <c r="P279" s="254">
        <f>O279*H279</f>
        <v>0</v>
      </c>
      <c r="Q279" s="254">
        <v>0</v>
      </c>
      <c r="R279" s="254">
        <f>Q279*H279</f>
        <v>0</v>
      </c>
      <c r="S279" s="254">
        <v>0</v>
      </c>
      <c r="T279" s="255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56" t="s">
        <v>175</v>
      </c>
      <c r="AT279" s="256" t="s">
        <v>170</v>
      </c>
      <c r="AU279" s="256" t="s">
        <v>209</v>
      </c>
      <c r="AY279" s="19" t="s">
        <v>167</v>
      </c>
      <c r="BE279" s="257">
        <f>IF(N279="základní",J279,0)</f>
        <v>0</v>
      </c>
      <c r="BF279" s="257">
        <f>IF(N279="snížená",J279,0)</f>
        <v>0</v>
      </c>
      <c r="BG279" s="257">
        <f>IF(N279="zákl. přenesená",J279,0)</f>
        <v>0</v>
      </c>
      <c r="BH279" s="257">
        <f>IF(N279="sníž. přenesená",J279,0)</f>
        <v>0</v>
      </c>
      <c r="BI279" s="257">
        <f>IF(N279="nulová",J279,0)</f>
        <v>0</v>
      </c>
      <c r="BJ279" s="19" t="s">
        <v>85</v>
      </c>
      <c r="BK279" s="257">
        <f>ROUND(I279*H279,2)</f>
        <v>0</v>
      </c>
      <c r="BL279" s="19" t="s">
        <v>175</v>
      </c>
      <c r="BM279" s="256" t="s">
        <v>1442</v>
      </c>
    </row>
    <row r="280" spans="1:65" s="2" customFormat="1" ht="21.75" customHeight="1">
      <c r="A280" s="40"/>
      <c r="B280" s="41"/>
      <c r="C280" s="245" t="s">
        <v>77</v>
      </c>
      <c r="D280" s="245" t="s">
        <v>170</v>
      </c>
      <c r="E280" s="246" t="s">
        <v>3325</v>
      </c>
      <c r="F280" s="247" t="s">
        <v>3326</v>
      </c>
      <c r="G280" s="248" t="s">
        <v>2655</v>
      </c>
      <c r="H280" s="249">
        <v>1</v>
      </c>
      <c r="I280" s="250"/>
      <c r="J280" s="251">
        <f>ROUND(I280*H280,2)</f>
        <v>0</v>
      </c>
      <c r="K280" s="247" t="s">
        <v>1</v>
      </c>
      <c r="L280" s="46"/>
      <c r="M280" s="252" t="s">
        <v>1</v>
      </c>
      <c r="N280" s="253" t="s">
        <v>42</v>
      </c>
      <c r="O280" s="93"/>
      <c r="P280" s="254">
        <f>O280*H280</f>
        <v>0</v>
      </c>
      <c r="Q280" s="254">
        <v>0</v>
      </c>
      <c r="R280" s="254">
        <f>Q280*H280</f>
        <v>0</v>
      </c>
      <c r="S280" s="254">
        <v>0</v>
      </c>
      <c r="T280" s="255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56" t="s">
        <v>175</v>
      </c>
      <c r="AT280" s="256" t="s">
        <v>170</v>
      </c>
      <c r="AU280" s="256" t="s">
        <v>209</v>
      </c>
      <c r="AY280" s="19" t="s">
        <v>167</v>
      </c>
      <c r="BE280" s="257">
        <f>IF(N280="základní",J280,0)</f>
        <v>0</v>
      </c>
      <c r="BF280" s="257">
        <f>IF(N280="snížená",J280,0)</f>
        <v>0</v>
      </c>
      <c r="BG280" s="257">
        <f>IF(N280="zákl. přenesená",J280,0)</f>
        <v>0</v>
      </c>
      <c r="BH280" s="257">
        <f>IF(N280="sníž. přenesená",J280,0)</f>
        <v>0</v>
      </c>
      <c r="BI280" s="257">
        <f>IF(N280="nulová",J280,0)</f>
        <v>0</v>
      </c>
      <c r="BJ280" s="19" t="s">
        <v>85</v>
      </c>
      <c r="BK280" s="257">
        <f>ROUND(I280*H280,2)</f>
        <v>0</v>
      </c>
      <c r="BL280" s="19" t="s">
        <v>175</v>
      </c>
      <c r="BM280" s="256" t="s">
        <v>1446</v>
      </c>
    </row>
    <row r="281" spans="1:65" s="2" customFormat="1" ht="21.75" customHeight="1">
      <c r="A281" s="40"/>
      <c r="B281" s="41"/>
      <c r="C281" s="245" t="s">
        <v>77</v>
      </c>
      <c r="D281" s="245" t="s">
        <v>170</v>
      </c>
      <c r="E281" s="246" t="s">
        <v>3327</v>
      </c>
      <c r="F281" s="247" t="s">
        <v>3328</v>
      </c>
      <c r="G281" s="248" t="s">
        <v>2655</v>
      </c>
      <c r="H281" s="249">
        <v>1</v>
      </c>
      <c r="I281" s="250"/>
      <c r="J281" s="251">
        <f>ROUND(I281*H281,2)</f>
        <v>0</v>
      </c>
      <c r="K281" s="247" t="s">
        <v>1</v>
      </c>
      <c r="L281" s="46"/>
      <c r="M281" s="252" t="s">
        <v>1</v>
      </c>
      <c r="N281" s="253" t="s">
        <v>42</v>
      </c>
      <c r="O281" s="93"/>
      <c r="P281" s="254">
        <f>O281*H281</f>
        <v>0</v>
      </c>
      <c r="Q281" s="254">
        <v>0</v>
      </c>
      <c r="R281" s="254">
        <f>Q281*H281</f>
        <v>0</v>
      </c>
      <c r="S281" s="254">
        <v>0</v>
      </c>
      <c r="T281" s="255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56" t="s">
        <v>175</v>
      </c>
      <c r="AT281" s="256" t="s">
        <v>170</v>
      </c>
      <c r="AU281" s="256" t="s">
        <v>209</v>
      </c>
      <c r="AY281" s="19" t="s">
        <v>167</v>
      </c>
      <c r="BE281" s="257">
        <f>IF(N281="základní",J281,0)</f>
        <v>0</v>
      </c>
      <c r="BF281" s="257">
        <f>IF(N281="snížená",J281,0)</f>
        <v>0</v>
      </c>
      <c r="BG281" s="257">
        <f>IF(N281="zákl. přenesená",J281,0)</f>
        <v>0</v>
      </c>
      <c r="BH281" s="257">
        <f>IF(N281="sníž. přenesená",J281,0)</f>
        <v>0</v>
      </c>
      <c r="BI281" s="257">
        <f>IF(N281="nulová",J281,0)</f>
        <v>0</v>
      </c>
      <c r="BJ281" s="19" t="s">
        <v>85</v>
      </c>
      <c r="BK281" s="257">
        <f>ROUND(I281*H281,2)</f>
        <v>0</v>
      </c>
      <c r="BL281" s="19" t="s">
        <v>175</v>
      </c>
      <c r="BM281" s="256" t="s">
        <v>1449</v>
      </c>
    </row>
    <row r="282" spans="1:65" s="2" customFormat="1" ht="33" customHeight="1">
      <c r="A282" s="40"/>
      <c r="B282" s="41"/>
      <c r="C282" s="245" t="s">
        <v>77</v>
      </c>
      <c r="D282" s="245" t="s">
        <v>170</v>
      </c>
      <c r="E282" s="246" t="s">
        <v>3329</v>
      </c>
      <c r="F282" s="247" t="s">
        <v>3330</v>
      </c>
      <c r="G282" s="248" t="s">
        <v>2655</v>
      </c>
      <c r="H282" s="249">
        <v>1</v>
      </c>
      <c r="I282" s="250"/>
      <c r="J282" s="251">
        <f>ROUND(I282*H282,2)</f>
        <v>0</v>
      </c>
      <c r="K282" s="247" t="s">
        <v>1</v>
      </c>
      <c r="L282" s="46"/>
      <c r="M282" s="252" t="s">
        <v>1</v>
      </c>
      <c r="N282" s="253" t="s">
        <v>42</v>
      </c>
      <c r="O282" s="93"/>
      <c r="P282" s="254">
        <f>O282*H282</f>
        <v>0</v>
      </c>
      <c r="Q282" s="254">
        <v>0</v>
      </c>
      <c r="R282" s="254">
        <f>Q282*H282</f>
        <v>0</v>
      </c>
      <c r="S282" s="254">
        <v>0</v>
      </c>
      <c r="T282" s="255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56" t="s">
        <v>175</v>
      </c>
      <c r="AT282" s="256" t="s">
        <v>170</v>
      </c>
      <c r="AU282" s="256" t="s">
        <v>209</v>
      </c>
      <c r="AY282" s="19" t="s">
        <v>167</v>
      </c>
      <c r="BE282" s="257">
        <f>IF(N282="základní",J282,0)</f>
        <v>0</v>
      </c>
      <c r="BF282" s="257">
        <f>IF(N282="snížená",J282,0)</f>
        <v>0</v>
      </c>
      <c r="BG282" s="257">
        <f>IF(N282="zákl. přenesená",J282,0)</f>
        <v>0</v>
      </c>
      <c r="BH282" s="257">
        <f>IF(N282="sníž. přenesená",J282,0)</f>
        <v>0</v>
      </c>
      <c r="BI282" s="257">
        <f>IF(N282="nulová",J282,0)</f>
        <v>0</v>
      </c>
      <c r="BJ282" s="19" t="s">
        <v>85</v>
      </c>
      <c r="BK282" s="257">
        <f>ROUND(I282*H282,2)</f>
        <v>0</v>
      </c>
      <c r="BL282" s="19" t="s">
        <v>175</v>
      </c>
      <c r="BM282" s="256" t="s">
        <v>1453</v>
      </c>
    </row>
    <row r="283" spans="1:65" s="2" customFormat="1" ht="33" customHeight="1">
      <c r="A283" s="40"/>
      <c r="B283" s="41"/>
      <c r="C283" s="245" t="s">
        <v>77</v>
      </c>
      <c r="D283" s="245" t="s">
        <v>170</v>
      </c>
      <c r="E283" s="246" t="s">
        <v>3331</v>
      </c>
      <c r="F283" s="247" t="s">
        <v>3332</v>
      </c>
      <c r="G283" s="248" t="s">
        <v>2655</v>
      </c>
      <c r="H283" s="249">
        <v>1</v>
      </c>
      <c r="I283" s="250"/>
      <c r="J283" s="251">
        <f>ROUND(I283*H283,2)</f>
        <v>0</v>
      </c>
      <c r="K283" s="247" t="s">
        <v>1</v>
      </c>
      <c r="L283" s="46"/>
      <c r="M283" s="252" t="s">
        <v>1</v>
      </c>
      <c r="N283" s="253" t="s">
        <v>42</v>
      </c>
      <c r="O283" s="93"/>
      <c r="P283" s="254">
        <f>O283*H283</f>
        <v>0</v>
      </c>
      <c r="Q283" s="254">
        <v>0</v>
      </c>
      <c r="R283" s="254">
        <f>Q283*H283</f>
        <v>0</v>
      </c>
      <c r="S283" s="254">
        <v>0</v>
      </c>
      <c r="T283" s="255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56" t="s">
        <v>175</v>
      </c>
      <c r="AT283" s="256" t="s">
        <v>170</v>
      </c>
      <c r="AU283" s="256" t="s">
        <v>209</v>
      </c>
      <c r="AY283" s="19" t="s">
        <v>167</v>
      </c>
      <c r="BE283" s="257">
        <f>IF(N283="základní",J283,0)</f>
        <v>0</v>
      </c>
      <c r="BF283" s="257">
        <f>IF(N283="snížená",J283,0)</f>
        <v>0</v>
      </c>
      <c r="BG283" s="257">
        <f>IF(N283="zákl. přenesená",J283,0)</f>
        <v>0</v>
      </c>
      <c r="BH283" s="257">
        <f>IF(N283="sníž. přenesená",J283,0)</f>
        <v>0</v>
      </c>
      <c r="BI283" s="257">
        <f>IF(N283="nulová",J283,0)</f>
        <v>0</v>
      </c>
      <c r="BJ283" s="19" t="s">
        <v>85</v>
      </c>
      <c r="BK283" s="257">
        <f>ROUND(I283*H283,2)</f>
        <v>0</v>
      </c>
      <c r="BL283" s="19" t="s">
        <v>175</v>
      </c>
      <c r="BM283" s="256" t="s">
        <v>1456</v>
      </c>
    </row>
    <row r="284" spans="1:65" s="2" customFormat="1" ht="16.5" customHeight="1">
      <c r="A284" s="40"/>
      <c r="B284" s="41"/>
      <c r="C284" s="245" t="s">
        <v>77</v>
      </c>
      <c r="D284" s="245" t="s">
        <v>170</v>
      </c>
      <c r="E284" s="246" t="s">
        <v>3333</v>
      </c>
      <c r="F284" s="247" t="s">
        <v>3334</v>
      </c>
      <c r="G284" s="248" t="s">
        <v>2655</v>
      </c>
      <c r="H284" s="249">
        <v>1</v>
      </c>
      <c r="I284" s="250"/>
      <c r="J284" s="251">
        <f>ROUND(I284*H284,2)</f>
        <v>0</v>
      </c>
      <c r="K284" s="247" t="s">
        <v>1</v>
      </c>
      <c r="L284" s="46"/>
      <c r="M284" s="252" t="s">
        <v>1</v>
      </c>
      <c r="N284" s="253" t="s">
        <v>42</v>
      </c>
      <c r="O284" s="93"/>
      <c r="P284" s="254">
        <f>O284*H284</f>
        <v>0</v>
      </c>
      <c r="Q284" s="254">
        <v>0</v>
      </c>
      <c r="R284" s="254">
        <f>Q284*H284</f>
        <v>0</v>
      </c>
      <c r="S284" s="254">
        <v>0</v>
      </c>
      <c r="T284" s="255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56" t="s">
        <v>175</v>
      </c>
      <c r="AT284" s="256" t="s">
        <v>170</v>
      </c>
      <c r="AU284" s="256" t="s">
        <v>209</v>
      </c>
      <c r="AY284" s="19" t="s">
        <v>167</v>
      </c>
      <c r="BE284" s="257">
        <f>IF(N284="základní",J284,0)</f>
        <v>0</v>
      </c>
      <c r="BF284" s="257">
        <f>IF(N284="snížená",J284,0)</f>
        <v>0</v>
      </c>
      <c r="BG284" s="257">
        <f>IF(N284="zákl. přenesená",J284,0)</f>
        <v>0</v>
      </c>
      <c r="BH284" s="257">
        <f>IF(N284="sníž. přenesená",J284,0)</f>
        <v>0</v>
      </c>
      <c r="BI284" s="257">
        <f>IF(N284="nulová",J284,0)</f>
        <v>0</v>
      </c>
      <c r="BJ284" s="19" t="s">
        <v>85</v>
      </c>
      <c r="BK284" s="257">
        <f>ROUND(I284*H284,2)</f>
        <v>0</v>
      </c>
      <c r="BL284" s="19" t="s">
        <v>175</v>
      </c>
      <c r="BM284" s="256" t="s">
        <v>1460</v>
      </c>
    </row>
    <row r="285" spans="1:65" s="2" customFormat="1" ht="21.75" customHeight="1">
      <c r="A285" s="40"/>
      <c r="B285" s="41"/>
      <c r="C285" s="245" t="s">
        <v>77</v>
      </c>
      <c r="D285" s="245" t="s">
        <v>170</v>
      </c>
      <c r="E285" s="246" t="s">
        <v>3335</v>
      </c>
      <c r="F285" s="247" t="s">
        <v>3336</v>
      </c>
      <c r="G285" s="248" t="s">
        <v>2655</v>
      </c>
      <c r="H285" s="249">
        <v>2</v>
      </c>
      <c r="I285" s="250"/>
      <c r="J285" s="251">
        <f>ROUND(I285*H285,2)</f>
        <v>0</v>
      </c>
      <c r="K285" s="247" t="s">
        <v>1</v>
      </c>
      <c r="L285" s="46"/>
      <c r="M285" s="252" t="s">
        <v>1</v>
      </c>
      <c r="N285" s="253" t="s">
        <v>42</v>
      </c>
      <c r="O285" s="93"/>
      <c r="P285" s="254">
        <f>O285*H285</f>
        <v>0</v>
      </c>
      <c r="Q285" s="254">
        <v>0</v>
      </c>
      <c r="R285" s="254">
        <f>Q285*H285</f>
        <v>0</v>
      </c>
      <c r="S285" s="254">
        <v>0</v>
      </c>
      <c r="T285" s="255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56" t="s">
        <v>175</v>
      </c>
      <c r="AT285" s="256" t="s">
        <v>170</v>
      </c>
      <c r="AU285" s="256" t="s">
        <v>209</v>
      </c>
      <c r="AY285" s="19" t="s">
        <v>167</v>
      </c>
      <c r="BE285" s="257">
        <f>IF(N285="základní",J285,0)</f>
        <v>0</v>
      </c>
      <c r="BF285" s="257">
        <f>IF(N285="snížená",J285,0)</f>
        <v>0</v>
      </c>
      <c r="BG285" s="257">
        <f>IF(N285="zákl. přenesená",J285,0)</f>
        <v>0</v>
      </c>
      <c r="BH285" s="257">
        <f>IF(N285="sníž. přenesená",J285,0)</f>
        <v>0</v>
      </c>
      <c r="BI285" s="257">
        <f>IF(N285="nulová",J285,0)</f>
        <v>0</v>
      </c>
      <c r="BJ285" s="19" t="s">
        <v>85</v>
      </c>
      <c r="BK285" s="257">
        <f>ROUND(I285*H285,2)</f>
        <v>0</v>
      </c>
      <c r="BL285" s="19" t="s">
        <v>175</v>
      </c>
      <c r="BM285" s="256" t="s">
        <v>1463</v>
      </c>
    </row>
    <row r="286" spans="1:65" s="2" customFormat="1" ht="16.5" customHeight="1">
      <c r="A286" s="40"/>
      <c r="B286" s="41"/>
      <c r="C286" s="245" t="s">
        <v>77</v>
      </c>
      <c r="D286" s="245" t="s">
        <v>170</v>
      </c>
      <c r="E286" s="246" t="s">
        <v>3337</v>
      </c>
      <c r="F286" s="247" t="s">
        <v>3338</v>
      </c>
      <c r="G286" s="248" t="s">
        <v>2655</v>
      </c>
      <c r="H286" s="249">
        <v>1</v>
      </c>
      <c r="I286" s="250"/>
      <c r="J286" s="251">
        <f>ROUND(I286*H286,2)</f>
        <v>0</v>
      </c>
      <c r="K286" s="247" t="s">
        <v>1</v>
      </c>
      <c r="L286" s="46"/>
      <c r="M286" s="252" t="s">
        <v>1</v>
      </c>
      <c r="N286" s="253" t="s">
        <v>42</v>
      </c>
      <c r="O286" s="93"/>
      <c r="P286" s="254">
        <f>O286*H286</f>
        <v>0</v>
      </c>
      <c r="Q286" s="254">
        <v>0</v>
      </c>
      <c r="R286" s="254">
        <f>Q286*H286</f>
        <v>0</v>
      </c>
      <c r="S286" s="254">
        <v>0</v>
      </c>
      <c r="T286" s="255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56" t="s">
        <v>175</v>
      </c>
      <c r="AT286" s="256" t="s">
        <v>170</v>
      </c>
      <c r="AU286" s="256" t="s">
        <v>209</v>
      </c>
      <c r="AY286" s="19" t="s">
        <v>167</v>
      </c>
      <c r="BE286" s="257">
        <f>IF(N286="základní",J286,0)</f>
        <v>0</v>
      </c>
      <c r="BF286" s="257">
        <f>IF(N286="snížená",J286,0)</f>
        <v>0</v>
      </c>
      <c r="BG286" s="257">
        <f>IF(N286="zákl. přenesená",J286,0)</f>
        <v>0</v>
      </c>
      <c r="BH286" s="257">
        <f>IF(N286="sníž. přenesená",J286,0)</f>
        <v>0</v>
      </c>
      <c r="BI286" s="257">
        <f>IF(N286="nulová",J286,0)</f>
        <v>0</v>
      </c>
      <c r="BJ286" s="19" t="s">
        <v>85</v>
      </c>
      <c r="BK286" s="257">
        <f>ROUND(I286*H286,2)</f>
        <v>0</v>
      </c>
      <c r="BL286" s="19" t="s">
        <v>175</v>
      </c>
      <c r="BM286" s="256" t="s">
        <v>1467</v>
      </c>
    </row>
    <row r="287" spans="1:65" s="2" customFormat="1" ht="33" customHeight="1">
      <c r="A287" s="40"/>
      <c r="B287" s="41"/>
      <c r="C287" s="245" t="s">
        <v>77</v>
      </c>
      <c r="D287" s="245" t="s">
        <v>170</v>
      </c>
      <c r="E287" s="246" t="s">
        <v>3339</v>
      </c>
      <c r="F287" s="247" t="s">
        <v>3340</v>
      </c>
      <c r="G287" s="248" t="s">
        <v>2655</v>
      </c>
      <c r="H287" s="249">
        <v>1</v>
      </c>
      <c r="I287" s="250"/>
      <c r="J287" s="251">
        <f>ROUND(I287*H287,2)</f>
        <v>0</v>
      </c>
      <c r="K287" s="247" t="s">
        <v>1</v>
      </c>
      <c r="L287" s="46"/>
      <c r="M287" s="252" t="s">
        <v>1</v>
      </c>
      <c r="N287" s="253" t="s">
        <v>42</v>
      </c>
      <c r="O287" s="93"/>
      <c r="P287" s="254">
        <f>O287*H287</f>
        <v>0</v>
      </c>
      <c r="Q287" s="254">
        <v>0</v>
      </c>
      <c r="R287" s="254">
        <f>Q287*H287</f>
        <v>0</v>
      </c>
      <c r="S287" s="254">
        <v>0</v>
      </c>
      <c r="T287" s="255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56" t="s">
        <v>175</v>
      </c>
      <c r="AT287" s="256" t="s">
        <v>170</v>
      </c>
      <c r="AU287" s="256" t="s">
        <v>209</v>
      </c>
      <c r="AY287" s="19" t="s">
        <v>167</v>
      </c>
      <c r="BE287" s="257">
        <f>IF(N287="základní",J287,0)</f>
        <v>0</v>
      </c>
      <c r="BF287" s="257">
        <f>IF(N287="snížená",J287,0)</f>
        <v>0</v>
      </c>
      <c r="BG287" s="257">
        <f>IF(N287="zákl. přenesená",J287,0)</f>
        <v>0</v>
      </c>
      <c r="BH287" s="257">
        <f>IF(N287="sníž. přenesená",J287,0)</f>
        <v>0</v>
      </c>
      <c r="BI287" s="257">
        <f>IF(N287="nulová",J287,0)</f>
        <v>0</v>
      </c>
      <c r="BJ287" s="19" t="s">
        <v>85</v>
      </c>
      <c r="BK287" s="257">
        <f>ROUND(I287*H287,2)</f>
        <v>0</v>
      </c>
      <c r="BL287" s="19" t="s">
        <v>175</v>
      </c>
      <c r="BM287" s="256" t="s">
        <v>1470</v>
      </c>
    </row>
    <row r="288" spans="1:65" s="2" customFormat="1" ht="21.75" customHeight="1">
      <c r="A288" s="40"/>
      <c r="B288" s="41"/>
      <c r="C288" s="245" t="s">
        <v>77</v>
      </c>
      <c r="D288" s="245" t="s">
        <v>170</v>
      </c>
      <c r="E288" s="246" t="s">
        <v>3341</v>
      </c>
      <c r="F288" s="247" t="s">
        <v>3342</v>
      </c>
      <c r="G288" s="248" t="s">
        <v>2655</v>
      </c>
      <c r="H288" s="249">
        <v>1</v>
      </c>
      <c r="I288" s="250"/>
      <c r="J288" s="251">
        <f>ROUND(I288*H288,2)</f>
        <v>0</v>
      </c>
      <c r="K288" s="247" t="s">
        <v>1</v>
      </c>
      <c r="L288" s="46"/>
      <c r="M288" s="252" t="s">
        <v>1</v>
      </c>
      <c r="N288" s="253" t="s">
        <v>42</v>
      </c>
      <c r="O288" s="93"/>
      <c r="P288" s="254">
        <f>O288*H288</f>
        <v>0</v>
      </c>
      <c r="Q288" s="254">
        <v>0</v>
      </c>
      <c r="R288" s="254">
        <f>Q288*H288</f>
        <v>0</v>
      </c>
      <c r="S288" s="254">
        <v>0</v>
      </c>
      <c r="T288" s="255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56" t="s">
        <v>175</v>
      </c>
      <c r="AT288" s="256" t="s">
        <v>170</v>
      </c>
      <c r="AU288" s="256" t="s">
        <v>209</v>
      </c>
      <c r="AY288" s="19" t="s">
        <v>167</v>
      </c>
      <c r="BE288" s="257">
        <f>IF(N288="základní",J288,0)</f>
        <v>0</v>
      </c>
      <c r="BF288" s="257">
        <f>IF(N288="snížená",J288,0)</f>
        <v>0</v>
      </c>
      <c r="BG288" s="257">
        <f>IF(N288="zákl. přenesená",J288,0)</f>
        <v>0</v>
      </c>
      <c r="BH288" s="257">
        <f>IF(N288="sníž. přenesená",J288,0)</f>
        <v>0</v>
      </c>
      <c r="BI288" s="257">
        <f>IF(N288="nulová",J288,0)</f>
        <v>0</v>
      </c>
      <c r="BJ288" s="19" t="s">
        <v>85</v>
      </c>
      <c r="BK288" s="257">
        <f>ROUND(I288*H288,2)</f>
        <v>0</v>
      </c>
      <c r="BL288" s="19" t="s">
        <v>175</v>
      </c>
      <c r="BM288" s="256" t="s">
        <v>1474</v>
      </c>
    </row>
    <row r="289" spans="1:63" s="12" customFormat="1" ht="20.85" customHeight="1">
      <c r="A289" s="12"/>
      <c r="B289" s="229"/>
      <c r="C289" s="230"/>
      <c r="D289" s="231" t="s">
        <v>76</v>
      </c>
      <c r="E289" s="243" t="s">
        <v>2954</v>
      </c>
      <c r="F289" s="243" t="s">
        <v>3343</v>
      </c>
      <c r="G289" s="230"/>
      <c r="H289" s="230"/>
      <c r="I289" s="233"/>
      <c r="J289" s="244">
        <f>BK289</f>
        <v>0</v>
      </c>
      <c r="K289" s="230"/>
      <c r="L289" s="235"/>
      <c r="M289" s="236"/>
      <c r="N289" s="237"/>
      <c r="O289" s="237"/>
      <c r="P289" s="238">
        <f>SUM(P290:P293)</f>
        <v>0</v>
      </c>
      <c r="Q289" s="237"/>
      <c r="R289" s="238">
        <f>SUM(R290:R293)</f>
        <v>0</v>
      </c>
      <c r="S289" s="237"/>
      <c r="T289" s="239">
        <f>SUM(T290:T293)</f>
        <v>0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240" t="s">
        <v>85</v>
      </c>
      <c r="AT289" s="241" t="s">
        <v>76</v>
      </c>
      <c r="AU289" s="241" t="s">
        <v>87</v>
      </c>
      <c r="AY289" s="240" t="s">
        <v>167</v>
      </c>
      <c r="BK289" s="242">
        <f>SUM(BK290:BK293)</f>
        <v>0</v>
      </c>
    </row>
    <row r="290" spans="1:65" s="2" customFormat="1" ht="16.5" customHeight="1">
      <c r="A290" s="40"/>
      <c r="B290" s="41"/>
      <c r="C290" s="245" t="s">
        <v>77</v>
      </c>
      <c r="D290" s="245" t="s">
        <v>170</v>
      </c>
      <c r="E290" s="246" t="s">
        <v>3344</v>
      </c>
      <c r="F290" s="247" t="s">
        <v>3345</v>
      </c>
      <c r="G290" s="248" t="s">
        <v>2655</v>
      </c>
      <c r="H290" s="249">
        <v>3</v>
      </c>
      <c r="I290" s="250"/>
      <c r="J290" s="251">
        <f>ROUND(I290*H290,2)</f>
        <v>0</v>
      </c>
      <c r="K290" s="247" t="s">
        <v>1</v>
      </c>
      <c r="L290" s="46"/>
      <c r="M290" s="252" t="s">
        <v>1</v>
      </c>
      <c r="N290" s="253" t="s">
        <v>42</v>
      </c>
      <c r="O290" s="93"/>
      <c r="P290" s="254">
        <f>O290*H290</f>
        <v>0</v>
      </c>
      <c r="Q290" s="254">
        <v>0</v>
      </c>
      <c r="R290" s="254">
        <f>Q290*H290</f>
        <v>0</v>
      </c>
      <c r="S290" s="254">
        <v>0</v>
      </c>
      <c r="T290" s="255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56" t="s">
        <v>175</v>
      </c>
      <c r="AT290" s="256" t="s">
        <v>170</v>
      </c>
      <c r="AU290" s="256" t="s">
        <v>209</v>
      </c>
      <c r="AY290" s="19" t="s">
        <v>167</v>
      </c>
      <c r="BE290" s="257">
        <f>IF(N290="základní",J290,0)</f>
        <v>0</v>
      </c>
      <c r="BF290" s="257">
        <f>IF(N290="snížená",J290,0)</f>
        <v>0</v>
      </c>
      <c r="BG290" s="257">
        <f>IF(N290="zákl. přenesená",J290,0)</f>
        <v>0</v>
      </c>
      <c r="BH290" s="257">
        <f>IF(N290="sníž. přenesená",J290,0)</f>
        <v>0</v>
      </c>
      <c r="BI290" s="257">
        <f>IF(N290="nulová",J290,0)</f>
        <v>0</v>
      </c>
      <c r="BJ290" s="19" t="s">
        <v>85</v>
      </c>
      <c r="BK290" s="257">
        <f>ROUND(I290*H290,2)</f>
        <v>0</v>
      </c>
      <c r="BL290" s="19" t="s">
        <v>175</v>
      </c>
      <c r="BM290" s="256" t="s">
        <v>1477</v>
      </c>
    </row>
    <row r="291" spans="1:65" s="2" customFormat="1" ht="16.5" customHeight="1">
      <c r="A291" s="40"/>
      <c r="B291" s="41"/>
      <c r="C291" s="245" t="s">
        <v>77</v>
      </c>
      <c r="D291" s="245" t="s">
        <v>170</v>
      </c>
      <c r="E291" s="246" t="s">
        <v>3346</v>
      </c>
      <c r="F291" s="247" t="s">
        <v>3347</v>
      </c>
      <c r="G291" s="248" t="s">
        <v>2655</v>
      </c>
      <c r="H291" s="249">
        <v>1</v>
      </c>
      <c r="I291" s="250"/>
      <c r="J291" s="251">
        <f>ROUND(I291*H291,2)</f>
        <v>0</v>
      </c>
      <c r="K291" s="247" t="s">
        <v>1</v>
      </c>
      <c r="L291" s="46"/>
      <c r="M291" s="252" t="s">
        <v>1</v>
      </c>
      <c r="N291" s="253" t="s">
        <v>42</v>
      </c>
      <c r="O291" s="93"/>
      <c r="P291" s="254">
        <f>O291*H291</f>
        <v>0</v>
      </c>
      <c r="Q291" s="254">
        <v>0</v>
      </c>
      <c r="R291" s="254">
        <f>Q291*H291</f>
        <v>0</v>
      </c>
      <c r="S291" s="254">
        <v>0</v>
      </c>
      <c r="T291" s="255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56" t="s">
        <v>175</v>
      </c>
      <c r="AT291" s="256" t="s">
        <v>170</v>
      </c>
      <c r="AU291" s="256" t="s">
        <v>209</v>
      </c>
      <c r="AY291" s="19" t="s">
        <v>167</v>
      </c>
      <c r="BE291" s="257">
        <f>IF(N291="základní",J291,0)</f>
        <v>0</v>
      </c>
      <c r="BF291" s="257">
        <f>IF(N291="snížená",J291,0)</f>
        <v>0</v>
      </c>
      <c r="BG291" s="257">
        <f>IF(N291="zákl. přenesená",J291,0)</f>
        <v>0</v>
      </c>
      <c r="BH291" s="257">
        <f>IF(N291="sníž. přenesená",J291,0)</f>
        <v>0</v>
      </c>
      <c r="BI291" s="257">
        <f>IF(N291="nulová",J291,0)</f>
        <v>0</v>
      </c>
      <c r="BJ291" s="19" t="s">
        <v>85</v>
      </c>
      <c r="BK291" s="257">
        <f>ROUND(I291*H291,2)</f>
        <v>0</v>
      </c>
      <c r="BL291" s="19" t="s">
        <v>175</v>
      </c>
      <c r="BM291" s="256" t="s">
        <v>1481</v>
      </c>
    </row>
    <row r="292" spans="1:65" s="2" customFormat="1" ht="16.5" customHeight="1">
      <c r="A292" s="40"/>
      <c r="B292" s="41"/>
      <c r="C292" s="245" t="s">
        <v>77</v>
      </c>
      <c r="D292" s="245" t="s">
        <v>170</v>
      </c>
      <c r="E292" s="246" t="s">
        <v>3348</v>
      </c>
      <c r="F292" s="247" t="s">
        <v>3349</v>
      </c>
      <c r="G292" s="248" t="s">
        <v>2655</v>
      </c>
      <c r="H292" s="249">
        <v>1</v>
      </c>
      <c r="I292" s="250"/>
      <c r="J292" s="251">
        <f>ROUND(I292*H292,2)</f>
        <v>0</v>
      </c>
      <c r="K292" s="247" t="s">
        <v>1</v>
      </c>
      <c r="L292" s="46"/>
      <c r="M292" s="252" t="s">
        <v>1</v>
      </c>
      <c r="N292" s="253" t="s">
        <v>42</v>
      </c>
      <c r="O292" s="93"/>
      <c r="P292" s="254">
        <f>O292*H292</f>
        <v>0</v>
      </c>
      <c r="Q292" s="254">
        <v>0</v>
      </c>
      <c r="R292" s="254">
        <f>Q292*H292</f>
        <v>0</v>
      </c>
      <c r="S292" s="254">
        <v>0</v>
      </c>
      <c r="T292" s="255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56" t="s">
        <v>175</v>
      </c>
      <c r="AT292" s="256" t="s">
        <v>170</v>
      </c>
      <c r="AU292" s="256" t="s">
        <v>209</v>
      </c>
      <c r="AY292" s="19" t="s">
        <v>167</v>
      </c>
      <c r="BE292" s="257">
        <f>IF(N292="základní",J292,0)</f>
        <v>0</v>
      </c>
      <c r="BF292" s="257">
        <f>IF(N292="snížená",J292,0)</f>
        <v>0</v>
      </c>
      <c r="BG292" s="257">
        <f>IF(N292="zákl. přenesená",J292,0)</f>
        <v>0</v>
      </c>
      <c r="BH292" s="257">
        <f>IF(N292="sníž. přenesená",J292,0)</f>
        <v>0</v>
      </c>
      <c r="BI292" s="257">
        <f>IF(N292="nulová",J292,0)</f>
        <v>0</v>
      </c>
      <c r="BJ292" s="19" t="s">
        <v>85</v>
      </c>
      <c r="BK292" s="257">
        <f>ROUND(I292*H292,2)</f>
        <v>0</v>
      </c>
      <c r="BL292" s="19" t="s">
        <v>175</v>
      </c>
      <c r="BM292" s="256" t="s">
        <v>1484</v>
      </c>
    </row>
    <row r="293" spans="1:65" s="2" customFormat="1" ht="21.75" customHeight="1">
      <c r="A293" s="40"/>
      <c r="B293" s="41"/>
      <c r="C293" s="245" t="s">
        <v>77</v>
      </c>
      <c r="D293" s="245" t="s">
        <v>170</v>
      </c>
      <c r="E293" s="246" t="s">
        <v>3350</v>
      </c>
      <c r="F293" s="247" t="s">
        <v>3351</v>
      </c>
      <c r="G293" s="248" t="s">
        <v>2655</v>
      </c>
      <c r="H293" s="249">
        <v>10</v>
      </c>
      <c r="I293" s="250"/>
      <c r="J293" s="251">
        <f>ROUND(I293*H293,2)</f>
        <v>0</v>
      </c>
      <c r="K293" s="247" t="s">
        <v>1</v>
      </c>
      <c r="L293" s="46"/>
      <c r="M293" s="252" t="s">
        <v>1</v>
      </c>
      <c r="N293" s="253" t="s">
        <v>42</v>
      </c>
      <c r="O293" s="93"/>
      <c r="P293" s="254">
        <f>O293*H293</f>
        <v>0</v>
      </c>
      <c r="Q293" s="254">
        <v>0</v>
      </c>
      <c r="R293" s="254">
        <f>Q293*H293</f>
        <v>0</v>
      </c>
      <c r="S293" s="254">
        <v>0</v>
      </c>
      <c r="T293" s="255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56" t="s">
        <v>175</v>
      </c>
      <c r="AT293" s="256" t="s">
        <v>170</v>
      </c>
      <c r="AU293" s="256" t="s">
        <v>209</v>
      </c>
      <c r="AY293" s="19" t="s">
        <v>167</v>
      </c>
      <c r="BE293" s="257">
        <f>IF(N293="základní",J293,0)</f>
        <v>0</v>
      </c>
      <c r="BF293" s="257">
        <f>IF(N293="snížená",J293,0)</f>
        <v>0</v>
      </c>
      <c r="BG293" s="257">
        <f>IF(N293="zákl. přenesená",J293,0)</f>
        <v>0</v>
      </c>
      <c r="BH293" s="257">
        <f>IF(N293="sníž. přenesená",J293,0)</f>
        <v>0</v>
      </c>
      <c r="BI293" s="257">
        <f>IF(N293="nulová",J293,0)</f>
        <v>0</v>
      </c>
      <c r="BJ293" s="19" t="s">
        <v>85</v>
      </c>
      <c r="BK293" s="257">
        <f>ROUND(I293*H293,2)</f>
        <v>0</v>
      </c>
      <c r="BL293" s="19" t="s">
        <v>175</v>
      </c>
      <c r="BM293" s="256" t="s">
        <v>1488</v>
      </c>
    </row>
    <row r="294" spans="1:63" s="12" customFormat="1" ht="25.9" customHeight="1">
      <c r="A294" s="12"/>
      <c r="B294" s="229"/>
      <c r="C294" s="230"/>
      <c r="D294" s="231" t="s">
        <v>76</v>
      </c>
      <c r="E294" s="232" t="s">
        <v>3026</v>
      </c>
      <c r="F294" s="232" t="s">
        <v>3352</v>
      </c>
      <c r="G294" s="230"/>
      <c r="H294" s="230"/>
      <c r="I294" s="233"/>
      <c r="J294" s="234">
        <f>BK294</f>
        <v>0</v>
      </c>
      <c r="K294" s="230"/>
      <c r="L294" s="235"/>
      <c r="M294" s="236"/>
      <c r="N294" s="237"/>
      <c r="O294" s="237"/>
      <c r="P294" s="238">
        <f>P295</f>
        <v>0</v>
      </c>
      <c r="Q294" s="237"/>
      <c r="R294" s="238">
        <f>R295</f>
        <v>0</v>
      </c>
      <c r="S294" s="237"/>
      <c r="T294" s="239">
        <f>T295</f>
        <v>0</v>
      </c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R294" s="240" t="s">
        <v>85</v>
      </c>
      <c r="AT294" s="241" t="s">
        <v>76</v>
      </c>
      <c r="AU294" s="241" t="s">
        <v>77</v>
      </c>
      <c r="AY294" s="240" t="s">
        <v>167</v>
      </c>
      <c r="BK294" s="242">
        <f>BK295</f>
        <v>0</v>
      </c>
    </row>
    <row r="295" spans="1:63" s="12" customFormat="1" ht="22.8" customHeight="1">
      <c r="A295" s="12"/>
      <c r="B295" s="229"/>
      <c r="C295" s="230"/>
      <c r="D295" s="231" t="s">
        <v>76</v>
      </c>
      <c r="E295" s="243" t="s">
        <v>3039</v>
      </c>
      <c r="F295" s="243" t="s">
        <v>3353</v>
      </c>
      <c r="G295" s="230"/>
      <c r="H295" s="230"/>
      <c r="I295" s="233"/>
      <c r="J295" s="244">
        <f>BK295</f>
        <v>0</v>
      </c>
      <c r="K295" s="230"/>
      <c r="L295" s="235"/>
      <c r="M295" s="236"/>
      <c r="N295" s="237"/>
      <c r="O295" s="237"/>
      <c r="P295" s="238">
        <f>SUM(P296:P300)</f>
        <v>0</v>
      </c>
      <c r="Q295" s="237"/>
      <c r="R295" s="238">
        <f>SUM(R296:R300)</f>
        <v>0</v>
      </c>
      <c r="S295" s="237"/>
      <c r="T295" s="239">
        <f>SUM(T296:T300)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40" t="s">
        <v>85</v>
      </c>
      <c r="AT295" s="241" t="s">
        <v>76</v>
      </c>
      <c r="AU295" s="241" t="s">
        <v>85</v>
      </c>
      <c r="AY295" s="240" t="s">
        <v>167</v>
      </c>
      <c r="BK295" s="242">
        <f>SUM(BK296:BK300)</f>
        <v>0</v>
      </c>
    </row>
    <row r="296" spans="1:65" s="2" customFormat="1" ht="21.75" customHeight="1">
      <c r="A296" s="40"/>
      <c r="B296" s="41"/>
      <c r="C296" s="245" t="s">
        <v>77</v>
      </c>
      <c r="D296" s="245" t="s">
        <v>170</v>
      </c>
      <c r="E296" s="246" t="s">
        <v>3354</v>
      </c>
      <c r="F296" s="247" t="s">
        <v>3355</v>
      </c>
      <c r="G296" s="248" t="s">
        <v>2655</v>
      </c>
      <c r="H296" s="249">
        <v>3</v>
      </c>
      <c r="I296" s="250"/>
      <c r="J296" s="251">
        <f>ROUND(I296*H296,2)</f>
        <v>0</v>
      </c>
      <c r="K296" s="247" t="s">
        <v>1</v>
      </c>
      <c r="L296" s="46"/>
      <c r="M296" s="252" t="s">
        <v>1</v>
      </c>
      <c r="N296" s="253" t="s">
        <v>42</v>
      </c>
      <c r="O296" s="93"/>
      <c r="P296" s="254">
        <f>O296*H296</f>
        <v>0</v>
      </c>
      <c r="Q296" s="254">
        <v>0</v>
      </c>
      <c r="R296" s="254">
        <f>Q296*H296</f>
        <v>0</v>
      </c>
      <c r="S296" s="254">
        <v>0</v>
      </c>
      <c r="T296" s="255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56" t="s">
        <v>175</v>
      </c>
      <c r="AT296" s="256" t="s">
        <v>170</v>
      </c>
      <c r="AU296" s="256" t="s">
        <v>87</v>
      </c>
      <c r="AY296" s="19" t="s">
        <v>167</v>
      </c>
      <c r="BE296" s="257">
        <f>IF(N296="základní",J296,0)</f>
        <v>0</v>
      </c>
      <c r="BF296" s="257">
        <f>IF(N296="snížená",J296,0)</f>
        <v>0</v>
      </c>
      <c r="BG296" s="257">
        <f>IF(N296="zákl. přenesená",J296,0)</f>
        <v>0</v>
      </c>
      <c r="BH296" s="257">
        <f>IF(N296="sníž. přenesená",J296,0)</f>
        <v>0</v>
      </c>
      <c r="BI296" s="257">
        <f>IF(N296="nulová",J296,0)</f>
        <v>0</v>
      </c>
      <c r="BJ296" s="19" t="s">
        <v>85</v>
      </c>
      <c r="BK296" s="257">
        <f>ROUND(I296*H296,2)</f>
        <v>0</v>
      </c>
      <c r="BL296" s="19" t="s">
        <v>175</v>
      </c>
      <c r="BM296" s="256" t="s">
        <v>1491</v>
      </c>
    </row>
    <row r="297" spans="1:65" s="2" customFormat="1" ht="21.75" customHeight="1">
      <c r="A297" s="40"/>
      <c r="B297" s="41"/>
      <c r="C297" s="245" t="s">
        <v>77</v>
      </c>
      <c r="D297" s="245" t="s">
        <v>170</v>
      </c>
      <c r="E297" s="246" t="s">
        <v>3356</v>
      </c>
      <c r="F297" s="247" t="s">
        <v>3357</v>
      </c>
      <c r="G297" s="248" t="s">
        <v>2655</v>
      </c>
      <c r="H297" s="249">
        <v>1</v>
      </c>
      <c r="I297" s="250"/>
      <c r="J297" s="251">
        <f>ROUND(I297*H297,2)</f>
        <v>0</v>
      </c>
      <c r="K297" s="247" t="s">
        <v>1</v>
      </c>
      <c r="L297" s="46"/>
      <c r="M297" s="252" t="s">
        <v>1</v>
      </c>
      <c r="N297" s="253" t="s">
        <v>42</v>
      </c>
      <c r="O297" s="93"/>
      <c r="P297" s="254">
        <f>O297*H297</f>
        <v>0</v>
      </c>
      <c r="Q297" s="254">
        <v>0</v>
      </c>
      <c r="R297" s="254">
        <f>Q297*H297</f>
        <v>0</v>
      </c>
      <c r="S297" s="254">
        <v>0</v>
      </c>
      <c r="T297" s="255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56" t="s">
        <v>175</v>
      </c>
      <c r="AT297" s="256" t="s">
        <v>170</v>
      </c>
      <c r="AU297" s="256" t="s">
        <v>87</v>
      </c>
      <c r="AY297" s="19" t="s">
        <v>167</v>
      </c>
      <c r="BE297" s="257">
        <f>IF(N297="základní",J297,0)</f>
        <v>0</v>
      </c>
      <c r="BF297" s="257">
        <f>IF(N297="snížená",J297,0)</f>
        <v>0</v>
      </c>
      <c r="BG297" s="257">
        <f>IF(N297="zákl. přenesená",J297,0)</f>
        <v>0</v>
      </c>
      <c r="BH297" s="257">
        <f>IF(N297="sníž. přenesená",J297,0)</f>
        <v>0</v>
      </c>
      <c r="BI297" s="257">
        <f>IF(N297="nulová",J297,0)</f>
        <v>0</v>
      </c>
      <c r="BJ297" s="19" t="s">
        <v>85</v>
      </c>
      <c r="BK297" s="257">
        <f>ROUND(I297*H297,2)</f>
        <v>0</v>
      </c>
      <c r="BL297" s="19" t="s">
        <v>175</v>
      </c>
      <c r="BM297" s="256" t="s">
        <v>1495</v>
      </c>
    </row>
    <row r="298" spans="1:65" s="2" customFormat="1" ht="16.5" customHeight="1">
      <c r="A298" s="40"/>
      <c r="B298" s="41"/>
      <c r="C298" s="245" t="s">
        <v>77</v>
      </c>
      <c r="D298" s="245" t="s">
        <v>170</v>
      </c>
      <c r="E298" s="246" t="s">
        <v>3358</v>
      </c>
      <c r="F298" s="247" t="s">
        <v>3359</v>
      </c>
      <c r="G298" s="248" t="s">
        <v>2655</v>
      </c>
      <c r="H298" s="249">
        <v>1</v>
      </c>
      <c r="I298" s="250"/>
      <c r="J298" s="251">
        <f>ROUND(I298*H298,2)</f>
        <v>0</v>
      </c>
      <c r="K298" s="247" t="s">
        <v>1</v>
      </c>
      <c r="L298" s="46"/>
      <c r="M298" s="252" t="s">
        <v>1</v>
      </c>
      <c r="N298" s="253" t="s">
        <v>42</v>
      </c>
      <c r="O298" s="93"/>
      <c r="P298" s="254">
        <f>O298*H298</f>
        <v>0</v>
      </c>
      <c r="Q298" s="254">
        <v>0</v>
      </c>
      <c r="R298" s="254">
        <f>Q298*H298</f>
        <v>0</v>
      </c>
      <c r="S298" s="254">
        <v>0</v>
      </c>
      <c r="T298" s="255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56" t="s">
        <v>175</v>
      </c>
      <c r="AT298" s="256" t="s">
        <v>170</v>
      </c>
      <c r="AU298" s="256" t="s">
        <v>87</v>
      </c>
      <c r="AY298" s="19" t="s">
        <v>167</v>
      </c>
      <c r="BE298" s="257">
        <f>IF(N298="základní",J298,0)</f>
        <v>0</v>
      </c>
      <c r="BF298" s="257">
        <f>IF(N298="snížená",J298,0)</f>
        <v>0</v>
      </c>
      <c r="BG298" s="257">
        <f>IF(N298="zákl. přenesená",J298,0)</f>
        <v>0</v>
      </c>
      <c r="BH298" s="257">
        <f>IF(N298="sníž. přenesená",J298,0)</f>
        <v>0</v>
      </c>
      <c r="BI298" s="257">
        <f>IF(N298="nulová",J298,0)</f>
        <v>0</v>
      </c>
      <c r="BJ298" s="19" t="s">
        <v>85</v>
      </c>
      <c r="BK298" s="257">
        <f>ROUND(I298*H298,2)</f>
        <v>0</v>
      </c>
      <c r="BL298" s="19" t="s">
        <v>175</v>
      </c>
      <c r="BM298" s="256" t="s">
        <v>1498</v>
      </c>
    </row>
    <row r="299" spans="1:65" s="2" customFormat="1" ht="16.5" customHeight="1">
      <c r="A299" s="40"/>
      <c r="B299" s="41"/>
      <c r="C299" s="245" t="s">
        <v>77</v>
      </c>
      <c r="D299" s="245" t="s">
        <v>170</v>
      </c>
      <c r="E299" s="246" t="s">
        <v>3360</v>
      </c>
      <c r="F299" s="247" t="s">
        <v>3361</v>
      </c>
      <c r="G299" s="248" t="s">
        <v>2655</v>
      </c>
      <c r="H299" s="249">
        <v>3</v>
      </c>
      <c r="I299" s="250"/>
      <c r="J299" s="251">
        <f>ROUND(I299*H299,2)</f>
        <v>0</v>
      </c>
      <c r="K299" s="247" t="s">
        <v>1</v>
      </c>
      <c r="L299" s="46"/>
      <c r="M299" s="252" t="s">
        <v>1</v>
      </c>
      <c r="N299" s="253" t="s">
        <v>42</v>
      </c>
      <c r="O299" s="93"/>
      <c r="P299" s="254">
        <f>O299*H299</f>
        <v>0</v>
      </c>
      <c r="Q299" s="254">
        <v>0</v>
      </c>
      <c r="R299" s="254">
        <f>Q299*H299</f>
        <v>0</v>
      </c>
      <c r="S299" s="254">
        <v>0</v>
      </c>
      <c r="T299" s="255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56" t="s">
        <v>175</v>
      </c>
      <c r="AT299" s="256" t="s">
        <v>170</v>
      </c>
      <c r="AU299" s="256" t="s">
        <v>87</v>
      </c>
      <c r="AY299" s="19" t="s">
        <v>167</v>
      </c>
      <c r="BE299" s="257">
        <f>IF(N299="základní",J299,0)</f>
        <v>0</v>
      </c>
      <c r="BF299" s="257">
        <f>IF(N299="snížená",J299,0)</f>
        <v>0</v>
      </c>
      <c r="BG299" s="257">
        <f>IF(N299="zákl. přenesená",J299,0)</f>
        <v>0</v>
      </c>
      <c r="BH299" s="257">
        <f>IF(N299="sníž. přenesená",J299,0)</f>
        <v>0</v>
      </c>
      <c r="BI299" s="257">
        <f>IF(N299="nulová",J299,0)</f>
        <v>0</v>
      </c>
      <c r="BJ299" s="19" t="s">
        <v>85</v>
      </c>
      <c r="BK299" s="257">
        <f>ROUND(I299*H299,2)</f>
        <v>0</v>
      </c>
      <c r="BL299" s="19" t="s">
        <v>175</v>
      </c>
      <c r="BM299" s="256" t="s">
        <v>1502</v>
      </c>
    </row>
    <row r="300" spans="1:65" s="2" customFormat="1" ht="16.5" customHeight="1">
      <c r="A300" s="40"/>
      <c r="B300" s="41"/>
      <c r="C300" s="245" t="s">
        <v>77</v>
      </c>
      <c r="D300" s="245" t="s">
        <v>170</v>
      </c>
      <c r="E300" s="246" t="s">
        <v>3362</v>
      </c>
      <c r="F300" s="247" t="s">
        <v>3363</v>
      </c>
      <c r="G300" s="248" t="s">
        <v>2655</v>
      </c>
      <c r="H300" s="249">
        <v>1</v>
      </c>
      <c r="I300" s="250"/>
      <c r="J300" s="251">
        <f>ROUND(I300*H300,2)</f>
        <v>0</v>
      </c>
      <c r="K300" s="247" t="s">
        <v>1</v>
      </c>
      <c r="L300" s="46"/>
      <c r="M300" s="252" t="s">
        <v>1</v>
      </c>
      <c r="N300" s="253" t="s">
        <v>42</v>
      </c>
      <c r="O300" s="93"/>
      <c r="P300" s="254">
        <f>O300*H300</f>
        <v>0</v>
      </c>
      <c r="Q300" s="254">
        <v>0</v>
      </c>
      <c r="R300" s="254">
        <f>Q300*H300</f>
        <v>0</v>
      </c>
      <c r="S300" s="254">
        <v>0</v>
      </c>
      <c r="T300" s="255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56" t="s">
        <v>175</v>
      </c>
      <c r="AT300" s="256" t="s">
        <v>170</v>
      </c>
      <c r="AU300" s="256" t="s">
        <v>87</v>
      </c>
      <c r="AY300" s="19" t="s">
        <v>167</v>
      </c>
      <c r="BE300" s="257">
        <f>IF(N300="základní",J300,0)</f>
        <v>0</v>
      </c>
      <c r="BF300" s="257">
        <f>IF(N300="snížená",J300,0)</f>
        <v>0</v>
      </c>
      <c r="BG300" s="257">
        <f>IF(N300="zákl. přenesená",J300,0)</f>
        <v>0</v>
      </c>
      <c r="BH300" s="257">
        <f>IF(N300="sníž. přenesená",J300,0)</f>
        <v>0</v>
      </c>
      <c r="BI300" s="257">
        <f>IF(N300="nulová",J300,0)</f>
        <v>0</v>
      </c>
      <c r="BJ300" s="19" t="s">
        <v>85</v>
      </c>
      <c r="BK300" s="257">
        <f>ROUND(I300*H300,2)</f>
        <v>0</v>
      </c>
      <c r="BL300" s="19" t="s">
        <v>175</v>
      </c>
      <c r="BM300" s="256" t="s">
        <v>1505</v>
      </c>
    </row>
    <row r="301" spans="1:63" s="12" customFormat="1" ht="25.9" customHeight="1">
      <c r="A301" s="12"/>
      <c r="B301" s="229"/>
      <c r="C301" s="230"/>
      <c r="D301" s="231" t="s">
        <v>76</v>
      </c>
      <c r="E301" s="232" t="s">
        <v>3058</v>
      </c>
      <c r="F301" s="232" t="s">
        <v>3364</v>
      </c>
      <c r="G301" s="230"/>
      <c r="H301" s="230"/>
      <c r="I301" s="233"/>
      <c r="J301" s="234">
        <f>BK301</f>
        <v>0</v>
      </c>
      <c r="K301" s="230"/>
      <c r="L301" s="235"/>
      <c r="M301" s="236"/>
      <c r="N301" s="237"/>
      <c r="O301" s="237"/>
      <c r="P301" s="238">
        <f>P302</f>
        <v>0</v>
      </c>
      <c r="Q301" s="237"/>
      <c r="R301" s="238">
        <f>R302</f>
        <v>0</v>
      </c>
      <c r="S301" s="237"/>
      <c r="T301" s="239">
        <f>T302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40" t="s">
        <v>85</v>
      </c>
      <c r="AT301" s="241" t="s">
        <v>76</v>
      </c>
      <c r="AU301" s="241" t="s">
        <v>77</v>
      </c>
      <c r="AY301" s="240" t="s">
        <v>167</v>
      </c>
      <c r="BK301" s="242">
        <f>BK302</f>
        <v>0</v>
      </c>
    </row>
    <row r="302" spans="1:63" s="12" customFormat="1" ht="22.8" customHeight="1">
      <c r="A302" s="12"/>
      <c r="B302" s="229"/>
      <c r="C302" s="230"/>
      <c r="D302" s="231" t="s">
        <v>76</v>
      </c>
      <c r="E302" s="243" t="s">
        <v>3092</v>
      </c>
      <c r="F302" s="243" t="s">
        <v>3365</v>
      </c>
      <c r="G302" s="230"/>
      <c r="H302" s="230"/>
      <c r="I302" s="233"/>
      <c r="J302" s="244">
        <f>BK302</f>
        <v>0</v>
      </c>
      <c r="K302" s="230"/>
      <c r="L302" s="235"/>
      <c r="M302" s="236"/>
      <c r="N302" s="237"/>
      <c r="O302" s="237"/>
      <c r="P302" s="238">
        <f>SUM(P303:P304)</f>
        <v>0</v>
      </c>
      <c r="Q302" s="237"/>
      <c r="R302" s="238">
        <f>SUM(R303:R304)</f>
        <v>0</v>
      </c>
      <c r="S302" s="237"/>
      <c r="T302" s="239">
        <f>SUM(T303:T304)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40" t="s">
        <v>85</v>
      </c>
      <c r="AT302" s="241" t="s">
        <v>76</v>
      </c>
      <c r="AU302" s="241" t="s">
        <v>85</v>
      </c>
      <c r="AY302" s="240" t="s">
        <v>167</v>
      </c>
      <c r="BK302" s="242">
        <f>SUM(BK303:BK304)</f>
        <v>0</v>
      </c>
    </row>
    <row r="303" spans="1:65" s="2" customFormat="1" ht="55.5" customHeight="1">
      <c r="A303" s="40"/>
      <c r="B303" s="41"/>
      <c r="C303" s="245" t="s">
        <v>77</v>
      </c>
      <c r="D303" s="245" t="s">
        <v>170</v>
      </c>
      <c r="E303" s="246" t="s">
        <v>3366</v>
      </c>
      <c r="F303" s="247" t="s">
        <v>3367</v>
      </c>
      <c r="G303" s="248" t="s">
        <v>2655</v>
      </c>
      <c r="H303" s="249">
        <v>1</v>
      </c>
      <c r="I303" s="250"/>
      <c r="J303" s="251">
        <f>ROUND(I303*H303,2)</f>
        <v>0</v>
      </c>
      <c r="K303" s="247" t="s">
        <v>1</v>
      </c>
      <c r="L303" s="46"/>
      <c r="M303" s="252" t="s">
        <v>1</v>
      </c>
      <c r="N303" s="253" t="s">
        <v>42</v>
      </c>
      <c r="O303" s="93"/>
      <c r="P303" s="254">
        <f>O303*H303</f>
        <v>0</v>
      </c>
      <c r="Q303" s="254">
        <v>0</v>
      </c>
      <c r="R303" s="254">
        <f>Q303*H303</f>
        <v>0</v>
      </c>
      <c r="S303" s="254">
        <v>0</v>
      </c>
      <c r="T303" s="255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56" t="s">
        <v>175</v>
      </c>
      <c r="AT303" s="256" t="s">
        <v>170</v>
      </c>
      <c r="AU303" s="256" t="s">
        <v>87</v>
      </c>
      <c r="AY303" s="19" t="s">
        <v>167</v>
      </c>
      <c r="BE303" s="257">
        <f>IF(N303="základní",J303,0)</f>
        <v>0</v>
      </c>
      <c r="BF303" s="257">
        <f>IF(N303="snížená",J303,0)</f>
        <v>0</v>
      </c>
      <c r="BG303" s="257">
        <f>IF(N303="zákl. přenesená",J303,0)</f>
        <v>0</v>
      </c>
      <c r="BH303" s="257">
        <f>IF(N303="sníž. přenesená",J303,0)</f>
        <v>0</v>
      </c>
      <c r="BI303" s="257">
        <f>IF(N303="nulová",J303,0)</f>
        <v>0</v>
      </c>
      <c r="BJ303" s="19" t="s">
        <v>85</v>
      </c>
      <c r="BK303" s="257">
        <f>ROUND(I303*H303,2)</f>
        <v>0</v>
      </c>
      <c r="BL303" s="19" t="s">
        <v>175</v>
      </c>
      <c r="BM303" s="256" t="s">
        <v>1509</v>
      </c>
    </row>
    <row r="304" spans="1:65" s="2" customFormat="1" ht="44.25" customHeight="1">
      <c r="A304" s="40"/>
      <c r="B304" s="41"/>
      <c r="C304" s="245" t="s">
        <v>77</v>
      </c>
      <c r="D304" s="245" t="s">
        <v>170</v>
      </c>
      <c r="E304" s="246" t="s">
        <v>3368</v>
      </c>
      <c r="F304" s="247" t="s">
        <v>3369</v>
      </c>
      <c r="G304" s="248" t="s">
        <v>2655</v>
      </c>
      <c r="H304" s="249">
        <v>1</v>
      </c>
      <c r="I304" s="250"/>
      <c r="J304" s="251">
        <f>ROUND(I304*H304,2)</f>
        <v>0</v>
      </c>
      <c r="K304" s="247" t="s">
        <v>1</v>
      </c>
      <c r="L304" s="46"/>
      <c r="M304" s="252" t="s">
        <v>1</v>
      </c>
      <c r="N304" s="253" t="s">
        <v>42</v>
      </c>
      <c r="O304" s="93"/>
      <c r="P304" s="254">
        <f>O304*H304</f>
        <v>0</v>
      </c>
      <c r="Q304" s="254">
        <v>0</v>
      </c>
      <c r="R304" s="254">
        <f>Q304*H304</f>
        <v>0</v>
      </c>
      <c r="S304" s="254">
        <v>0</v>
      </c>
      <c r="T304" s="255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56" t="s">
        <v>175</v>
      </c>
      <c r="AT304" s="256" t="s">
        <v>170</v>
      </c>
      <c r="AU304" s="256" t="s">
        <v>87</v>
      </c>
      <c r="AY304" s="19" t="s">
        <v>167</v>
      </c>
      <c r="BE304" s="257">
        <f>IF(N304="základní",J304,0)</f>
        <v>0</v>
      </c>
      <c r="BF304" s="257">
        <f>IF(N304="snížená",J304,0)</f>
        <v>0</v>
      </c>
      <c r="BG304" s="257">
        <f>IF(N304="zákl. přenesená",J304,0)</f>
        <v>0</v>
      </c>
      <c r="BH304" s="257">
        <f>IF(N304="sníž. přenesená",J304,0)</f>
        <v>0</v>
      </c>
      <c r="BI304" s="257">
        <f>IF(N304="nulová",J304,0)</f>
        <v>0</v>
      </c>
      <c r="BJ304" s="19" t="s">
        <v>85</v>
      </c>
      <c r="BK304" s="257">
        <f>ROUND(I304*H304,2)</f>
        <v>0</v>
      </c>
      <c r="BL304" s="19" t="s">
        <v>175</v>
      </c>
      <c r="BM304" s="256" t="s">
        <v>1512</v>
      </c>
    </row>
    <row r="305" spans="1:63" s="12" customFormat="1" ht="25.9" customHeight="1">
      <c r="A305" s="12"/>
      <c r="B305" s="229"/>
      <c r="C305" s="230"/>
      <c r="D305" s="231" t="s">
        <v>76</v>
      </c>
      <c r="E305" s="232" t="s">
        <v>3120</v>
      </c>
      <c r="F305" s="232" t="s">
        <v>3370</v>
      </c>
      <c r="G305" s="230"/>
      <c r="H305" s="230"/>
      <c r="I305" s="233"/>
      <c r="J305" s="234">
        <f>BK305</f>
        <v>0</v>
      </c>
      <c r="K305" s="230"/>
      <c r="L305" s="235"/>
      <c r="M305" s="236"/>
      <c r="N305" s="237"/>
      <c r="O305" s="237"/>
      <c r="P305" s="238">
        <f>SUM(P306:P316)</f>
        <v>0</v>
      </c>
      <c r="Q305" s="237"/>
      <c r="R305" s="238">
        <f>SUM(R306:R316)</f>
        <v>0</v>
      </c>
      <c r="S305" s="237"/>
      <c r="T305" s="239">
        <f>SUM(T306:T316)</f>
        <v>0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240" t="s">
        <v>85</v>
      </c>
      <c r="AT305" s="241" t="s">
        <v>76</v>
      </c>
      <c r="AU305" s="241" t="s">
        <v>77</v>
      </c>
      <c r="AY305" s="240" t="s">
        <v>167</v>
      </c>
      <c r="BK305" s="242">
        <f>SUM(BK306:BK316)</f>
        <v>0</v>
      </c>
    </row>
    <row r="306" spans="1:65" s="2" customFormat="1" ht="21.75" customHeight="1">
      <c r="A306" s="40"/>
      <c r="B306" s="41"/>
      <c r="C306" s="245" t="s">
        <v>77</v>
      </c>
      <c r="D306" s="245" t="s">
        <v>170</v>
      </c>
      <c r="E306" s="246" t="s">
        <v>3371</v>
      </c>
      <c r="F306" s="247" t="s">
        <v>3372</v>
      </c>
      <c r="G306" s="248" t="s">
        <v>267</v>
      </c>
      <c r="H306" s="249">
        <v>40</v>
      </c>
      <c r="I306" s="250"/>
      <c r="J306" s="251">
        <f>ROUND(I306*H306,2)</f>
        <v>0</v>
      </c>
      <c r="K306" s="247" t="s">
        <v>1</v>
      </c>
      <c r="L306" s="46"/>
      <c r="M306" s="252" t="s">
        <v>1</v>
      </c>
      <c r="N306" s="253" t="s">
        <v>42</v>
      </c>
      <c r="O306" s="93"/>
      <c r="P306" s="254">
        <f>O306*H306</f>
        <v>0</v>
      </c>
      <c r="Q306" s="254">
        <v>0</v>
      </c>
      <c r="R306" s="254">
        <f>Q306*H306</f>
        <v>0</v>
      </c>
      <c r="S306" s="254">
        <v>0</v>
      </c>
      <c r="T306" s="255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56" t="s">
        <v>175</v>
      </c>
      <c r="AT306" s="256" t="s">
        <v>170</v>
      </c>
      <c r="AU306" s="256" t="s">
        <v>85</v>
      </c>
      <c r="AY306" s="19" t="s">
        <v>167</v>
      </c>
      <c r="BE306" s="257">
        <f>IF(N306="základní",J306,0)</f>
        <v>0</v>
      </c>
      <c r="BF306" s="257">
        <f>IF(N306="snížená",J306,0)</f>
        <v>0</v>
      </c>
      <c r="BG306" s="257">
        <f>IF(N306="zákl. přenesená",J306,0)</f>
        <v>0</v>
      </c>
      <c r="BH306" s="257">
        <f>IF(N306="sníž. přenesená",J306,0)</f>
        <v>0</v>
      </c>
      <c r="BI306" s="257">
        <f>IF(N306="nulová",J306,0)</f>
        <v>0</v>
      </c>
      <c r="BJ306" s="19" t="s">
        <v>85</v>
      </c>
      <c r="BK306" s="257">
        <f>ROUND(I306*H306,2)</f>
        <v>0</v>
      </c>
      <c r="BL306" s="19" t="s">
        <v>175</v>
      </c>
      <c r="BM306" s="256" t="s">
        <v>1516</v>
      </c>
    </row>
    <row r="307" spans="1:65" s="2" customFormat="1" ht="16.5" customHeight="1">
      <c r="A307" s="40"/>
      <c r="B307" s="41"/>
      <c r="C307" s="245" t="s">
        <v>77</v>
      </c>
      <c r="D307" s="245" t="s">
        <v>170</v>
      </c>
      <c r="E307" s="246" t="s">
        <v>3373</v>
      </c>
      <c r="F307" s="247" t="s">
        <v>3374</v>
      </c>
      <c r="G307" s="248" t="s">
        <v>267</v>
      </c>
      <c r="H307" s="249">
        <v>30</v>
      </c>
      <c r="I307" s="250"/>
      <c r="J307" s="251">
        <f>ROUND(I307*H307,2)</f>
        <v>0</v>
      </c>
      <c r="K307" s="247" t="s">
        <v>1</v>
      </c>
      <c r="L307" s="46"/>
      <c r="M307" s="252" t="s">
        <v>1</v>
      </c>
      <c r="N307" s="253" t="s">
        <v>42</v>
      </c>
      <c r="O307" s="93"/>
      <c r="P307" s="254">
        <f>O307*H307</f>
        <v>0</v>
      </c>
      <c r="Q307" s="254">
        <v>0</v>
      </c>
      <c r="R307" s="254">
        <f>Q307*H307</f>
        <v>0</v>
      </c>
      <c r="S307" s="254">
        <v>0</v>
      </c>
      <c r="T307" s="255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56" t="s">
        <v>175</v>
      </c>
      <c r="AT307" s="256" t="s">
        <v>170</v>
      </c>
      <c r="AU307" s="256" t="s">
        <v>85</v>
      </c>
      <c r="AY307" s="19" t="s">
        <v>167</v>
      </c>
      <c r="BE307" s="257">
        <f>IF(N307="základní",J307,0)</f>
        <v>0</v>
      </c>
      <c r="BF307" s="257">
        <f>IF(N307="snížená",J307,0)</f>
        <v>0</v>
      </c>
      <c r="BG307" s="257">
        <f>IF(N307="zákl. přenesená",J307,0)</f>
        <v>0</v>
      </c>
      <c r="BH307" s="257">
        <f>IF(N307="sníž. přenesená",J307,0)</f>
        <v>0</v>
      </c>
      <c r="BI307" s="257">
        <f>IF(N307="nulová",J307,0)</f>
        <v>0</v>
      </c>
      <c r="BJ307" s="19" t="s">
        <v>85</v>
      </c>
      <c r="BK307" s="257">
        <f>ROUND(I307*H307,2)</f>
        <v>0</v>
      </c>
      <c r="BL307" s="19" t="s">
        <v>175</v>
      </c>
      <c r="BM307" s="256" t="s">
        <v>1519</v>
      </c>
    </row>
    <row r="308" spans="1:65" s="2" customFormat="1" ht="16.5" customHeight="1">
      <c r="A308" s="40"/>
      <c r="B308" s="41"/>
      <c r="C308" s="245" t="s">
        <v>77</v>
      </c>
      <c r="D308" s="245" t="s">
        <v>170</v>
      </c>
      <c r="E308" s="246" t="s">
        <v>3375</v>
      </c>
      <c r="F308" s="247" t="s">
        <v>3376</v>
      </c>
      <c r="G308" s="248" t="s">
        <v>267</v>
      </c>
      <c r="H308" s="249">
        <v>20</v>
      </c>
      <c r="I308" s="250"/>
      <c r="J308" s="251">
        <f>ROUND(I308*H308,2)</f>
        <v>0</v>
      </c>
      <c r="K308" s="247" t="s">
        <v>1</v>
      </c>
      <c r="L308" s="46"/>
      <c r="M308" s="252" t="s">
        <v>1</v>
      </c>
      <c r="N308" s="253" t="s">
        <v>42</v>
      </c>
      <c r="O308" s="93"/>
      <c r="P308" s="254">
        <f>O308*H308</f>
        <v>0</v>
      </c>
      <c r="Q308" s="254">
        <v>0</v>
      </c>
      <c r="R308" s="254">
        <f>Q308*H308</f>
        <v>0</v>
      </c>
      <c r="S308" s="254">
        <v>0</v>
      </c>
      <c r="T308" s="255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56" t="s">
        <v>175</v>
      </c>
      <c r="AT308" s="256" t="s">
        <v>170</v>
      </c>
      <c r="AU308" s="256" t="s">
        <v>85</v>
      </c>
      <c r="AY308" s="19" t="s">
        <v>167</v>
      </c>
      <c r="BE308" s="257">
        <f>IF(N308="základní",J308,0)</f>
        <v>0</v>
      </c>
      <c r="BF308" s="257">
        <f>IF(N308="snížená",J308,0)</f>
        <v>0</v>
      </c>
      <c r="BG308" s="257">
        <f>IF(N308="zákl. přenesená",J308,0)</f>
        <v>0</v>
      </c>
      <c r="BH308" s="257">
        <f>IF(N308="sníž. přenesená",J308,0)</f>
        <v>0</v>
      </c>
      <c r="BI308" s="257">
        <f>IF(N308="nulová",J308,0)</f>
        <v>0</v>
      </c>
      <c r="BJ308" s="19" t="s">
        <v>85</v>
      </c>
      <c r="BK308" s="257">
        <f>ROUND(I308*H308,2)</f>
        <v>0</v>
      </c>
      <c r="BL308" s="19" t="s">
        <v>175</v>
      </c>
      <c r="BM308" s="256" t="s">
        <v>1524</v>
      </c>
    </row>
    <row r="309" spans="1:65" s="2" customFormat="1" ht="16.5" customHeight="1">
      <c r="A309" s="40"/>
      <c r="B309" s="41"/>
      <c r="C309" s="245" t="s">
        <v>77</v>
      </c>
      <c r="D309" s="245" t="s">
        <v>170</v>
      </c>
      <c r="E309" s="246" t="s">
        <v>3377</v>
      </c>
      <c r="F309" s="247" t="s">
        <v>3378</v>
      </c>
      <c r="G309" s="248" t="s">
        <v>267</v>
      </c>
      <c r="H309" s="249">
        <v>60</v>
      </c>
      <c r="I309" s="250"/>
      <c r="J309" s="251">
        <f>ROUND(I309*H309,2)</f>
        <v>0</v>
      </c>
      <c r="K309" s="247" t="s">
        <v>1</v>
      </c>
      <c r="L309" s="46"/>
      <c r="M309" s="252" t="s">
        <v>1</v>
      </c>
      <c r="N309" s="253" t="s">
        <v>42</v>
      </c>
      <c r="O309" s="93"/>
      <c r="P309" s="254">
        <f>O309*H309</f>
        <v>0</v>
      </c>
      <c r="Q309" s="254">
        <v>0</v>
      </c>
      <c r="R309" s="254">
        <f>Q309*H309</f>
        <v>0</v>
      </c>
      <c r="S309" s="254">
        <v>0</v>
      </c>
      <c r="T309" s="255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56" t="s">
        <v>175</v>
      </c>
      <c r="AT309" s="256" t="s">
        <v>170</v>
      </c>
      <c r="AU309" s="256" t="s">
        <v>85</v>
      </c>
      <c r="AY309" s="19" t="s">
        <v>167</v>
      </c>
      <c r="BE309" s="257">
        <f>IF(N309="základní",J309,0)</f>
        <v>0</v>
      </c>
      <c r="BF309" s="257">
        <f>IF(N309="snížená",J309,0)</f>
        <v>0</v>
      </c>
      <c r="BG309" s="257">
        <f>IF(N309="zákl. přenesená",J309,0)</f>
        <v>0</v>
      </c>
      <c r="BH309" s="257">
        <f>IF(N309="sníž. přenesená",J309,0)</f>
        <v>0</v>
      </c>
      <c r="BI309" s="257">
        <f>IF(N309="nulová",J309,0)</f>
        <v>0</v>
      </c>
      <c r="BJ309" s="19" t="s">
        <v>85</v>
      </c>
      <c r="BK309" s="257">
        <f>ROUND(I309*H309,2)</f>
        <v>0</v>
      </c>
      <c r="BL309" s="19" t="s">
        <v>175</v>
      </c>
      <c r="BM309" s="256" t="s">
        <v>1528</v>
      </c>
    </row>
    <row r="310" spans="1:65" s="2" customFormat="1" ht="16.5" customHeight="1">
      <c r="A310" s="40"/>
      <c r="B310" s="41"/>
      <c r="C310" s="245" t="s">
        <v>77</v>
      </c>
      <c r="D310" s="245" t="s">
        <v>170</v>
      </c>
      <c r="E310" s="246" t="s">
        <v>3379</v>
      </c>
      <c r="F310" s="247" t="s">
        <v>3380</v>
      </c>
      <c r="G310" s="248" t="s">
        <v>267</v>
      </c>
      <c r="H310" s="249">
        <v>20</v>
      </c>
      <c r="I310" s="250"/>
      <c r="J310" s="251">
        <f>ROUND(I310*H310,2)</f>
        <v>0</v>
      </c>
      <c r="K310" s="247" t="s">
        <v>1</v>
      </c>
      <c r="L310" s="46"/>
      <c r="M310" s="252" t="s">
        <v>1</v>
      </c>
      <c r="N310" s="253" t="s">
        <v>42</v>
      </c>
      <c r="O310" s="93"/>
      <c r="P310" s="254">
        <f>O310*H310</f>
        <v>0</v>
      </c>
      <c r="Q310" s="254">
        <v>0</v>
      </c>
      <c r="R310" s="254">
        <f>Q310*H310</f>
        <v>0</v>
      </c>
      <c r="S310" s="254">
        <v>0</v>
      </c>
      <c r="T310" s="255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56" t="s">
        <v>175</v>
      </c>
      <c r="AT310" s="256" t="s">
        <v>170</v>
      </c>
      <c r="AU310" s="256" t="s">
        <v>85</v>
      </c>
      <c r="AY310" s="19" t="s">
        <v>167</v>
      </c>
      <c r="BE310" s="257">
        <f>IF(N310="základní",J310,0)</f>
        <v>0</v>
      </c>
      <c r="BF310" s="257">
        <f>IF(N310="snížená",J310,0)</f>
        <v>0</v>
      </c>
      <c r="BG310" s="257">
        <f>IF(N310="zákl. přenesená",J310,0)</f>
        <v>0</v>
      </c>
      <c r="BH310" s="257">
        <f>IF(N310="sníž. přenesená",J310,0)</f>
        <v>0</v>
      </c>
      <c r="BI310" s="257">
        <f>IF(N310="nulová",J310,0)</f>
        <v>0</v>
      </c>
      <c r="BJ310" s="19" t="s">
        <v>85</v>
      </c>
      <c r="BK310" s="257">
        <f>ROUND(I310*H310,2)</f>
        <v>0</v>
      </c>
      <c r="BL310" s="19" t="s">
        <v>175</v>
      </c>
      <c r="BM310" s="256" t="s">
        <v>1532</v>
      </c>
    </row>
    <row r="311" spans="1:65" s="2" customFormat="1" ht="16.5" customHeight="1">
      <c r="A311" s="40"/>
      <c r="B311" s="41"/>
      <c r="C311" s="245" t="s">
        <v>77</v>
      </c>
      <c r="D311" s="245" t="s">
        <v>170</v>
      </c>
      <c r="E311" s="246" t="s">
        <v>3381</v>
      </c>
      <c r="F311" s="247" t="s">
        <v>3382</v>
      </c>
      <c r="G311" s="248" t="s">
        <v>267</v>
      </c>
      <c r="H311" s="249">
        <v>100</v>
      </c>
      <c r="I311" s="250"/>
      <c r="J311" s="251">
        <f>ROUND(I311*H311,2)</f>
        <v>0</v>
      </c>
      <c r="K311" s="247" t="s">
        <v>1</v>
      </c>
      <c r="L311" s="46"/>
      <c r="M311" s="252" t="s">
        <v>1</v>
      </c>
      <c r="N311" s="253" t="s">
        <v>42</v>
      </c>
      <c r="O311" s="93"/>
      <c r="P311" s="254">
        <f>O311*H311</f>
        <v>0</v>
      </c>
      <c r="Q311" s="254">
        <v>0</v>
      </c>
      <c r="R311" s="254">
        <f>Q311*H311</f>
        <v>0</v>
      </c>
      <c r="S311" s="254">
        <v>0</v>
      </c>
      <c r="T311" s="255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56" t="s">
        <v>175</v>
      </c>
      <c r="AT311" s="256" t="s">
        <v>170</v>
      </c>
      <c r="AU311" s="256" t="s">
        <v>85</v>
      </c>
      <c r="AY311" s="19" t="s">
        <v>167</v>
      </c>
      <c r="BE311" s="257">
        <f>IF(N311="základní",J311,0)</f>
        <v>0</v>
      </c>
      <c r="BF311" s="257">
        <f>IF(N311="snížená",J311,0)</f>
        <v>0</v>
      </c>
      <c r="BG311" s="257">
        <f>IF(N311="zákl. přenesená",J311,0)</f>
        <v>0</v>
      </c>
      <c r="BH311" s="257">
        <f>IF(N311="sníž. přenesená",J311,0)</f>
        <v>0</v>
      </c>
      <c r="BI311" s="257">
        <f>IF(N311="nulová",J311,0)</f>
        <v>0</v>
      </c>
      <c r="BJ311" s="19" t="s">
        <v>85</v>
      </c>
      <c r="BK311" s="257">
        <f>ROUND(I311*H311,2)</f>
        <v>0</v>
      </c>
      <c r="BL311" s="19" t="s">
        <v>175</v>
      </c>
      <c r="BM311" s="256" t="s">
        <v>1535</v>
      </c>
    </row>
    <row r="312" spans="1:65" s="2" customFormat="1" ht="16.5" customHeight="1">
      <c r="A312" s="40"/>
      <c r="B312" s="41"/>
      <c r="C312" s="245" t="s">
        <v>77</v>
      </c>
      <c r="D312" s="245" t="s">
        <v>170</v>
      </c>
      <c r="E312" s="246" t="s">
        <v>3383</v>
      </c>
      <c r="F312" s="247" t="s">
        <v>3384</v>
      </c>
      <c r="G312" s="248" t="s">
        <v>267</v>
      </c>
      <c r="H312" s="249">
        <v>30</v>
      </c>
      <c r="I312" s="250"/>
      <c r="J312" s="251">
        <f>ROUND(I312*H312,2)</f>
        <v>0</v>
      </c>
      <c r="K312" s="247" t="s">
        <v>1</v>
      </c>
      <c r="L312" s="46"/>
      <c r="M312" s="252" t="s">
        <v>1</v>
      </c>
      <c r="N312" s="253" t="s">
        <v>42</v>
      </c>
      <c r="O312" s="93"/>
      <c r="P312" s="254">
        <f>O312*H312</f>
        <v>0</v>
      </c>
      <c r="Q312" s="254">
        <v>0</v>
      </c>
      <c r="R312" s="254">
        <f>Q312*H312</f>
        <v>0</v>
      </c>
      <c r="S312" s="254">
        <v>0</v>
      </c>
      <c r="T312" s="255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56" t="s">
        <v>175</v>
      </c>
      <c r="AT312" s="256" t="s">
        <v>170</v>
      </c>
      <c r="AU312" s="256" t="s">
        <v>85</v>
      </c>
      <c r="AY312" s="19" t="s">
        <v>167</v>
      </c>
      <c r="BE312" s="257">
        <f>IF(N312="základní",J312,0)</f>
        <v>0</v>
      </c>
      <c r="BF312" s="257">
        <f>IF(N312="snížená",J312,0)</f>
        <v>0</v>
      </c>
      <c r="BG312" s="257">
        <f>IF(N312="zákl. přenesená",J312,0)</f>
        <v>0</v>
      </c>
      <c r="BH312" s="257">
        <f>IF(N312="sníž. přenesená",J312,0)</f>
        <v>0</v>
      </c>
      <c r="BI312" s="257">
        <f>IF(N312="nulová",J312,0)</f>
        <v>0</v>
      </c>
      <c r="BJ312" s="19" t="s">
        <v>85</v>
      </c>
      <c r="BK312" s="257">
        <f>ROUND(I312*H312,2)</f>
        <v>0</v>
      </c>
      <c r="BL312" s="19" t="s">
        <v>175</v>
      </c>
      <c r="BM312" s="256" t="s">
        <v>1539</v>
      </c>
    </row>
    <row r="313" spans="1:65" s="2" customFormat="1" ht="21.75" customHeight="1">
      <c r="A313" s="40"/>
      <c r="B313" s="41"/>
      <c r="C313" s="245" t="s">
        <v>77</v>
      </c>
      <c r="D313" s="245" t="s">
        <v>170</v>
      </c>
      <c r="E313" s="246" t="s">
        <v>3385</v>
      </c>
      <c r="F313" s="247" t="s">
        <v>3386</v>
      </c>
      <c r="G313" s="248" t="s">
        <v>2655</v>
      </c>
      <c r="H313" s="249">
        <v>270</v>
      </c>
      <c r="I313" s="250"/>
      <c r="J313" s="251">
        <f>ROUND(I313*H313,2)</f>
        <v>0</v>
      </c>
      <c r="K313" s="247" t="s">
        <v>1</v>
      </c>
      <c r="L313" s="46"/>
      <c r="M313" s="252" t="s">
        <v>1</v>
      </c>
      <c r="N313" s="253" t="s">
        <v>42</v>
      </c>
      <c r="O313" s="93"/>
      <c r="P313" s="254">
        <f>O313*H313</f>
        <v>0</v>
      </c>
      <c r="Q313" s="254">
        <v>0</v>
      </c>
      <c r="R313" s="254">
        <f>Q313*H313</f>
        <v>0</v>
      </c>
      <c r="S313" s="254">
        <v>0</v>
      </c>
      <c r="T313" s="255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56" t="s">
        <v>175</v>
      </c>
      <c r="AT313" s="256" t="s">
        <v>170</v>
      </c>
      <c r="AU313" s="256" t="s">
        <v>85</v>
      </c>
      <c r="AY313" s="19" t="s">
        <v>167</v>
      </c>
      <c r="BE313" s="257">
        <f>IF(N313="základní",J313,0)</f>
        <v>0</v>
      </c>
      <c r="BF313" s="257">
        <f>IF(N313="snížená",J313,0)</f>
        <v>0</v>
      </c>
      <c r="BG313" s="257">
        <f>IF(N313="zákl. přenesená",J313,0)</f>
        <v>0</v>
      </c>
      <c r="BH313" s="257">
        <f>IF(N313="sníž. přenesená",J313,0)</f>
        <v>0</v>
      </c>
      <c r="BI313" s="257">
        <f>IF(N313="nulová",J313,0)</f>
        <v>0</v>
      </c>
      <c r="BJ313" s="19" t="s">
        <v>85</v>
      </c>
      <c r="BK313" s="257">
        <f>ROUND(I313*H313,2)</f>
        <v>0</v>
      </c>
      <c r="BL313" s="19" t="s">
        <v>175</v>
      </c>
      <c r="BM313" s="256" t="s">
        <v>1542</v>
      </c>
    </row>
    <row r="314" spans="1:65" s="2" customFormat="1" ht="16.5" customHeight="1">
      <c r="A314" s="40"/>
      <c r="B314" s="41"/>
      <c r="C314" s="245" t="s">
        <v>77</v>
      </c>
      <c r="D314" s="245" t="s">
        <v>170</v>
      </c>
      <c r="E314" s="246" t="s">
        <v>3387</v>
      </c>
      <c r="F314" s="247" t="s">
        <v>3388</v>
      </c>
      <c r="G314" s="248" t="s">
        <v>2655</v>
      </c>
      <c r="H314" s="249">
        <v>25</v>
      </c>
      <c r="I314" s="250"/>
      <c r="J314" s="251">
        <f>ROUND(I314*H314,2)</f>
        <v>0</v>
      </c>
      <c r="K314" s="247" t="s">
        <v>1</v>
      </c>
      <c r="L314" s="46"/>
      <c r="M314" s="252" t="s">
        <v>1</v>
      </c>
      <c r="N314" s="253" t="s">
        <v>42</v>
      </c>
      <c r="O314" s="93"/>
      <c r="P314" s="254">
        <f>O314*H314</f>
        <v>0</v>
      </c>
      <c r="Q314" s="254">
        <v>0</v>
      </c>
      <c r="R314" s="254">
        <f>Q314*H314</f>
        <v>0</v>
      </c>
      <c r="S314" s="254">
        <v>0</v>
      </c>
      <c r="T314" s="255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56" t="s">
        <v>175</v>
      </c>
      <c r="AT314" s="256" t="s">
        <v>170</v>
      </c>
      <c r="AU314" s="256" t="s">
        <v>85</v>
      </c>
      <c r="AY314" s="19" t="s">
        <v>167</v>
      </c>
      <c r="BE314" s="257">
        <f>IF(N314="základní",J314,0)</f>
        <v>0</v>
      </c>
      <c r="BF314" s="257">
        <f>IF(N314="snížená",J314,0)</f>
        <v>0</v>
      </c>
      <c r="BG314" s="257">
        <f>IF(N314="zákl. přenesená",J314,0)</f>
        <v>0</v>
      </c>
      <c r="BH314" s="257">
        <f>IF(N314="sníž. přenesená",J314,0)</f>
        <v>0</v>
      </c>
      <c r="BI314" s="257">
        <f>IF(N314="nulová",J314,0)</f>
        <v>0</v>
      </c>
      <c r="BJ314" s="19" t="s">
        <v>85</v>
      </c>
      <c r="BK314" s="257">
        <f>ROUND(I314*H314,2)</f>
        <v>0</v>
      </c>
      <c r="BL314" s="19" t="s">
        <v>175</v>
      </c>
      <c r="BM314" s="256" t="s">
        <v>1546</v>
      </c>
    </row>
    <row r="315" spans="1:65" s="2" customFormat="1" ht="16.5" customHeight="1">
      <c r="A315" s="40"/>
      <c r="B315" s="41"/>
      <c r="C315" s="245" t="s">
        <v>77</v>
      </c>
      <c r="D315" s="245" t="s">
        <v>170</v>
      </c>
      <c r="E315" s="246" t="s">
        <v>3389</v>
      </c>
      <c r="F315" s="247" t="s">
        <v>3390</v>
      </c>
      <c r="G315" s="248" t="s">
        <v>2655</v>
      </c>
      <c r="H315" s="249">
        <v>1</v>
      </c>
      <c r="I315" s="250"/>
      <c r="J315" s="251">
        <f>ROUND(I315*H315,2)</f>
        <v>0</v>
      </c>
      <c r="K315" s="247" t="s">
        <v>1</v>
      </c>
      <c r="L315" s="46"/>
      <c r="M315" s="252" t="s">
        <v>1</v>
      </c>
      <c r="N315" s="253" t="s">
        <v>42</v>
      </c>
      <c r="O315" s="93"/>
      <c r="P315" s="254">
        <f>O315*H315</f>
        <v>0</v>
      </c>
      <c r="Q315" s="254">
        <v>0</v>
      </c>
      <c r="R315" s="254">
        <f>Q315*H315</f>
        <v>0</v>
      </c>
      <c r="S315" s="254">
        <v>0</v>
      </c>
      <c r="T315" s="255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56" t="s">
        <v>175</v>
      </c>
      <c r="AT315" s="256" t="s">
        <v>170</v>
      </c>
      <c r="AU315" s="256" t="s">
        <v>85</v>
      </c>
      <c r="AY315" s="19" t="s">
        <v>167</v>
      </c>
      <c r="BE315" s="257">
        <f>IF(N315="základní",J315,0)</f>
        <v>0</v>
      </c>
      <c r="BF315" s="257">
        <f>IF(N315="snížená",J315,0)</f>
        <v>0</v>
      </c>
      <c r="BG315" s="257">
        <f>IF(N315="zákl. přenesená",J315,0)</f>
        <v>0</v>
      </c>
      <c r="BH315" s="257">
        <f>IF(N315="sníž. přenesená",J315,0)</f>
        <v>0</v>
      </c>
      <c r="BI315" s="257">
        <f>IF(N315="nulová",J315,0)</f>
        <v>0</v>
      </c>
      <c r="BJ315" s="19" t="s">
        <v>85</v>
      </c>
      <c r="BK315" s="257">
        <f>ROUND(I315*H315,2)</f>
        <v>0</v>
      </c>
      <c r="BL315" s="19" t="s">
        <v>175</v>
      </c>
      <c r="BM315" s="256" t="s">
        <v>1549</v>
      </c>
    </row>
    <row r="316" spans="1:65" s="2" customFormat="1" ht="16.5" customHeight="1">
      <c r="A316" s="40"/>
      <c r="B316" s="41"/>
      <c r="C316" s="245" t="s">
        <v>77</v>
      </c>
      <c r="D316" s="245" t="s">
        <v>170</v>
      </c>
      <c r="E316" s="246" t="s">
        <v>3391</v>
      </c>
      <c r="F316" s="247" t="s">
        <v>3392</v>
      </c>
      <c r="G316" s="248" t="s">
        <v>348</v>
      </c>
      <c r="H316" s="249">
        <v>1</v>
      </c>
      <c r="I316" s="250"/>
      <c r="J316" s="251">
        <f>ROUND(I316*H316,2)</f>
        <v>0</v>
      </c>
      <c r="K316" s="247" t="s">
        <v>1</v>
      </c>
      <c r="L316" s="46"/>
      <c r="M316" s="252" t="s">
        <v>1</v>
      </c>
      <c r="N316" s="253" t="s">
        <v>42</v>
      </c>
      <c r="O316" s="93"/>
      <c r="P316" s="254">
        <f>O316*H316</f>
        <v>0</v>
      </c>
      <c r="Q316" s="254">
        <v>0</v>
      </c>
      <c r="R316" s="254">
        <f>Q316*H316</f>
        <v>0</v>
      </c>
      <c r="S316" s="254">
        <v>0</v>
      </c>
      <c r="T316" s="255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56" t="s">
        <v>175</v>
      </c>
      <c r="AT316" s="256" t="s">
        <v>170</v>
      </c>
      <c r="AU316" s="256" t="s">
        <v>85</v>
      </c>
      <c r="AY316" s="19" t="s">
        <v>167</v>
      </c>
      <c r="BE316" s="257">
        <f>IF(N316="základní",J316,0)</f>
        <v>0</v>
      </c>
      <c r="BF316" s="257">
        <f>IF(N316="snížená",J316,0)</f>
        <v>0</v>
      </c>
      <c r="BG316" s="257">
        <f>IF(N316="zákl. přenesená",J316,0)</f>
        <v>0</v>
      </c>
      <c r="BH316" s="257">
        <f>IF(N316="sníž. přenesená",J316,0)</f>
        <v>0</v>
      </c>
      <c r="BI316" s="257">
        <f>IF(N316="nulová",J316,0)</f>
        <v>0</v>
      </c>
      <c r="BJ316" s="19" t="s">
        <v>85</v>
      </c>
      <c r="BK316" s="257">
        <f>ROUND(I316*H316,2)</f>
        <v>0</v>
      </c>
      <c r="BL316" s="19" t="s">
        <v>175</v>
      </c>
      <c r="BM316" s="256" t="s">
        <v>1553</v>
      </c>
    </row>
    <row r="317" spans="1:63" s="12" customFormat="1" ht="25.9" customHeight="1">
      <c r="A317" s="12"/>
      <c r="B317" s="229"/>
      <c r="C317" s="230"/>
      <c r="D317" s="231" t="s">
        <v>76</v>
      </c>
      <c r="E317" s="232" t="s">
        <v>3393</v>
      </c>
      <c r="F317" s="232" t="s">
        <v>3394</v>
      </c>
      <c r="G317" s="230"/>
      <c r="H317" s="230"/>
      <c r="I317" s="233"/>
      <c r="J317" s="234">
        <f>BK317</f>
        <v>0</v>
      </c>
      <c r="K317" s="230"/>
      <c r="L317" s="235"/>
      <c r="M317" s="236"/>
      <c r="N317" s="237"/>
      <c r="O317" s="237"/>
      <c r="P317" s="238">
        <f>SUM(P318:P331)</f>
        <v>0</v>
      </c>
      <c r="Q317" s="237"/>
      <c r="R317" s="238">
        <f>SUM(R318:R331)</f>
        <v>0</v>
      </c>
      <c r="S317" s="237"/>
      <c r="T317" s="239">
        <f>SUM(T318:T331)</f>
        <v>0</v>
      </c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R317" s="240" t="s">
        <v>85</v>
      </c>
      <c r="AT317" s="241" t="s">
        <v>76</v>
      </c>
      <c r="AU317" s="241" t="s">
        <v>77</v>
      </c>
      <c r="AY317" s="240" t="s">
        <v>167</v>
      </c>
      <c r="BK317" s="242">
        <f>SUM(BK318:BK331)</f>
        <v>0</v>
      </c>
    </row>
    <row r="318" spans="1:65" s="2" customFormat="1" ht="16.5" customHeight="1">
      <c r="A318" s="40"/>
      <c r="B318" s="41"/>
      <c r="C318" s="245" t="s">
        <v>77</v>
      </c>
      <c r="D318" s="245" t="s">
        <v>170</v>
      </c>
      <c r="E318" s="246" t="s">
        <v>3395</v>
      </c>
      <c r="F318" s="247" t="s">
        <v>3396</v>
      </c>
      <c r="G318" s="248" t="s">
        <v>267</v>
      </c>
      <c r="H318" s="249">
        <v>760</v>
      </c>
      <c r="I318" s="250"/>
      <c r="J318" s="251">
        <f>ROUND(I318*H318,2)</f>
        <v>0</v>
      </c>
      <c r="K318" s="247" t="s">
        <v>1</v>
      </c>
      <c r="L318" s="46"/>
      <c r="M318" s="252" t="s">
        <v>1</v>
      </c>
      <c r="N318" s="253" t="s">
        <v>42</v>
      </c>
      <c r="O318" s="93"/>
      <c r="P318" s="254">
        <f>O318*H318</f>
        <v>0</v>
      </c>
      <c r="Q318" s="254">
        <v>0</v>
      </c>
      <c r="R318" s="254">
        <f>Q318*H318</f>
        <v>0</v>
      </c>
      <c r="S318" s="254">
        <v>0</v>
      </c>
      <c r="T318" s="255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56" t="s">
        <v>175</v>
      </c>
      <c r="AT318" s="256" t="s">
        <v>170</v>
      </c>
      <c r="AU318" s="256" t="s">
        <v>85</v>
      </c>
      <c r="AY318" s="19" t="s">
        <v>167</v>
      </c>
      <c r="BE318" s="257">
        <f>IF(N318="základní",J318,0)</f>
        <v>0</v>
      </c>
      <c r="BF318" s="257">
        <f>IF(N318="snížená",J318,0)</f>
        <v>0</v>
      </c>
      <c r="BG318" s="257">
        <f>IF(N318="zákl. přenesená",J318,0)</f>
        <v>0</v>
      </c>
      <c r="BH318" s="257">
        <f>IF(N318="sníž. přenesená",J318,0)</f>
        <v>0</v>
      </c>
      <c r="BI318" s="257">
        <f>IF(N318="nulová",J318,0)</f>
        <v>0</v>
      </c>
      <c r="BJ318" s="19" t="s">
        <v>85</v>
      </c>
      <c r="BK318" s="257">
        <f>ROUND(I318*H318,2)</f>
        <v>0</v>
      </c>
      <c r="BL318" s="19" t="s">
        <v>175</v>
      </c>
      <c r="BM318" s="256" t="s">
        <v>1556</v>
      </c>
    </row>
    <row r="319" spans="1:65" s="2" customFormat="1" ht="16.5" customHeight="1">
      <c r="A319" s="40"/>
      <c r="B319" s="41"/>
      <c r="C319" s="245" t="s">
        <v>77</v>
      </c>
      <c r="D319" s="245" t="s">
        <v>170</v>
      </c>
      <c r="E319" s="246" t="s">
        <v>3397</v>
      </c>
      <c r="F319" s="247" t="s">
        <v>3398</v>
      </c>
      <c r="G319" s="248" t="s">
        <v>267</v>
      </c>
      <c r="H319" s="249">
        <v>190</v>
      </c>
      <c r="I319" s="250"/>
      <c r="J319" s="251">
        <f>ROUND(I319*H319,2)</f>
        <v>0</v>
      </c>
      <c r="K319" s="247" t="s">
        <v>1</v>
      </c>
      <c r="L319" s="46"/>
      <c r="M319" s="252" t="s">
        <v>1</v>
      </c>
      <c r="N319" s="253" t="s">
        <v>42</v>
      </c>
      <c r="O319" s="93"/>
      <c r="P319" s="254">
        <f>O319*H319</f>
        <v>0</v>
      </c>
      <c r="Q319" s="254">
        <v>0</v>
      </c>
      <c r="R319" s="254">
        <f>Q319*H319</f>
        <v>0</v>
      </c>
      <c r="S319" s="254">
        <v>0</v>
      </c>
      <c r="T319" s="255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56" t="s">
        <v>175</v>
      </c>
      <c r="AT319" s="256" t="s">
        <v>170</v>
      </c>
      <c r="AU319" s="256" t="s">
        <v>85</v>
      </c>
      <c r="AY319" s="19" t="s">
        <v>167</v>
      </c>
      <c r="BE319" s="257">
        <f>IF(N319="základní",J319,0)</f>
        <v>0</v>
      </c>
      <c r="BF319" s="257">
        <f>IF(N319="snížená",J319,0)</f>
        <v>0</v>
      </c>
      <c r="BG319" s="257">
        <f>IF(N319="zákl. přenesená",J319,0)</f>
        <v>0</v>
      </c>
      <c r="BH319" s="257">
        <f>IF(N319="sníž. přenesená",J319,0)</f>
        <v>0</v>
      </c>
      <c r="BI319" s="257">
        <f>IF(N319="nulová",J319,0)</f>
        <v>0</v>
      </c>
      <c r="BJ319" s="19" t="s">
        <v>85</v>
      </c>
      <c r="BK319" s="257">
        <f>ROUND(I319*H319,2)</f>
        <v>0</v>
      </c>
      <c r="BL319" s="19" t="s">
        <v>175</v>
      </c>
      <c r="BM319" s="256" t="s">
        <v>1560</v>
      </c>
    </row>
    <row r="320" spans="1:65" s="2" customFormat="1" ht="16.5" customHeight="1">
      <c r="A320" s="40"/>
      <c r="B320" s="41"/>
      <c r="C320" s="245" t="s">
        <v>77</v>
      </c>
      <c r="D320" s="245" t="s">
        <v>170</v>
      </c>
      <c r="E320" s="246" t="s">
        <v>3399</v>
      </c>
      <c r="F320" s="247" t="s">
        <v>3400</v>
      </c>
      <c r="G320" s="248" t="s">
        <v>267</v>
      </c>
      <c r="H320" s="249">
        <v>15</v>
      </c>
      <c r="I320" s="250"/>
      <c r="J320" s="251">
        <f>ROUND(I320*H320,2)</f>
        <v>0</v>
      </c>
      <c r="K320" s="247" t="s">
        <v>1</v>
      </c>
      <c r="L320" s="46"/>
      <c r="M320" s="252" t="s">
        <v>1</v>
      </c>
      <c r="N320" s="253" t="s">
        <v>42</v>
      </c>
      <c r="O320" s="93"/>
      <c r="P320" s="254">
        <f>O320*H320</f>
        <v>0</v>
      </c>
      <c r="Q320" s="254">
        <v>0</v>
      </c>
      <c r="R320" s="254">
        <f>Q320*H320</f>
        <v>0</v>
      </c>
      <c r="S320" s="254">
        <v>0</v>
      </c>
      <c r="T320" s="255">
        <f>S320*H320</f>
        <v>0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56" t="s">
        <v>175</v>
      </c>
      <c r="AT320" s="256" t="s">
        <v>170</v>
      </c>
      <c r="AU320" s="256" t="s">
        <v>85</v>
      </c>
      <c r="AY320" s="19" t="s">
        <v>167</v>
      </c>
      <c r="BE320" s="257">
        <f>IF(N320="základní",J320,0)</f>
        <v>0</v>
      </c>
      <c r="BF320" s="257">
        <f>IF(N320="snížená",J320,0)</f>
        <v>0</v>
      </c>
      <c r="BG320" s="257">
        <f>IF(N320="zákl. přenesená",J320,0)</f>
        <v>0</v>
      </c>
      <c r="BH320" s="257">
        <f>IF(N320="sníž. přenesená",J320,0)</f>
        <v>0</v>
      </c>
      <c r="BI320" s="257">
        <f>IF(N320="nulová",J320,0)</f>
        <v>0</v>
      </c>
      <c r="BJ320" s="19" t="s">
        <v>85</v>
      </c>
      <c r="BK320" s="257">
        <f>ROUND(I320*H320,2)</f>
        <v>0</v>
      </c>
      <c r="BL320" s="19" t="s">
        <v>175</v>
      </c>
      <c r="BM320" s="256" t="s">
        <v>1564</v>
      </c>
    </row>
    <row r="321" spans="1:65" s="2" customFormat="1" ht="16.5" customHeight="1">
      <c r="A321" s="40"/>
      <c r="B321" s="41"/>
      <c r="C321" s="245" t="s">
        <v>77</v>
      </c>
      <c r="D321" s="245" t="s">
        <v>170</v>
      </c>
      <c r="E321" s="246" t="s">
        <v>3401</v>
      </c>
      <c r="F321" s="247" t="s">
        <v>3402</v>
      </c>
      <c r="G321" s="248" t="s">
        <v>267</v>
      </c>
      <c r="H321" s="249">
        <v>15</v>
      </c>
      <c r="I321" s="250"/>
      <c r="J321" s="251">
        <f>ROUND(I321*H321,2)</f>
        <v>0</v>
      </c>
      <c r="K321" s="247" t="s">
        <v>1</v>
      </c>
      <c r="L321" s="46"/>
      <c r="M321" s="252" t="s">
        <v>1</v>
      </c>
      <c r="N321" s="253" t="s">
        <v>42</v>
      </c>
      <c r="O321" s="93"/>
      <c r="P321" s="254">
        <f>O321*H321</f>
        <v>0</v>
      </c>
      <c r="Q321" s="254">
        <v>0</v>
      </c>
      <c r="R321" s="254">
        <f>Q321*H321</f>
        <v>0</v>
      </c>
      <c r="S321" s="254">
        <v>0</v>
      </c>
      <c r="T321" s="255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56" t="s">
        <v>175</v>
      </c>
      <c r="AT321" s="256" t="s">
        <v>170</v>
      </c>
      <c r="AU321" s="256" t="s">
        <v>85</v>
      </c>
      <c r="AY321" s="19" t="s">
        <v>167</v>
      </c>
      <c r="BE321" s="257">
        <f>IF(N321="základní",J321,0)</f>
        <v>0</v>
      </c>
      <c r="BF321" s="257">
        <f>IF(N321="snížená",J321,0)</f>
        <v>0</v>
      </c>
      <c r="BG321" s="257">
        <f>IF(N321="zákl. přenesená",J321,0)</f>
        <v>0</v>
      </c>
      <c r="BH321" s="257">
        <f>IF(N321="sníž. přenesená",J321,0)</f>
        <v>0</v>
      </c>
      <c r="BI321" s="257">
        <f>IF(N321="nulová",J321,0)</f>
        <v>0</v>
      </c>
      <c r="BJ321" s="19" t="s">
        <v>85</v>
      </c>
      <c r="BK321" s="257">
        <f>ROUND(I321*H321,2)</f>
        <v>0</v>
      </c>
      <c r="BL321" s="19" t="s">
        <v>175</v>
      </c>
      <c r="BM321" s="256" t="s">
        <v>1568</v>
      </c>
    </row>
    <row r="322" spans="1:65" s="2" customFormat="1" ht="16.5" customHeight="1">
      <c r="A322" s="40"/>
      <c r="B322" s="41"/>
      <c r="C322" s="245" t="s">
        <v>77</v>
      </c>
      <c r="D322" s="245" t="s">
        <v>170</v>
      </c>
      <c r="E322" s="246" t="s">
        <v>3403</v>
      </c>
      <c r="F322" s="247" t="s">
        <v>3404</v>
      </c>
      <c r="G322" s="248" t="s">
        <v>267</v>
      </c>
      <c r="H322" s="249">
        <v>420</v>
      </c>
      <c r="I322" s="250"/>
      <c r="J322" s="251">
        <f>ROUND(I322*H322,2)</f>
        <v>0</v>
      </c>
      <c r="K322" s="247" t="s">
        <v>1</v>
      </c>
      <c r="L322" s="46"/>
      <c r="M322" s="252" t="s">
        <v>1</v>
      </c>
      <c r="N322" s="253" t="s">
        <v>42</v>
      </c>
      <c r="O322" s="93"/>
      <c r="P322" s="254">
        <f>O322*H322</f>
        <v>0</v>
      </c>
      <c r="Q322" s="254">
        <v>0</v>
      </c>
      <c r="R322" s="254">
        <f>Q322*H322</f>
        <v>0</v>
      </c>
      <c r="S322" s="254">
        <v>0</v>
      </c>
      <c r="T322" s="255">
        <f>S322*H322</f>
        <v>0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56" t="s">
        <v>175</v>
      </c>
      <c r="AT322" s="256" t="s">
        <v>170</v>
      </c>
      <c r="AU322" s="256" t="s">
        <v>85</v>
      </c>
      <c r="AY322" s="19" t="s">
        <v>167</v>
      </c>
      <c r="BE322" s="257">
        <f>IF(N322="základní",J322,0)</f>
        <v>0</v>
      </c>
      <c r="BF322" s="257">
        <f>IF(N322="snížená",J322,0)</f>
        <v>0</v>
      </c>
      <c r="BG322" s="257">
        <f>IF(N322="zákl. přenesená",J322,0)</f>
        <v>0</v>
      </c>
      <c r="BH322" s="257">
        <f>IF(N322="sníž. přenesená",J322,0)</f>
        <v>0</v>
      </c>
      <c r="BI322" s="257">
        <f>IF(N322="nulová",J322,0)</f>
        <v>0</v>
      </c>
      <c r="BJ322" s="19" t="s">
        <v>85</v>
      </c>
      <c r="BK322" s="257">
        <f>ROUND(I322*H322,2)</f>
        <v>0</v>
      </c>
      <c r="BL322" s="19" t="s">
        <v>175</v>
      </c>
      <c r="BM322" s="256" t="s">
        <v>1571</v>
      </c>
    </row>
    <row r="323" spans="1:65" s="2" customFormat="1" ht="16.5" customHeight="1">
      <c r="A323" s="40"/>
      <c r="B323" s="41"/>
      <c r="C323" s="245" t="s">
        <v>77</v>
      </c>
      <c r="D323" s="245" t="s">
        <v>170</v>
      </c>
      <c r="E323" s="246" t="s">
        <v>3405</v>
      </c>
      <c r="F323" s="247" t="s">
        <v>3406</v>
      </c>
      <c r="G323" s="248" t="s">
        <v>267</v>
      </c>
      <c r="H323" s="249">
        <v>30</v>
      </c>
      <c r="I323" s="250"/>
      <c r="J323" s="251">
        <f>ROUND(I323*H323,2)</f>
        <v>0</v>
      </c>
      <c r="K323" s="247" t="s">
        <v>1</v>
      </c>
      <c r="L323" s="46"/>
      <c r="M323" s="252" t="s">
        <v>1</v>
      </c>
      <c r="N323" s="253" t="s">
        <v>42</v>
      </c>
      <c r="O323" s="93"/>
      <c r="P323" s="254">
        <f>O323*H323</f>
        <v>0</v>
      </c>
      <c r="Q323" s="254">
        <v>0</v>
      </c>
      <c r="R323" s="254">
        <f>Q323*H323</f>
        <v>0</v>
      </c>
      <c r="S323" s="254">
        <v>0</v>
      </c>
      <c r="T323" s="255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56" t="s">
        <v>175</v>
      </c>
      <c r="AT323" s="256" t="s">
        <v>170</v>
      </c>
      <c r="AU323" s="256" t="s">
        <v>85</v>
      </c>
      <c r="AY323" s="19" t="s">
        <v>167</v>
      </c>
      <c r="BE323" s="257">
        <f>IF(N323="základní",J323,0)</f>
        <v>0</v>
      </c>
      <c r="BF323" s="257">
        <f>IF(N323="snížená",J323,0)</f>
        <v>0</v>
      </c>
      <c r="BG323" s="257">
        <f>IF(N323="zákl. přenesená",J323,0)</f>
        <v>0</v>
      </c>
      <c r="BH323" s="257">
        <f>IF(N323="sníž. přenesená",J323,0)</f>
        <v>0</v>
      </c>
      <c r="BI323" s="257">
        <f>IF(N323="nulová",J323,0)</f>
        <v>0</v>
      </c>
      <c r="BJ323" s="19" t="s">
        <v>85</v>
      </c>
      <c r="BK323" s="257">
        <f>ROUND(I323*H323,2)</f>
        <v>0</v>
      </c>
      <c r="BL323" s="19" t="s">
        <v>175</v>
      </c>
      <c r="BM323" s="256" t="s">
        <v>1575</v>
      </c>
    </row>
    <row r="324" spans="1:65" s="2" customFormat="1" ht="16.5" customHeight="1">
      <c r="A324" s="40"/>
      <c r="B324" s="41"/>
      <c r="C324" s="245" t="s">
        <v>77</v>
      </c>
      <c r="D324" s="245" t="s">
        <v>170</v>
      </c>
      <c r="E324" s="246" t="s">
        <v>3407</v>
      </c>
      <c r="F324" s="247" t="s">
        <v>3408</v>
      </c>
      <c r="G324" s="248" t="s">
        <v>267</v>
      </c>
      <c r="H324" s="249">
        <v>55</v>
      </c>
      <c r="I324" s="250"/>
      <c r="J324" s="251">
        <f>ROUND(I324*H324,2)</f>
        <v>0</v>
      </c>
      <c r="K324" s="247" t="s">
        <v>1</v>
      </c>
      <c r="L324" s="46"/>
      <c r="M324" s="252" t="s">
        <v>1</v>
      </c>
      <c r="N324" s="253" t="s">
        <v>42</v>
      </c>
      <c r="O324" s="93"/>
      <c r="P324" s="254">
        <f>O324*H324</f>
        <v>0</v>
      </c>
      <c r="Q324" s="254">
        <v>0</v>
      </c>
      <c r="R324" s="254">
        <f>Q324*H324</f>
        <v>0</v>
      </c>
      <c r="S324" s="254">
        <v>0</v>
      </c>
      <c r="T324" s="255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56" t="s">
        <v>175</v>
      </c>
      <c r="AT324" s="256" t="s">
        <v>170</v>
      </c>
      <c r="AU324" s="256" t="s">
        <v>85</v>
      </c>
      <c r="AY324" s="19" t="s">
        <v>167</v>
      </c>
      <c r="BE324" s="257">
        <f>IF(N324="základní",J324,0)</f>
        <v>0</v>
      </c>
      <c r="BF324" s="257">
        <f>IF(N324="snížená",J324,0)</f>
        <v>0</v>
      </c>
      <c r="BG324" s="257">
        <f>IF(N324="zákl. přenesená",J324,0)</f>
        <v>0</v>
      </c>
      <c r="BH324" s="257">
        <f>IF(N324="sníž. přenesená",J324,0)</f>
        <v>0</v>
      </c>
      <c r="BI324" s="257">
        <f>IF(N324="nulová",J324,0)</f>
        <v>0</v>
      </c>
      <c r="BJ324" s="19" t="s">
        <v>85</v>
      </c>
      <c r="BK324" s="257">
        <f>ROUND(I324*H324,2)</f>
        <v>0</v>
      </c>
      <c r="BL324" s="19" t="s">
        <v>175</v>
      </c>
      <c r="BM324" s="256" t="s">
        <v>1578</v>
      </c>
    </row>
    <row r="325" spans="1:65" s="2" customFormat="1" ht="16.5" customHeight="1">
      <c r="A325" s="40"/>
      <c r="B325" s="41"/>
      <c r="C325" s="245" t="s">
        <v>77</v>
      </c>
      <c r="D325" s="245" t="s">
        <v>170</v>
      </c>
      <c r="E325" s="246" t="s">
        <v>3409</v>
      </c>
      <c r="F325" s="247" t="s">
        <v>3410</v>
      </c>
      <c r="G325" s="248" t="s">
        <v>267</v>
      </c>
      <c r="H325" s="249">
        <v>150</v>
      </c>
      <c r="I325" s="250"/>
      <c r="J325" s="251">
        <f>ROUND(I325*H325,2)</f>
        <v>0</v>
      </c>
      <c r="K325" s="247" t="s">
        <v>1</v>
      </c>
      <c r="L325" s="46"/>
      <c r="M325" s="252" t="s">
        <v>1</v>
      </c>
      <c r="N325" s="253" t="s">
        <v>42</v>
      </c>
      <c r="O325" s="93"/>
      <c r="P325" s="254">
        <f>O325*H325</f>
        <v>0</v>
      </c>
      <c r="Q325" s="254">
        <v>0</v>
      </c>
      <c r="R325" s="254">
        <f>Q325*H325</f>
        <v>0</v>
      </c>
      <c r="S325" s="254">
        <v>0</v>
      </c>
      <c r="T325" s="255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56" t="s">
        <v>175</v>
      </c>
      <c r="AT325" s="256" t="s">
        <v>170</v>
      </c>
      <c r="AU325" s="256" t="s">
        <v>85</v>
      </c>
      <c r="AY325" s="19" t="s">
        <v>167</v>
      </c>
      <c r="BE325" s="257">
        <f>IF(N325="základní",J325,0)</f>
        <v>0</v>
      </c>
      <c r="BF325" s="257">
        <f>IF(N325="snížená",J325,0)</f>
        <v>0</v>
      </c>
      <c r="BG325" s="257">
        <f>IF(N325="zákl. přenesená",J325,0)</f>
        <v>0</v>
      </c>
      <c r="BH325" s="257">
        <f>IF(N325="sníž. přenesená",J325,0)</f>
        <v>0</v>
      </c>
      <c r="BI325" s="257">
        <f>IF(N325="nulová",J325,0)</f>
        <v>0</v>
      </c>
      <c r="BJ325" s="19" t="s">
        <v>85</v>
      </c>
      <c r="BK325" s="257">
        <f>ROUND(I325*H325,2)</f>
        <v>0</v>
      </c>
      <c r="BL325" s="19" t="s">
        <v>175</v>
      </c>
      <c r="BM325" s="256" t="s">
        <v>1582</v>
      </c>
    </row>
    <row r="326" spans="1:65" s="2" customFormat="1" ht="16.5" customHeight="1">
      <c r="A326" s="40"/>
      <c r="B326" s="41"/>
      <c r="C326" s="245" t="s">
        <v>77</v>
      </c>
      <c r="D326" s="245" t="s">
        <v>170</v>
      </c>
      <c r="E326" s="246" t="s">
        <v>3411</v>
      </c>
      <c r="F326" s="247" t="s">
        <v>3412</v>
      </c>
      <c r="G326" s="248" t="s">
        <v>267</v>
      </c>
      <c r="H326" s="249">
        <v>150</v>
      </c>
      <c r="I326" s="250"/>
      <c r="J326" s="251">
        <f>ROUND(I326*H326,2)</f>
        <v>0</v>
      </c>
      <c r="K326" s="247" t="s">
        <v>1</v>
      </c>
      <c r="L326" s="46"/>
      <c r="M326" s="252" t="s">
        <v>1</v>
      </c>
      <c r="N326" s="253" t="s">
        <v>42</v>
      </c>
      <c r="O326" s="93"/>
      <c r="P326" s="254">
        <f>O326*H326</f>
        <v>0</v>
      </c>
      <c r="Q326" s="254">
        <v>0</v>
      </c>
      <c r="R326" s="254">
        <f>Q326*H326</f>
        <v>0</v>
      </c>
      <c r="S326" s="254">
        <v>0</v>
      </c>
      <c r="T326" s="255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56" t="s">
        <v>175</v>
      </c>
      <c r="AT326" s="256" t="s">
        <v>170</v>
      </c>
      <c r="AU326" s="256" t="s">
        <v>85</v>
      </c>
      <c r="AY326" s="19" t="s">
        <v>167</v>
      </c>
      <c r="BE326" s="257">
        <f>IF(N326="základní",J326,0)</f>
        <v>0</v>
      </c>
      <c r="BF326" s="257">
        <f>IF(N326="snížená",J326,0)</f>
        <v>0</v>
      </c>
      <c r="BG326" s="257">
        <f>IF(N326="zákl. přenesená",J326,0)</f>
        <v>0</v>
      </c>
      <c r="BH326" s="257">
        <f>IF(N326="sníž. přenesená",J326,0)</f>
        <v>0</v>
      </c>
      <c r="BI326" s="257">
        <f>IF(N326="nulová",J326,0)</f>
        <v>0</v>
      </c>
      <c r="BJ326" s="19" t="s">
        <v>85</v>
      </c>
      <c r="BK326" s="257">
        <f>ROUND(I326*H326,2)</f>
        <v>0</v>
      </c>
      <c r="BL326" s="19" t="s">
        <v>175</v>
      </c>
      <c r="BM326" s="256" t="s">
        <v>1585</v>
      </c>
    </row>
    <row r="327" spans="1:65" s="2" customFormat="1" ht="16.5" customHeight="1">
      <c r="A327" s="40"/>
      <c r="B327" s="41"/>
      <c r="C327" s="245" t="s">
        <v>77</v>
      </c>
      <c r="D327" s="245" t="s">
        <v>170</v>
      </c>
      <c r="E327" s="246" t="s">
        <v>3413</v>
      </c>
      <c r="F327" s="247" t="s">
        <v>3414</v>
      </c>
      <c r="G327" s="248" t="s">
        <v>267</v>
      </c>
      <c r="H327" s="249">
        <v>120</v>
      </c>
      <c r="I327" s="250"/>
      <c r="J327" s="251">
        <f>ROUND(I327*H327,2)</f>
        <v>0</v>
      </c>
      <c r="K327" s="247" t="s">
        <v>1</v>
      </c>
      <c r="L327" s="46"/>
      <c r="M327" s="252" t="s">
        <v>1</v>
      </c>
      <c r="N327" s="253" t="s">
        <v>42</v>
      </c>
      <c r="O327" s="93"/>
      <c r="P327" s="254">
        <f>O327*H327</f>
        <v>0</v>
      </c>
      <c r="Q327" s="254">
        <v>0</v>
      </c>
      <c r="R327" s="254">
        <f>Q327*H327</f>
        <v>0</v>
      </c>
      <c r="S327" s="254">
        <v>0</v>
      </c>
      <c r="T327" s="255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56" t="s">
        <v>175</v>
      </c>
      <c r="AT327" s="256" t="s">
        <v>170</v>
      </c>
      <c r="AU327" s="256" t="s">
        <v>85</v>
      </c>
      <c r="AY327" s="19" t="s">
        <v>167</v>
      </c>
      <c r="BE327" s="257">
        <f>IF(N327="základní",J327,0)</f>
        <v>0</v>
      </c>
      <c r="BF327" s="257">
        <f>IF(N327="snížená",J327,0)</f>
        <v>0</v>
      </c>
      <c r="BG327" s="257">
        <f>IF(N327="zákl. přenesená",J327,0)</f>
        <v>0</v>
      </c>
      <c r="BH327" s="257">
        <f>IF(N327="sníž. přenesená",J327,0)</f>
        <v>0</v>
      </c>
      <c r="BI327" s="257">
        <f>IF(N327="nulová",J327,0)</f>
        <v>0</v>
      </c>
      <c r="BJ327" s="19" t="s">
        <v>85</v>
      </c>
      <c r="BK327" s="257">
        <f>ROUND(I327*H327,2)</f>
        <v>0</v>
      </c>
      <c r="BL327" s="19" t="s">
        <v>175</v>
      </c>
      <c r="BM327" s="256" t="s">
        <v>1587</v>
      </c>
    </row>
    <row r="328" spans="1:65" s="2" customFormat="1" ht="16.5" customHeight="1">
      <c r="A328" s="40"/>
      <c r="B328" s="41"/>
      <c r="C328" s="245" t="s">
        <v>77</v>
      </c>
      <c r="D328" s="245" t="s">
        <v>170</v>
      </c>
      <c r="E328" s="246" t="s">
        <v>3415</v>
      </c>
      <c r="F328" s="247" t="s">
        <v>3416</v>
      </c>
      <c r="G328" s="248" t="s">
        <v>267</v>
      </c>
      <c r="H328" s="249">
        <v>60</v>
      </c>
      <c r="I328" s="250"/>
      <c r="J328" s="251">
        <f>ROUND(I328*H328,2)</f>
        <v>0</v>
      </c>
      <c r="K328" s="247" t="s">
        <v>1</v>
      </c>
      <c r="L328" s="46"/>
      <c r="M328" s="252" t="s">
        <v>1</v>
      </c>
      <c r="N328" s="253" t="s">
        <v>42</v>
      </c>
      <c r="O328" s="93"/>
      <c r="P328" s="254">
        <f>O328*H328</f>
        <v>0</v>
      </c>
      <c r="Q328" s="254">
        <v>0</v>
      </c>
      <c r="R328" s="254">
        <f>Q328*H328</f>
        <v>0</v>
      </c>
      <c r="S328" s="254">
        <v>0</v>
      </c>
      <c r="T328" s="255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56" t="s">
        <v>175</v>
      </c>
      <c r="AT328" s="256" t="s">
        <v>170</v>
      </c>
      <c r="AU328" s="256" t="s">
        <v>85</v>
      </c>
      <c r="AY328" s="19" t="s">
        <v>167</v>
      </c>
      <c r="BE328" s="257">
        <f>IF(N328="základní",J328,0)</f>
        <v>0</v>
      </c>
      <c r="BF328" s="257">
        <f>IF(N328="snížená",J328,0)</f>
        <v>0</v>
      </c>
      <c r="BG328" s="257">
        <f>IF(N328="zákl. přenesená",J328,0)</f>
        <v>0</v>
      </c>
      <c r="BH328" s="257">
        <f>IF(N328="sníž. přenesená",J328,0)</f>
        <v>0</v>
      </c>
      <c r="BI328" s="257">
        <f>IF(N328="nulová",J328,0)</f>
        <v>0</v>
      </c>
      <c r="BJ328" s="19" t="s">
        <v>85</v>
      </c>
      <c r="BK328" s="257">
        <f>ROUND(I328*H328,2)</f>
        <v>0</v>
      </c>
      <c r="BL328" s="19" t="s">
        <v>175</v>
      </c>
      <c r="BM328" s="256" t="s">
        <v>1590</v>
      </c>
    </row>
    <row r="329" spans="1:65" s="2" customFormat="1" ht="16.5" customHeight="1">
      <c r="A329" s="40"/>
      <c r="B329" s="41"/>
      <c r="C329" s="245" t="s">
        <v>77</v>
      </c>
      <c r="D329" s="245" t="s">
        <v>170</v>
      </c>
      <c r="E329" s="246" t="s">
        <v>3417</v>
      </c>
      <c r="F329" s="247" t="s">
        <v>3418</v>
      </c>
      <c r="G329" s="248" t="s">
        <v>267</v>
      </c>
      <c r="H329" s="249">
        <v>270</v>
      </c>
      <c r="I329" s="250"/>
      <c r="J329" s="251">
        <f>ROUND(I329*H329,2)</f>
        <v>0</v>
      </c>
      <c r="K329" s="247" t="s">
        <v>1</v>
      </c>
      <c r="L329" s="46"/>
      <c r="M329" s="252" t="s">
        <v>1</v>
      </c>
      <c r="N329" s="253" t="s">
        <v>42</v>
      </c>
      <c r="O329" s="93"/>
      <c r="P329" s="254">
        <f>O329*H329</f>
        <v>0</v>
      </c>
      <c r="Q329" s="254">
        <v>0</v>
      </c>
      <c r="R329" s="254">
        <f>Q329*H329</f>
        <v>0</v>
      </c>
      <c r="S329" s="254">
        <v>0</v>
      </c>
      <c r="T329" s="255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56" t="s">
        <v>175</v>
      </c>
      <c r="AT329" s="256" t="s">
        <v>170</v>
      </c>
      <c r="AU329" s="256" t="s">
        <v>85</v>
      </c>
      <c r="AY329" s="19" t="s">
        <v>167</v>
      </c>
      <c r="BE329" s="257">
        <f>IF(N329="základní",J329,0)</f>
        <v>0</v>
      </c>
      <c r="BF329" s="257">
        <f>IF(N329="snížená",J329,0)</f>
        <v>0</v>
      </c>
      <c r="BG329" s="257">
        <f>IF(N329="zákl. přenesená",J329,0)</f>
        <v>0</v>
      </c>
      <c r="BH329" s="257">
        <f>IF(N329="sníž. přenesená",J329,0)</f>
        <v>0</v>
      </c>
      <c r="BI329" s="257">
        <f>IF(N329="nulová",J329,0)</f>
        <v>0</v>
      </c>
      <c r="BJ329" s="19" t="s">
        <v>85</v>
      </c>
      <c r="BK329" s="257">
        <f>ROUND(I329*H329,2)</f>
        <v>0</v>
      </c>
      <c r="BL329" s="19" t="s">
        <v>175</v>
      </c>
      <c r="BM329" s="256" t="s">
        <v>1594</v>
      </c>
    </row>
    <row r="330" spans="1:65" s="2" customFormat="1" ht="16.5" customHeight="1">
      <c r="A330" s="40"/>
      <c r="B330" s="41"/>
      <c r="C330" s="245" t="s">
        <v>77</v>
      </c>
      <c r="D330" s="245" t="s">
        <v>170</v>
      </c>
      <c r="E330" s="246" t="s">
        <v>3419</v>
      </c>
      <c r="F330" s="247" t="s">
        <v>3420</v>
      </c>
      <c r="G330" s="248" t="s">
        <v>267</v>
      </c>
      <c r="H330" s="249">
        <v>30</v>
      </c>
      <c r="I330" s="250"/>
      <c r="J330" s="251">
        <f>ROUND(I330*H330,2)</f>
        <v>0</v>
      </c>
      <c r="K330" s="247" t="s">
        <v>1</v>
      </c>
      <c r="L330" s="46"/>
      <c r="M330" s="252" t="s">
        <v>1</v>
      </c>
      <c r="N330" s="253" t="s">
        <v>42</v>
      </c>
      <c r="O330" s="93"/>
      <c r="P330" s="254">
        <f>O330*H330</f>
        <v>0</v>
      </c>
      <c r="Q330" s="254">
        <v>0</v>
      </c>
      <c r="R330" s="254">
        <f>Q330*H330</f>
        <v>0</v>
      </c>
      <c r="S330" s="254">
        <v>0</v>
      </c>
      <c r="T330" s="255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56" t="s">
        <v>175</v>
      </c>
      <c r="AT330" s="256" t="s">
        <v>170</v>
      </c>
      <c r="AU330" s="256" t="s">
        <v>85</v>
      </c>
      <c r="AY330" s="19" t="s">
        <v>167</v>
      </c>
      <c r="BE330" s="257">
        <f>IF(N330="základní",J330,0)</f>
        <v>0</v>
      </c>
      <c r="BF330" s="257">
        <f>IF(N330="snížená",J330,0)</f>
        <v>0</v>
      </c>
      <c r="BG330" s="257">
        <f>IF(N330="zákl. přenesená",J330,0)</f>
        <v>0</v>
      </c>
      <c r="BH330" s="257">
        <f>IF(N330="sníž. přenesená",J330,0)</f>
        <v>0</v>
      </c>
      <c r="BI330" s="257">
        <f>IF(N330="nulová",J330,0)</f>
        <v>0</v>
      </c>
      <c r="BJ330" s="19" t="s">
        <v>85</v>
      </c>
      <c r="BK330" s="257">
        <f>ROUND(I330*H330,2)</f>
        <v>0</v>
      </c>
      <c r="BL330" s="19" t="s">
        <v>175</v>
      </c>
      <c r="BM330" s="256" t="s">
        <v>1597</v>
      </c>
    </row>
    <row r="331" spans="1:65" s="2" customFormat="1" ht="16.5" customHeight="1">
      <c r="A331" s="40"/>
      <c r="B331" s="41"/>
      <c r="C331" s="245" t="s">
        <v>77</v>
      </c>
      <c r="D331" s="245" t="s">
        <v>170</v>
      </c>
      <c r="E331" s="246" t="s">
        <v>3421</v>
      </c>
      <c r="F331" s="247" t="s">
        <v>3422</v>
      </c>
      <c r="G331" s="248" t="s">
        <v>267</v>
      </c>
      <c r="H331" s="249">
        <v>360</v>
      </c>
      <c r="I331" s="250"/>
      <c r="J331" s="251">
        <f>ROUND(I331*H331,2)</f>
        <v>0</v>
      </c>
      <c r="K331" s="247" t="s">
        <v>1</v>
      </c>
      <c r="L331" s="46"/>
      <c r="M331" s="252" t="s">
        <v>1</v>
      </c>
      <c r="N331" s="253" t="s">
        <v>42</v>
      </c>
      <c r="O331" s="93"/>
      <c r="P331" s="254">
        <f>O331*H331</f>
        <v>0</v>
      </c>
      <c r="Q331" s="254">
        <v>0</v>
      </c>
      <c r="R331" s="254">
        <f>Q331*H331</f>
        <v>0</v>
      </c>
      <c r="S331" s="254">
        <v>0</v>
      </c>
      <c r="T331" s="255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56" t="s">
        <v>175</v>
      </c>
      <c r="AT331" s="256" t="s">
        <v>170</v>
      </c>
      <c r="AU331" s="256" t="s">
        <v>85</v>
      </c>
      <c r="AY331" s="19" t="s">
        <v>167</v>
      </c>
      <c r="BE331" s="257">
        <f>IF(N331="základní",J331,0)</f>
        <v>0</v>
      </c>
      <c r="BF331" s="257">
        <f>IF(N331="snížená",J331,0)</f>
        <v>0</v>
      </c>
      <c r="BG331" s="257">
        <f>IF(N331="zákl. přenesená",J331,0)</f>
        <v>0</v>
      </c>
      <c r="BH331" s="257">
        <f>IF(N331="sníž. přenesená",J331,0)</f>
        <v>0</v>
      </c>
      <c r="BI331" s="257">
        <f>IF(N331="nulová",J331,0)</f>
        <v>0</v>
      </c>
      <c r="BJ331" s="19" t="s">
        <v>85</v>
      </c>
      <c r="BK331" s="257">
        <f>ROUND(I331*H331,2)</f>
        <v>0</v>
      </c>
      <c r="BL331" s="19" t="s">
        <v>175</v>
      </c>
      <c r="BM331" s="256" t="s">
        <v>1601</v>
      </c>
    </row>
    <row r="332" spans="1:63" s="12" customFormat="1" ht="25.9" customHeight="1">
      <c r="A332" s="12"/>
      <c r="B332" s="229"/>
      <c r="C332" s="230"/>
      <c r="D332" s="231" t="s">
        <v>76</v>
      </c>
      <c r="E332" s="232" t="s">
        <v>3423</v>
      </c>
      <c r="F332" s="232" t="s">
        <v>3424</v>
      </c>
      <c r="G332" s="230"/>
      <c r="H332" s="230"/>
      <c r="I332" s="233"/>
      <c r="J332" s="234">
        <f>BK332</f>
        <v>0</v>
      </c>
      <c r="K332" s="230"/>
      <c r="L332" s="235"/>
      <c r="M332" s="236"/>
      <c r="N332" s="237"/>
      <c r="O332" s="237"/>
      <c r="P332" s="238">
        <f>SUM(P333:P344)</f>
        <v>0</v>
      </c>
      <c r="Q332" s="237"/>
      <c r="R332" s="238">
        <f>SUM(R333:R344)</f>
        <v>0</v>
      </c>
      <c r="S332" s="237"/>
      <c r="T332" s="239">
        <f>SUM(T333:T344)</f>
        <v>0</v>
      </c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240" t="s">
        <v>85</v>
      </c>
      <c r="AT332" s="241" t="s">
        <v>76</v>
      </c>
      <c r="AU332" s="241" t="s">
        <v>77</v>
      </c>
      <c r="AY332" s="240" t="s">
        <v>167</v>
      </c>
      <c r="BK332" s="242">
        <f>SUM(BK333:BK344)</f>
        <v>0</v>
      </c>
    </row>
    <row r="333" spans="1:65" s="2" customFormat="1" ht="16.5" customHeight="1">
      <c r="A333" s="40"/>
      <c r="B333" s="41"/>
      <c r="C333" s="245" t="s">
        <v>77</v>
      </c>
      <c r="D333" s="245" t="s">
        <v>170</v>
      </c>
      <c r="E333" s="246" t="s">
        <v>3425</v>
      </c>
      <c r="F333" s="247" t="s">
        <v>3426</v>
      </c>
      <c r="G333" s="248" t="s">
        <v>2655</v>
      </c>
      <c r="H333" s="249">
        <v>1</v>
      </c>
      <c r="I333" s="250"/>
      <c r="J333" s="251">
        <f>ROUND(I333*H333,2)</f>
        <v>0</v>
      </c>
      <c r="K333" s="247" t="s">
        <v>1</v>
      </c>
      <c r="L333" s="46"/>
      <c r="M333" s="252" t="s">
        <v>1</v>
      </c>
      <c r="N333" s="253" t="s">
        <v>42</v>
      </c>
      <c r="O333" s="93"/>
      <c r="P333" s="254">
        <f>O333*H333</f>
        <v>0</v>
      </c>
      <c r="Q333" s="254">
        <v>0</v>
      </c>
      <c r="R333" s="254">
        <f>Q333*H333</f>
        <v>0</v>
      </c>
      <c r="S333" s="254">
        <v>0</v>
      </c>
      <c r="T333" s="255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56" t="s">
        <v>175</v>
      </c>
      <c r="AT333" s="256" t="s">
        <v>170</v>
      </c>
      <c r="AU333" s="256" t="s">
        <v>85</v>
      </c>
      <c r="AY333" s="19" t="s">
        <v>167</v>
      </c>
      <c r="BE333" s="257">
        <f>IF(N333="základní",J333,0)</f>
        <v>0</v>
      </c>
      <c r="BF333" s="257">
        <f>IF(N333="snížená",J333,0)</f>
        <v>0</v>
      </c>
      <c r="BG333" s="257">
        <f>IF(N333="zákl. přenesená",J333,0)</f>
        <v>0</v>
      </c>
      <c r="BH333" s="257">
        <f>IF(N333="sníž. přenesená",J333,0)</f>
        <v>0</v>
      </c>
      <c r="BI333" s="257">
        <f>IF(N333="nulová",J333,0)</f>
        <v>0</v>
      </c>
      <c r="BJ333" s="19" t="s">
        <v>85</v>
      </c>
      <c r="BK333" s="257">
        <f>ROUND(I333*H333,2)</f>
        <v>0</v>
      </c>
      <c r="BL333" s="19" t="s">
        <v>175</v>
      </c>
      <c r="BM333" s="256" t="s">
        <v>1604</v>
      </c>
    </row>
    <row r="334" spans="1:65" s="2" customFormat="1" ht="16.5" customHeight="1">
      <c r="A334" s="40"/>
      <c r="B334" s="41"/>
      <c r="C334" s="245" t="s">
        <v>77</v>
      </c>
      <c r="D334" s="245" t="s">
        <v>170</v>
      </c>
      <c r="E334" s="246" t="s">
        <v>3427</v>
      </c>
      <c r="F334" s="247" t="s">
        <v>3428</v>
      </c>
      <c r="G334" s="248" t="s">
        <v>2655</v>
      </c>
      <c r="H334" s="249">
        <v>2</v>
      </c>
      <c r="I334" s="250"/>
      <c r="J334" s="251">
        <f>ROUND(I334*H334,2)</f>
        <v>0</v>
      </c>
      <c r="K334" s="247" t="s">
        <v>1</v>
      </c>
      <c r="L334" s="46"/>
      <c r="M334" s="252" t="s">
        <v>1</v>
      </c>
      <c r="N334" s="253" t="s">
        <v>42</v>
      </c>
      <c r="O334" s="93"/>
      <c r="P334" s="254">
        <f>O334*H334</f>
        <v>0</v>
      </c>
      <c r="Q334" s="254">
        <v>0</v>
      </c>
      <c r="R334" s="254">
        <f>Q334*H334</f>
        <v>0</v>
      </c>
      <c r="S334" s="254">
        <v>0</v>
      </c>
      <c r="T334" s="255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56" t="s">
        <v>175</v>
      </c>
      <c r="AT334" s="256" t="s">
        <v>170</v>
      </c>
      <c r="AU334" s="256" t="s">
        <v>85</v>
      </c>
      <c r="AY334" s="19" t="s">
        <v>167</v>
      </c>
      <c r="BE334" s="257">
        <f>IF(N334="základní",J334,0)</f>
        <v>0</v>
      </c>
      <c r="BF334" s="257">
        <f>IF(N334="snížená",J334,0)</f>
        <v>0</v>
      </c>
      <c r="BG334" s="257">
        <f>IF(N334="zákl. přenesená",J334,0)</f>
        <v>0</v>
      </c>
      <c r="BH334" s="257">
        <f>IF(N334="sníž. přenesená",J334,0)</f>
        <v>0</v>
      </c>
      <c r="BI334" s="257">
        <f>IF(N334="nulová",J334,0)</f>
        <v>0</v>
      </c>
      <c r="BJ334" s="19" t="s">
        <v>85</v>
      </c>
      <c r="BK334" s="257">
        <f>ROUND(I334*H334,2)</f>
        <v>0</v>
      </c>
      <c r="BL334" s="19" t="s">
        <v>175</v>
      </c>
      <c r="BM334" s="256" t="s">
        <v>1608</v>
      </c>
    </row>
    <row r="335" spans="1:65" s="2" customFormat="1" ht="16.5" customHeight="1">
      <c r="A335" s="40"/>
      <c r="B335" s="41"/>
      <c r="C335" s="245" t="s">
        <v>77</v>
      </c>
      <c r="D335" s="245" t="s">
        <v>170</v>
      </c>
      <c r="E335" s="246" t="s">
        <v>3429</v>
      </c>
      <c r="F335" s="247" t="s">
        <v>3430</v>
      </c>
      <c r="G335" s="248" t="s">
        <v>2655</v>
      </c>
      <c r="H335" s="249">
        <v>1</v>
      </c>
      <c r="I335" s="250"/>
      <c r="J335" s="251">
        <f>ROUND(I335*H335,2)</f>
        <v>0</v>
      </c>
      <c r="K335" s="247" t="s">
        <v>1</v>
      </c>
      <c r="L335" s="46"/>
      <c r="M335" s="252" t="s">
        <v>1</v>
      </c>
      <c r="N335" s="253" t="s">
        <v>42</v>
      </c>
      <c r="O335" s="93"/>
      <c r="P335" s="254">
        <f>O335*H335</f>
        <v>0</v>
      </c>
      <c r="Q335" s="254">
        <v>0</v>
      </c>
      <c r="R335" s="254">
        <f>Q335*H335</f>
        <v>0</v>
      </c>
      <c r="S335" s="254">
        <v>0</v>
      </c>
      <c r="T335" s="255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56" t="s">
        <v>175</v>
      </c>
      <c r="AT335" s="256" t="s">
        <v>170</v>
      </c>
      <c r="AU335" s="256" t="s">
        <v>85</v>
      </c>
      <c r="AY335" s="19" t="s">
        <v>167</v>
      </c>
      <c r="BE335" s="257">
        <f>IF(N335="základní",J335,0)</f>
        <v>0</v>
      </c>
      <c r="BF335" s="257">
        <f>IF(N335="snížená",J335,0)</f>
        <v>0</v>
      </c>
      <c r="BG335" s="257">
        <f>IF(N335="zákl. přenesená",J335,0)</f>
        <v>0</v>
      </c>
      <c r="BH335" s="257">
        <f>IF(N335="sníž. přenesená",J335,0)</f>
        <v>0</v>
      </c>
      <c r="BI335" s="257">
        <f>IF(N335="nulová",J335,0)</f>
        <v>0</v>
      </c>
      <c r="BJ335" s="19" t="s">
        <v>85</v>
      </c>
      <c r="BK335" s="257">
        <f>ROUND(I335*H335,2)</f>
        <v>0</v>
      </c>
      <c r="BL335" s="19" t="s">
        <v>175</v>
      </c>
      <c r="BM335" s="256" t="s">
        <v>1611</v>
      </c>
    </row>
    <row r="336" spans="1:65" s="2" customFormat="1" ht="21.75" customHeight="1">
      <c r="A336" s="40"/>
      <c r="B336" s="41"/>
      <c r="C336" s="245" t="s">
        <v>77</v>
      </c>
      <c r="D336" s="245" t="s">
        <v>170</v>
      </c>
      <c r="E336" s="246" t="s">
        <v>3431</v>
      </c>
      <c r="F336" s="247" t="s">
        <v>3432</v>
      </c>
      <c r="G336" s="248" t="s">
        <v>2655</v>
      </c>
      <c r="H336" s="249">
        <v>1</v>
      </c>
      <c r="I336" s="250"/>
      <c r="J336" s="251">
        <f>ROUND(I336*H336,2)</f>
        <v>0</v>
      </c>
      <c r="K336" s="247" t="s">
        <v>1</v>
      </c>
      <c r="L336" s="46"/>
      <c r="M336" s="252" t="s">
        <v>1</v>
      </c>
      <c r="N336" s="253" t="s">
        <v>42</v>
      </c>
      <c r="O336" s="93"/>
      <c r="P336" s="254">
        <f>O336*H336</f>
        <v>0</v>
      </c>
      <c r="Q336" s="254">
        <v>0</v>
      </c>
      <c r="R336" s="254">
        <f>Q336*H336</f>
        <v>0</v>
      </c>
      <c r="S336" s="254">
        <v>0</v>
      </c>
      <c r="T336" s="255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56" t="s">
        <v>175</v>
      </c>
      <c r="AT336" s="256" t="s">
        <v>170</v>
      </c>
      <c r="AU336" s="256" t="s">
        <v>85</v>
      </c>
      <c r="AY336" s="19" t="s">
        <v>167</v>
      </c>
      <c r="BE336" s="257">
        <f>IF(N336="základní",J336,0)</f>
        <v>0</v>
      </c>
      <c r="BF336" s="257">
        <f>IF(N336="snížená",J336,0)</f>
        <v>0</v>
      </c>
      <c r="BG336" s="257">
        <f>IF(N336="zákl. přenesená",J336,0)</f>
        <v>0</v>
      </c>
      <c r="BH336" s="257">
        <f>IF(N336="sníž. přenesená",J336,0)</f>
        <v>0</v>
      </c>
      <c r="BI336" s="257">
        <f>IF(N336="nulová",J336,0)</f>
        <v>0</v>
      </c>
      <c r="BJ336" s="19" t="s">
        <v>85</v>
      </c>
      <c r="BK336" s="257">
        <f>ROUND(I336*H336,2)</f>
        <v>0</v>
      </c>
      <c r="BL336" s="19" t="s">
        <v>175</v>
      </c>
      <c r="BM336" s="256" t="s">
        <v>1615</v>
      </c>
    </row>
    <row r="337" spans="1:65" s="2" customFormat="1" ht="16.5" customHeight="1">
      <c r="A337" s="40"/>
      <c r="B337" s="41"/>
      <c r="C337" s="245" t="s">
        <v>77</v>
      </c>
      <c r="D337" s="245" t="s">
        <v>170</v>
      </c>
      <c r="E337" s="246" t="s">
        <v>3433</v>
      </c>
      <c r="F337" s="247" t="s">
        <v>3434</v>
      </c>
      <c r="G337" s="248" t="s">
        <v>2655</v>
      </c>
      <c r="H337" s="249">
        <v>1</v>
      </c>
      <c r="I337" s="250"/>
      <c r="J337" s="251">
        <f>ROUND(I337*H337,2)</f>
        <v>0</v>
      </c>
      <c r="K337" s="247" t="s">
        <v>1</v>
      </c>
      <c r="L337" s="46"/>
      <c r="M337" s="252" t="s">
        <v>1</v>
      </c>
      <c r="N337" s="253" t="s">
        <v>42</v>
      </c>
      <c r="O337" s="93"/>
      <c r="P337" s="254">
        <f>O337*H337</f>
        <v>0</v>
      </c>
      <c r="Q337" s="254">
        <v>0</v>
      </c>
      <c r="R337" s="254">
        <f>Q337*H337</f>
        <v>0</v>
      </c>
      <c r="S337" s="254">
        <v>0</v>
      </c>
      <c r="T337" s="255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56" t="s">
        <v>175</v>
      </c>
      <c r="AT337" s="256" t="s">
        <v>170</v>
      </c>
      <c r="AU337" s="256" t="s">
        <v>85</v>
      </c>
      <c r="AY337" s="19" t="s">
        <v>167</v>
      </c>
      <c r="BE337" s="257">
        <f>IF(N337="základní",J337,0)</f>
        <v>0</v>
      </c>
      <c r="BF337" s="257">
        <f>IF(N337="snížená",J337,0)</f>
        <v>0</v>
      </c>
      <c r="BG337" s="257">
        <f>IF(N337="zákl. přenesená",J337,0)</f>
        <v>0</v>
      </c>
      <c r="BH337" s="257">
        <f>IF(N337="sníž. přenesená",J337,0)</f>
        <v>0</v>
      </c>
      <c r="BI337" s="257">
        <f>IF(N337="nulová",J337,0)</f>
        <v>0</v>
      </c>
      <c r="BJ337" s="19" t="s">
        <v>85</v>
      </c>
      <c r="BK337" s="257">
        <f>ROUND(I337*H337,2)</f>
        <v>0</v>
      </c>
      <c r="BL337" s="19" t="s">
        <v>175</v>
      </c>
      <c r="BM337" s="256" t="s">
        <v>1618</v>
      </c>
    </row>
    <row r="338" spans="1:65" s="2" customFormat="1" ht="16.5" customHeight="1">
      <c r="A338" s="40"/>
      <c r="B338" s="41"/>
      <c r="C338" s="245" t="s">
        <v>77</v>
      </c>
      <c r="D338" s="245" t="s">
        <v>170</v>
      </c>
      <c r="E338" s="246" t="s">
        <v>3435</v>
      </c>
      <c r="F338" s="247" t="s">
        <v>3436</v>
      </c>
      <c r="G338" s="248" t="s">
        <v>2655</v>
      </c>
      <c r="H338" s="249">
        <v>1</v>
      </c>
      <c r="I338" s="250"/>
      <c r="J338" s="251">
        <f>ROUND(I338*H338,2)</f>
        <v>0</v>
      </c>
      <c r="K338" s="247" t="s">
        <v>1</v>
      </c>
      <c r="L338" s="46"/>
      <c r="M338" s="252" t="s">
        <v>1</v>
      </c>
      <c r="N338" s="253" t="s">
        <v>42</v>
      </c>
      <c r="O338" s="93"/>
      <c r="P338" s="254">
        <f>O338*H338</f>
        <v>0</v>
      </c>
      <c r="Q338" s="254">
        <v>0</v>
      </c>
      <c r="R338" s="254">
        <f>Q338*H338</f>
        <v>0</v>
      </c>
      <c r="S338" s="254">
        <v>0</v>
      </c>
      <c r="T338" s="255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56" t="s">
        <v>175</v>
      </c>
      <c r="AT338" s="256" t="s">
        <v>170</v>
      </c>
      <c r="AU338" s="256" t="s">
        <v>85</v>
      </c>
      <c r="AY338" s="19" t="s">
        <v>167</v>
      </c>
      <c r="BE338" s="257">
        <f>IF(N338="základní",J338,0)</f>
        <v>0</v>
      </c>
      <c r="BF338" s="257">
        <f>IF(N338="snížená",J338,0)</f>
        <v>0</v>
      </c>
      <c r="BG338" s="257">
        <f>IF(N338="zákl. přenesená",J338,0)</f>
        <v>0</v>
      </c>
      <c r="BH338" s="257">
        <f>IF(N338="sníž. přenesená",J338,0)</f>
        <v>0</v>
      </c>
      <c r="BI338" s="257">
        <f>IF(N338="nulová",J338,0)</f>
        <v>0</v>
      </c>
      <c r="BJ338" s="19" t="s">
        <v>85</v>
      </c>
      <c r="BK338" s="257">
        <f>ROUND(I338*H338,2)</f>
        <v>0</v>
      </c>
      <c r="BL338" s="19" t="s">
        <v>175</v>
      </c>
      <c r="BM338" s="256" t="s">
        <v>1622</v>
      </c>
    </row>
    <row r="339" spans="1:65" s="2" customFormat="1" ht="16.5" customHeight="1">
      <c r="A339" s="40"/>
      <c r="B339" s="41"/>
      <c r="C339" s="245" t="s">
        <v>77</v>
      </c>
      <c r="D339" s="245" t="s">
        <v>170</v>
      </c>
      <c r="E339" s="246" t="s">
        <v>3437</v>
      </c>
      <c r="F339" s="247" t="s">
        <v>3438</v>
      </c>
      <c r="G339" s="248" t="s">
        <v>2655</v>
      </c>
      <c r="H339" s="249">
        <v>1</v>
      </c>
      <c r="I339" s="250"/>
      <c r="J339" s="251">
        <f>ROUND(I339*H339,2)</f>
        <v>0</v>
      </c>
      <c r="K339" s="247" t="s">
        <v>1</v>
      </c>
      <c r="L339" s="46"/>
      <c r="M339" s="252" t="s">
        <v>1</v>
      </c>
      <c r="N339" s="253" t="s">
        <v>42</v>
      </c>
      <c r="O339" s="93"/>
      <c r="P339" s="254">
        <f>O339*H339</f>
        <v>0</v>
      </c>
      <c r="Q339" s="254">
        <v>0</v>
      </c>
      <c r="R339" s="254">
        <f>Q339*H339</f>
        <v>0</v>
      </c>
      <c r="S339" s="254">
        <v>0</v>
      </c>
      <c r="T339" s="255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56" t="s">
        <v>175</v>
      </c>
      <c r="AT339" s="256" t="s">
        <v>170</v>
      </c>
      <c r="AU339" s="256" t="s">
        <v>85</v>
      </c>
      <c r="AY339" s="19" t="s">
        <v>167</v>
      </c>
      <c r="BE339" s="257">
        <f>IF(N339="základní",J339,0)</f>
        <v>0</v>
      </c>
      <c r="BF339" s="257">
        <f>IF(N339="snížená",J339,0)</f>
        <v>0</v>
      </c>
      <c r="BG339" s="257">
        <f>IF(N339="zákl. přenesená",J339,0)</f>
        <v>0</v>
      </c>
      <c r="BH339" s="257">
        <f>IF(N339="sníž. přenesená",J339,0)</f>
        <v>0</v>
      </c>
      <c r="BI339" s="257">
        <f>IF(N339="nulová",J339,0)</f>
        <v>0</v>
      </c>
      <c r="BJ339" s="19" t="s">
        <v>85</v>
      </c>
      <c r="BK339" s="257">
        <f>ROUND(I339*H339,2)</f>
        <v>0</v>
      </c>
      <c r="BL339" s="19" t="s">
        <v>175</v>
      </c>
      <c r="BM339" s="256" t="s">
        <v>1625</v>
      </c>
    </row>
    <row r="340" spans="1:65" s="2" customFormat="1" ht="16.5" customHeight="1">
      <c r="A340" s="40"/>
      <c r="B340" s="41"/>
      <c r="C340" s="245" t="s">
        <v>77</v>
      </c>
      <c r="D340" s="245" t="s">
        <v>170</v>
      </c>
      <c r="E340" s="246" t="s">
        <v>3439</v>
      </c>
      <c r="F340" s="247" t="s">
        <v>3440</v>
      </c>
      <c r="G340" s="248" t="s">
        <v>2655</v>
      </c>
      <c r="H340" s="249">
        <v>3</v>
      </c>
      <c r="I340" s="250"/>
      <c r="J340" s="251">
        <f>ROUND(I340*H340,2)</f>
        <v>0</v>
      </c>
      <c r="K340" s="247" t="s">
        <v>1</v>
      </c>
      <c r="L340" s="46"/>
      <c r="M340" s="252" t="s">
        <v>1</v>
      </c>
      <c r="N340" s="253" t="s">
        <v>42</v>
      </c>
      <c r="O340" s="93"/>
      <c r="P340" s="254">
        <f>O340*H340</f>
        <v>0</v>
      </c>
      <c r="Q340" s="254">
        <v>0</v>
      </c>
      <c r="R340" s="254">
        <f>Q340*H340</f>
        <v>0</v>
      </c>
      <c r="S340" s="254">
        <v>0</v>
      </c>
      <c r="T340" s="255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56" t="s">
        <v>175</v>
      </c>
      <c r="AT340" s="256" t="s">
        <v>170</v>
      </c>
      <c r="AU340" s="256" t="s">
        <v>85</v>
      </c>
      <c r="AY340" s="19" t="s">
        <v>167</v>
      </c>
      <c r="BE340" s="257">
        <f>IF(N340="základní",J340,0)</f>
        <v>0</v>
      </c>
      <c r="BF340" s="257">
        <f>IF(N340="snížená",J340,0)</f>
        <v>0</v>
      </c>
      <c r="BG340" s="257">
        <f>IF(N340="zákl. přenesená",J340,0)</f>
        <v>0</v>
      </c>
      <c r="BH340" s="257">
        <f>IF(N340="sníž. přenesená",J340,0)</f>
        <v>0</v>
      </c>
      <c r="BI340" s="257">
        <f>IF(N340="nulová",J340,0)</f>
        <v>0</v>
      </c>
      <c r="BJ340" s="19" t="s">
        <v>85</v>
      </c>
      <c r="BK340" s="257">
        <f>ROUND(I340*H340,2)</f>
        <v>0</v>
      </c>
      <c r="BL340" s="19" t="s">
        <v>175</v>
      </c>
      <c r="BM340" s="256" t="s">
        <v>1629</v>
      </c>
    </row>
    <row r="341" spans="1:65" s="2" customFormat="1" ht="16.5" customHeight="1">
      <c r="A341" s="40"/>
      <c r="B341" s="41"/>
      <c r="C341" s="245" t="s">
        <v>77</v>
      </c>
      <c r="D341" s="245" t="s">
        <v>170</v>
      </c>
      <c r="E341" s="246" t="s">
        <v>3441</v>
      </c>
      <c r="F341" s="247" t="s">
        <v>3442</v>
      </c>
      <c r="G341" s="248" t="s">
        <v>2655</v>
      </c>
      <c r="H341" s="249">
        <v>1</v>
      </c>
      <c r="I341" s="250"/>
      <c r="J341" s="251">
        <f>ROUND(I341*H341,2)</f>
        <v>0</v>
      </c>
      <c r="K341" s="247" t="s">
        <v>1</v>
      </c>
      <c r="L341" s="46"/>
      <c r="M341" s="252" t="s">
        <v>1</v>
      </c>
      <c r="N341" s="253" t="s">
        <v>42</v>
      </c>
      <c r="O341" s="93"/>
      <c r="P341" s="254">
        <f>O341*H341</f>
        <v>0</v>
      </c>
      <c r="Q341" s="254">
        <v>0</v>
      </c>
      <c r="R341" s="254">
        <f>Q341*H341</f>
        <v>0</v>
      </c>
      <c r="S341" s="254">
        <v>0</v>
      </c>
      <c r="T341" s="255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56" t="s">
        <v>175</v>
      </c>
      <c r="AT341" s="256" t="s">
        <v>170</v>
      </c>
      <c r="AU341" s="256" t="s">
        <v>85</v>
      </c>
      <c r="AY341" s="19" t="s">
        <v>167</v>
      </c>
      <c r="BE341" s="257">
        <f>IF(N341="základní",J341,0)</f>
        <v>0</v>
      </c>
      <c r="BF341" s="257">
        <f>IF(N341="snížená",J341,0)</f>
        <v>0</v>
      </c>
      <c r="BG341" s="257">
        <f>IF(N341="zákl. přenesená",J341,0)</f>
        <v>0</v>
      </c>
      <c r="BH341" s="257">
        <f>IF(N341="sníž. přenesená",J341,0)</f>
        <v>0</v>
      </c>
      <c r="BI341" s="257">
        <f>IF(N341="nulová",J341,0)</f>
        <v>0</v>
      </c>
      <c r="BJ341" s="19" t="s">
        <v>85</v>
      </c>
      <c r="BK341" s="257">
        <f>ROUND(I341*H341,2)</f>
        <v>0</v>
      </c>
      <c r="BL341" s="19" t="s">
        <v>175</v>
      </c>
      <c r="BM341" s="256" t="s">
        <v>1632</v>
      </c>
    </row>
    <row r="342" spans="1:65" s="2" customFormat="1" ht="16.5" customHeight="1">
      <c r="A342" s="40"/>
      <c r="B342" s="41"/>
      <c r="C342" s="245" t="s">
        <v>77</v>
      </c>
      <c r="D342" s="245" t="s">
        <v>170</v>
      </c>
      <c r="E342" s="246" t="s">
        <v>3443</v>
      </c>
      <c r="F342" s="247" t="s">
        <v>3444</v>
      </c>
      <c r="G342" s="248" t="s">
        <v>2655</v>
      </c>
      <c r="H342" s="249">
        <v>1</v>
      </c>
      <c r="I342" s="250"/>
      <c r="J342" s="251">
        <f>ROUND(I342*H342,2)</f>
        <v>0</v>
      </c>
      <c r="K342" s="247" t="s">
        <v>1</v>
      </c>
      <c r="L342" s="46"/>
      <c r="M342" s="252" t="s">
        <v>1</v>
      </c>
      <c r="N342" s="253" t="s">
        <v>42</v>
      </c>
      <c r="O342" s="93"/>
      <c r="P342" s="254">
        <f>O342*H342</f>
        <v>0</v>
      </c>
      <c r="Q342" s="254">
        <v>0</v>
      </c>
      <c r="R342" s="254">
        <f>Q342*H342</f>
        <v>0</v>
      </c>
      <c r="S342" s="254">
        <v>0</v>
      </c>
      <c r="T342" s="255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56" t="s">
        <v>175</v>
      </c>
      <c r="AT342" s="256" t="s">
        <v>170</v>
      </c>
      <c r="AU342" s="256" t="s">
        <v>85</v>
      </c>
      <c r="AY342" s="19" t="s">
        <v>167</v>
      </c>
      <c r="BE342" s="257">
        <f>IF(N342="základní",J342,0)</f>
        <v>0</v>
      </c>
      <c r="BF342" s="257">
        <f>IF(N342="snížená",J342,0)</f>
        <v>0</v>
      </c>
      <c r="BG342" s="257">
        <f>IF(N342="zákl. přenesená",J342,0)</f>
        <v>0</v>
      </c>
      <c r="BH342" s="257">
        <f>IF(N342="sníž. přenesená",J342,0)</f>
        <v>0</v>
      </c>
      <c r="BI342" s="257">
        <f>IF(N342="nulová",J342,0)</f>
        <v>0</v>
      </c>
      <c r="BJ342" s="19" t="s">
        <v>85</v>
      </c>
      <c r="BK342" s="257">
        <f>ROUND(I342*H342,2)</f>
        <v>0</v>
      </c>
      <c r="BL342" s="19" t="s">
        <v>175</v>
      </c>
      <c r="BM342" s="256" t="s">
        <v>1636</v>
      </c>
    </row>
    <row r="343" spans="1:65" s="2" customFormat="1" ht="16.5" customHeight="1">
      <c r="A343" s="40"/>
      <c r="B343" s="41"/>
      <c r="C343" s="245" t="s">
        <v>77</v>
      </c>
      <c r="D343" s="245" t="s">
        <v>170</v>
      </c>
      <c r="E343" s="246" t="s">
        <v>3445</v>
      </c>
      <c r="F343" s="247" t="s">
        <v>3446</v>
      </c>
      <c r="G343" s="248" t="s">
        <v>2655</v>
      </c>
      <c r="H343" s="249">
        <v>1</v>
      </c>
      <c r="I343" s="250"/>
      <c r="J343" s="251">
        <f>ROUND(I343*H343,2)</f>
        <v>0</v>
      </c>
      <c r="K343" s="247" t="s">
        <v>1</v>
      </c>
      <c r="L343" s="46"/>
      <c r="M343" s="252" t="s">
        <v>1</v>
      </c>
      <c r="N343" s="253" t="s">
        <v>42</v>
      </c>
      <c r="O343" s="93"/>
      <c r="P343" s="254">
        <f>O343*H343</f>
        <v>0</v>
      </c>
      <c r="Q343" s="254">
        <v>0</v>
      </c>
      <c r="R343" s="254">
        <f>Q343*H343</f>
        <v>0</v>
      </c>
      <c r="S343" s="254">
        <v>0</v>
      </c>
      <c r="T343" s="255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56" t="s">
        <v>175</v>
      </c>
      <c r="AT343" s="256" t="s">
        <v>170</v>
      </c>
      <c r="AU343" s="256" t="s">
        <v>85</v>
      </c>
      <c r="AY343" s="19" t="s">
        <v>167</v>
      </c>
      <c r="BE343" s="257">
        <f>IF(N343="základní",J343,0)</f>
        <v>0</v>
      </c>
      <c r="BF343" s="257">
        <f>IF(N343="snížená",J343,0)</f>
        <v>0</v>
      </c>
      <c r="BG343" s="257">
        <f>IF(N343="zákl. přenesená",J343,0)</f>
        <v>0</v>
      </c>
      <c r="BH343" s="257">
        <f>IF(N343="sníž. přenesená",J343,0)</f>
        <v>0</v>
      </c>
      <c r="BI343" s="257">
        <f>IF(N343="nulová",J343,0)</f>
        <v>0</v>
      </c>
      <c r="BJ343" s="19" t="s">
        <v>85</v>
      </c>
      <c r="BK343" s="257">
        <f>ROUND(I343*H343,2)</f>
        <v>0</v>
      </c>
      <c r="BL343" s="19" t="s">
        <v>175</v>
      </c>
      <c r="BM343" s="256" t="s">
        <v>1639</v>
      </c>
    </row>
    <row r="344" spans="1:65" s="2" customFormat="1" ht="16.5" customHeight="1">
      <c r="A344" s="40"/>
      <c r="B344" s="41"/>
      <c r="C344" s="245" t="s">
        <v>77</v>
      </c>
      <c r="D344" s="245" t="s">
        <v>170</v>
      </c>
      <c r="E344" s="246" t="s">
        <v>3447</v>
      </c>
      <c r="F344" s="247" t="s">
        <v>3448</v>
      </c>
      <c r="G344" s="248" t="s">
        <v>2655</v>
      </c>
      <c r="H344" s="249">
        <v>1</v>
      </c>
      <c r="I344" s="250"/>
      <c r="J344" s="251">
        <f>ROUND(I344*H344,2)</f>
        <v>0</v>
      </c>
      <c r="K344" s="247" t="s">
        <v>1</v>
      </c>
      <c r="L344" s="46"/>
      <c r="M344" s="319" t="s">
        <v>1</v>
      </c>
      <c r="N344" s="320" t="s">
        <v>42</v>
      </c>
      <c r="O344" s="321"/>
      <c r="P344" s="322">
        <f>O344*H344</f>
        <v>0</v>
      </c>
      <c r="Q344" s="322">
        <v>0</v>
      </c>
      <c r="R344" s="322">
        <f>Q344*H344</f>
        <v>0</v>
      </c>
      <c r="S344" s="322">
        <v>0</v>
      </c>
      <c r="T344" s="323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56" t="s">
        <v>175</v>
      </c>
      <c r="AT344" s="256" t="s">
        <v>170</v>
      </c>
      <c r="AU344" s="256" t="s">
        <v>85</v>
      </c>
      <c r="AY344" s="19" t="s">
        <v>167</v>
      </c>
      <c r="BE344" s="257">
        <f>IF(N344="základní",J344,0)</f>
        <v>0</v>
      </c>
      <c r="BF344" s="257">
        <f>IF(N344="snížená",J344,0)</f>
        <v>0</v>
      </c>
      <c r="BG344" s="257">
        <f>IF(N344="zákl. přenesená",J344,0)</f>
        <v>0</v>
      </c>
      <c r="BH344" s="257">
        <f>IF(N344="sníž. přenesená",J344,0)</f>
        <v>0</v>
      </c>
      <c r="BI344" s="257">
        <f>IF(N344="nulová",J344,0)</f>
        <v>0</v>
      </c>
      <c r="BJ344" s="19" t="s">
        <v>85</v>
      </c>
      <c r="BK344" s="257">
        <f>ROUND(I344*H344,2)</f>
        <v>0</v>
      </c>
      <c r="BL344" s="19" t="s">
        <v>175</v>
      </c>
      <c r="BM344" s="256" t="s">
        <v>1643</v>
      </c>
    </row>
    <row r="345" spans="1:31" s="2" customFormat="1" ht="6.95" customHeight="1">
      <c r="A345" s="40"/>
      <c r="B345" s="68"/>
      <c r="C345" s="69"/>
      <c r="D345" s="69"/>
      <c r="E345" s="69"/>
      <c r="F345" s="69"/>
      <c r="G345" s="69"/>
      <c r="H345" s="69"/>
      <c r="I345" s="194"/>
      <c r="J345" s="69"/>
      <c r="K345" s="69"/>
      <c r="L345" s="46"/>
      <c r="M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</row>
  </sheetData>
  <sheetProtection password="BABA" sheet="1" objects="1" scenarios="1" formatColumns="0" formatRows="0" autoFilter="0"/>
  <autoFilter ref="C144:K344"/>
  <mergeCells count="9">
    <mergeCell ref="E7:H7"/>
    <mergeCell ref="E9:H9"/>
    <mergeCell ref="E18:H18"/>
    <mergeCell ref="E27:H27"/>
    <mergeCell ref="E85:H85"/>
    <mergeCell ref="E87:H87"/>
    <mergeCell ref="E135:H135"/>
    <mergeCell ref="E137:H13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115</v>
      </c>
    </row>
    <row r="3" spans="2:46" s="1" customFormat="1" ht="6.95" customHeight="1">
      <c r="B3" s="149"/>
      <c r="C3" s="150"/>
      <c r="D3" s="150"/>
      <c r="E3" s="150"/>
      <c r="F3" s="150"/>
      <c r="G3" s="150"/>
      <c r="H3" s="150"/>
      <c r="I3" s="151"/>
      <c r="J3" s="150"/>
      <c r="K3" s="150"/>
      <c r="L3" s="22"/>
      <c r="AT3" s="19" t="s">
        <v>87</v>
      </c>
    </row>
    <row r="4" spans="2:46" s="1" customFormat="1" ht="24.95" customHeight="1">
      <c r="B4" s="22"/>
      <c r="D4" s="152" t="s">
        <v>137</v>
      </c>
      <c r="I4" s="148"/>
      <c r="L4" s="22"/>
      <c r="M4" s="153" t="s">
        <v>10</v>
      </c>
      <c r="AT4" s="19" t="s">
        <v>4</v>
      </c>
    </row>
    <row r="5" spans="2:12" s="1" customFormat="1" ht="6.95" customHeight="1">
      <c r="B5" s="22"/>
      <c r="I5" s="148"/>
      <c r="L5" s="22"/>
    </row>
    <row r="6" spans="2:12" s="1" customFormat="1" ht="12" customHeight="1">
      <c r="B6" s="22"/>
      <c r="D6" s="154" t="s">
        <v>16</v>
      </c>
      <c r="I6" s="148"/>
      <c r="L6" s="22"/>
    </row>
    <row r="7" spans="2:12" s="1" customFormat="1" ht="23.25" customHeight="1">
      <c r="B7" s="22"/>
      <c r="E7" s="155" t="str">
        <f>'Rekapitulace stavby'!K6</f>
        <v>Snížení energetické náročnosti budovy Střední průmyslové školy v Mladé Boleslavi</v>
      </c>
      <c r="F7" s="154"/>
      <c r="G7" s="154"/>
      <c r="H7" s="154"/>
      <c r="I7" s="148"/>
      <c r="L7" s="22"/>
    </row>
    <row r="8" spans="2:12" s="1" customFormat="1" ht="12" customHeight="1">
      <c r="B8" s="22"/>
      <c r="D8" s="154" t="s">
        <v>138</v>
      </c>
      <c r="I8" s="148"/>
      <c r="L8" s="22"/>
    </row>
    <row r="9" spans="1:31" s="2" customFormat="1" ht="16.5" customHeight="1">
      <c r="A9" s="40"/>
      <c r="B9" s="46"/>
      <c r="C9" s="40"/>
      <c r="D9" s="40"/>
      <c r="E9" s="155" t="s">
        <v>3449</v>
      </c>
      <c r="F9" s="40"/>
      <c r="G9" s="40"/>
      <c r="H9" s="40"/>
      <c r="I9" s="156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54" t="s">
        <v>420</v>
      </c>
      <c r="E10" s="40"/>
      <c r="F10" s="40"/>
      <c r="G10" s="40"/>
      <c r="H10" s="40"/>
      <c r="I10" s="156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57" t="s">
        <v>3450</v>
      </c>
      <c r="F11" s="40"/>
      <c r="G11" s="40"/>
      <c r="H11" s="40"/>
      <c r="I11" s="156"/>
      <c r="J11" s="40"/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156"/>
      <c r="J12" s="40"/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54" t="s">
        <v>18</v>
      </c>
      <c r="E13" s="40"/>
      <c r="F13" s="143" t="s">
        <v>1</v>
      </c>
      <c r="G13" s="40"/>
      <c r="H13" s="40"/>
      <c r="I13" s="158" t="s">
        <v>19</v>
      </c>
      <c r="J13" s="143" t="s">
        <v>1</v>
      </c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54" t="s">
        <v>20</v>
      </c>
      <c r="E14" s="40"/>
      <c r="F14" s="143" t="s">
        <v>21</v>
      </c>
      <c r="G14" s="40"/>
      <c r="H14" s="40"/>
      <c r="I14" s="158" t="s">
        <v>22</v>
      </c>
      <c r="J14" s="159" t="str">
        <f>'Rekapitulace stavby'!AN8</f>
        <v>18. 6. 2020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156"/>
      <c r="J15" s="40"/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54" t="s">
        <v>24</v>
      </c>
      <c r="E16" s="40"/>
      <c r="F16" s="40"/>
      <c r="G16" s="40"/>
      <c r="H16" s="40"/>
      <c r="I16" s="158" t="s">
        <v>25</v>
      </c>
      <c r="J16" s="143" t="s">
        <v>1</v>
      </c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43" t="s">
        <v>26</v>
      </c>
      <c r="F17" s="40"/>
      <c r="G17" s="40"/>
      <c r="H17" s="40"/>
      <c r="I17" s="158" t="s">
        <v>27</v>
      </c>
      <c r="J17" s="143" t="s">
        <v>1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156"/>
      <c r="J18" s="40"/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54" t="s">
        <v>28</v>
      </c>
      <c r="E19" s="40"/>
      <c r="F19" s="40"/>
      <c r="G19" s="40"/>
      <c r="H19" s="40"/>
      <c r="I19" s="158" t="s">
        <v>25</v>
      </c>
      <c r="J19" s="35" t="str">
        <f>'Rekapitulace stavby'!AN13</f>
        <v>Vyplň údaj</v>
      </c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43"/>
      <c r="G20" s="143"/>
      <c r="H20" s="143"/>
      <c r="I20" s="158" t="s">
        <v>27</v>
      </c>
      <c r="J20" s="35" t="str">
        <f>'Rekapitulace stavby'!AN14</f>
        <v>Vyplň údaj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156"/>
      <c r="J21" s="40"/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54" t="s">
        <v>30</v>
      </c>
      <c r="E22" s="40"/>
      <c r="F22" s="40"/>
      <c r="G22" s="40"/>
      <c r="H22" s="40"/>
      <c r="I22" s="158" t="s">
        <v>25</v>
      </c>
      <c r="J22" s="143" t="str">
        <f>IF('Rekapitulace stavby'!AN16="","",'Rekapitulace stavby'!AN16)</f>
        <v/>
      </c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43" t="str">
        <f>IF('Rekapitulace stavby'!E17="","",'Rekapitulace stavby'!E17)</f>
        <v xml:space="preserve"> </v>
      </c>
      <c r="F23" s="40"/>
      <c r="G23" s="40"/>
      <c r="H23" s="40"/>
      <c r="I23" s="158" t="s">
        <v>27</v>
      </c>
      <c r="J23" s="143" t="str">
        <f>IF('Rekapitulace stavby'!AN17="","",'Rekapitulace stavby'!AN17)</f>
        <v/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156"/>
      <c r="J24" s="40"/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54" t="s">
        <v>33</v>
      </c>
      <c r="E25" s="40"/>
      <c r="F25" s="40"/>
      <c r="G25" s="40"/>
      <c r="H25" s="40"/>
      <c r="I25" s="158" t="s">
        <v>25</v>
      </c>
      <c r="J25" s="143" t="s">
        <v>1</v>
      </c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43" t="s">
        <v>34</v>
      </c>
      <c r="F26" s="40"/>
      <c r="G26" s="40"/>
      <c r="H26" s="40"/>
      <c r="I26" s="158" t="s">
        <v>27</v>
      </c>
      <c r="J26" s="143" t="s">
        <v>1</v>
      </c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156"/>
      <c r="J27" s="40"/>
      <c r="K27" s="40"/>
      <c r="L27" s="65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54" t="s">
        <v>35</v>
      </c>
      <c r="E28" s="40"/>
      <c r="F28" s="40"/>
      <c r="G28" s="40"/>
      <c r="H28" s="40"/>
      <c r="I28" s="156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60"/>
      <c r="B29" s="161"/>
      <c r="C29" s="160"/>
      <c r="D29" s="160"/>
      <c r="E29" s="162" t="s">
        <v>1</v>
      </c>
      <c r="F29" s="162"/>
      <c r="G29" s="162"/>
      <c r="H29" s="162"/>
      <c r="I29" s="163"/>
      <c r="J29" s="160"/>
      <c r="K29" s="160"/>
      <c r="L29" s="164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156"/>
      <c r="J30" s="40"/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65"/>
      <c r="E31" s="165"/>
      <c r="F31" s="165"/>
      <c r="G31" s="165"/>
      <c r="H31" s="165"/>
      <c r="I31" s="166"/>
      <c r="J31" s="165"/>
      <c r="K31" s="165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67" t="s">
        <v>37</v>
      </c>
      <c r="E32" s="40"/>
      <c r="F32" s="40"/>
      <c r="G32" s="40"/>
      <c r="H32" s="40"/>
      <c r="I32" s="156"/>
      <c r="J32" s="168">
        <f>ROUND(J124,2)</f>
        <v>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65"/>
      <c r="E33" s="165"/>
      <c r="F33" s="165"/>
      <c r="G33" s="165"/>
      <c r="H33" s="165"/>
      <c r="I33" s="166"/>
      <c r="J33" s="165"/>
      <c r="K33" s="165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69" t="s">
        <v>39</v>
      </c>
      <c r="G34" s="40"/>
      <c r="H34" s="40"/>
      <c r="I34" s="170" t="s">
        <v>38</v>
      </c>
      <c r="J34" s="169" t="s">
        <v>40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71" t="s">
        <v>41</v>
      </c>
      <c r="E35" s="154" t="s">
        <v>42</v>
      </c>
      <c r="F35" s="172">
        <f>ROUND((SUM(BE124:BE157)),2)</f>
        <v>0</v>
      </c>
      <c r="G35" s="40"/>
      <c r="H35" s="40"/>
      <c r="I35" s="173">
        <v>0.21</v>
      </c>
      <c r="J35" s="172">
        <f>ROUND(((SUM(BE124:BE157))*I35),2)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54" t="s">
        <v>43</v>
      </c>
      <c r="F36" s="172">
        <f>ROUND((SUM(BF124:BF157)),2)</f>
        <v>0</v>
      </c>
      <c r="G36" s="40"/>
      <c r="H36" s="40"/>
      <c r="I36" s="173">
        <v>0.15</v>
      </c>
      <c r="J36" s="172">
        <f>ROUND(((SUM(BF124:BF157))*I36),2)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54" t="s">
        <v>44</v>
      </c>
      <c r="F37" s="172">
        <f>ROUND((SUM(BG124:BG157)),2)</f>
        <v>0</v>
      </c>
      <c r="G37" s="40"/>
      <c r="H37" s="40"/>
      <c r="I37" s="173">
        <v>0.21</v>
      </c>
      <c r="J37" s="172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54" t="s">
        <v>45</v>
      </c>
      <c r="F38" s="172">
        <f>ROUND((SUM(BH124:BH157)),2)</f>
        <v>0</v>
      </c>
      <c r="G38" s="40"/>
      <c r="H38" s="40"/>
      <c r="I38" s="173">
        <v>0.15</v>
      </c>
      <c r="J38" s="172">
        <f>0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54" t="s">
        <v>46</v>
      </c>
      <c r="F39" s="172">
        <f>ROUND((SUM(BI124:BI157)),2)</f>
        <v>0</v>
      </c>
      <c r="G39" s="40"/>
      <c r="H39" s="40"/>
      <c r="I39" s="173">
        <v>0</v>
      </c>
      <c r="J39" s="172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156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74"/>
      <c r="D41" s="175" t="s">
        <v>47</v>
      </c>
      <c r="E41" s="176"/>
      <c r="F41" s="176"/>
      <c r="G41" s="177" t="s">
        <v>48</v>
      </c>
      <c r="H41" s="178" t="s">
        <v>49</v>
      </c>
      <c r="I41" s="179"/>
      <c r="J41" s="180">
        <f>SUM(J32:J39)</f>
        <v>0</v>
      </c>
      <c r="K41" s="181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46"/>
      <c r="C42" s="40"/>
      <c r="D42" s="40"/>
      <c r="E42" s="40"/>
      <c r="F42" s="40"/>
      <c r="G42" s="40"/>
      <c r="H42" s="40"/>
      <c r="I42" s="156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2:12" s="1" customFormat="1" ht="14.4" customHeight="1">
      <c r="B43" s="22"/>
      <c r="I43" s="148"/>
      <c r="L43" s="22"/>
    </row>
    <row r="44" spans="2:12" s="1" customFormat="1" ht="14.4" customHeight="1">
      <c r="B44" s="22"/>
      <c r="I44" s="148"/>
      <c r="L44" s="22"/>
    </row>
    <row r="45" spans="2:12" s="1" customFormat="1" ht="14.4" customHeight="1">
      <c r="B45" s="22"/>
      <c r="I45" s="148"/>
      <c r="L45" s="22"/>
    </row>
    <row r="46" spans="2:12" s="1" customFormat="1" ht="14.4" customHeight="1">
      <c r="B46" s="22"/>
      <c r="I46" s="148"/>
      <c r="L46" s="22"/>
    </row>
    <row r="47" spans="2:12" s="1" customFormat="1" ht="14.4" customHeight="1">
      <c r="B47" s="22"/>
      <c r="I47" s="148"/>
      <c r="L47" s="22"/>
    </row>
    <row r="48" spans="2:12" s="1" customFormat="1" ht="14.4" customHeight="1">
      <c r="B48" s="22"/>
      <c r="I48" s="148"/>
      <c r="L48" s="22"/>
    </row>
    <row r="49" spans="2:12" s="1" customFormat="1" ht="14.4" customHeight="1">
      <c r="B49" s="22"/>
      <c r="I49" s="148"/>
      <c r="L49" s="22"/>
    </row>
    <row r="50" spans="2:12" s="2" customFormat="1" ht="14.4" customHeight="1">
      <c r="B50" s="65"/>
      <c r="D50" s="182" t="s">
        <v>50</v>
      </c>
      <c r="E50" s="183"/>
      <c r="F50" s="183"/>
      <c r="G50" s="182" t="s">
        <v>51</v>
      </c>
      <c r="H50" s="183"/>
      <c r="I50" s="184"/>
      <c r="J50" s="183"/>
      <c r="K50" s="183"/>
      <c r="L50" s="6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40"/>
      <c r="B61" s="46"/>
      <c r="C61" s="40"/>
      <c r="D61" s="185" t="s">
        <v>52</v>
      </c>
      <c r="E61" s="186"/>
      <c r="F61" s="187" t="s">
        <v>53</v>
      </c>
      <c r="G61" s="185" t="s">
        <v>52</v>
      </c>
      <c r="H61" s="186"/>
      <c r="I61" s="188"/>
      <c r="J61" s="189" t="s">
        <v>53</v>
      </c>
      <c r="K61" s="186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40"/>
      <c r="B65" s="46"/>
      <c r="C65" s="40"/>
      <c r="D65" s="182" t="s">
        <v>54</v>
      </c>
      <c r="E65" s="190"/>
      <c r="F65" s="190"/>
      <c r="G65" s="182" t="s">
        <v>55</v>
      </c>
      <c r="H65" s="190"/>
      <c r="I65" s="191"/>
      <c r="J65" s="190"/>
      <c r="K65" s="190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40"/>
      <c r="B76" s="46"/>
      <c r="C76" s="40"/>
      <c r="D76" s="185" t="s">
        <v>52</v>
      </c>
      <c r="E76" s="186"/>
      <c r="F76" s="187" t="s">
        <v>53</v>
      </c>
      <c r="G76" s="185" t="s">
        <v>52</v>
      </c>
      <c r="H76" s="186"/>
      <c r="I76" s="188"/>
      <c r="J76" s="189" t="s">
        <v>53</v>
      </c>
      <c r="K76" s="186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92"/>
      <c r="C77" s="193"/>
      <c r="D77" s="193"/>
      <c r="E77" s="193"/>
      <c r="F77" s="193"/>
      <c r="G77" s="193"/>
      <c r="H77" s="193"/>
      <c r="I77" s="194"/>
      <c r="J77" s="193"/>
      <c r="K77" s="19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95"/>
      <c r="C81" s="196"/>
      <c r="D81" s="196"/>
      <c r="E81" s="196"/>
      <c r="F81" s="196"/>
      <c r="G81" s="196"/>
      <c r="H81" s="196"/>
      <c r="I81" s="197"/>
      <c r="J81" s="196"/>
      <c r="K81" s="196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5" t="s">
        <v>140</v>
      </c>
      <c r="D82" s="42"/>
      <c r="E82" s="42"/>
      <c r="F82" s="42"/>
      <c r="G82" s="42"/>
      <c r="H82" s="42"/>
      <c r="I82" s="156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156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16</v>
      </c>
      <c r="D84" s="42"/>
      <c r="E84" s="42"/>
      <c r="F84" s="42"/>
      <c r="G84" s="42"/>
      <c r="H84" s="42"/>
      <c r="I84" s="156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3.25" customHeight="1">
      <c r="A85" s="40"/>
      <c r="B85" s="41"/>
      <c r="C85" s="42"/>
      <c r="D85" s="42"/>
      <c r="E85" s="198" t="str">
        <f>E7</f>
        <v>Snížení energetické náročnosti budovy Střední průmyslové školy v Mladé Boleslavi</v>
      </c>
      <c r="F85" s="34"/>
      <c r="G85" s="34"/>
      <c r="H85" s="34"/>
      <c r="I85" s="156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2:12" s="1" customFormat="1" ht="12" customHeight="1">
      <c r="B86" s="23"/>
      <c r="C86" s="34" t="s">
        <v>138</v>
      </c>
      <c r="D86" s="24"/>
      <c r="E86" s="24"/>
      <c r="F86" s="24"/>
      <c r="G86" s="24"/>
      <c r="H86" s="24"/>
      <c r="I86" s="148"/>
      <c r="J86" s="24"/>
      <c r="K86" s="24"/>
      <c r="L86" s="22"/>
    </row>
    <row r="87" spans="1:31" s="2" customFormat="1" ht="16.5" customHeight="1">
      <c r="A87" s="40"/>
      <c r="B87" s="41"/>
      <c r="C87" s="42"/>
      <c r="D87" s="42"/>
      <c r="E87" s="198" t="s">
        <v>3449</v>
      </c>
      <c r="F87" s="42"/>
      <c r="G87" s="42"/>
      <c r="H87" s="42"/>
      <c r="I87" s="156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420</v>
      </c>
      <c r="D88" s="42"/>
      <c r="E88" s="42"/>
      <c r="F88" s="42"/>
      <c r="G88" s="42"/>
      <c r="H88" s="42"/>
      <c r="I88" s="156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6.5" customHeight="1">
      <c r="A89" s="40"/>
      <c r="B89" s="41"/>
      <c r="C89" s="42"/>
      <c r="D89" s="42"/>
      <c r="E89" s="78" t="str">
        <f>E11</f>
        <v>Objekt1 - Zař.1</v>
      </c>
      <c r="F89" s="42"/>
      <c r="G89" s="42"/>
      <c r="H89" s="42"/>
      <c r="I89" s="156"/>
      <c r="J89" s="42"/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156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4" t="s">
        <v>20</v>
      </c>
      <c r="D91" s="42"/>
      <c r="E91" s="42"/>
      <c r="F91" s="29" t="str">
        <f>F14</f>
        <v>Mladá Boleslav</v>
      </c>
      <c r="G91" s="42"/>
      <c r="H91" s="42"/>
      <c r="I91" s="158" t="s">
        <v>22</v>
      </c>
      <c r="J91" s="81" t="str">
        <f>IF(J14="","",J14)</f>
        <v>18. 6. 2020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156"/>
      <c r="J92" s="42"/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5.15" customHeight="1">
      <c r="A93" s="40"/>
      <c r="B93" s="41"/>
      <c r="C93" s="34" t="s">
        <v>24</v>
      </c>
      <c r="D93" s="42"/>
      <c r="E93" s="42"/>
      <c r="F93" s="29" t="str">
        <f>E17</f>
        <v>Energy Benefit</v>
      </c>
      <c r="G93" s="42"/>
      <c r="H93" s="42"/>
      <c r="I93" s="158" t="s">
        <v>30</v>
      </c>
      <c r="J93" s="38" t="str">
        <f>E23</f>
        <v xml:space="preserve"> </v>
      </c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5.15" customHeight="1">
      <c r="A94" s="40"/>
      <c r="B94" s="41"/>
      <c r="C94" s="34" t="s">
        <v>28</v>
      </c>
      <c r="D94" s="42"/>
      <c r="E94" s="42"/>
      <c r="F94" s="29" t="str">
        <f>IF(E20="","",E20)</f>
        <v>Vyplň údaj</v>
      </c>
      <c r="G94" s="42"/>
      <c r="H94" s="42"/>
      <c r="I94" s="158" t="s">
        <v>33</v>
      </c>
      <c r="J94" s="38" t="str">
        <f>E26</f>
        <v>KAVRO</v>
      </c>
      <c r="K94" s="42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156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29.25" customHeight="1">
      <c r="A96" s="40"/>
      <c r="B96" s="41"/>
      <c r="C96" s="199" t="s">
        <v>141</v>
      </c>
      <c r="D96" s="200"/>
      <c r="E96" s="200"/>
      <c r="F96" s="200"/>
      <c r="G96" s="200"/>
      <c r="H96" s="200"/>
      <c r="I96" s="201"/>
      <c r="J96" s="202" t="s">
        <v>142</v>
      </c>
      <c r="K96" s="200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10.3" customHeight="1">
      <c r="A97" s="40"/>
      <c r="B97" s="41"/>
      <c r="C97" s="42"/>
      <c r="D97" s="42"/>
      <c r="E97" s="42"/>
      <c r="F97" s="42"/>
      <c r="G97" s="42"/>
      <c r="H97" s="42"/>
      <c r="I97" s="156"/>
      <c r="J97" s="42"/>
      <c r="K97" s="42"/>
      <c r="L97" s="65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47" s="2" customFormat="1" ht="22.8" customHeight="1">
      <c r="A98" s="40"/>
      <c r="B98" s="41"/>
      <c r="C98" s="203" t="s">
        <v>143</v>
      </c>
      <c r="D98" s="42"/>
      <c r="E98" s="42"/>
      <c r="F98" s="42"/>
      <c r="G98" s="42"/>
      <c r="H98" s="42"/>
      <c r="I98" s="156"/>
      <c r="J98" s="112">
        <f>J124</f>
        <v>0</v>
      </c>
      <c r="K98" s="42"/>
      <c r="L98" s="65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U98" s="19" t="s">
        <v>144</v>
      </c>
    </row>
    <row r="99" spans="1:31" s="9" customFormat="1" ht="24.95" customHeight="1">
      <c r="A99" s="9"/>
      <c r="B99" s="204"/>
      <c r="C99" s="205"/>
      <c r="D99" s="206" t="s">
        <v>3451</v>
      </c>
      <c r="E99" s="207"/>
      <c r="F99" s="207"/>
      <c r="G99" s="207"/>
      <c r="H99" s="207"/>
      <c r="I99" s="208"/>
      <c r="J99" s="209">
        <f>J125</f>
        <v>0</v>
      </c>
      <c r="K99" s="205"/>
      <c r="L99" s="21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1"/>
      <c r="C100" s="135"/>
      <c r="D100" s="212" t="s">
        <v>3452</v>
      </c>
      <c r="E100" s="213"/>
      <c r="F100" s="213"/>
      <c r="G100" s="213"/>
      <c r="H100" s="213"/>
      <c r="I100" s="214"/>
      <c r="J100" s="215">
        <f>J140</f>
        <v>0</v>
      </c>
      <c r="K100" s="135"/>
      <c r="L100" s="21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1"/>
      <c r="C101" s="135"/>
      <c r="D101" s="212" t="s">
        <v>3453</v>
      </c>
      <c r="E101" s="213"/>
      <c r="F101" s="213"/>
      <c r="G101" s="213"/>
      <c r="H101" s="213"/>
      <c r="I101" s="214"/>
      <c r="J101" s="215">
        <f>J149</f>
        <v>0</v>
      </c>
      <c r="K101" s="135"/>
      <c r="L101" s="21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1"/>
      <c r="C102" s="135"/>
      <c r="D102" s="212" t="s">
        <v>3454</v>
      </c>
      <c r="E102" s="213"/>
      <c r="F102" s="213"/>
      <c r="G102" s="213"/>
      <c r="H102" s="213"/>
      <c r="I102" s="214"/>
      <c r="J102" s="215">
        <f>J153</f>
        <v>0</v>
      </c>
      <c r="K102" s="135"/>
      <c r="L102" s="21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40"/>
      <c r="B103" s="41"/>
      <c r="C103" s="42"/>
      <c r="D103" s="42"/>
      <c r="E103" s="42"/>
      <c r="F103" s="42"/>
      <c r="G103" s="42"/>
      <c r="H103" s="42"/>
      <c r="I103" s="156"/>
      <c r="J103" s="42"/>
      <c r="K103" s="42"/>
      <c r="L103" s="6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pans="1:31" s="2" customFormat="1" ht="6.95" customHeight="1">
      <c r="A104" s="40"/>
      <c r="B104" s="68"/>
      <c r="C104" s="69"/>
      <c r="D104" s="69"/>
      <c r="E104" s="69"/>
      <c r="F104" s="69"/>
      <c r="G104" s="69"/>
      <c r="H104" s="69"/>
      <c r="I104" s="194"/>
      <c r="J104" s="69"/>
      <c r="K104" s="69"/>
      <c r="L104" s="65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8" spans="1:31" s="2" customFormat="1" ht="6.95" customHeight="1">
      <c r="A108" s="40"/>
      <c r="B108" s="70"/>
      <c r="C108" s="71"/>
      <c r="D108" s="71"/>
      <c r="E108" s="71"/>
      <c r="F108" s="71"/>
      <c r="G108" s="71"/>
      <c r="H108" s="71"/>
      <c r="I108" s="197"/>
      <c r="J108" s="71"/>
      <c r="K108" s="71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24.95" customHeight="1">
      <c r="A109" s="40"/>
      <c r="B109" s="41"/>
      <c r="C109" s="25" t="s">
        <v>152</v>
      </c>
      <c r="D109" s="42"/>
      <c r="E109" s="42"/>
      <c r="F109" s="42"/>
      <c r="G109" s="42"/>
      <c r="H109" s="42"/>
      <c r="I109" s="156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6.95" customHeight="1">
      <c r="A110" s="40"/>
      <c r="B110" s="41"/>
      <c r="C110" s="42"/>
      <c r="D110" s="42"/>
      <c r="E110" s="42"/>
      <c r="F110" s="42"/>
      <c r="G110" s="42"/>
      <c r="H110" s="42"/>
      <c r="I110" s="156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12" customHeight="1">
      <c r="A111" s="40"/>
      <c r="B111" s="41"/>
      <c r="C111" s="34" t="s">
        <v>16</v>
      </c>
      <c r="D111" s="42"/>
      <c r="E111" s="42"/>
      <c r="F111" s="42"/>
      <c r="G111" s="42"/>
      <c r="H111" s="42"/>
      <c r="I111" s="156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23.25" customHeight="1">
      <c r="A112" s="40"/>
      <c r="B112" s="41"/>
      <c r="C112" s="42"/>
      <c r="D112" s="42"/>
      <c r="E112" s="198" t="str">
        <f>E7</f>
        <v>Snížení energetické náročnosti budovy Střední průmyslové školy v Mladé Boleslavi</v>
      </c>
      <c r="F112" s="34"/>
      <c r="G112" s="34"/>
      <c r="H112" s="34"/>
      <c r="I112" s="156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2:12" s="1" customFormat="1" ht="12" customHeight="1">
      <c r="B113" s="23"/>
      <c r="C113" s="34" t="s">
        <v>138</v>
      </c>
      <c r="D113" s="24"/>
      <c r="E113" s="24"/>
      <c r="F113" s="24"/>
      <c r="G113" s="24"/>
      <c r="H113" s="24"/>
      <c r="I113" s="148"/>
      <c r="J113" s="24"/>
      <c r="K113" s="24"/>
      <c r="L113" s="22"/>
    </row>
    <row r="114" spans="1:31" s="2" customFormat="1" ht="16.5" customHeight="1">
      <c r="A114" s="40"/>
      <c r="B114" s="41"/>
      <c r="C114" s="42"/>
      <c r="D114" s="42"/>
      <c r="E114" s="198" t="s">
        <v>3449</v>
      </c>
      <c r="F114" s="42"/>
      <c r="G114" s="42"/>
      <c r="H114" s="42"/>
      <c r="I114" s="156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12" customHeight="1">
      <c r="A115" s="40"/>
      <c r="B115" s="41"/>
      <c r="C115" s="34" t="s">
        <v>420</v>
      </c>
      <c r="D115" s="42"/>
      <c r="E115" s="42"/>
      <c r="F115" s="42"/>
      <c r="G115" s="42"/>
      <c r="H115" s="42"/>
      <c r="I115" s="156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16.5" customHeight="1">
      <c r="A116" s="40"/>
      <c r="B116" s="41"/>
      <c r="C116" s="42"/>
      <c r="D116" s="42"/>
      <c r="E116" s="78" t="str">
        <f>E11</f>
        <v>Objekt1 - Zař.1</v>
      </c>
      <c r="F116" s="42"/>
      <c r="G116" s="42"/>
      <c r="H116" s="42"/>
      <c r="I116" s="156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6.95" customHeight="1">
      <c r="A117" s="40"/>
      <c r="B117" s="41"/>
      <c r="C117" s="42"/>
      <c r="D117" s="42"/>
      <c r="E117" s="42"/>
      <c r="F117" s="42"/>
      <c r="G117" s="42"/>
      <c r="H117" s="42"/>
      <c r="I117" s="156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12" customHeight="1">
      <c r="A118" s="40"/>
      <c r="B118" s="41"/>
      <c r="C118" s="34" t="s">
        <v>20</v>
      </c>
      <c r="D118" s="42"/>
      <c r="E118" s="42"/>
      <c r="F118" s="29" t="str">
        <f>F14</f>
        <v>Mladá Boleslav</v>
      </c>
      <c r="G118" s="42"/>
      <c r="H118" s="42"/>
      <c r="I118" s="158" t="s">
        <v>22</v>
      </c>
      <c r="J118" s="81" t="str">
        <f>IF(J14="","",J14)</f>
        <v>18. 6. 2020</v>
      </c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6.95" customHeight="1">
      <c r="A119" s="40"/>
      <c r="B119" s="41"/>
      <c r="C119" s="42"/>
      <c r="D119" s="42"/>
      <c r="E119" s="42"/>
      <c r="F119" s="42"/>
      <c r="G119" s="42"/>
      <c r="H119" s="42"/>
      <c r="I119" s="156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15.15" customHeight="1">
      <c r="A120" s="40"/>
      <c r="B120" s="41"/>
      <c r="C120" s="34" t="s">
        <v>24</v>
      </c>
      <c r="D120" s="42"/>
      <c r="E120" s="42"/>
      <c r="F120" s="29" t="str">
        <f>E17</f>
        <v>Energy Benefit</v>
      </c>
      <c r="G120" s="42"/>
      <c r="H120" s="42"/>
      <c r="I120" s="158" t="s">
        <v>30</v>
      </c>
      <c r="J120" s="38" t="str">
        <f>E23</f>
        <v xml:space="preserve"> </v>
      </c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15.15" customHeight="1">
      <c r="A121" s="40"/>
      <c r="B121" s="41"/>
      <c r="C121" s="34" t="s">
        <v>28</v>
      </c>
      <c r="D121" s="42"/>
      <c r="E121" s="42"/>
      <c r="F121" s="29" t="str">
        <f>IF(E20="","",E20)</f>
        <v>Vyplň údaj</v>
      </c>
      <c r="G121" s="42"/>
      <c r="H121" s="42"/>
      <c r="I121" s="158" t="s">
        <v>33</v>
      </c>
      <c r="J121" s="38" t="str">
        <f>E26</f>
        <v>KAVRO</v>
      </c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10.3" customHeight="1">
      <c r="A122" s="40"/>
      <c r="B122" s="41"/>
      <c r="C122" s="42"/>
      <c r="D122" s="42"/>
      <c r="E122" s="42"/>
      <c r="F122" s="42"/>
      <c r="G122" s="42"/>
      <c r="H122" s="42"/>
      <c r="I122" s="156"/>
      <c r="J122" s="42"/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11" customFormat="1" ht="29.25" customHeight="1">
      <c r="A123" s="217"/>
      <c r="B123" s="218"/>
      <c r="C123" s="219" t="s">
        <v>153</v>
      </c>
      <c r="D123" s="220" t="s">
        <v>62</v>
      </c>
      <c r="E123" s="220" t="s">
        <v>58</v>
      </c>
      <c r="F123" s="220" t="s">
        <v>59</v>
      </c>
      <c r="G123" s="220" t="s">
        <v>154</v>
      </c>
      <c r="H123" s="220" t="s">
        <v>155</v>
      </c>
      <c r="I123" s="221" t="s">
        <v>156</v>
      </c>
      <c r="J123" s="220" t="s">
        <v>142</v>
      </c>
      <c r="K123" s="222" t="s">
        <v>157</v>
      </c>
      <c r="L123" s="223"/>
      <c r="M123" s="102" t="s">
        <v>1</v>
      </c>
      <c r="N123" s="103" t="s">
        <v>41</v>
      </c>
      <c r="O123" s="103" t="s">
        <v>158</v>
      </c>
      <c r="P123" s="103" t="s">
        <v>159</v>
      </c>
      <c r="Q123" s="103" t="s">
        <v>160</v>
      </c>
      <c r="R123" s="103" t="s">
        <v>161</v>
      </c>
      <c r="S123" s="103" t="s">
        <v>162</v>
      </c>
      <c r="T123" s="104" t="s">
        <v>163</v>
      </c>
      <c r="U123" s="217"/>
      <c r="V123" s="217"/>
      <c r="W123" s="217"/>
      <c r="X123" s="217"/>
      <c r="Y123" s="217"/>
      <c r="Z123" s="217"/>
      <c r="AA123" s="217"/>
      <c r="AB123" s="217"/>
      <c r="AC123" s="217"/>
      <c r="AD123" s="217"/>
      <c r="AE123" s="217"/>
    </row>
    <row r="124" spans="1:63" s="2" customFormat="1" ht="22.8" customHeight="1">
      <c r="A124" s="40"/>
      <c r="B124" s="41"/>
      <c r="C124" s="109" t="s">
        <v>164</v>
      </c>
      <c r="D124" s="42"/>
      <c r="E124" s="42"/>
      <c r="F124" s="42"/>
      <c r="G124" s="42"/>
      <c r="H124" s="42"/>
      <c r="I124" s="156"/>
      <c r="J124" s="224">
        <f>BK124</f>
        <v>0</v>
      </c>
      <c r="K124" s="42"/>
      <c r="L124" s="46"/>
      <c r="M124" s="105"/>
      <c r="N124" s="225"/>
      <c r="O124" s="106"/>
      <c r="P124" s="226">
        <f>P125</f>
        <v>0</v>
      </c>
      <c r="Q124" s="106"/>
      <c r="R124" s="226">
        <f>R125</f>
        <v>0</v>
      </c>
      <c r="S124" s="106"/>
      <c r="T124" s="227">
        <f>T125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76</v>
      </c>
      <c r="AU124" s="19" t="s">
        <v>144</v>
      </c>
      <c r="BK124" s="228">
        <f>BK125</f>
        <v>0</v>
      </c>
    </row>
    <row r="125" spans="1:63" s="12" customFormat="1" ht="25.9" customHeight="1">
      <c r="A125" s="12"/>
      <c r="B125" s="229"/>
      <c r="C125" s="230"/>
      <c r="D125" s="231" t="s">
        <v>76</v>
      </c>
      <c r="E125" s="232" t="s">
        <v>1128</v>
      </c>
      <c r="F125" s="232" t="s">
        <v>3455</v>
      </c>
      <c r="G125" s="230"/>
      <c r="H125" s="230"/>
      <c r="I125" s="233"/>
      <c r="J125" s="234">
        <f>BK125</f>
        <v>0</v>
      </c>
      <c r="K125" s="230"/>
      <c r="L125" s="235"/>
      <c r="M125" s="236"/>
      <c r="N125" s="237"/>
      <c r="O125" s="237"/>
      <c r="P125" s="238">
        <f>P126+SUM(P127:P140)+P149+P153</f>
        <v>0</v>
      </c>
      <c r="Q125" s="237"/>
      <c r="R125" s="238">
        <f>R126+SUM(R127:R140)+R149+R153</f>
        <v>0</v>
      </c>
      <c r="S125" s="237"/>
      <c r="T125" s="239">
        <f>T126+SUM(T127:T140)+T149+T153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40" t="s">
        <v>85</v>
      </c>
      <c r="AT125" s="241" t="s">
        <v>76</v>
      </c>
      <c r="AU125" s="241" t="s">
        <v>77</v>
      </c>
      <c r="AY125" s="240" t="s">
        <v>167</v>
      </c>
      <c r="BK125" s="242">
        <f>BK126+SUM(BK127:BK140)+BK149+BK153</f>
        <v>0</v>
      </c>
    </row>
    <row r="126" spans="1:65" s="2" customFormat="1" ht="66.75" customHeight="1">
      <c r="A126" s="40"/>
      <c r="B126" s="41"/>
      <c r="C126" s="245" t="s">
        <v>85</v>
      </c>
      <c r="D126" s="245" t="s">
        <v>170</v>
      </c>
      <c r="E126" s="246" t="s">
        <v>85</v>
      </c>
      <c r="F126" s="247" t="s">
        <v>3456</v>
      </c>
      <c r="G126" s="248" t="s">
        <v>2655</v>
      </c>
      <c r="H126" s="249">
        <v>1</v>
      </c>
      <c r="I126" s="250"/>
      <c r="J126" s="251">
        <f>ROUND(I126*H126,2)</f>
        <v>0</v>
      </c>
      <c r="K126" s="247" t="s">
        <v>1</v>
      </c>
      <c r="L126" s="46"/>
      <c r="M126" s="252" t="s">
        <v>1</v>
      </c>
      <c r="N126" s="253" t="s">
        <v>42</v>
      </c>
      <c r="O126" s="93"/>
      <c r="P126" s="254">
        <f>O126*H126</f>
        <v>0</v>
      </c>
      <c r="Q126" s="254">
        <v>0</v>
      </c>
      <c r="R126" s="254">
        <f>Q126*H126</f>
        <v>0</v>
      </c>
      <c r="S126" s="254">
        <v>0</v>
      </c>
      <c r="T126" s="255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56" t="s">
        <v>175</v>
      </c>
      <c r="AT126" s="256" t="s">
        <v>170</v>
      </c>
      <c r="AU126" s="256" t="s">
        <v>85</v>
      </c>
      <c r="AY126" s="19" t="s">
        <v>167</v>
      </c>
      <c r="BE126" s="257">
        <f>IF(N126="základní",J126,0)</f>
        <v>0</v>
      </c>
      <c r="BF126" s="257">
        <f>IF(N126="snížená",J126,0)</f>
        <v>0</v>
      </c>
      <c r="BG126" s="257">
        <f>IF(N126="zákl. přenesená",J126,0)</f>
        <v>0</v>
      </c>
      <c r="BH126" s="257">
        <f>IF(N126="sníž. přenesená",J126,0)</f>
        <v>0</v>
      </c>
      <c r="BI126" s="257">
        <f>IF(N126="nulová",J126,0)</f>
        <v>0</v>
      </c>
      <c r="BJ126" s="19" t="s">
        <v>85</v>
      </c>
      <c r="BK126" s="257">
        <f>ROUND(I126*H126,2)</f>
        <v>0</v>
      </c>
      <c r="BL126" s="19" t="s">
        <v>175</v>
      </c>
      <c r="BM126" s="256" t="s">
        <v>87</v>
      </c>
    </row>
    <row r="127" spans="1:65" s="2" customFormat="1" ht="21.75" customHeight="1">
      <c r="A127" s="40"/>
      <c r="B127" s="41"/>
      <c r="C127" s="245" t="s">
        <v>87</v>
      </c>
      <c r="D127" s="245" t="s">
        <v>170</v>
      </c>
      <c r="E127" s="246" t="s">
        <v>87</v>
      </c>
      <c r="F127" s="247" t="s">
        <v>3457</v>
      </c>
      <c r="G127" s="248" t="s">
        <v>2655</v>
      </c>
      <c r="H127" s="249">
        <v>4</v>
      </c>
      <c r="I127" s="250"/>
      <c r="J127" s="251">
        <f>ROUND(I127*H127,2)</f>
        <v>0</v>
      </c>
      <c r="K127" s="247" t="s">
        <v>1</v>
      </c>
      <c r="L127" s="46"/>
      <c r="M127" s="252" t="s">
        <v>1</v>
      </c>
      <c r="N127" s="253" t="s">
        <v>42</v>
      </c>
      <c r="O127" s="93"/>
      <c r="P127" s="254">
        <f>O127*H127</f>
        <v>0</v>
      </c>
      <c r="Q127" s="254">
        <v>0</v>
      </c>
      <c r="R127" s="254">
        <f>Q127*H127</f>
        <v>0</v>
      </c>
      <c r="S127" s="254">
        <v>0</v>
      </c>
      <c r="T127" s="255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56" t="s">
        <v>175</v>
      </c>
      <c r="AT127" s="256" t="s">
        <v>170</v>
      </c>
      <c r="AU127" s="256" t="s">
        <v>85</v>
      </c>
      <c r="AY127" s="19" t="s">
        <v>167</v>
      </c>
      <c r="BE127" s="257">
        <f>IF(N127="základní",J127,0)</f>
        <v>0</v>
      </c>
      <c r="BF127" s="257">
        <f>IF(N127="snížená",J127,0)</f>
        <v>0</v>
      </c>
      <c r="BG127" s="257">
        <f>IF(N127="zákl. přenesená",J127,0)</f>
        <v>0</v>
      </c>
      <c r="BH127" s="257">
        <f>IF(N127="sníž. přenesená",J127,0)</f>
        <v>0</v>
      </c>
      <c r="BI127" s="257">
        <f>IF(N127="nulová",J127,0)</f>
        <v>0</v>
      </c>
      <c r="BJ127" s="19" t="s">
        <v>85</v>
      </c>
      <c r="BK127" s="257">
        <f>ROUND(I127*H127,2)</f>
        <v>0</v>
      </c>
      <c r="BL127" s="19" t="s">
        <v>175</v>
      </c>
      <c r="BM127" s="256" t="s">
        <v>175</v>
      </c>
    </row>
    <row r="128" spans="1:65" s="2" customFormat="1" ht="21.75" customHeight="1">
      <c r="A128" s="40"/>
      <c r="B128" s="41"/>
      <c r="C128" s="245" t="s">
        <v>209</v>
      </c>
      <c r="D128" s="245" t="s">
        <v>170</v>
      </c>
      <c r="E128" s="246" t="s">
        <v>209</v>
      </c>
      <c r="F128" s="247" t="s">
        <v>3458</v>
      </c>
      <c r="G128" s="248" t="s">
        <v>2655</v>
      </c>
      <c r="H128" s="249">
        <v>2</v>
      </c>
      <c r="I128" s="250"/>
      <c r="J128" s="251">
        <f>ROUND(I128*H128,2)</f>
        <v>0</v>
      </c>
      <c r="K128" s="247" t="s">
        <v>1</v>
      </c>
      <c r="L128" s="46"/>
      <c r="M128" s="252" t="s">
        <v>1</v>
      </c>
      <c r="N128" s="253" t="s">
        <v>42</v>
      </c>
      <c r="O128" s="93"/>
      <c r="P128" s="254">
        <f>O128*H128</f>
        <v>0</v>
      </c>
      <c r="Q128" s="254">
        <v>0</v>
      </c>
      <c r="R128" s="254">
        <f>Q128*H128</f>
        <v>0</v>
      </c>
      <c r="S128" s="254">
        <v>0</v>
      </c>
      <c r="T128" s="255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56" t="s">
        <v>175</v>
      </c>
      <c r="AT128" s="256" t="s">
        <v>170</v>
      </c>
      <c r="AU128" s="256" t="s">
        <v>85</v>
      </c>
      <c r="AY128" s="19" t="s">
        <v>167</v>
      </c>
      <c r="BE128" s="257">
        <f>IF(N128="základní",J128,0)</f>
        <v>0</v>
      </c>
      <c r="BF128" s="257">
        <f>IF(N128="snížená",J128,0)</f>
        <v>0</v>
      </c>
      <c r="BG128" s="257">
        <f>IF(N128="zákl. přenesená",J128,0)</f>
        <v>0</v>
      </c>
      <c r="BH128" s="257">
        <f>IF(N128="sníž. přenesená",J128,0)</f>
        <v>0</v>
      </c>
      <c r="BI128" s="257">
        <f>IF(N128="nulová",J128,0)</f>
        <v>0</v>
      </c>
      <c r="BJ128" s="19" t="s">
        <v>85</v>
      </c>
      <c r="BK128" s="257">
        <f>ROUND(I128*H128,2)</f>
        <v>0</v>
      </c>
      <c r="BL128" s="19" t="s">
        <v>175</v>
      </c>
      <c r="BM128" s="256" t="s">
        <v>227</v>
      </c>
    </row>
    <row r="129" spans="1:65" s="2" customFormat="1" ht="16.5" customHeight="1">
      <c r="A129" s="40"/>
      <c r="B129" s="41"/>
      <c r="C129" s="245" t="s">
        <v>175</v>
      </c>
      <c r="D129" s="245" t="s">
        <v>170</v>
      </c>
      <c r="E129" s="246" t="s">
        <v>175</v>
      </c>
      <c r="F129" s="247" t="s">
        <v>3459</v>
      </c>
      <c r="G129" s="248" t="s">
        <v>2655</v>
      </c>
      <c r="H129" s="249">
        <v>1</v>
      </c>
      <c r="I129" s="250"/>
      <c r="J129" s="251">
        <f>ROUND(I129*H129,2)</f>
        <v>0</v>
      </c>
      <c r="K129" s="247" t="s">
        <v>1</v>
      </c>
      <c r="L129" s="46"/>
      <c r="M129" s="252" t="s">
        <v>1</v>
      </c>
      <c r="N129" s="253" t="s">
        <v>42</v>
      </c>
      <c r="O129" s="93"/>
      <c r="P129" s="254">
        <f>O129*H129</f>
        <v>0</v>
      </c>
      <c r="Q129" s="254">
        <v>0</v>
      </c>
      <c r="R129" s="254">
        <f>Q129*H129</f>
        <v>0</v>
      </c>
      <c r="S129" s="254">
        <v>0</v>
      </c>
      <c r="T129" s="255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56" t="s">
        <v>175</v>
      </c>
      <c r="AT129" s="256" t="s">
        <v>170</v>
      </c>
      <c r="AU129" s="256" t="s">
        <v>85</v>
      </c>
      <c r="AY129" s="19" t="s">
        <v>167</v>
      </c>
      <c r="BE129" s="257">
        <f>IF(N129="základní",J129,0)</f>
        <v>0</v>
      </c>
      <c r="BF129" s="257">
        <f>IF(N129="snížená",J129,0)</f>
        <v>0</v>
      </c>
      <c r="BG129" s="257">
        <f>IF(N129="zákl. přenesená",J129,0)</f>
        <v>0</v>
      </c>
      <c r="BH129" s="257">
        <f>IF(N129="sníž. přenesená",J129,0)</f>
        <v>0</v>
      </c>
      <c r="BI129" s="257">
        <f>IF(N129="nulová",J129,0)</f>
        <v>0</v>
      </c>
      <c r="BJ129" s="19" t="s">
        <v>85</v>
      </c>
      <c r="BK129" s="257">
        <f>ROUND(I129*H129,2)</f>
        <v>0</v>
      </c>
      <c r="BL129" s="19" t="s">
        <v>175</v>
      </c>
      <c r="BM129" s="256" t="s">
        <v>238</v>
      </c>
    </row>
    <row r="130" spans="1:65" s="2" customFormat="1" ht="16.5" customHeight="1">
      <c r="A130" s="40"/>
      <c r="B130" s="41"/>
      <c r="C130" s="245" t="s">
        <v>219</v>
      </c>
      <c r="D130" s="245" t="s">
        <v>170</v>
      </c>
      <c r="E130" s="246" t="s">
        <v>219</v>
      </c>
      <c r="F130" s="247" t="s">
        <v>3460</v>
      </c>
      <c r="G130" s="248" t="s">
        <v>348</v>
      </c>
      <c r="H130" s="249">
        <v>1</v>
      </c>
      <c r="I130" s="250"/>
      <c r="J130" s="251">
        <f>ROUND(I130*H130,2)</f>
        <v>0</v>
      </c>
      <c r="K130" s="247" t="s">
        <v>1</v>
      </c>
      <c r="L130" s="46"/>
      <c r="M130" s="252" t="s">
        <v>1</v>
      </c>
      <c r="N130" s="253" t="s">
        <v>42</v>
      </c>
      <c r="O130" s="93"/>
      <c r="P130" s="254">
        <f>O130*H130</f>
        <v>0</v>
      </c>
      <c r="Q130" s="254">
        <v>0</v>
      </c>
      <c r="R130" s="254">
        <f>Q130*H130</f>
        <v>0</v>
      </c>
      <c r="S130" s="254">
        <v>0</v>
      </c>
      <c r="T130" s="255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56" t="s">
        <v>175</v>
      </c>
      <c r="AT130" s="256" t="s">
        <v>170</v>
      </c>
      <c r="AU130" s="256" t="s">
        <v>85</v>
      </c>
      <c r="AY130" s="19" t="s">
        <v>167</v>
      </c>
      <c r="BE130" s="257">
        <f>IF(N130="základní",J130,0)</f>
        <v>0</v>
      </c>
      <c r="BF130" s="257">
        <f>IF(N130="snížená",J130,0)</f>
        <v>0</v>
      </c>
      <c r="BG130" s="257">
        <f>IF(N130="zákl. přenesená",J130,0)</f>
        <v>0</v>
      </c>
      <c r="BH130" s="257">
        <f>IF(N130="sníž. přenesená",J130,0)</f>
        <v>0</v>
      </c>
      <c r="BI130" s="257">
        <f>IF(N130="nulová",J130,0)</f>
        <v>0</v>
      </c>
      <c r="BJ130" s="19" t="s">
        <v>85</v>
      </c>
      <c r="BK130" s="257">
        <f>ROUND(I130*H130,2)</f>
        <v>0</v>
      </c>
      <c r="BL130" s="19" t="s">
        <v>175</v>
      </c>
      <c r="BM130" s="256" t="s">
        <v>264</v>
      </c>
    </row>
    <row r="131" spans="1:65" s="2" customFormat="1" ht="21.75" customHeight="1">
      <c r="A131" s="40"/>
      <c r="B131" s="41"/>
      <c r="C131" s="245" t="s">
        <v>227</v>
      </c>
      <c r="D131" s="245" t="s">
        <v>170</v>
      </c>
      <c r="E131" s="246" t="s">
        <v>227</v>
      </c>
      <c r="F131" s="247" t="s">
        <v>3461</v>
      </c>
      <c r="G131" s="248" t="s">
        <v>2655</v>
      </c>
      <c r="H131" s="249">
        <v>1</v>
      </c>
      <c r="I131" s="250"/>
      <c r="J131" s="251">
        <f>ROUND(I131*H131,2)</f>
        <v>0</v>
      </c>
      <c r="K131" s="247" t="s">
        <v>1</v>
      </c>
      <c r="L131" s="46"/>
      <c r="M131" s="252" t="s">
        <v>1</v>
      </c>
      <c r="N131" s="253" t="s">
        <v>42</v>
      </c>
      <c r="O131" s="93"/>
      <c r="P131" s="254">
        <f>O131*H131</f>
        <v>0</v>
      </c>
      <c r="Q131" s="254">
        <v>0</v>
      </c>
      <c r="R131" s="254">
        <f>Q131*H131</f>
        <v>0</v>
      </c>
      <c r="S131" s="254">
        <v>0</v>
      </c>
      <c r="T131" s="255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56" t="s">
        <v>175</v>
      </c>
      <c r="AT131" s="256" t="s">
        <v>170</v>
      </c>
      <c r="AU131" s="256" t="s">
        <v>85</v>
      </c>
      <c r="AY131" s="19" t="s">
        <v>167</v>
      </c>
      <c r="BE131" s="257">
        <f>IF(N131="základní",J131,0)</f>
        <v>0</v>
      </c>
      <c r="BF131" s="257">
        <f>IF(N131="snížená",J131,0)</f>
        <v>0</v>
      </c>
      <c r="BG131" s="257">
        <f>IF(N131="zákl. přenesená",J131,0)</f>
        <v>0</v>
      </c>
      <c r="BH131" s="257">
        <f>IF(N131="sníž. přenesená",J131,0)</f>
        <v>0</v>
      </c>
      <c r="BI131" s="257">
        <f>IF(N131="nulová",J131,0)</f>
        <v>0</v>
      </c>
      <c r="BJ131" s="19" t="s">
        <v>85</v>
      </c>
      <c r="BK131" s="257">
        <f>ROUND(I131*H131,2)</f>
        <v>0</v>
      </c>
      <c r="BL131" s="19" t="s">
        <v>175</v>
      </c>
      <c r="BM131" s="256" t="s">
        <v>277</v>
      </c>
    </row>
    <row r="132" spans="1:65" s="2" customFormat="1" ht="33" customHeight="1">
      <c r="A132" s="40"/>
      <c r="B132" s="41"/>
      <c r="C132" s="245" t="s">
        <v>226</v>
      </c>
      <c r="D132" s="245" t="s">
        <v>170</v>
      </c>
      <c r="E132" s="246" t="s">
        <v>226</v>
      </c>
      <c r="F132" s="247" t="s">
        <v>3462</v>
      </c>
      <c r="G132" s="248" t="s">
        <v>2655</v>
      </c>
      <c r="H132" s="249">
        <v>1</v>
      </c>
      <c r="I132" s="250"/>
      <c r="J132" s="251">
        <f>ROUND(I132*H132,2)</f>
        <v>0</v>
      </c>
      <c r="K132" s="247" t="s">
        <v>1</v>
      </c>
      <c r="L132" s="46"/>
      <c r="M132" s="252" t="s">
        <v>1</v>
      </c>
      <c r="N132" s="253" t="s">
        <v>42</v>
      </c>
      <c r="O132" s="93"/>
      <c r="P132" s="254">
        <f>O132*H132</f>
        <v>0</v>
      </c>
      <c r="Q132" s="254">
        <v>0</v>
      </c>
      <c r="R132" s="254">
        <f>Q132*H132</f>
        <v>0</v>
      </c>
      <c r="S132" s="254">
        <v>0</v>
      </c>
      <c r="T132" s="255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56" t="s">
        <v>175</v>
      </c>
      <c r="AT132" s="256" t="s">
        <v>170</v>
      </c>
      <c r="AU132" s="256" t="s">
        <v>85</v>
      </c>
      <c r="AY132" s="19" t="s">
        <v>167</v>
      </c>
      <c r="BE132" s="257">
        <f>IF(N132="základní",J132,0)</f>
        <v>0</v>
      </c>
      <c r="BF132" s="257">
        <f>IF(N132="snížená",J132,0)</f>
        <v>0</v>
      </c>
      <c r="BG132" s="257">
        <f>IF(N132="zákl. přenesená",J132,0)</f>
        <v>0</v>
      </c>
      <c r="BH132" s="257">
        <f>IF(N132="sníž. přenesená",J132,0)</f>
        <v>0</v>
      </c>
      <c r="BI132" s="257">
        <f>IF(N132="nulová",J132,0)</f>
        <v>0</v>
      </c>
      <c r="BJ132" s="19" t="s">
        <v>85</v>
      </c>
      <c r="BK132" s="257">
        <f>ROUND(I132*H132,2)</f>
        <v>0</v>
      </c>
      <c r="BL132" s="19" t="s">
        <v>175</v>
      </c>
      <c r="BM132" s="256" t="s">
        <v>288</v>
      </c>
    </row>
    <row r="133" spans="1:65" s="2" customFormat="1" ht="33" customHeight="1">
      <c r="A133" s="40"/>
      <c r="B133" s="41"/>
      <c r="C133" s="245" t="s">
        <v>238</v>
      </c>
      <c r="D133" s="245" t="s">
        <v>170</v>
      </c>
      <c r="E133" s="246" t="s">
        <v>238</v>
      </c>
      <c r="F133" s="247" t="s">
        <v>3463</v>
      </c>
      <c r="G133" s="248" t="s">
        <v>2655</v>
      </c>
      <c r="H133" s="249">
        <v>1</v>
      </c>
      <c r="I133" s="250"/>
      <c r="J133" s="251">
        <f>ROUND(I133*H133,2)</f>
        <v>0</v>
      </c>
      <c r="K133" s="247" t="s">
        <v>1</v>
      </c>
      <c r="L133" s="46"/>
      <c r="M133" s="252" t="s">
        <v>1</v>
      </c>
      <c r="N133" s="253" t="s">
        <v>42</v>
      </c>
      <c r="O133" s="93"/>
      <c r="P133" s="254">
        <f>O133*H133</f>
        <v>0</v>
      </c>
      <c r="Q133" s="254">
        <v>0</v>
      </c>
      <c r="R133" s="254">
        <f>Q133*H133</f>
        <v>0</v>
      </c>
      <c r="S133" s="254">
        <v>0</v>
      </c>
      <c r="T133" s="255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56" t="s">
        <v>175</v>
      </c>
      <c r="AT133" s="256" t="s">
        <v>170</v>
      </c>
      <c r="AU133" s="256" t="s">
        <v>85</v>
      </c>
      <c r="AY133" s="19" t="s">
        <v>167</v>
      </c>
      <c r="BE133" s="257">
        <f>IF(N133="základní",J133,0)</f>
        <v>0</v>
      </c>
      <c r="BF133" s="257">
        <f>IF(N133="snížená",J133,0)</f>
        <v>0</v>
      </c>
      <c r="BG133" s="257">
        <f>IF(N133="zákl. přenesená",J133,0)</f>
        <v>0</v>
      </c>
      <c r="BH133" s="257">
        <f>IF(N133="sníž. přenesená",J133,0)</f>
        <v>0</v>
      </c>
      <c r="BI133" s="257">
        <f>IF(N133="nulová",J133,0)</f>
        <v>0</v>
      </c>
      <c r="BJ133" s="19" t="s">
        <v>85</v>
      </c>
      <c r="BK133" s="257">
        <f>ROUND(I133*H133,2)</f>
        <v>0</v>
      </c>
      <c r="BL133" s="19" t="s">
        <v>175</v>
      </c>
      <c r="BM133" s="256" t="s">
        <v>300</v>
      </c>
    </row>
    <row r="134" spans="1:65" s="2" customFormat="1" ht="33" customHeight="1">
      <c r="A134" s="40"/>
      <c r="B134" s="41"/>
      <c r="C134" s="245" t="s">
        <v>168</v>
      </c>
      <c r="D134" s="245" t="s">
        <v>170</v>
      </c>
      <c r="E134" s="246" t="s">
        <v>168</v>
      </c>
      <c r="F134" s="247" t="s">
        <v>3464</v>
      </c>
      <c r="G134" s="248" t="s">
        <v>2655</v>
      </c>
      <c r="H134" s="249">
        <v>1</v>
      </c>
      <c r="I134" s="250"/>
      <c r="J134" s="251">
        <f>ROUND(I134*H134,2)</f>
        <v>0</v>
      </c>
      <c r="K134" s="247" t="s">
        <v>1</v>
      </c>
      <c r="L134" s="46"/>
      <c r="M134" s="252" t="s">
        <v>1</v>
      </c>
      <c r="N134" s="253" t="s">
        <v>42</v>
      </c>
      <c r="O134" s="93"/>
      <c r="P134" s="254">
        <f>O134*H134</f>
        <v>0</v>
      </c>
      <c r="Q134" s="254">
        <v>0</v>
      </c>
      <c r="R134" s="254">
        <f>Q134*H134</f>
        <v>0</v>
      </c>
      <c r="S134" s="254">
        <v>0</v>
      </c>
      <c r="T134" s="255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56" t="s">
        <v>175</v>
      </c>
      <c r="AT134" s="256" t="s">
        <v>170</v>
      </c>
      <c r="AU134" s="256" t="s">
        <v>85</v>
      </c>
      <c r="AY134" s="19" t="s">
        <v>167</v>
      </c>
      <c r="BE134" s="257">
        <f>IF(N134="základní",J134,0)</f>
        <v>0</v>
      </c>
      <c r="BF134" s="257">
        <f>IF(N134="snížená",J134,0)</f>
        <v>0</v>
      </c>
      <c r="BG134" s="257">
        <f>IF(N134="zákl. přenesená",J134,0)</f>
        <v>0</v>
      </c>
      <c r="BH134" s="257">
        <f>IF(N134="sníž. přenesená",J134,0)</f>
        <v>0</v>
      </c>
      <c r="BI134" s="257">
        <f>IF(N134="nulová",J134,0)</f>
        <v>0</v>
      </c>
      <c r="BJ134" s="19" t="s">
        <v>85</v>
      </c>
      <c r="BK134" s="257">
        <f>ROUND(I134*H134,2)</f>
        <v>0</v>
      </c>
      <c r="BL134" s="19" t="s">
        <v>175</v>
      </c>
      <c r="BM134" s="256" t="s">
        <v>314</v>
      </c>
    </row>
    <row r="135" spans="1:65" s="2" customFormat="1" ht="33" customHeight="1">
      <c r="A135" s="40"/>
      <c r="B135" s="41"/>
      <c r="C135" s="245" t="s">
        <v>264</v>
      </c>
      <c r="D135" s="245" t="s">
        <v>170</v>
      </c>
      <c r="E135" s="246" t="s">
        <v>264</v>
      </c>
      <c r="F135" s="247" t="s">
        <v>3465</v>
      </c>
      <c r="G135" s="248" t="s">
        <v>2655</v>
      </c>
      <c r="H135" s="249">
        <v>1</v>
      </c>
      <c r="I135" s="250"/>
      <c r="J135" s="251">
        <f>ROUND(I135*H135,2)</f>
        <v>0</v>
      </c>
      <c r="K135" s="247" t="s">
        <v>1</v>
      </c>
      <c r="L135" s="46"/>
      <c r="M135" s="252" t="s">
        <v>1</v>
      </c>
      <c r="N135" s="253" t="s">
        <v>42</v>
      </c>
      <c r="O135" s="93"/>
      <c r="P135" s="254">
        <f>O135*H135</f>
        <v>0</v>
      </c>
      <c r="Q135" s="254">
        <v>0</v>
      </c>
      <c r="R135" s="254">
        <f>Q135*H135</f>
        <v>0</v>
      </c>
      <c r="S135" s="254">
        <v>0</v>
      </c>
      <c r="T135" s="255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56" t="s">
        <v>175</v>
      </c>
      <c r="AT135" s="256" t="s">
        <v>170</v>
      </c>
      <c r="AU135" s="256" t="s">
        <v>85</v>
      </c>
      <c r="AY135" s="19" t="s">
        <v>167</v>
      </c>
      <c r="BE135" s="257">
        <f>IF(N135="základní",J135,0)</f>
        <v>0</v>
      </c>
      <c r="BF135" s="257">
        <f>IF(N135="snížená",J135,0)</f>
        <v>0</v>
      </c>
      <c r="BG135" s="257">
        <f>IF(N135="zákl. přenesená",J135,0)</f>
        <v>0</v>
      </c>
      <c r="BH135" s="257">
        <f>IF(N135="sníž. přenesená",J135,0)</f>
        <v>0</v>
      </c>
      <c r="BI135" s="257">
        <f>IF(N135="nulová",J135,0)</f>
        <v>0</v>
      </c>
      <c r="BJ135" s="19" t="s">
        <v>85</v>
      </c>
      <c r="BK135" s="257">
        <f>ROUND(I135*H135,2)</f>
        <v>0</v>
      </c>
      <c r="BL135" s="19" t="s">
        <v>175</v>
      </c>
      <c r="BM135" s="256" t="s">
        <v>327</v>
      </c>
    </row>
    <row r="136" spans="1:65" s="2" customFormat="1" ht="33" customHeight="1">
      <c r="A136" s="40"/>
      <c r="B136" s="41"/>
      <c r="C136" s="245" t="s">
        <v>271</v>
      </c>
      <c r="D136" s="245" t="s">
        <v>170</v>
      </c>
      <c r="E136" s="246" t="s">
        <v>271</v>
      </c>
      <c r="F136" s="247" t="s">
        <v>3466</v>
      </c>
      <c r="G136" s="248" t="s">
        <v>2655</v>
      </c>
      <c r="H136" s="249">
        <v>6</v>
      </c>
      <c r="I136" s="250"/>
      <c r="J136" s="251">
        <f>ROUND(I136*H136,2)</f>
        <v>0</v>
      </c>
      <c r="K136" s="247" t="s">
        <v>1</v>
      </c>
      <c r="L136" s="46"/>
      <c r="M136" s="252" t="s">
        <v>1</v>
      </c>
      <c r="N136" s="253" t="s">
        <v>42</v>
      </c>
      <c r="O136" s="93"/>
      <c r="P136" s="254">
        <f>O136*H136</f>
        <v>0</v>
      </c>
      <c r="Q136" s="254">
        <v>0</v>
      </c>
      <c r="R136" s="254">
        <f>Q136*H136</f>
        <v>0</v>
      </c>
      <c r="S136" s="254">
        <v>0</v>
      </c>
      <c r="T136" s="255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56" t="s">
        <v>175</v>
      </c>
      <c r="AT136" s="256" t="s">
        <v>170</v>
      </c>
      <c r="AU136" s="256" t="s">
        <v>85</v>
      </c>
      <c r="AY136" s="19" t="s">
        <v>167</v>
      </c>
      <c r="BE136" s="257">
        <f>IF(N136="základní",J136,0)</f>
        <v>0</v>
      </c>
      <c r="BF136" s="257">
        <f>IF(N136="snížená",J136,0)</f>
        <v>0</v>
      </c>
      <c r="BG136" s="257">
        <f>IF(N136="zákl. přenesená",J136,0)</f>
        <v>0</v>
      </c>
      <c r="BH136" s="257">
        <f>IF(N136="sníž. přenesená",J136,0)</f>
        <v>0</v>
      </c>
      <c r="BI136" s="257">
        <f>IF(N136="nulová",J136,0)</f>
        <v>0</v>
      </c>
      <c r="BJ136" s="19" t="s">
        <v>85</v>
      </c>
      <c r="BK136" s="257">
        <f>ROUND(I136*H136,2)</f>
        <v>0</v>
      </c>
      <c r="BL136" s="19" t="s">
        <v>175</v>
      </c>
      <c r="BM136" s="256" t="s">
        <v>345</v>
      </c>
    </row>
    <row r="137" spans="1:65" s="2" customFormat="1" ht="21.75" customHeight="1">
      <c r="A137" s="40"/>
      <c r="B137" s="41"/>
      <c r="C137" s="245" t="s">
        <v>277</v>
      </c>
      <c r="D137" s="245" t="s">
        <v>170</v>
      </c>
      <c r="E137" s="246" t="s">
        <v>277</v>
      </c>
      <c r="F137" s="247" t="s">
        <v>3467</v>
      </c>
      <c r="G137" s="248" t="s">
        <v>2655</v>
      </c>
      <c r="H137" s="249">
        <v>2</v>
      </c>
      <c r="I137" s="250"/>
      <c r="J137" s="251">
        <f>ROUND(I137*H137,2)</f>
        <v>0</v>
      </c>
      <c r="K137" s="247" t="s">
        <v>1</v>
      </c>
      <c r="L137" s="46"/>
      <c r="M137" s="252" t="s">
        <v>1</v>
      </c>
      <c r="N137" s="253" t="s">
        <v>42</v>
      </c>
      <c r="O137" s="93"/>
      <c r="P137" s="254">
        <f>O137*H137</f>
        <v>0</v>
      </c>
      <c r="Q137" s="254">
        <v>0</v>
      </c>
      <c r="R137" s="254">
        <f>Q137*H137</f>
        <v>0</v>
      </c>
      <c r="S137" s="254">
        <v>0</v>
      </c>
      <c r="T137" s="255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56" t="s">
        <v>175</v>
      </c>
      <c r="AT137" s="256" t="s">
        <v>170</v>
      </c>
      <c r="AU137" s="256" t="s">
        <v>85</v>
      </c>
      <c r="AY137" s="19" t="s">
        <v>167</v>
      </c>
      <c r="BE137" s="257">
        <f>IF(N137="základní",J137,0)</f>
        <v>0</v>
      </c>
      <c r="BF137" s="257">
        <f>IF(N137="snížená",J137,0)</f>
        <v>0</v>
      </c>
      <c r="BG137" s="257">
        <f>IF(N137="zákl. přenesená",J137,0)</f>
        <v>0</v>
      </c>
      <c r="BH137" s="257">
        <f>IF(N137="sníž. přenesená",J137,0)</f>
        <v>0</v>
      </c>
      <c r="BI137" s="257">
        <f>IF(N137="nulová",J137,0)</f>
        <v>0</v>
      </c>
      <c r="BJ137" s="19" t="s">
        <v>85</v>
      </c>
      <c r="BK137" s="257">
        <f>ROUND(I137*H137,2)</f>
        <v>0</v>
      </c>
      <c r="BL137" s="19" t="s">
        <v>175</v>
      </c>
      <c r="BM137" s="256" t="s">
        <v>356</v>
      </c>
    </row>
    <row r="138" spans="1:65" s="2" customFormat="1" ht="21.75" customHeight="1">
      <c r="A138" s="40"/>
      <c r="B138" s="41"/>
      <c r="C138" s="245" t="s">
        <v>283</v>
      </c>
      <c r="D138" s="245" t="s">
        <v>170</v>
      </c>
      <c r="E138" s="246" t="s">
        <v>283</v>
      </c>
      <c r="F138" s="247" t="s">
        <v>3468</v>
      </c>
      <c r="G138" s="248" t="s">
        <v>2655</v>
      </c>
      <c r="H138" s="249">
        <v>1</v>
      </c>
      <c r="I138" s="250"/>
      <c r="J138" s="251">
        <f>ROUND(I138*H138,2)</f>
        <v>0</v>
      </c>
      <c r="K138" s="247" t="s">
        <v>1</v>
      </c>
      <c r="L138" s="46"/>
      <c r="M138" s="252" t="s">
        <v>1</v>
      </c>
      <c r="N138" s="253" t="s">
        <v>42</v>
      </c>
      <c r="O138" s="93"/>
      <c r="P138" s="254">
        <f>O138*H138</f>
        <v>0</v>
      </c>
      <c r="Q138" s="254">
        <v>0</v>
      </c>
      <c r="R138" s="254">
        <f>Q138*H138</f>
        <v>0</v>
      </c>
      <c r="S138" s="254">
        <v>0</v>
      </c>
      <c r="T138" s="255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56" t="s">
        <v>175</v>
      </c>
      <c r="AT138" s="256" t="s">
        <v>170</v>
      </c>
      <c r="AU138" s="256" t="s">
        <v>85</v>
      </c>
      <c r="AY138" s="19" t="s">
        <v>167</v>
      </c>
      <c r="BE138" s="257">
        <f>IF(N138="základní",J138,0)</f>
        <v>0</v>
      </c>
      <c r="BF138" s="257">
        <f>IF(N138="snížená",J138,0)</f>
        <v>0</v>
      </c>
      <c r="BG138" s="257">
        <f>IF(N138="zákl. přenesená",J138,0)</f>
        <v>0</v>
      </c>
      <c r="BH138" s="257">
        <f>IF(N138="sníž. přenesená",J138,0)</f>
        <v>0</v>
      </c>
      <c r="BI138" s="257">
        <f>IF(N138="nulová",J138,0)</f>
        <v>0</v>
      </c>
      <c r="BJ138" s="19" t="s">
        <v>85</v>
      </c>
      <c r="BK138" s="257">
        <f>ROUND(I138*H138,2)</f>
        <v>0</v>
      </c>
      <c r="BL138" s="19" t="s">
        <v>175</v>
      </c>
      <c r="BM138" s="256" t="s">
        <v>365</v>
      </c>
    </row>
    <row r="139" spans="1:65" s="2" customFormat="1" ht="33" customHeight="1">
      <c r="A139" s="40"/>
      <c r="B139" s="41"/>
      <c r="C139" s="245" t="s">
        <v>288</v>
      </c>
      <c r="D139" s="245" t="s">
        <v>170</v>
      </c>
      <c r="E139" s="246" t="s">
        <v>288</v>
      </c>
      <c r="F139" s="247" t="s">
        <v>3469</v>
      </c>
      <c r="G139" s="248" t="s">
        <v>2655</v>
      </c>
      <c r="H139" s="249">
        <v>2</v>
      </c>
      <c r="I139" s="250"/>
      <c r="J139" s="251">
        <f>ROUND(I139*H139,2)</f>
        <v>0</v>
      </c>
      <c r="K139" s="247" t="s">
        <v>1</v>
      </c>
      <c r="L139" s="46"/>
      <c r="M139" s="252" t="s">
        <v>1</v>
      </c>
      <c r="N139" s="253" t="s">
        <v>42</v>
      </c>
      <c r="O139" s="93"/>
      <c r="P139" s="254">
        <f>O139*H139</f>
        <v>0</v>
      </c>
      <c r="Q139" s="254">
        <v>0</v>
      </c>
      <c r="R139" s="254">
        <f>Q139*H139</f>
        <v>0</v>
      </c>
      <c r="S139" s="254">
        <v>0</v>
      </c>
      <c r="T139" s="255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56" t="s">
        <v>175</v>
      </c>
      <c r="AT139" s="256" t="s">
        <v>170</v>
      </c>
      <c r="AU139" s="256" t="s">
        <v>85</v>
      </c>
      <c r="AY139" s="19" t="s">
        <v>167</v>
      </c>
      <c r="BE139" s="257">
        <f>IF(N139="základní",J139,0)</f>
        <v>0</v>
      </c>
      <c r="BF139" s="257">
        <f>IF(N139="snížená",J139,0)</f>
        <v>0</v>
      </c>
      <c r="BG139" s="257">
        <f>IF(N139="zákl. přenesená",J139,0)</f>
        <v>0</v>
      </c>
      <c r="BH139" s="257">
        <f>IF(N139="sníž. přenesená",J139,0)</f>
        <v>0</v>
      </c>
      <c r="BI139" s="257">
        <f>IF(N139="nulová",J139,0)</f>
        <v>0</v>
      </c>
      <c r="BJ139" s="19" t="s">
        <v>85</v>
      </c>
      <c r="BK139" s="257">
        <f>ROUND(I139*H139,2)</f>
        <v>0</v>
      </c>
      <c r="BL139" s="19" t="s">
        <v>175</v>
      </c>
      <c r="BM139" s="256" t="s">
        <v>380</v>
      </c>
    </row>
    <row r="140" spans="1:63" s="12" customFormat="1" ht="22.8" customHeight="1">
      <c r="A140" s="12"/>
      <c r="B140" s="229"/>
      <c r="C140" s="230"/>
      <c r="D140" s="231" t="s">
        <v>76</v>
      </c>
      <c r="E140" s="243" t="s">
        <v>2268</v>
      </c>
      <c r="F140" s="243" t="s">
        <v>3470</v>
      </c>
      <c r="G140" s="230"/>
      <c r="H140" s="230"/>
      <c r="I140" s="233"/>
      <c r="J140" s="244">
        <f>BK140</f>
        <v>0</v>
      </c>
      <c r="K140" s="230"/>
      <c r="L140" s="235"/>
      <c r="M140" s="236"/>
      <c r="N140" s="237"/>
      <c r="O140" s="237"/>
      <c r="P140" s="238">
        <f>SUM(P141:P148)</f>
        <v>0</v>
      </c>
      <c r="Q140" s="237"/>
      <c r="R140" s="238">
        <f>SUM(R141:R148)</f>
        <v>0</v>
      </c>
      <c r="S140" s="237"/>
      <c r="T140" s="239">
        <f>SUM(T141:T148)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40" t="s">
        <v>85</v>
      </c>
      <c r="AT140" s="241" t="s">
        <v>76</v>
      </c>
      <c r="AU140" s="241" t="s">
        <v>85</v>
      </c>
      <c r="AY140" s="240" t="s">
        <v>167</v>
      </c>
      <c r="BK140" s="242">
        <f>SUM(BK141:BK148)</f>
        <v>0</v>
      </c>
    </row>
    <row r="141" spans="1:65" s="2" customFormat="1" ht="16.5" customHeight="1">
      <c r="A141" s="40"/>
      <c r="B141" s="41"/>
      <c r="C141" s="245" t="s">
        <v>8</v>
      </c>
      <c r="D141" s="245" t="s">
        <v>170</v>
      </c>
      <c r="E141" s="246" t="s">
        <v>8</v>
      </c>
      <c r="F141" s="247" t="s">
        <v>3471</v>
      </c>
      <c r="G141" s="248" t="s">
        <v>2655</v>
      </c>
      <c r="H141" s="249">
        <v>6</v>
      </c>
      <c r="I141" s="250"/>
      <c r="J141" s="251">
        <f>ROUND(I141*H141,2)</f>
        <v>0</v>
      </c>
      <c r="K141" s="247" t="s">
        <v>1</v>
      </c>
      <c r="L141" s="46"/>
      <c r="M141" s="252" t="s">
        <v>1</v>
      </c>
      <c r="N141" s="253" t="s">
        <v>42</v>
      </c>
      <c r="O141" s="93"/>
      <c r="P141" s="254">
        <f>O141*H141</f>
        <v>0</v>
      </c>
      <c r="Q141" s="254">
        <v>0</v>
      </c>
      <c r="R141" s="254">
        <f>Q141*H141</f>
        <v>0</v>
      </c>
      <c r="S141" s="254">
        <v>0</v>
      </c>
      <c r="T141" s="255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56" t="s">
        <v>175</v>
      </c>
      <c r="AT141" s="256" t="s">
        <v>170</v>
      </c>
      <c r="AU141" s="256" t="s">
        <v>87</v>
      </c>
      <c r="AY141" s="19" t="s">
        <v>167</v>
      </c>
      <c r="BE141" s="257">
        <f>IF(N141="základní",J141,0)</f>
        <v>0</v>
      </c>
      <c r="BF141" s="257">
        <f>IF(N141="snížená",J141,0)</f>
        <v>0</v>
      </c>
      <c r="BG141" s="257">
        <f>IF(N141="zákl. přenesená",J141,0)</f>
        <v>0</v>
      </c>
      <c r="BH141" s="257">
        <f>IF(N141="sníž. přenesená",J141,0)</f>
        <v>0</v>
      </c>
      <c r="BI141" s="257">
        <f>IF(N141="nulová",J141,0)</f>
        <v>0</v>
      </c>
      <c r="BJ141" s="19" t="s">
        <v>85</v>
      </c>
      <c r="BK141" s="257">
        <f>ROUND(I141*H141,2)</f>
        <v>0</v>
      </c>
      <c r="BL141" s="19" t="s">
        <v>175</v>
      </c>
      <c r="BM141" s="256" t="s">
        <v>333</v>
      </c>
    </row>
    <row r="142" spans="1:65" s="2" customFormat="1" ht="16.5" customHeight="1">
      <c r="A142" s="40"/>
      <c r="B142" s="41"/>
      <c r="C142" s="245" t="s">
        <v>300</v>
      </c>
      <c r="D142" s="245" t="s">
        <v>170</v>
      </c>
      <c r="E142" s="246" t="s">
        <v>300</v>
      </c>
      <c r="F142" s="247" t="s">
        <v>3472</v>
      </c>
      <c r="G142" s="248" t="s">
        <v>2655</v>
      </c>
      <c r="H142" s="249">
        <v>2</v>
      </c>
      <c r="I142" s="250"/>
      <c r="J142" s="251">
        <f>ROUND(I142*H142,2)</f>
        <v>0</v>
      </c>
      <c r="K142" s="247" t="s">
        <v>1</v>
      </c>
      <c r="L142" s="46"/>
      <c r="M142" s="252" t="s">
        <v>1</v>
      </c>
      <c r="N142" s="253" t="s">
        <v>42</v>
      </c>
      <c r="O142" s="93"/>
      <c r="P142" s="254">
        <f>O142*H142</f>
        <v>0</v>
      </c>
      <c r="Q142" s="254">
        <v>0</v>
      </c>
      <c r="R142" s="254">
        <f>Q142*H142</f>
        <v>0</v>
      </c>
      <c r="S142" s="254">
        <v>0</v>
      </c>
      <c r="T142" s="255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56" t="s">
        <v>175</v>
      </c>
      <c r="AT142" s="256" t="s">
        <v>170</v>
      </c>
      <c r="AU142" s="256" t="s">
        <v>87</v>
      </c>
      <c r="AY142" s="19" t="s">
        <v>167</v>
      </c>
      <c r="BE142" s="257">
        <f>IF(N142="základní",J142,0)</f>
        <v>0</v>
      </c>
      <c r="BF142" s="257">
        <f>IF(N142="snížená",J142,0)</f>
        <v>0</v>
      </c>
      <c r="BG142" s="257">
        <f>IF(N142="zákl. přenesená",J142,0)</f>
        <v>0</v>
      </c>
      <c r="BH142" s="257">
        <f>IF(N142="sníž. přenesená",J142,0)</f>
        <v>0</v>
      </c>
      <c r="BI142" s="257">
        <f>IF(N142="nulová",J142,0)</f>
        <v>0</v>
      </c>
      <c r="BJ142" s="19" t="s">
        <v>85</v>
      </c>
      <c r="BK142" s="257">
        <f>ROUND(I142*H142,2)</f>
        <v>0</v>
      </c>
      <c r="BL142" s="19" t="s">
        <v>175</v>
      </c>
      <c r="BM142" s="256" t="s">
        <v>407</v>
      </c>
    </row>
    <row r="143" spans="1:65" s="2" customFormat="1" ht="16.5" customHeight="1">
      <c r="A143" s="40"/>
      <c r="B143" s="41"/>
      <c r="C143" s="245" t="s">
        <v>306</v>
      </c>
      <c r="D143" s="245" t="s">
        <v>170</v>
      </c>
      <c r="E143" s="246" t="s">
        <v>306</v>
      </c>
      <c r="F143" s="247" t="s">
        <v>3473</v>
      </c>
      <c r="G143" s="248" t="s">
        <v>2655</v>
      </c>
      <c r="H143" s="249">
        <v>3</v>
      </c>
      <c r="I143" s="250"/>
      <c r="J143" s="251">
        <f>ROUND(I143*H143,2)</f>
        <v>0</v>
      </c>
      <c r="K143" s="247" t="s">
        <v>1</v>
      </c>
      <c r="L143" s="46"/>
      <c r="M143" s="252" t="s">
        <v>1</v>
      </c>
      <c r="N143" s="253" t="s">
        <v>42</v>
      </c>
      <c r="O143" s="93"/>
      <c r="P143" s="254">
        <f>O143*H143</f>
        <v>0</v>
      </c>
      <c r="Q143" s="254">
        <v>0</v>
      </c>
      <c r="R143" s="254">
        <f>Q143*H143</f>
        <v>0</v>
      </c>
      <c r="S143" s="254">
        <v>0</v>
      </c>
      <c r="T143" s="255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56" t="s">
        <v>175</v>
      </c>
      <c r="AT143" s="256" t="s">
        <v>170</v>
      </c>
      <c r="AU143" s="256" t="s">
        <v>87</v>
      </c>
      <c r="AY143" s="19" t="s">
        <v>167</v>
      </c>
      <c r="BE143" s="257">
        <f>IF(N143="základní",J143,0)</f>
        <v>0</v>
      </c>
      <c r="BF143" s="257">
        <f>IF(N143="snížená",J143,0)</f>
        <v>0</v>
      </c>
      <c r="BG143" s="257">
        <f>IF(N143="zákl. přenesená",J143,0)</f>
        <v>0</v>
      </c>
      <c r="BH143" s="257">
        <f>IF(N143="sníž. přenesená",J143,0)</f>
        <v>0</v>
      </c>
      <c r="BI143" s="257">
        <f>IF(N143="nulová",J143,0)</f>
        <v>0</v>
      </c>
      <c r="BJ143" s="19" t="s">
        <v>85</v>
      </c>
      <c r="BK143" s="257">
        <f>ROUND(I143*H143,2)</f>
        <v>0</v>
      </c>
      <c r="BL143" s="19" t="s">
        <v>175</v>
      </c>
      <c r="BM143" s="256" t="s">
        <v>399</v>
      </c>
    </row>
    <row r="144" spans="1:65" s="2" customFormat="1" ht="16.5" customHeight="1">
      <c r="A144" s="40"/>
      <c r="B144" s="41"/>
      <c r="C144" s="245" t="s">
        <v>314</v>
      </c>
      <c r="D144" s="245" t="s">
        <v>170</v>
      </c>
      <c r="E144" s="246" t="s">
        <v>314</v>
      </c>
      <c r="F144" s="247" t="s">
        <v>3474</v>
      </c>
      <c r="G144" s="248" t="s">
        <v>2655</v>
      </c>
      <c r="H144" s="249">
        <v>2</v>
      </c>
      <c r="I144" s="250"/>
      <c r="J144" s="251">
        <f>ROUND(I144*H144,2)</f>
        <v>0</v>
      </c>
      <c r="K144" s="247" t="s">
        <v>1</v>
      </c>
      <c r="L144" s="46"/>
      <c r="M144" s="252" t="s">
        <v>1</v>
      </c>
      <c r="N144" s="253" t="s">
        <v>42</v>
      </c>
      <c r="O144" s="93"/>
      <c r="P144" s="254">
        <f>O144*H144</f>
        <v>0</v>
      </c>
      <c r="Q144" s="254">
        <v>0</v>
      </c>
      <c r="R144" s="254">
        <f>Q144*H144</f>
        <v>0</v>
      </c>
      <c r="S144" s="254">
        <v>0</v>
      </c>
      <c r="T144" s="255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56" t="s">
        <v>175</v>
      </c>
      <c r="AT144" s="256" t="s">
        <v>170</v>
      </c>
      <c r="AU144" s="256" t="s">
        <v>87</v>
      </c>
      <c r="AY144" s="19" t="s">
        <v>167</v>
      </c>
      <c r="BE144" s="257">
        <f>IF(N144="základní",J144,0)</f>
        <v>0</v>
      </c>
      <c r="BF144" s="257">
        <f>IF(N144="snížená",J144,0)</f>
        <v>0</v>
      </c>
      <c r="BG144" s="257">
        <f>IF(N144="zákl. přenesená",J144,0)</f>
        <v>0</v>
      </c>
      <c r="BH144" s="257">
        <f>IF(N144="sníž. přenesená",J144,0)</f>
        <v>0</v>
      </c>
      <c r="BI144" s="257">
        <f>IF(N144="nulová",J144,0)</f>
        <v>0</v>
      </c>
      <c r="BJ144" s="19" t="s">
        <v>85</v>
      </c>
      <c r="BK144" s="257">
        <f>ROUND(I144*H144,2)</f>
        <v>0</v>
      </c>
      <c r="BL144" s="19" t="s">
        <v>175</v>
      </c>
      <c r="BM144" s="256" t="s">
        <v>604</v>
      </c>
    </row>
    <row r="145" spans="1:65" s="2" customFormat="1" ht="16.5" customHeight="1">
      <c r="A145" s="40"/>
      <c r="B145" s="41"/>
      <c r="C145" s="245" t="s">
        <v>321</v>
      </c>
      <c r="D145" s="245" t="s">
        <v>170</v>
      </c>
      <c r="E145" s="246" t="s">
        <v>321</v>
      </c>
      <c r="F145" s="247" t="s">
        <v>3475</v>
      </c>
      <c r="G145" s="248" t="s">
        <v>2655</v>
      </c>
      <c r="H145" s="249">
        <v>1</v>
      </c>
      <c r="I145" s="250"/>
      <c r="J145" s="251">
        <f>ROUND(I145*H145,2)</f>
        <v>0</v>
      </c>
      <c r="K145" s="247" t="s">
        <v>1</v>
      </c>
      <c r="L145" s="46"/>
      <c r="M145" s="252" t="s">
        <v>1</v>
      </c>
      <c r="N145" s="253" t="s">
        <v>42</v>
      </c>
      <c r="O145" s="93"/>
      <c r="P145" s="254">
        <f>O145*H145</f>
        <v>0</v>
      </c>
      <c r="Q145" s="254">
        <v>0</v>
      </c>
      <c r="R145" s="254">
        <f>Q145*H145</f>
        <v>0</v>
      </c>
      <c r="S145" s="254">
        <v>0</v>
      </c>
      <c r="T145" s="255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56" t="s">
        <v>175</v>
      </c>
      <c r="AT145" s="256" t="s">
        <v>170</v>
      </c>
      <c r="AU145" s="256" t="s">
        <v>87</v>
      </c>
      <c r="AY145" s="19" t="s">
        <v>167</v>
      </c>
      <c r="BE145" s="257">
        <f>IF(N145="základní",J145,0)</f>
        <v>0</v>
      </c>
      <c r="BF145" s="257">
        <f>IF(N145="snížená",J145,0)</f>
        <v>0</v>
      </c>
      <c r="BG145" s="257">
        <f>IF(N145="zákl. přenesená",J145,0)</f>
        <v>0</v>
      </c>
      <c r="BH145" s="257">
        <f>IF(N145="sníž. přenesená",J145,0)</f>
        <v>0</v>
      </c>
      <c r="BI145" s="257">
        <f>IF(N145="nulová",J145,0)</f>
        <v>0</v>
      </c>
      <c r="BJ145" s="19" t="s">
        <v>85</v>
      </c>
      <c r="BK145" s="257">
        <f>ROUND(I145*H145,2)</f>
        <v>0</v>
      </c>
      <c r="BL145" s="19" t="s">
        <v>175</v>
      </c>
      <c r="BM145" s="256" t="s">
        <v>616</v>
      </c>
    </row>
    <row r="146" spans="1:65" s="2" customFormat="1" ht="16.5" customHeight="1">
      <c r="A146" s="40"/>
      <c r="B146" s="41"/>
      <c r="C146" s="245" t="s">
        <v>327</v>
      </c>
      <c r="D146" s="245" t="s">
        <v>170</v>
      </c>
      <c r="E146" s="246" t="s">
        <v>327</v>
      </c>
      <c r="F146" s="247" t="s">
        <v>3476</v>
      </c>
      <c r="G146" s="248" t="s">
        <v>267</v>
      </c>
      <c r="H146" s="249">
        <v>2.5</v>
      </c>
      <c r="I146" s="250"/>
      <c r="J146" s="251">
        <f>ROUND(I146*H146,2)</f>
        <v>0</v>
      </c>
      <c r="K146" s="247" t="s">
        <v>1</v>
      </c>
      <c r="L146" s="46"/>
      <c r="M146" s="252" t="s">
        <v>1</v>
      </c>
      <c r="N146" s="253" t="s">
        <v>42</v>
      </c>
      <c r="O146" s="93"/>
      <c r="P146" s="254">
        <f>O146*H146</f>
        <v>0</v>
      </c>
      <c r="Q146" s="254">
        <v>0</v>
      </c>
      <c r="R146" s="254">
        <f>Q146*H146</f>
        <v>0</v>
      </c>
      <c r="S146" s="254">
        <v>0</v>
      </c>
      <c r="T146" s="255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56" t="s">
        <v>175</v>
      </c>
      <c r="AT146" s="256" t="s">
        <v>170</v>
      </c>
      <c r="AU146" s="256" t="s">
        <v>87</v>
      </c>
      <c r="AY146" s="19" t="s">
        <v>167</v>
      </c>
      <c r="BE146" s="257">
        <f>IF(N146="základní",J146,0)</f>
        <v>0</v>
      </c>
      <c r="BF146" s="257">
        <f>IF(N146="snížená",J146,0)</f>
        <v>0</v>
      </c>
      <c r="BG146" s="257">
        <f>IF(N146="zákl. přenesená",J146,0)</f>
        <v>0</v>
      </c>
      <c r="BH146" s="257">
        <f>IF(N146="sníž. přenesená",J146,0)</f>
        <v>0</v>
      </c>
      <c r="BI146" s="257">
        <f>IF(N146="nulová",J146,0)</f>
        <v>0</v>
      </c>
      <c r="BJ146" s="19" t="s">
        <v>85</v>
      </c>
      <c r="BK146" s="257">
        <f>ROUND(I146*H146,2)</f>
        <v>0</v>
      </c>
      <c r="BL146" s="19" t="s">
        <v>175</v>
      </c>
      <c r="BM146" s="256" t="s">
        <v>628</v>
      </c>
    </row>
    <row r="147" spans="1:65" s="2" customFormat="1" ht="16.5" customHeight="1">
      <c r="A147" s="40"/>
      <c r="B147" s="41"/>
      <c r="C147" s="245" t="s">
        <v>7</v>
      </c>
      <c r="D147" s="245" t="s">
        <v>170</v>
      </c>
      <c r="E147" s="246" t="s">
        <v>7</v>
      </c>
      <c r="F147" s="247" t="s">
        <v>3477</v>
      </c>
      <c r="G147" s="248" t="s">
        <v>267</v>
      </c>
      <c r="H147" s="249">
        <v>20</v>
      </c>
      <c r="I147" s="250"/>
      <c r="J147" s="251">
        <f>ROUND(I147*H147,2)</f>
        <v>0</v>
      </c>
      <c r="K147" s="247" t="s">
        <v>1</v>
      </c>
      <c r="L147" s="46"/>
      <c r="M147" s="252" t="s">
        <v>1</v>
      </c>
      <c r="N147" s="253" t="s">
        <v>42</v>
      </c>
      <c r="O147" s="93"/>
      <c r="P147" s="254">
        <f>O147*H147</f>
        <v>0</v>
      </c>
      <c r="Q147" s="254">
        <v>0</v>
      </c>
      <c r="R147" s="254">
        <f>Q147*H147</f>
        <v>0</v>
      </c>
      <c r="S147" s="254">
        <v>0</v>
      </c>
      <c r="T147" s="255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56" t="s">
        <v>175</v>
      </c>
      <c r="AT147" s="256" t="s">
        <v>170</v>
      </c>
      <c r="AU147" s="256" t="s">
        <v>87</v>
      </c>
      <c r="AY147" s="19" t="s">
        <v>167</v>
      </c>
      <c r="BE147" s="257">
        <f>IF(N147="základní",J147,0)</f>
        <v>0</v>
      </c>
      <c r="BF147" s="257">
        <f>IF(N147="snížená",J147,0)</f>
        <v>0</v>
      </c>
      <c r="BG147" s="257">
        <f>IF(N147="zákl. přenesená",J147,0)</f>
        <v>0</v>
      </c>
      <c r="BH147" s="257">
        <f>IF(N147="sníž. přenesená",J147,0)</f>
        <v>0</v>
      </c>
      <c r="BI147" s="257">
        <f>IF(N147="nulová",J147,0)</f>
        <v>0</v>
      </c>
      <c r="BJ147" s="19" t="s">
        <v>85</v>
      </c>
      <c r="BK147" s="257">
        <f>ROUND(I147*H147,2)</f>
        <v>0</v>
      </c>
      <c r="BL147" s="19" t="s">
        <v>175</v>
      </c>
      <c r="BM147" s="256" t="s">
        <v>641</v>
      </c>
    </row>
    <row r="148" spans="1:65" s="2" customFormat="1" ht="16.5" customHeight="1">
      <c r="A148" s="40"/>
      <c r="B148" s="41"/>
      <c r="C148" s="245" t="s">
        <v>345</v>
      </c>
      <c r="D148" s="245" t="s">
        <v>170</v>
      </c>
      <c r="E148" s="246" t="s">
        <v>345</v>
      </c>
      <c r="F148" s="247" t="s">
        <v>3478</v>
      </c>
      <c r="G148" s="248" t="s">
        <v>348</v>
      </c>
      <c r="H148" s="249">
        <v>1</v>
      </c>
      <c r="I148" s="250"/>
      <c r="J148" s="251">
        <f>ROUND(I148*H148,2)</f>
        <v>0</v>
      </c>
      <c r="K148" s="247" t="s">
        <v>1</v>
      </c>
      <c r="L148" s="46"/>
      <c r="M148" s="252" t="s">
        <v>1</v>
      </c>
      <c r="N148" s="253" t="s">
        <v>42</v>
      </c>
      <c r="O148" s="93"/>
      <c r="P148" s="254">
        <f>O148*H148</f>
        <v>0</v>
      </c>
      <c r="Q148" s="254">
        <v>0</v>
      </c>
      <c r="R148" s="254">
        <f>Q148*H148</f>
        <v>0</v>
      </c>
      <c r="S148" s="254">
        <v>0</v>
      </c>
      <c r="T148" s="255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56" t="s">
        <v>175</v>
      </c>
      <c r="AT148" s="256" t="s">
        <v>170</v>
      </c>
      <c r="AU148" s="256" t="s">
        <v>87</v>
      </c>
      <c r="AY148" s="19" t="s">
        <v>167</v>
      </c>
      <c r="BE148" s="257">
        <f>IF(N148="základní",J148,0)</f>
        <v>0</v>
      </c>
      <c r="BF148" s="257">
        <f>IF(N148="snížená",J148,0)</f>
        <v>0</v>
      </c>
      <c r="BG148" s="257">
        <f>IF(N148="zákl. přenesená",J148,0)</f>
        <v>0</v>
      </c>
      <c r="BH148" s="257">
        <f>IF(N148="sníž. přenesená",J148,0)</f>
        <v>0</v>
      </c>
      <c r="BI148" s="257">
        <f>IF(N148="nulová",J148,0)</f>
        <v>0</v>
      </c>
      <c r="BJ148" s="19" t="s">
        <v>85</v>
      </c>
      <c r="BK148" s="257">
        <f>ROUND(I148*H148,2)</f>
        <v>0</v>
      </c>
      <c r="BL148" s="19" t="s">
        <v>175</v>
      </c>
      <c r="BM148" s="256" t="s">
        <v>651</v>
      </c>
    </row>
    <row r="149" spans="1:63" s="12" customFormat="1" ht="22.8" customHeight="1">
      <c r="A149" s="12"/>
      <c r="B149" s="229"/>
      <c r="C149" s="230"/>
      <c r="D149" s="231" t="s">
        <v>76</v>
      </c>
      <c r="E149" s="243" t="s">
        <v>2649</v>
      </c>
      <c r="F149" s="243" t="s">
        <v>3479</v>
      </c>
      <c r="G149" s="230"/>
      <c r="H149" s="230"/>
      <c r="I149" s="233"/>
      <c r="J149" s="244">
        <f>BK149</f>
        <v>0</v>
      </c>
      <c r="K149" s="230"/>
      <c r="L149" s="235"/>
      <c r="M149" s="236"/>
      <c r="N149" s="237"/>
      <c r="O149" s="237"/>
      <c r="P149" s="238">
        <f>SUM(P150:P152)</f>
        <v>0</v>
      </c>
      <c r="Q149" s="237"/>
      <c r="R149" s="238">
        <f>SUM(R150:R152)</f>
        <v>0</v>
      </c>
      <c r="S149" s="237"/>
      <c r="T149" s="239">
        <f>SUM(T150:T152)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40" t="s">
        <v>85</v>
      </c>
      <c r="AT149" s="241" t="s">
        <v>76</v>
      </c>
      <c r="AU149" s="241" t="s">
        <v>85</v>
      </c>
      <c r="AY149" s="240" t="s">
        <v>167</v>
      </c>
      <c r="BK149" s="242">
        <f>SUM(BK150:BK152)</f>
        <v>0</v>
      </c>
    </row>
    <row r="150" spans="1:65" s="2" customFormat="1" ht="16.5" customHeight="1">
      <c r="A150" s="40"/>
      <c r="B150" s="41"/>
      <c r="C150" s="245" t="s">
        <v>350</v>
      </c>
      <c r="D150" s="245" t="s">
        <v>170</v>
      </c>
      <c r="E150" s="246" t="s">
        <v>350</v>
      </c>
      <c r="F150" s="247" t="s">
        <v>3480</v>
      </c>
      <c r="G150" s="248" t="s">
        <v>173</v>
      </c>
      <c r="H150" s="249">
        <v>71</v>
      </c>
      <c r="I150" s="250"/>
      <c r="J150" s="251">
        <f>ROUND(I150*H150,2)</f>
        <v>0</v>
      </c>
      <c r="K150" s="247" t="s">
        <v>1</v>
      </c>
      <c r="L150" s="46"/>
      <c r="M150" s="252" t="s">
        <v>1</v>
      </c>
      <c r="N150" s="253" t="s">
        <v>42</v>
      </c>
      <c r="O150" s="93"/>
      <c r="P150" s="254">
        <f>O150*H150</f>
        <v>0</v>
      </c>
      <c r="Q150" s="254">
        <v>0</v>
      </c>
      <c r="R150" s="254">
        <f>Q150*H150</f>
        <v>0</v>
      </c>
      <c r="S150" s="254">
        <v>0</v>
      </c>
      <c r="T150" s="255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56" t="s">
        <v>175</v>
      </c>
      <c r="AT150" s="256" t="s">
        <v>170</v>
      </c>
      <c r="AU150" s="256" t="s">
        <v>87</v>
      </c>
      <c r="AY150" s="19" t="s">
        <v>167</v>
      </c>
      <c r="BE150" s="257">
        <f>IF(N150="základní",J150,0)</f>
        <v>0</v>
      </c>
      <c r="BF150" s="257">
        <f>IF(N150="snížená",J150,0)</f>
        <v>0</v>
      </c>
      <c r="BG150" s="257">
        <f>IF(N150="zákl. přenesená",J150,0)</f>
        <v>0</v>
      </c>
      <c r="BH150" s="257">
        <f>IF(N150="sníž. přenesená",J150,0)</f>
        <v>0</v>
      </c>
      <c r="BI150" s="257">
        <f>IF(N150="nulová",J150,0)</f>
        <v>0</v>
      </c>
      <c r="BJ150" s="19" t="s">
        <v>85</v>
      </c>
      <c r="BK150" s="257">
        <f>ROUND(I150*H150,2)</f>
        <v>0</v>
      </c>
      <c r="BL150" s="19" t="s">
        <v>175</v>
      </c>
      <c r="BM150" s="256" t="s">
        <v>665</v>
      </c>
    </row>
    <row r="151" spans="1:65" s="2" customFormat="1" ht="16.5" customHeight="1">
      <c r="A151" s="40"/>
      <c r="B151" s="41"/>
      <c r="C151" s="245" t="s">
        <v>356</v>
      </c>
      <c r="D151" s="245" t="s">
        <v>170</v>
      </c>
      <c r="E151" s="246" t="s">
        <v>356</v>
      </c>
      <c r="F151" s="247" t="s">
        <v>3481</v>
      </c>
      <c r="G151" s="248" t="s">
        <v>348</v>
      </c>
      <c r="H151" s="249">
        <v>1</v>
      </c>
      <c r="I151" s="250"/>
      <c r="J151" s="251">
        <f>ROUND(I151*H151,2)</f>
        <v>0</v>
      </c>
      <c r="K151" s="247" t="s">
        <v>1</v>
      </c>
      <c r="L151" s="46"/>
      <c r="M151" s="252" t="s">
        <v>1</v>
      </c>
      <c r="N151" s="253" t="s">
        <v>42</v>
      </c>
      <c r="O151" s="93"/>
      <c r="P151" s="254">
        <f>O151*H151</f>
        <v>0</v>
      </c>
      <c r="Q151" s="254">
        <v>0</v>
      </c>
      <c r="R151" s="254">
        <f>Q151*H151</f>
        <v>0</v>
      </c>
      <c r="S151" s="254">
        <v>0</v>
      </c>
      <c r="T151" s="255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56" t="s">
        <v>175</v>
      </c>
      <c r="AT151" s="256" t="s">
        <v>170</v>
      </c>
      <c r="AU151" s="256" t="s">
        <v>87</v>
      </c>
      <c r="AY151" s="19" t="s">
        <v>167</v>
      </c>
      <c r="BE151" s="257">
        <f>IF(N151="základní",J151,0)</f>
        <v>0</v>
      </c>
      <c r="BF151" s="257">
        <f>IF(N151="snížená",J151,0)</f>
        <v>0</v>
      </c>
      <c r="BG151" s="257">
        <f>IF(N151="zákl. přenesená",J151,0)</f>
        <v>0</v>
      </c>
      <c r="BH151" s="257">
        <f>IF(N151="sníž. přenesená",J151,0)</f>
        <v>0</v>
      </c>
      <c r="BI151" s="257">
        <f>IF(N151="nulová",J151,0)</f>
        <v>0</v>
      </c>
      <c r="BJ151" s="19" t="s">
        <v>85</v>
      </c>
      <c r="BK151" s="257">
        <f>ROUND(I151*H151,2)</f>
        <v>0</v>
      </c>
      <c r="BL151" s="19" t="s">
        <v>175</v>
      </c>
      <c r="BM151" s="256" t="s">
        <v>675</v>
      </c>
    </row>
    <row r="152" spans="1:65" s="2" customFormat="1" ht="33" customHeight="1">
      <c r="A152" s="40"/>
      <c r="B152" s="41"/>
      <c r="C152" s="245" t="s">
        <v>361</v>
      </c>
      <c r="D152" s="245" t="s">
        <v>170</v>
      </c>
      <c r="E152" s="246" t="s">
        <v>361</v>
      </c>
      <c r="F152" s="247" t="s">
        <v>3482</v>
      </c>
      <c r="G152" s="248" t="s">
        <v>173</v>
      </c>
      <c r="H152" s="249">
        <v>37</v>
      </c>
      <c r="I152" s="250"/>
      <c r="J152" s="251">
        <f>ROUND(I152*H152,2)</f>
        <v>0</v>
      </c>
      <c r="K152" s="247" t="s">
        <v>1</v>
      </c>
      <c r="L152" s="46"/>
      <c r="M152" s="252" t="s">
        <v>1</v>
      </c>
      <c r="N152" s="253" t="s">
        <v>42</v>
      </c>
      <c r="O152" s="93"/>
      <c r="P152" s="254">
        <f>O152*H152</f>
        <v>0</v>
      </c>
      <c r="Q152" s="254">
        <v>0</v>
      </c>
      <c r="R152" s="254">
        <f>Q152*H152</f>
        <v>0</v>
      </c>
      <c r="S152" s="254">
        <v>0</v>
      </c>
      <c r="T152" s="255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56" t="s">
        <v>175</v>
      </c>
      <c r="AT152" s="256" t="s">
        <v>170</v>
      </c>
      <c r="AU152" s="256" t="s">
        <v>87</v>
      </c>
      <c r="AY152" s="19" t="s">
        <v>167</v>
      </c>
      <c r="BE152" s="257">
        <f>IF(N152="základní",J152,0)</f>
        <v>0</v>
      </c>
      <c r="BF152" s="257">
        <f>IF(N152="snížená",J152,0)</f>
        <v>0</v>
      </c>
      <c r="BG152" s="257">
        <f>IF(N152="zákl. přenesená",J152,0)</f>
        <v>0</v>
      </c>
      <c r="BH152" s="257">
        <f>IF(N152="sníž. přenesená",J152,0)</f>
        <v>0</v>
      </c>
      <c r="BI152" s="257">
        <f>IF(N152="nulová",J152,0)</f>
        <v>0</v>
      </c>
      <c r="BJ152" s="19" t="s">
        <v>85</v>
      </c>
      <c r="BK152" s="257">
        <f>ROUND(I152*H152,2)</f>
        <v>0</v>
      </c>
      <c r="BL152" s="19" t="s">
        <v>175</v>
      </c>
      <c r="BM152" s="256" t="s">
        <v>690</v>
      </c>
    </row>
    <row r="153" spans="1:63" s="12" customFormat="1" ht="22.8" customHeight="1">
      <c r="A153" s="12"/>
      <c r="B153" s="229"/>
      <c r="C153" s="230"/>
      <c r="D153" s="231" t="s">
        <v>76</v>
      </c>
      <c r="E153" s="243" t="s">
        <v>2681</v>
      </c>
      <c r="F153" s="243" t="s">
        <v>3483</v>
      </c>
      <c r="G153" s="230"/>
      <c r="H153" s="230"/>
      <c r="I153" s="233"/>
      <c r="J153" s="244">
        <f>BK153</f>
        <v>0</v>
      </c>
      <c r="K153" s="230"/>
      <c r="L153" s="235"/>
      <c r="M153" s="236"/>
      <c r="N153" s="237"/>
      <c r="O153" s="237"/>
      <c r="P153" s="238">
        <f>SUM(P154:P157)</f>
        <v>0</v>
      </c>
      <c r="Q153" s="237"/>
      <c r="R153" s="238">
        <f>SUM(R154:R157)</f>
        <v>0</v>
      </c>
      <c r="S153" s="237"/>
      <c r="T153" s="239">
        <f>SUM(T154:T157)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40" t="s">
        <v>85</v>
      </c>
      <c r="AT153" s="241" t="s">
        <v>76</v>
      </c>
      <c r="AU153" s="241" t="s">
        <v>85</v>
      </c>
      <c r="AY153" s="240" t="s">
        <v>167</v>
      </c>
      <c r="BK153" s="242">
        <f>SUM(BK154:BK157)</f>
        <v>0</v>
      </c>
    </row>
    <row r="154" spans="1:65" s="2" customFormat="1" ht="16.5" customHeight="1">
      <c r="A154" s="40"/>
      <c r="B154" s="41"/>
      <c r="C154" s="245" t="s">
        <v>365</v>
      </c>
      <c r="D154" s="245" t="s">
        <v>170</v>
      </c>
      <c r="E154" s="246" t="s">
        <v>365</v>
      </c>
      <c r="F154" s="247" t="s">
        <v>573</v>
      </c>
      <c r="G154" s="248" t="s">
        <v>348</v>
      </c>
      <c r="H154" s="249">
        <v>1</v>
      </c>
      <c r="I154" s="250"/>
      <c r="J154" s="251">
        <f>ROUND(I154*H154,2)</f>
        <v>0</v>
      </c>
      <c r="K154" s="247" t="s">
        <v>1</v>
      </c>
      <c r="L154" s="46"/>
      <c r="M154" s="252" t="s">
        <v>1</v>
      </c>
      <c r="N154" s="253" t="s">
        <v>42</v>
      </c>
      <c r="O154" s="93"/>
      <c r="P154" s="254">
        <f>O154*H154</f>
        <v>0</v>
      </c>
      <c r="Q154" s="254">
        <v>0</v>
      </c>
      <c r="R154" s="254">
        <f>Q154*H154</f>
        <v>0</v>
      </c>
      <c r="S154" s="254">
        <v>0</v>
      </c>
      <c r="T154" s="255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56" t="s">
        <v>175</v>
      </c>
      <c r="AT154" s="256" t="s">
        <v>170</v>
      </c>
      <c r="AU154" s="256" t="s">
        <v>87</v>
      </c>
      <c r="AY154" s="19" t="s">
        <v>167</v>
      </c>
      <c r="BE154" s="257">
        <f>IF(N154="základní",J154,0)</f>
        <v>0</v>
      </c>
      <c r="BF154" s="257">
        <f>IF(N154="snížená",J154,0)</f>
        <v>0</v>
      </c>
      <c r="BG154" s="257">
        <f>IF(N154="zákl. přenesená",J154,0)</f>
        <v>0</v>
      </c>
      <c r="BH154" s="257">
        <f>IF(N154="sníž. přenesená",J154,0)</f>
        <v>0</v>
      </c>
      <c r="BI154" s="257">
        <f>IF(N154="nulová",J154,0)</f>
        <v>0</v>
      </c>
      <c r="BJ154" s="19" t="s">
        <v>85</v>
      </c>
      <c r="BK154" s="257">
        <f>ROUND(I154*H154,2)</f>
        <v>0</v>
      </c>
      <c r="BL154" s="19" t="s">
        <v>175</v>
      </c>
      <c r="BM154" s="256" t="s">
        <v>701</v>
      </c>
    </row>
    <row r="155" spans="1:65" s="2" customFormat="1" ht="16.5" customHeight="1">
      <c r="A155" s="40"/>
      <c r="B155" s="41"/>
      <c r="C155" s="245" t="s">
        <v>372</v>
      </c>
      <c r="D155" s="245" t="s">
        <v>170</v>
      </c>
      <c r="E155" s="246" t="s">
        <v>372</v>
      </c>
      <c r="F155" s="247" t="s">
        <v>3484</v>
      </c>
      <c r="G155" s="248" t="s">
        <v>348</v>
      </c>
      <c r="H155" s="249">
        <v>1</v>
      </c>
      <c r="I155" s="250"/>
      <c r="J155" s="251">
        <f>ROUND(I155*H155,2)</f>
        <v>0</v>
      </c>
      <c r="K155" s="247" t="s">
        <v>1</v>
      </c>
      <c r="L155" s="46"/>
      <c r="M155" s="252" t="s">
        <v>1</v>
      </c>
      <c r="N155" s="253" t="s">
        <v>42</v>
      </c>
      <c r="O155" s="93"/>
      <c r="P155" s="254">
        <f>O155*H155</f>
        <v>0</v>
      </c>
      <c r="Q155" s="254">
        <v>0</v>
      </c>
      <c r="R155" s="254">
        <f>Q155*H155</f>
        <v>0</v>
      </c>
      <c r="S155" s="254">
        <v>0</v>
      </c>
      <c r="T155" s="255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56" t="s">
        <v>175</v>
      </c>
      <c r="AT155" s="256" t="s">
        <v>170</v>
      </c>
      <c r="AU155" s="256" t="s">
        <v>87</v>
      </c>
      <c r="AY155" s="19" t="s">
        <v>167</v>
      </c>
      <c r="BE155" s="257">
        <f>IF(N155="základní",J155,0)</f>
        <v>0</v>
      </c>
      <c r="BF155" s="257">
        <f>IF(N155="snížená",J155,0)</f>
        <v>0</v>
      </c>
      <c r="BG155" s="257">
        <f>IF(N155="zákl. přenesená",J155,0)</f>
        <v>0</v>
      </c>
      <c r="BH155" s="257">
        <f>IF(N155="sníž. přenesená",J155,0)</f>
        <v>0</v>
      </c>
      <c r="BI155" s="257">
        <f>IF(N155="nulová",J155,0)</f>
        <v>0</v>
      </c>
      <c r="BJ155" s="19" t="s">
        <v>85</v>
      </c>
      <c r="BK155" s="257">
        <f>ROUND(I155*H155,2)</f>
        <v>0</v>
      </c>
      <c r="BL155" s="19" t="s">
        <v>175</v>
      </c>
      <c r="BM155" s="256" t="s">
        <v>711</v>
      </c>
    </row>
    <row r="156" spans="1:65" s="2" customFormat="1" ht="16.5" customHeight="1">
      <c r="A156" s="40"/>
      <c r="B156" s="41"/>
      <c r="C156" s="245" t="s">
        <v>380</v>
      </c>
      <c r="D156" s="245" t="s">
        <v>170</v>
      </c>
      <c r="E156" s="246" t="s">
        <v>380</v>
      </c>
      <c r="F156" s="247" t="s">
        <v>3485</v>
      </c>
      <c r="G156" s="248" t="s">
        <v>348</v>
      </c>
      <c r="H156" s="249">
        <v>1</v>
      </c>
      <c r="I156" s="250"/>
      <c r="J156" s="251">
        <f>ROUND(I156*H156,2)</f>
        <v>0</v>
      </c>
      <c r="K156" s="247" t="s">
        <v>1</v>
      </c>
      <c r="L156" s="46"/>
      <c r="M156" s="252" t="s">
        <v>1</v>
      </c>
      <c r="N156" s="253" t="s">
        <v>42</v>
      </c>
      <c r="O156" s="93"/>
      <c r="P156" s="254">
        <f>O156*H156</f>
        <v>0</v>
      </c>
      <c r="Q156" s="254">
        <v>0</v>
      </c>
      <c r="R156" s="254">
        <f>Q156*H156</f>
        <v>0</v>
      </c>
      <c r="S156" s="254">
        <v>0</v>
      </c>
      <c r="T156" s="255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56" t="s">
        <v>175</v>
      </c>
      <c r="AT156" s="256" t="s">
        <v>170</v>
      </c>
      <c r="AU156" s="256" t="s">
        <v>87</v>
      </c>
      <c r="AY156" s="19" t="s">
        <v>167</v>
      </c>
      <c r="BE156" s="257">
        <f>IF(N156="základní",J156,0)</f>
        <v>0</v>
      </c>
      <c r="BF156" s="257">
        <f>IF(N156="snížená",J156,0)</f>
        <v>0</v>
      </c>
      <c r="BG156" s="257">
        <f>IF(N156="zákl. přenesená",J156,0)</f>
        <v>0</v>
      </c>
      <c r="BH156" s="257">
        <f>IF(N156="sníž. přenesená",J156,0)</f>
        <v>0</v>
      </c>
      <c r="BI156" s="257">
        <f>IF(N156="nulová",J156,0)</f>
        <v>0</v>
      </c>
      <c r="BJ156" s="19" t="s">
        <v>85</v>
      </c>
      <c r="BK156" s="257">
        <f>ROUND(I156*H156,2)</f>
        <v>0</v>
      </c>
      <c r="BL156" s="19" t="s">
        <v>175</v>
      </c>
      <c r="BM156" s="256" t="s">
        <v>719</v>
      </c>
    </row>
    <row r="157" spans="1:65" s="2" customFormat="1" ht="16.5" customHeight="1">
      <c r="A157" s="40"/>
      <c r="B157" s="41"/>
      <c r="C157" s="245" t="s">
        <v>388</v>
      </c>
      <c r="D157" s="245" t="s">
        <v>170</v>
      </c>
      <c r="E157" s="246" t="s">
        <v>388</v>
      </c>
      <c r="F157" s="247" t="s">
        <v>3486</v>
      </c>
      <c r="G157" s="248" t="s">
        <v>348</v>
      </c>
      <c r="H157" s="249">
        <v>1</v>
      </c>
      <c r="I157" s="250"/>
      <c r="J157" s="251">
        <f>ROUND(I157*H157,2)</f>
        <v>0</v>
      </c>
      <c r="K157" s="247" t="s">
        <v>1</v>
      </c>
      <c r="L157" s="46"/>
      <c r="M157" s="319" t="s">
        <v>1</v>
      </c>
      <c r="N157" s="320" t="s">
        <v>42</v>
      </c>
      <c r="O157" s="321"/>
      <c r="P157" s="322">
        <f>O157*H157</f>
        <v>0</v>
      </c>
      <c r="Q157" s="322">
        <v>0</v>
      </c>
      <c r="R157" s="322">
        <f>Q157*H157</f>
        <v>0</v>
      </c>
      <c r="S157" s="322">
        <v>0</v>
      </c>
      <c r="T157" s="323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56" t="s">
        <v>175</v>
      </c>
      <c r="AT157" s="256" t="s">
        <v>170</v>
      </c>
      <c r="AU157" s="256" t="s">
        <v>87</v>
      </c>
      <c r="AY157" s="19" t="s">
        <v>167</v>
      </c>
      <c r="BE157" s="257">
        <f>IF(N157="základní",J157,0)</f>
        <v>0</v>
      </c>
      <c r="BF157" s="257">
        <f>IF(N157="snížená",J157,0)</f>
        <v>0</v>
      </c>
      <c r="BG157" s="257">
        <f>IF(N157="zákl. přenesená",J157,0)</f>
        <v>0</v>
      </c>
      <c r="BH157" s="257">
        <f>IF(N157="sníž. přenesená",J157,0)</f>
        <v>0</v>
      </c>
      <c r="BI157" s="257">
        <f>IF(N157="nulová",J157,0)</f>
        <v>0</v>
      </c>
      <c r="BJ157" s="19" t="s">
        <v>85</v>
      </c>
      <c r="BK157" s="257">
        <f>ROUND(I157*H157,2)</f>
        <v>0</v>
      </c>
      <c r="BL157" s="19" t="s">
        <v>175</v>
      </c>
      <c r="BM157" s="256" t="s">
        <v>729</v>
      </c>
    </row>
    <row r="158" spans="1:31" s="2" customFormat="1" ht="6.95" customHeight="1">
      <c r="A158" s="40"/>
      <c r="B158" s="68"/>
      <c r="C158" s="69"/>
      <c r="D158" s="69"/>
      <c r="E158" s="69"/>
      <c r="F158" s="69"/>
      <c r="G158" s="69"/>
      <c r="H158" s="69"/>
      <c r="I158" s="194"/>
      <c r="J158" s="69"/>
      <c r="K158" s="69"/>
      <c r="L158" s="46"/>
      <c r="M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</row>
  </sheetData>
  <sheetProtection password="BABA" sheet="1" objects="1" scenarios="1" formatColumns="0" formatRows="0" autoFilter="0"/>
  <autoFilter ref="C123:K15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LAPTOP-3K6SH6NF\KL</dc:creator>
  <cp:keywords/>
  <dc:description/>
  <cp:lastModifiedBy>LAPTOP-3K6SH6NF\KL</cp:lastModifiedBy>
  <dcterms:created xsi:type="dcterms:W3CDTF">2020-07-28T19:45:20Z</dcterms:created>
  <dcterms:modified xsi:type="dcterms:W3CDTF">2020-07-28T19:46:10Z</dcterms:modified>
  <cp:category/>
  <cp:version/>
  <cp:contentType/>
  <cp:contentStatus/>
</cp:coreProperties>
</file>