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L\Zakázky\2021\Psáry - Kutná\aktual\"/>
    </mc:Choice>
  </mc:AlternateContent>
  <bookViews>
    <workbookView xWindow="0" yWindow="0" windowWidth="0" windowHeight="0"/>
  </bookViews>
  <sheets>
    <sheet name="Rekapitulace stavby" sheetId="1" r:id="rId1"/>
    <sheet name="101 - Rekonstrukce ulice ..." sheetId="2" r:id="rId2"/>
    <sheet name="VON - Vedlejší a ostatní 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'101 - Rekonstrukce ulice ...'!$C$88:$K$349</definedName>
    <definedName name="_xlnm.Print_Area" localSheetId="1">'101 - Rekonstrukce ulice ...'!$C$4:$J$39,'101 - Rekonstrukce ulice ...'!$C$45:$J$70,'101 - Rekonstrukce ulice ...'!$C$76:$K$349</definedName>
    <definedName name="_xlnm.Print_Titles" localSheetId="1">'101 - Rekonstrukce ulice ...'!$88:$88</definedName>
    <definedName name="_xlnm._FilterDatabase" localSheetId="2" hidden="1">'VON - Vedlejší a ostatní ...'!$C$82:$K$109</definedName>
    <definedName name="_xlnm.Print_Area" localSheetId="2">'VON - Vedlejší a ostatní ...'!$C$4:$J$39,'VON - Vedlejší a ostatní ...'!$C$45:$J$64,'VON - Vedlejší a ostatní ...'!$C$70:$K$109</definedName>
    <definedName name="_xlnm.Print_Titles" localSheetId="2">'VON - Vedlejší a ostatní ...'!$82:$82</definedName>
    <definedName name="_xlnm.Print_Area" localSheetId="3">'Seznam figur'!$C$4:$G$52</definedName>
    <definedName name="_xlnm.Print_Titles" localSheetId="3">'Seznam figur'!$9:$9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56"/>
  <c i="3" r="J35"/>
  <c i="1" r="AX56"/>
  <c i="3"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6"/>
  <c r="BH86"/>
  <c r="BG86"/>
  <c r="BF86"/>
  <c r="T86"/>
  <c r="T85"/>
  <c r="R86"/>
  <c r="R85"/>
  <c r="P86"/>
  <c r="P85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2" r="J37"/>
  <c r="J36"/>
  <c i="1" r="AY55"/>
  <c i="2" r="J35"/>
  <c i="1" r="AX55"/>
  <c i="2" r="BI349"/>
  <c r="BH349"/>
  <c r="BG349"/>
  <c r="BF349"/>
  <c r="T349"/>
  <c r="R349"/>
  <c r="P349"/>
  <c r="BI347"/>
  <c r="BH347"/>
  <c r="BG347"/>
  <c r="BF347"/>
  <c r="T347"/>
  <c r="R347"/>
  <c r="P347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8"/>
  <c r="BH338"/>
  <c r="BG338"/>
  <c r="BF338"/>
  <c r="T338"/>
  <c r="R338"/>
  <c r="P338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6"/>
  <c r="BH326"/>
  <c r="BG326"/>
  <c r="BF326"/>
  <c r="T326"/>
  <c r="R326"/>
  <c r="P326"/>
  <c r="BI325"/>
  <c r="BH325"/>
  <c r="BG325"/>
  <c r="BF325"/>
  <c r="T325"/>
  <c r="R325"/>
  <c r="P325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7"/>
  <c r="BH317"/>
  <c r="BG317"/>
  <c r="BF317"/>
  <c r="T317"/>
  <c r="R317"/>
  <c r="P317"/>
  <c r="BI314"/>
  <c r="BH314"/>
  <c r="BG314"/>
  <c r="BF314"/>
  <c r="T314"/>
  <c r="R314"/>
  <c r="P314"/>
  <c r="BI313"/>
  <c r="BH313"/>
  <c r="BG313"/>
  <c r="BF313"/>
  <c r="T313"/>
  <c r="R313"/>
  <c r="P313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5"/>
  <c r="BH305"/>
  <c r="BG305"/>
  <c r="BF305"/>
  <c r="T305"/>
  <c r="R305"/>
  <c r="P305"/>
  <c r="BI303"/>
  <c r="BH303"/>
  <c r="BG303"/>
  <c r="BF303"/>
  <c r="T303"/>
  <c r="R303"/>
  <c r="P303"/>
  <c r="BI299"/>
  <c r="BH299"/>
  <c r="BG299"/>
  <c r="BF299"/>
  <c r="T299"/>
  <c r="R299"/>
  <c r="P299"/>
  <c r="BI297"/>
  <c r="BH297"/>
  <c r="BG297"/>
  <c r="BF297"/>
  <c r="T297"/>
  <c r="R297"/>
  <c r="P297"/>
  <c r="BI295"/>
  <c r="BH295"/>
  <c r="BG295"/>
  <c r="BF295"/>
  <c r="T295"/>
  <c r="R295"/>
  <c r="P295"/>
  <c r="BI291"/>
  <c r="BH291"/>
  <c r="BG291"/>
  <c r="BF291"/>
  <c r="T291"/>
  <c r="R291"/>
  <c r="P291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78"/>
  <c r="BH278"/>
  <c r="BG278"/>
  <c r="BF278"/>
  <c r="T278"/>
  <c r="R278"/>
  <c r="P278"/>
  <c r="BI272"/>
  <c r="BH272"/>
  <c r="BG272"/>
  <c r="BF272"/>
  <c r="T272"/>
  <c r="R272"/>
  <c r="P272"/>
  <c r="BI270"/>
  <c r="BH270"/>
  <c r="BG270"/>
  <c r="BF270"/>
  <c r="T270"/>
  <c r="R270"/>
  <c r="P270"/>
  <c r="BI256"/>
  <c r="BH256"/>
  <c r="BG256"/>
  <c r="BF256"/>
  <c r="T256"/>
  <c r="R256"/>
  <c r="P256"/>
  <c r="BI253"/>
  <c r="BH253"/>
  <c r="BG253"/>
  <c r="BF253"/>
  <c r="T253"/>
  <c r="R253"/>
  <c r="P253"/>
  <c r="BI248"/>
  <c r="BH248"/>
  <c r="BG248"/>
  <c r="BF248"/>
  <c r="T248"/>
  <c r="R248"/>
  <c r="P248"/>
  <c r="BI246"/>
  <c r="BH246"/>
  <c r="BG246"/>
  <c r="BF246"/>
  <c r="T246"/>
  <c r="R246"/>
  <c r="P246"/>
  <c r="BI241"/>
  <c r="BH241"/>
  <c r="BG241"/>
  <c r="BF241"/>
  <c r="T241"/>
  <c r="R241"/>
  <c r="P241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29"/>
  <c r="BH229"/>
  <c r="BG229"/>
  <c r="BF229"/>
  <c r="T229"/>
  <c r="R229"/>
  <c r="P229"/>
  <c r="BI223"/>
  <c r="BH223"/>
  <c r="BG223"/>
  <c r="BF223"/>
  <c r="T223"/>
  <c r="R223"/>
  <c r="P223"/>
  <c r="BI220"/>
  <c r="BH220"/>
  <c r="BG220"/>
  <c r="BF220"/>
  <c r="T220"/>
  <c r="R220"/>
  <c r="P220"/>
  <c r="BI218"/>
  <c r="BH218"/>
  <c r="BG218"/>
  <c r="BF218"/>
  <c r="T218"/>
  <c r="R218"/>
  <c r="P218"/>
  <c r="BI214"/>
  <c r="BH214"/>
  <c r="BG214"/>
  <c r="BF214"/>
  <c r="T214"/>
  <c r="R214"/>
  <c r="P214"/>
  <c r="BI213"/>
  <c r="BH213"/>
  <c r="BG213"/>
  <c r="BF213"/>
  <c r="T213"/>
  <c r="R213"/>
  <c r="P213"/>
  <c r="BI209"/>
  <c r="BH209"/>
  <c r="BG209"/>
  <c r="BF209"/>
  <c r="T209"/>
  <c r="R209"/>
  <c r="P209"/>
  <c r="BI208"/>
  <c r="BH208"/>
  <c r="BG208"/>
  <c r="BF208"/>
  <c r="T208"/>
  <c r="R208"/>
  <c r="P208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7"/>
  <c r="BH187"/>
  <c r="BG187"/>
  <c r="BF187"/>
  <c r="T187"/>
  <c r="R187"/>
  <c r="P187"/>
  <c r="BI186"/>
  <c r="BH186"/>
  <c r="BG186"/>
  <c r="BF186"/>
  <c r="T186"/>
  <c r="R186"/>
  <c r="P186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68"/>
  <c r="BH168"/>
  <c r="BG168"/>
  <c r="BF168"/>
  <c r="T168"/>
  <c r="R168"/>
  <c r="P168"/>
  <c r="BI166"/>
  <c r="BH166"/>
  <c r="BG166"/>
  <c r="BF166"/>
  <c r="T166"/>
  <c r="R166"/>
  <c r="P166"/>
  <c r="BI160"/>
  <c r="BH160"/>
  <c r="BG160"/>
  <c r="BF160"/>
  <c r="T160"/>
  <c r="R160"/>
  <c r="P160"/>
  <c r="BI156"/>
  <c r="BH156"/>
  <c r="BG156"/>
  <c r="BF156"/>
  <c r="T156"/>
  <c r="R156"/>
  <c r="P156"/>
  <c r="BI154"/>
  <c r="BH154"/>
  <c r="BG154"/>
  <c r="BF154"/>
  <c r="T154"/>
  <c r="R154"/>
  <c r="P154"/>
  <c r="BI147"/>
  <c r="BH147"/>
  <c r="BG147"/>
  <c r="BF147"/>
  <c r="T147"/>
  <c r="R147"/>
  <c r="P147"/>
  <c r="BI141"/>
  <c r="BH141"/>
  <c r="BG141"/>
  <c r="BF141"/>
  <c r="T141"/>
  <c r="R141"/>
  <c r="P141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4"/>
  <c r="BH114"/>
  <c r="BG114"/>
  <c r="BF114"/>
  <c r="T114"/>
  <c r="R114"/>
  <c r="P114"/>
  <c r="BI112"/>
  <c r="BH112"/>
  <c r="BG112"/>
  <c r="BF112"/>
  <c r="T112"/>
  <c r="R112"/>
  <c r="P112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86"/>
  <c r="J17"/>
  <c r="J12"/>
  <c r="J83"/>
  <c r="E7"/>
  <c r="E79"/>
  <c i="1" r="L50"/>
  <c r="AM50"/>
  <c r="AM49"/>
  <c r="L49"/>
  <c r="AM47"/>
  <c r="L47"/>
  <c r="L45"/>
  <c r="L44"/>
  <c i="2" r="J124"/>
  <c r="J114"/>
  <c r="J105"/>
  <c r="J103"/>
  <c r="BK97"/>
  <c i="3" r="BK105"/>
  <c r="BK99"/>
  <c r="BK97"/>
  <c r="J95"/>
  <c r="BK93"/>
  <c r="J91"/>
  <c r="J86"/>
  <c i="2" r="BK345"/>
  <c r="J343"/>
  <c r="BK341"/>
  <c r="BK338"/>
  <c r="BK335"/>
  <c r="BK333"/>
  <c r="BK329"/>
  <c r="J326"/>
  <c r="BK322"/>
  <c r="J318"/>
  <c r="J313"/>
  <c r="J308"/>
  <c r="BK306"/>
  <c r="BK299"/>
  <c r="J291"/>
  <c r="BK288"/>
  <c r="BK286"/>
  <c r="BK283"/>
  <c r="BK281"/>
  <c r="J272"/>
  <c r="BK253"/>
  <c r="J246"/>
  <c r="BK235"/>
  <c r="J229"/>
  <c r="J220"/>
  <c r="BK209"/>
  <c r="BK199"/>
  <c r="J191"/>
  <c r="J186"/>
  <c r="BK174"/>
  <c r="J168"/>
  <c r="BK156"/>
  <c r="J122"/>
  <c r="BK112"/>
  <c r="BK103"/>
  <c r="J97"/>
  <c r="J92"/>
  <c i="3" r="J105"/>
  <c r="BK101"/>
  <c r="BK95"/>
  <c r="J89"/>
  <c i="2" r="J349"/>
  <c r="J341"/>
  <c r="J338"/>
  <c r="J333"/>
  <c r="BK325"/>
  <c r="J320"/>
  <c r="J314"/>
  <c r="J306"/>
  <c r="BK303"/>
  <c r="J295"/>
  <c r="J283"/>
  <c r="BK270"/>
  <c r="J253"/>
  <c r="BK246"/>
  <c r="BK223"/>
  <c r="J218"/>
  <c r="BK208"/>
  <c r="J201"/>
  <c r="J197"/>
  <c r="J193"/>
  <c r="BK186"/>
  <c r="J174"/>
  <c r="BK166"/>
  <c r="J156"/>
  <c r="BK141"/>
  <c r="BK120"/>
  <c r="BK114"/>
  <c r="BK105"/>
  <c r="J94"/>
  <c i="3" r="BK107"/>
  <c r="J97"/>
  <c r="BK89"/>
  <c i="2" r="BK349"/>
  <c r="J345"/>
  <c r="BK331"/>
  <c r="J325"/>
  <c r="BK318"/>
  <c r="J317"/>
  <c r="BK313"/>
  <c r="BK305"/>
  <c r="J297"/>
  <c r="J288"/>
  <c r="J278"/>
  <c r="BK241"/>
  <c r="J237"/>
  <c r="J235"/>
  <c r="J233"/>
  <c r="BK229"/>
  <c r="BK218"/>
  <c r="J214"/>
  <c r="J213"/>
  <c r="J209"/>
  <c r="J208"/>
  <c r="J204"/>
  <c r="J203"/>
  <c r="BK201"/>
  <c r="J195"/>
  <c r="BK193"/>
  <c r="BK191"/>
  <c r="J182"/>
  <c r="J178"/>
  <c r="J172"/>
  <c r="J166"/>
  <c r="J154"/>
  <c r="J147"/>
  <c r="J141"/>
  <c r="J126"/>
  <c r="BK122"/>
  <c r="J120"/>
  <c r="BK107"/>
  <c r="BK310"/>
  <c r="J303"/>
  <c r="BK295"/>
  <c r="BK278"/>
  <c r="J256"/>
  <c r="BK248"/>
  <c r="J241"/>
  <c r="BK233"/>
  <c r="J223"/>
  <c r="BK214"/>
  <c r="BK203"/>
  <c r="BK197"/>
  <c r="J187"/>
  <c r="BK182"/>
  <c r="BK172"/>
  <c r="BK160"/>
  <c r="BK147"/>
  <c r="BK126"/>
  <c r="BK118"/>
  <c r="J107"/>
  <c r="BK101"/>
  <c r="BK94"/>
  <c i="3" r="J107"/>
  <c r="BK103"/>
  <c r="J99"/>
  <c r="BK91"/>
  <c r="BK86"/>
  <c i="2" r="BK347"/>
  <c r="J339"/>
  <c r="J335"/>
  <c r="J331"/>
  <c r="J329"/>
  <c r="J322"/>
  <c r="BK317"/>
  <c r="J310"/>
  <c r="J305"/>
  <c r="BK297"/>
  <c r="J286"/>
  <c r="BK272"/>
  <c r="BK256"/>
  <c r="J248"/>
  <c r="BK237"/>
  <c r="BK220"/>
  <c r="BK213"/>
  <c r="BK204"/>
  <c r="J199"/>
  <c r="BK195"/>
  <c r="BK187"/>
  <c r="BK178"/>
  <c r="BK168"/>
  <c r="J160"/>
  <c r="BK154"/>
  <c r="BK124"/>
  <c r="J118"/>
  <c r="J112"/>
  <c r="J101"/>
  <c r="BK92"/>
  <c i="1" r="AS54"/>
  <c i="3" r="J103"/>
  <c r="J101"/>
  <c r="J93"/>
  <c i="2" r="J347"/>
  <c r="BK343"/>
  <c r="BK339"/>
  <c r="BK326"/>
  <c r="BK320"/>
  <c r="BK314"/>
  <c r="BK308"/>
  <c r="J299"/>
  <c r="BK291"/>
  <c r="J281"/>
  <c r="J270"/>
  <c l="1" r="T91"/>
  <c r="R222"/>
  <c r="P280"/>
  <c r="BK312"/>
  <c r="J312"/>
  <c r="J64"/>
  <c r="R312"/>
  <c r="R324"/>
  <c r="R328"/>
  <c r="R327"/>
  <c r="P337"/>
  <c r="P336"/>
  <c r="P91"/>
  <c r="BK222"/>
  <c r="J222"/>
  <c r="J62"/>
  <c r="T222"/>
  <c r="R280"/>
  <c r="P312"/>
  <c r="BK324"/>
  <c r="J324"/>
  <c r="J65"/>
  <c r="T324"/>
  <c r="BK328"/>
  <c r="BK327"/>
  <c r="J327"/>
  <c r="J66"/>
  <c r="T328"/>
  <c r="T327"/>
  <c r="R337"/>
  <c r="R336"/>
  <c i="3" r="P88"/>
  <c i="2" r="BK91"/>
  <c r="J91"/>
  <c r="J61"/>
  <c r="R91"/>
  <c r="R90"/>
  <c r="R89"/>
  <c r="P222"/>
  <c r="BK280"/>
  <c r="J280"/>
  <c r="J63"/>
  <c r="T280"/>
  <c r="T312"/>
  <c r="P324"/>
  <c r="P328"/>
  <c r="P327"/>
  <c r="BK337"/>
  <c r="J337"/>
  <c r="J69"/>
  <c r="T337"/>
  <c r="T336"/>
  <c i="3" r="BK88"/>
  <c r="J88"/>
  <c r="J62"/>
  <c r="R88"/>
  <c r="T88"/>
  <c r="BK104"/>
  <c r="J104"/>
  <c r="J63"/>
  <c r="P104"/>
  <c r="R104"/>
  <c r="T104"/>
  <c i="2" r="BE103"/>
  <c r="BE112"/>
  <c r="BE118"/>
  <c r="BE126"/>
  <c r="BE147"/>
  <c r="BE166"/>
  <c r="BE172"/>
  <c r="BE182"/>
  <c r="BE186"/>
  <c r="BE193"/>
  <c r="BE203"/>
  <c r="BE208"/>
  <c r="BE214"/>
  <c r="BE218"/>
  <c r="BE229"/>
  <c r="BE235"/>
  <c r="BE241"/>
  <c r="BE253"/>
  <c r="BE270"/>
  <c r="BE283"/>
  <c r="BE299"/>
  <c r="BE305"/>
  <c r="BE310"/>
  <c r="BE313"/>
  <c r="BE314"/>
  <c r="BE318"/>
  <c r="BE345"/>
  <c i="3" r="E48"/>
  <c r="J52"/>
  <c r="BE86"/>
  <c r="BE89"/>
  <c r="BE93"/>
  <c r="BK85"/>
  <c r="J85"/>
  <c r="J61"/>
  <c i="2" r="BE92"/>
  <c r="BE97"/>
  <c r="BE107"/>
  <c r="BE114"/>
  <c r="BE122"/>
  <c r="BE124"/>
  <c r="BE141"/>
  <c r="BE154"/>
  <c r="BE156"/>
  <c r="BE168"/>
  <c r="BE174"/>
  <c r="BE178"/>
  <c r="BE195"/>
  <c r="BE201"/>
  <c r="BE209"/>
  <c r="BE213"/>
  <c r="BE233"/>
  <c r="BE237"/>
  <c r="BE246"/>
  <c r="BE248"/>
  <c r="BE272"/>
  <c r="BE278"/>
  <c r="BE281"/>
  <c r="BE286"/>
  <c r="BE291"/>
  <c r="BE297"/>
  <c r="BE308"/>
  <c r="BE317"/>
  <c r="BE320"/>
  <c r="BE331"/>
  <c r="BE335"/>
  <c r="BE339"/>
  <c i="3" r="F55"/>
  <c r="BE91"/>
  <c r="BE95"/>
  <c r="BE97"/>
  <c r="BE99"/>
  <c r="BE101"/>
  <c r="BE107"/>
  <c i="2" r="E48"/>
  <c r="J52"/>
  <c r="F55"/>
  <c r="BE94"/>
  <c r="BE101"/>
  <c r="BE105"/>
  <c r="BE120"/>
  <c r="BE160"/>
  <c r="BE187"/>
  <c r="BE191"/>
  <c r="BE197"/>
  <c r="BE199"/>
  <c r="BE204"/>
  <c r="BE220"/>
  <c r="BE223"/>
  <c r="BE256"/>
  <c r="BE288"/>
  <c r="BE295"/>
  <c r="BE303"/>
  <c r="BE306"/>
  <c r="BE322"/>
  <c r="BE325"/>
  <c r="BE326"/>
  <c r="BE329"/>
  <c r="BE333"/>
  <c r="BE338"/>
  <c r="BE341"/>
  <c r="BE343"/>
  <c r="BE347"/>
  <c r="BE349"/>
  <c i="3" r="BE103"/>
  <c r="BE105"/>
  <c r="F34"/>
  <c i="1" r="BA56"/>
  <c i="3" r="F36"/>
  <c i="1" r="BC56"/>
  <c i="2" r="F34"/>
  <c i="1" r="BA55"/>
  <c i="3" r="F35"/>
  <c i="1" r="BB56"/>
  <c i="2" r="F36"/>
  <c i="1" r="BC55"/>
  <c i="2" r="F35"/>
  <c i="1" r="BB55"/>
  <c i="2" r="F37"/>
  <c i="1" r="BD55"/>
  <c i="3" r="F37"/>
  <c i="1" r="BD56"/>
  <c i="3" r="J34"/>
  <c i="1" r="AW56"/>
  <c i="2" r="J34"/>
  <c i="1" r="AW55"/>
  <c i="3" l="1" r="P84"/>
  <c r="P83"/>
  <c i="1" r="AU56"/>
  <c i="3" r="T84"/>
  <c r="T83"/>
  <c r="R84"/>
  <c r="R83"/>
  <c i="2" r="P90"/>
  <c r="P89"/>
  <c i="1" r="AU55"/>
  <c i="2" r="T90"/>
  <c r="T89"/>
  <c r="BK90"/>
  <c r="J90"/>
  <c r="J60"/>
  <c r="BK336"/>
  <c r="J336"/>
  <c r="J68"/>
  <c i="3" r="BK84"/>
  <c r="J84"/>
  <c r="J60"/>
  <c i="2" r="J328"/>
  <c r="J67"/>
  <c i="1" r="BD54"/>
  <c r="W33"/>
  <c r="BB54"/>
  <c r="W31"/>
  <c r="BA54"/>
  <c r="W30"/>
  <c r="BC54"/>
  <c r="W32"/>
  <c i="2" r="J33"/>
  <c i="1" r="AV55"/>
  <c r="AT55"/>
  <c r="AU54"/>
  <c i="2" r="F33"/>
  <c i="1" r="AZ55"/>
  <c i="3" r="F33"/>
  <c i="1" r="AZ56"/>
  <c i="3" r="J33"/>
  <c i="1" r="AV56"/>
  <c r="AT56"/>
  <c i="2" l="1" r="BK89"/>
  <c r="J89"/>
  <c r="J59"/>
  <c i="3" r="BK83"/>
  <c r="J83"/>
  <c i="1" r="AY54"/>
  <c r="AW54"/>
  <c r="AK30"/>
  <c i="3" r="J30"/>
  <c i="1" r="AG56"/>
  <c r="AN56"/>
  <c r="AZ54"/>
  <c r="AV54"/>
  <c r="AK29"/>
  <c r="AX54"/>
  <c i="3" l="1" r="J39"/>
  <c r="J59"/>
  <c i="1" r="W29"/>
  <c r="AT54"/>
  <c i="2" r="J30"/>
  <c i="1" r="AG55"/>
  <c r="AN55"/>
  <c i="2" l="1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<sst xmlns="http://schemas.openxmlformats.org/spreadsheetml/2006/main">
  <si>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</si>
  <si>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</si>
  <si>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</si>
  <si>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</si>
  <si>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</si>
  <si>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{93f6f77b-b22b-4b51-9006-0815c7914bfb}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</si>
  <si>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</si>
  <si>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</si>
  <si>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</si>
  <si>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</si>
  <si>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</si>
  <si>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</si>
  <si>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</si>
  <si>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</si>
  <si>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21-23-II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</si>
  <si>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</si>
  <si>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</si>
  <si>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ulice Kutná, Psáry</t>
  </si>
  <si>
    <t>KSO:</t>
  </si>
  <si>
    <t>822 23 72</t>
  </si>
  <si>
    <t>CC-CZ:</t>
  </si>
  <si>
    <t>21121</t>
  </si>
  <si>
    <t>Místo:</t>
  </si>
  <si>
    <t>Psáry</t>
  </si>
  <si>
    <t>Datum:</t>
  </si>
  <si>
    <t>17. 5. 2021</t>
  </si>
  <si>
    <t>CZ-CPA:</t>
  </si>
  <si>
    <t>42.11.10</t>
  </si>
  <si>
    <t>Zadavatel:</t>
  </si>
  <si>
    <t>IČ:</t>
  </si>
  <si>
    <t>00241580</t>
  </si>
  <si>
    <t>Obec Psáry</t>
  </si>
  <si>
    <t>DIČ:</t>
  </si>
  <si>
    <t>CZ00241580</t>
  </si>
  <si>
    <t>Uchazeč:</t>
  </si>
  <si>
    <t>Vyplň údaj</t>
  </si>
  <si>
    <t>Projektant:</t>
  </si>
  <si>
    <t>03833861</t>
  </si>
  <si>
    <t>AllPlan Projekt s.r.o.</t>
  </si>
  <si>
    <t/>
  </si>
  <si>
    <t>True</t>
  </si>
  <si>
    <t>Zpracovatel:</t>
  </si>
  <si>
    <t>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</si>
  <si>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</si>
  <si>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</si>
  <si>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</si>
  <si>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</si>
  <si>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</si>
  <si>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</si>
  <si>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</si>
  <si>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</si>
  <si>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</si>
  <si>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</si>
  <si>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</si>
  <si>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</si>
  <si>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</si>
  <si>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</si>
  <si>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</si>
  <si>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</si>
  <si>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</si>
  <si>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</si>
  <si>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</si>
  <si>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</si>
  <si>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</si>
  <si>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</si>
  <si>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</si>
  <si>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</si>
  <si>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</si>
  <si>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</si>
  <si>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</si>
  <si>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</si>
  <si>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</si>
  <si>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</si>
  <si>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</si>
  <si>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</si>
  <si>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</si>
  <si>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</si>
  <si>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</si>
  <si>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</si>
  <si>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</si>
  <si>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</si>
  <si>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</si>
  <si>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</si>
  <si>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</si>
  <si>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</si>
  <si>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Rekonstrukce ulice Kutná</t>
  </si>
  <si>
    <t>STA</t>
  </si>
  <si>
    <t>1</t>
  </si>
  <si>
    <t>{fa709ffc-24ff-4b62-939c-dca74cd99f53}</t>
  </si>
  <si>
    <t>2</t>
  </si>
  <si>
    <t>VON</t>
  </si>
  <si>
    <t>Vedlejší a ostatní náklady</t>
  </si>
  <si>
    <t>{b911ad10-534d-4b3c-82ce-c43a47143a33}</t>
  </si>
  <si>
    <t>Bet_dl8</t>
  </si>
  <si>
    <t>Betonová dlažba tl. 80mm - vjezdy</t>
  </si>
  <si>
    <t>m2</t>
  </si>
  <si>
    <t>158,278</t>
  </si>
  <si>
    <t>Dren_dl</t>
  </si>
  <si>
    <t>Drenážní dlažba</t>
  </si>
  <si>
    <t>115,94</t>
  </si>
  <si>
    <t>KRYCÍ LIST SOUPISU PRACÍ</t>
  </si>
  <si>
    <t>Zatravnění</t>
  </si>
  <si>
    <t>Plocha pro zatravnění</t>
  </si>
  <si>
    <t>275,25</t>
  </si>
  <si>
    <t>Objekt:</t>
  </si>
  <si>
    <t>101 - Rekonstrukce ulice Kutná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</si>
  <si>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</si>
  <si>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</si>
  <si>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</si>
  <si>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</si>
  <si>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</si>
  <si>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</si>
  <si>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</si>
  <si>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</si>
  <si>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</si>
  <si>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</si>
  <si>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</si>
  <si>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</si>
  <si>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</si>
  <si>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</si>
  <si>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</si>
  <si>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</si>
  <si>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</si>
  <si>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</si>
  <si>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</si>
  <si>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</si>
  <si>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</si>
  <si>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</si>
  <si>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</si>
  <si>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</si>
  <si>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</si>
  <si>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</si>
  <si>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</si>
  <si>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</si>
  <si>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</si>
  <si>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</si>
  <si>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</si>
  <si>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</si>
  <si>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</si>
  <si>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</si>
  <si>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2021 01</t>
  </si>
  <si>
    <t>4</t>
  </si>
  <si>
    <t>-1397493573</t>
  </si>
  <si>
    <t>VV</t>
  </si>
  <si>
    <t>10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</si>
  <si>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</si>
  <si>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</si>
  <si>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1220730974</t>
  </si>
  <si>
    <t>"vstupy"1,5</t>
  </si>
  <si>
    <t>Součet</t>
  </si>
  <si>
    <t>3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</si>
  <si>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</si>
  <si>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</si>
  <si>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-515103561</t>
  </si>
  <si>
    <t>"předláždění vjezdů"3,95*0,5</t>
  </si>
  <si>
    <t>5,5*0,5"vb 0,11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</si>
  <si>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</si>
  <si>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</si>
  <si>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-1444093397</t>
  </si>
  <si>
    <t>"vjezdy"7,1+14,26</t>
  </si>
  <si>
    <t>5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</si>
  <si>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</si>
  <si>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</si>
  <si>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-420080899</t>
  </si>
  <si>
    <t>"asf"62,62</t>
  </si>
  <si>
    <t>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</si>
  <si>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</si>
  <si>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</si>
  <si>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-1767390373</t>
  </si>
  <si>
    <t>"dlažba 60mm"1,5</t>
  </si>
  <si>
    <t>7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</si>
  <si>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</si>
  <si>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</si>
  <si>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-1904747500</t>
  </si>
  <si>
    <t>"dlažba 80mm"21,36</t>
  </si>
  <si>
    <t>"beton"48,89</t>
  </si>
  <si>
    <t>49"vb 0,18</t>
  </si>
  <si>
    <t>8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</si>
  <si>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</si>
  <si>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</si>
  <si>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-403108204</t>
  </si>
  <si>
    <t>9,7+18,84+8,3+4,82+7,23</t>
  </si>
  <si>
    <t>9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</si>
  <si>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</si>
  <si>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</si>
  <si>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-1334607164</t>
  </si>
  <si>
    <t>16,42+46,2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</si>
  <si>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</si>
  <si>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</si>
  <si>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</si>
  <si>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442049396</t>
  </si>
  <si>
    <t>6,8"vjezd vb 0,02</t>
  </si>
  <si>
    <t>11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</si>
  <si>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</si>
  <si>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</si>
  <si>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-55110471</t>
  </si>
  <si>
    <t>20</t>
  </si>
  <si>
    <t>12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</si>
  <si>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</si>
  <si>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</si>
  <si>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-1613429633</t>
  </si>
  <si>
    <t>13</t>
  </si>
  <si>
    <t>121151113</t>
  </si>
  <si>
    <t>Sejmutí ornice strojně při souvislé ploše přes 100 do 500 m2, tl. vrstvy do 200 mm</t>
  </si>
  <si>
    <t>207592971</t>
  </si>
  <si>
    <t>17,92+6,3+48,73+60,83+27,81+49,34+17,23+31,78+10,42+8,8+21,44+77,53"stáv.zel.plocha</t>
  </si>
  <si>
    <t>14</t>
  </si>
  <si>
    <t>122251101</t>
  </si>
  <si>
    <t>Odkopávky a prokopávky nezapažené strojně v hornině třídy těžitelnosti I skupiny 3 do 20 m3</t>
  </si>
  <si>
    <t>m3</t>
  </si>
  <si>
    <t>855178414</t>
  </si>
  <si>
    <t>"odkop pro podklad vjezdy-rozšíření původního"</t>
  </si>
  <si>
    <t>"vstupy-tl. původní skladby-250mm-vb 0,0169"(1,56-1,5)*0,1+1,5*0,07</t>
  </si>
  <si>
    <t>"vjezdy vb 0,02"(9,143-7,1)*0,15+9,143*0,27</t>
  </si>
  <si>
    <t>(18,84-17,5)*0,15+17,5*0,27"vb 0,0725</t>
  </si>
  <si>
    <t>(16,9-16,4)*0,15+16,9*0,27"vb 0,095-0,09</t>
  </si>
  <si>
    <t>(16,37-14,26)*0,15+16,37*0,27"vb 0,1076-0,1136</t>
  </si>
  <si>
    <t>(9,08-8,3)*0,15+9,08*0,27"vb 0,119-0,125</t>
  </si>
  <si>
    <t>(7,82-6,88)*0,15+7,82*0,27"vb 0,139-0,143</t>
  </si>
  <si>
    <t>(6,22-4,82)*0,15+6,22*0,27"vb 0,154-0,156</t>
  </si>
  <si>
    <t>(9,07-7,28)*0,15+9,07*0,27"vb 0,164</t>
  </si>
  <si>
    <t>(15,39-14,143)*0,15+15,39*0,27"vb 0,191</t>
  </si>
  <si>
    <t>2,259*0,27"vb 0,215</t>
  </si>
  <si>
    <t>49*0,27"vb 0,18</t>
  </si>
  <si>
    <t>122251102</t>
  </si>
  <si>
    <t>Odkopávky a prokopávky nezapažené strojně v hornině třídy těžitelnosti I skupiny 3 přes 20 do 50 m3</t>
  </si>
  <si>
    <t>-2030044886</t>
  </si>
  <si>
    <t>"dren.dlažba"115,94*0,4</t>
  </si>
  <si>
    <t>"odp.rigolu"-(15,3+8,8+4,23)*0,12</t>
  </si>
  <si>
    <t>"odp.propustku"-16,75*0,5*0,5</t>
  </si>
  <si>
    <t>"odp.odv.žlabu"-1,85*0,15*0,2</t>
  </si>
  <si>
    <t>16</t>
  </si>
  <si>
    <t>129001101</t>
  </si>
  <si>
    <t>Příplatek k cenám vykopávek za ztížení vykopávky v blízkosti podzemního vedení nebo výbušnin v horninách jakékoliv třídy</t>
  </si>
  <si>
    <t>1405844279</t>
  </si>
  <si>
    <t>"UV"0,8*0,8*7</t>
  </si>
  <si>
    <t>"kan.poklopy"7*0,5*0,5*0,7</t>
  </si>
  <si>
    <t>"hrnce"17*1*1*0,7</t>
  </si>
  <si>
    <t>"kabely"(14*6)*0,4*0,3</t>
  </si>
  <si>
    <t>"VO"50*0,5*0,4</t>
  </si>
  <si>
    <t>17</t>
  </si>
  <si>
    <t>132251101</t>
  </si>
  <si>
    <t>Hloubení nezapažených rýh šířky do 800 mm strojně s urovnáním dna do předepsaného profilu a spádu v hornině třídy těžitelnosti I skupiny 3 do 20 m3</t>
  </si>
  <si>
    <t>792032996</t>
  </si>
  <si>
    <t>"odv.rigoly"(13,5+2,5+25,7+4,5+14,4+6,3+1,5+12,8+16,7+10,8)*0,13</t>
  </si>
  <si>
    <t>18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</si>
  <si>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</si>
  <si>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</si>
  <si>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1637035811</t>
  </si>
  <si>
    <t>55,32"uložení na dočas.skládku</t>
  </si>
  <si>
    <t>(119,57+155,68)*0,1+27,66"převoz zpět z dočas.skládky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</si>
  <si>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</si>
  <si>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</si>
  <si>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</si>
  <si>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-2117191534</t>
  </si>
  <si>
    <t>"výkopy-odvoz"44,795+38,732+14,131</t>
  </si>
  <si>
    <t>"zásypy-odp"-(11,957+27,66)</t>
  </si>
  <si>
    <t>Mezisoučet</t>
  </si>
  <si>
    <t>"ornice"(378,13-119,57-155,68)*0,1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</si>
  <si>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</si>
  <si>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</si>
  <si>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1296097188</t>
  </si>
  <si>
    <t>68,329*20"celkem 30km</t>
  </si>
  <si>
    <t>167151101</t>
  </si>
  <si>
    <t>Nakládání, skládání a překládání neulehlého výkopku nebo sypaniny strojně nakládání, množství do 100 m3, z horniny třídy těžitelnosti I, skupiny 1 až 3</t>
  </si>
  <si>
    <t>-739667829</t>
  </si>
  <si>
    <t>27,66</t>
  </si>
  <si>
    <t>(155,68+119,57)*0,1</t>
  </si>
  <si>
    <t>22</t>
  </si>
  <si>
    <t>171151103</t>
  </si>
  <si>
    <t>Uložení sypanin do násypů strojně s rozprostřením sypaniny ve vrstvách a s hrubým urovnáním zhutněných z hornin soudržných jakékoliv třídy těžitelnosti</t>
  </si>
  <si>
    <t>1855962277</t>
  </si>
  <si>
    <t>119,57*0,1</t>
  </si>
  <si>
    <t>23</t>
  </si>
  <si>
    <t>171201231</t>
  </si>
  <si>
    <t>Poplatek za uložení stavebního odpadu na recyklační skládce (skládkovné) zeminy a kamení zatříděného do Katalogu odpadů pod kódem 17 05 04</t>
  </si>
  <si>
    <t>t</t>
  </si>
  <si>
    <t>1350971546</t>
  </si>
  <si>
    <t>58,041*1,8</t>
  </si>
  <si>
    <t>"ornice"(378,13-119,57-155,68)*0,1*1,6</t>
  </si>
  <si>
    <t>24</t>
  </si>
  <si>
    <t>171251201</t>
  </si>
  <si>
    <t>Uložení sypaniny na skládky nebo meziskládky bez hutnění s upravením uložené sypaniny do předepsaného tvaru</t>
  </si>
  <si>
    <t>304635882</t>
  </si>
  <si>
    <t>378,13*0,1</t>
  </si>
  <si>
    <t>25</t>
  </si>
  <si>
    <t>174151101</t>
  </si>
  <si>
    <t>Zásyp sypaninou z jakékoliv horniny strojně s uložením výkopku ve vrstvách se zhutněním jam, šachet, rýh nebo kolem objektů v těchto vykopávkách</t>
  </si>
  <si>
    <t>816491305</t>
  </si>
  <si>
    <t>"přejezdový-dren.dlažba"(2,9+17,8+2,8+2,75+10,8+2,7+2,65+15,1+2,7)*0,3</t>
  </si>
  <si>
    <t>"silniční-levá strana vb 0-0,032"32*0,3</t>
  </si>
  <si>
    <t>26</t>
  </si>
  <si>
    <t>181351103</t>
  </si>
  <si>
    <t>Rozprostření a urovnání ornice v rovině nebo ve svahu sklonu do 1:5 strojně při souvislé ploše přes 100 do 500 m2, tl. vrstvy do 200 mm</t>
  </si>
  <si>
    <t>1611993202</t>
  </si>
  <si>
    <t>27</t>
  </si>
  <si>
    <t>181411141</t>
  </si>
  <si>
    <t>Založení trávníku na půdě předem připravené plochy do 1000 m2 výsevem včetně utažení parterového v rovině nebo na svahu do 1:5</t>
  </si>
  <si>
    <t>-600016734</t>
  </si>
  <si>
    <t>18,4+6,5+47,5+21,7+3,54+10,8+11,83+31+9,4+6,55+20,45+15,12+34,46+38</t>
  </si>
  <si>
    <t>"odp.rigoly"-119,57</t>
  </si>
  <si>
    <t>28</t>
  </si>
  <si>
    <t>M</t>
  </si>
  <si>
    <t>00572470</t>
  </si>
  <si>
    <t>osivo směs travní univerzál</t>
  </si>
  <si>
    <t>kg</t>
  </si>
  <si>
    <t>1866721137</t>
  </si>
  <si>
    <t>155,68*0,02 'Přepočtené koeficientem množství</t>
  </si>
  <si>
    <t>29</t>
  </si>
  <si>
    <t>181411142</t>
  </si>
  <si>
    <t>Založení trávníku na půdě předem připravené plochy do 1000 m2 výsevem včetně utažení parterového na svahu přes 1:5 do 1:2</t>
  </si>
  <si>
    <t>-326313730</t>
  </si>
  <si>
    <t>"odvod.rigoly"119,57</t>
  </si>
  <si>
    <t>30</t>
  </si>
  <si>
    <t>1953327158</t>
  </si>
  <si>
    <t>119,57*0,02 'Přepočtené koeficientem množství</t>
  </si>
  <si>
    <t>31</t>
  </si>
  <si>
    <t>181951111</t>
  </si>
  <si>
    <t>Úprava pláně vyrovnáním výškových rozdílů strojně v hornině třídy těžitelnosti I, skupiny 1 až 3 bez zhutnění</t>
  </si>
  <si>
    <t>163693111</t>
  </si>
  <si>
    <t>32</t>
  </si>
  <si>
    <t>181951112</t>
  </si>
  <si>
    <t>Úprava pláně vyrovnáním výškových rozdílů strojně v hornině třídy těžitelnosti I, skupiny 1 až 3 se zhutněním</t>
  </si>
  <si>
    <t>-1468644230</t>
  </si>
  <si>
    <t>150</t>
  </si>
  <si>
    <t>33</t>
  </si>
  <si>
    <t>182112121</t>
  </si>
  <si>
    <t>Svahování trvalých svahů do projektovaných profilů ručně s potřebným přemístěním výkopku při svahování v zářezech v hornině třídy těžitelnosti I skupiny 3</t>
  </si>
  <si>
    <t>1094593711</t>
  </si>
  <si>
    <t>"odv.rigoly"(13,5+2,5+25,7+4,5+14,4+6,3+1,5+12,8+16,7+10,8)*1,1</t>
  </si>
  <si>
    <t>34</t>
  </si>
  <si>
    <t>182311123</t>
  </si>
  <si>
    <t>Rozprostření a urovnání ornice ve svahu sklonu přes 1:5 ručně při souvislé ploše, tl. vrstvy do 200 mm</t>
  </si>
  <si>
    <t>-2011258291</t>
  </si>
  <si>
    <t>35</t>
  </si>
  <si>
    <t>183403114</t>
  </si>
  <si>
    <t>Obdělání půdy kultivátorováním v rovině nebo na svahu do 1:5</t>
  </si>
  <si>
    <t>-1681288283</t>
  </si>
  <si>
    <t>36</t>
  </si>
  <si>
    <t>183403115</t>
  </si>
  <si>
    <t>Obdělání půdy kultivátorováním na svahu přes 1:5 do 1:2</t>
  </si>
  <si>
    <t>-988558648</t>
  </si>
  <si>
    <t>37</t>
  </si>
  <si>
    <t>183403161</t>
  </si>
  <si>
    <t>Obdělání půdy válením v rovině nebo na svahu do 1:5</t>
  </si>
  <si>
    <t>-994568776</t>
  </si>
  <si>
    <t>38</t>
  </si>
  <si>
    <t>183403261</t>
  </si>
  <si>
    <t>Obdělání půdy válením na svahu přes 1:5 do 1:2</t>
  </si>
  <si>
    <t>1953765714</t>
  </si>
  <si>
    <t>39</t>
  </si>
  <si>
    <t>184802111</t>
  </si>
  <si>
    <t>Chemické odplevelení půdy před založením kultury, trávníku nebo zpevněných ploch o výměře jednotlivě přes 20 m2 v rovině nebo na svahu do 1:5 postřikem na široko</t>
  </si>
  <si>
    <t>-922491601</t>
  </si>
  <si>
    <t>40</t>
  </si>
  <si>
    <t>184802311</t>
  </si>
  <si>
    <t>Chemické odplevelení půdy před založením kultury, trávníku nebo zpevněných ploch o výměře jednotlivě přes 20 m2 na svahu přes 1:2 do 1:1 postřikem na široko</t>
  </si>
  <si>
    <t>1949934789</t>
  </si>
  <si>
    <t>41</t>
  </si>
  <si>
    <t>185804312</t>
  </si>
  <si>
    <t>Zalití rostlin vodou plochy záhonů jednotlivě přes 20 m2</t>
  </si>
  <si>
    <t>1553763492</t>
  </si>
  <si>
    <t>Zatravnění*0,01*3"předpoklad 10l/m2 - 3x</t>
  </si>
  <si>
    <t>Komunikace pozemní</t>
  </si>
  <si>
    <t>42</t>
  </si>
  <si>
    <t>564770111</t>
  </si>
  <si>
    <t>Podklad nebo kryt z kameniva hrubého drceného vel. 16-32 mm s rozprostřením a zhutněním, po zhutnění tl. 250 mm</t>
  </si>
  <si>
    <t>-1565099924</t>
  </si>
  <si>
    <t>"drenážní podloží"Dren_dl</t>
  </si>
  <si>
    <t>"lože obrub"(2,9+17,8+2,8+15+2,75+10,8+2,7+8,2+2,65+15,1+2,7+12,4+8+3,1+5)*0,15</t>
  </si>
  <si>
    <t>"celková tl. 500mm"132,725</t>
  </si>
  <si>
    <t>43</t>
  </si>
  <si>
    <t>564750112</t>
  </si>
  <si>
    <t>Podklad nebo kryt z kameniva hrubého drceného vel. 16-32 mm s rozprostřením a zhutněním, po zhutnění tl. 160 mm</t>
  </si>
  <si>
    <t>444234022</t>
  </si>
  <si>
    <t>"odp.lože obrub"-(2,9+17,8+2,8+15+2,75+10,8+2,7+8,2+2,65+15,1+2,7+12,4+8+3,1+5)*0,1</t>
  </si>
  <si>
    <t>44</t>
  </si>
  <si>
    <t>564861111</t>
  </si>
  <si>
    <t>Podklad ze štěrkodrti ŠD s rozprostřením a zhutněním, po zhutnění tl. 200 mm</t>
  </si>
  <si>
    <t>1723249413</t>
  </si>
  <si>
    <t>45</t>
  </si>
  <si>
    <t>564962111</t>
  </si>
  <si>
    <t>Podklad z mechanicky zpevněného kameniva MZK (minerální beton) s rozprostřením a s hutněním, po zhutnění tl. 200 mm</t>
  </si>
  <si>
    <t>-1099481569</t>
  </si>
  <si>
    <t>46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</si>
  <si>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</si>
  <si>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</si>
  <si>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-302449378</t>
  </si>
  <si>
    <t>"předpoklad výměny 1/2 sil.obrub levá strana-předláždění"233,3*0,6</t>
  </si>
  <si>
    <t>0,5+4,725"předlážděnívjezdy</t>
  </si>
  <si>
    <t>47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</si>
  <si>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</si>
  <si>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</si>
  <si>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627913902</t>
  </si>
  <si>
    <t>1,56"vb 0,0169</t>
  </si>
  <si>
    <t>10,25"vb 0,0517</t>
  </si>
  <si>
    <t>2,26"vb 0,215</t>
  </si>
  <si>
    <t>Bet_dl6</t>
  </si>
  <si>
    <t>48</t>
  </si>
  <si>
    <t>59245008</t>
  </si>
  <si>
    <t>dlažba tvar obdélník betonová 200x100x60mm barevná</t>
  </si>
  <si>
    <t>23024384</t>
  </si>
  <si>
    <t>14,07*1,03 'Přepočtené koeficientem množství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</si>
  <si>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</si>
  <si>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</si>
  <si>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</si>
  <si>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-1095190437</t>
  </si>
  <si>
    <t>P</t>
  </si>
  <si>
    <t>Poznámka k položce:_x000d_
Předláždění stáv.chodníku - předpoklad po výměně obrub.</t>
  </si>
  <si>
    <t>"vstupy-předláždění"1*0,5</t>
  </si>
  <si>
    <t>50</t>
  </si>
  <si>
    <t>59245018.R.01</t>
  </si>
  <si>
    <t>dlažba tvar obdélník betonová 200x100x60mm přírodní</t>
  </si>
  <si>
    <t>1805196778</t>
  </si>
  <si>
    <t>Poznámka k položce:_x000d_
Použití stávající dlažby. Předpoklad doplnění nové 10%</t>
  </si>
  <si>
    <t>140,48*1,03 'Přepočtené koeficientem množství</t>
  </si>
  <si>
    <t>51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</si>
  <si>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</si>
  <si>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</si>
  <si>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-1180208411</t>
  </si>
  <si>
    <t>9,143"vjezdy - vb 0,02</t>
  </si>
  <si>
    <t>17,5"vb 0,0725</t>
  </si>
  <si>
    <t>16,9"vb 0,095-0,09</t>
  </si>
  <si>
    <t>16,37"vb 0,1076-0,1136</t>
  </si>
  <si>
    <t>9,08"vb 0,119-0,125</t>
  </si>
  <si>
    <t>7,82"vb 0,139-0,143</t>
  </si>
  <si>
    <t>6,22"vb 0,154-0,156</t>
  </si>
  <si>
    <t>9,07"vb 0,164</t>
  </si>
  <si>
    <t>15,39"vb 0,191</t>
  </si>
  <si>
    <t>"odp.žlab"-14*0,21</t>
  </si>
  <si>
    <t>4,725"předláždění vjezdů</t>
  </si>
  <si>
    <t>52</t>
  </si>
  <si>
    <t>59245005</t>
  </si>
  <si>
    <t>dlažba tvar obdélník betonová 200x100x80mm barevná</t>
  </si>
  <si>
    <t>2005863418</t>
  </si>
  <si>
    <t>158,278*1,03 'Přepočtené koeficientem množství</t>
  </si>
  <si>
    <t>53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</si>
  <si>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</si>
  <si>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</si>
  <si>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-238679296</t>
  </si>
  <si>
    <t>38,98"vb 0,055-0,0725</t>
  </si>
  <si>
    <t>25,24"vb 0,077-0,09</t>
  </si>
  <si>
    <t>35,13"vb 0,092-0,1076</t>
  </si>
  <si>
    <t>16,59"vb 0,184-0,192</t>
  </si>
  <si>
    <t>54</t>
  </si>
  <si>
    <t>BET.Dl.VEG.1</t>
  </si>
  <si>
    <t>Vegetační dlažba přírodní, 200x200x80, distančník 30mm</t>
  </si>
  <si>
    <t>-763994082</t>
  </si>
  <si>
    <t>115,94*1,03 'Přepočtené koeficientem množství</t>
  </si>
  <si>
    <t>Ostatní konstrukce a práce, bourání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</si>
  <si>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</si>
  <si>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</si>
  <si>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</si>
  <si>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275990012</t>
  </si>
  <si>
    <t>"přejezdový-celá pravá strana"233,3</t>
  </si>
  <si>
    <t>56</t>
  </si>
  <si>
    <t>59217029</t>
  </si>
  <si>
    <t>obrubník betonový silniční nájezdový 1000x150x150mm</t>
  </si>
  <si>
    <t>-269921221</t>
  </si>
  <si>
    <t>233,3*1,02 'Přepočtené koeficientem množství</t>
  </si>
  <si>
    <t>57</t>
  </si>
  <si>
    <t>919112222</t>
  </si>
  <si>
    <t>Řezání dilatačních spár v živičném krytu vytvoření komůrky pro těsnící zálivku šířky 15 mm, hloubky 25 mm</t>
  </si>
  <si>
    <t>-1935159773</t>
  </si>
  <si>
    <t>"přechod na stáv.komun"6,05+5,5</t>
  </si>
  <si>
    <t>58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</si>
  <si>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</si>
  <si>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</si>
  <si>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-1353261428</t>
  </si>
  <si>
    <t>"u obrub"233,3</t>
  </si>
  <si>
    <t>59</t>
  </si>
  <si>
    <t>919726123</t>
  </si>
  <si>
    <t>Geotextilie netkaná pro ochranu, separaci nebo filtraci měrná hmotnost přes 300 do 500 g/m2</t>
  </si>
  <si>
    <t>84658159</t>
  </si>
  <si>
    <t>"šikné náběhy ve výkopu"(2,9+17,8+2,8+15+2,75+10,8+2,7+8,2+2,65+15,1+2,7+12,4+8+3,1+5)*0,4</t>
  </si>
  <si>
    <t>60</t>
  </si>
  <si>
    <t>919735111</t>
  </si>
  <si>
    <t>Řezání stávajícího živičného krytu nebo podkladu hloubky do 50 mm</t>
  </si>
  <si>
    <t>-1229634011</t>
  </si>
  <si>
    <t>61</t>
  </si>
  <si>
    <t>919735112</t>
  </si>
  <si>
    <t>Řezání stávajícího živičného krytu nebo podkladu hloubky přes 50 do 100 mm</t>
  </si>
  <si>
    <t>-713826362</t>
  </si>
  <si>
    <t>11,550"ložná vrstva asf.</t>
  </si>
  <si>
    <t>62</t>
  </si>
  <si>
    <t>919735113</t>
  </si>
  <si>
    <t>Řezání stávajícího živičného krytu nebo podkladu hloubky přes 100 do 150 mm</t>
  </si>
  <si>
    <t>-34499606</t>
  </si>
  <si>
    <t>"navázání na stáv.stav"6,05+5,5</t>
  </si>
  <si>
    <t>"vjezdy"5,15</t>
  </si>
  <si>
    <t>63</t>
  </si>
  <si>
    <t>919735123</t>
  </si>
  <si>
    <t>Řezání stávajícího betonového krytu nebo podkladu hloubky přes 100 do 150 mm</t>
  </si>
  <si>
    <t>-351600575</t>
  </si>
  <si>
    <t>"vjezdy"1+3,6+4,7</t>
  </si>
  <si>
    <t>64</t>
  </si>
  <si>
    <t>935112111</t>
  </si>
  <si>
    <t>Osazení betonového příkopového žlabu s vyplněním a zatřením spár cementovou maltou s ložem tl. 100 mm z betonu prostého z betonových příkopových tvárnic šířky do 500 mm</t>
  </si>
  <si>
    <t>929331145</t>
  </si>
  <si>
    <t>65</t>
  </si>
  <si>
    <t>59227724</t>
  </si>
  <si>
    <t>žlab dvouvrstvý vibrolisovaný pro povrchové odvodnění betonový 70/100x280x210mm</t>
  </si>
  <si>
    <t>kus</t>
  </si>
  <si>
    <t>-2070337203</t>
  </si>
  <si>
    <t>14*3,6*1,02</t>
  </si>
  <si>
    <t>66</t>
  </si>
  <si>
    <t>966008111</t>
  </si>
  <si>
    <t>Bourání trubního propustku s odklizením a uložením vybouraného materiálu na skládku na vzdálenost do 3 m nebo s naložením na dopravní prostředek z trub DN do 300 mm</t>
  </si>
  <si>
    <t>-1783314336</t>
  </si>
  <si>
    <t>3,25+7+6,5"stáv.propustky</t>
  </si>
  <si>
    <t>67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</si>
  <si>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</si>
  <si>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</si>
  <si>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110577938</t>
  </si>
  <si>
    <t>1,85"vb 0,156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</si>
  <si>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</si>
  <si>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</si>
  <si>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</si>
  <si>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</si>
  <si>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 km</t>
  </si>
  <si>
    <t>-963659787</t>
  </si>
  <si>
    <t>69</t>
  </si>
  <si>
    <t>997221559</t>
  </si>
  <si>
    <t>Vodorovná doprava suti bez naložení, ale se složením a s hrubým urovnáním Příplatek k ceně za každý další i započatý 1 km přes 1 km</t>
  </si>
  <si>
    <t>2039613334</t>
  </si>
  <si>
    <t>Poznámka k položce:_x000d_
Předpoklad odvozu sutí do vzdálenosti 30km.</t>
  </si>
  <si>
    <t>158,554*29 'Přepočtené koeficientem množství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</si>
  <si>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</si>
  <si>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</si>
  <si>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</si>
  <si>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-1960651225</t>
  </si>
  <si>
    <t>71</t>
  </si>
  <si>
    <t>997221861</t>
  </si>
  <si>
    <t>Poplatek za uložení stavebního odpadu na recyklační skládce (skládkovné) z prostého betonu zatříděného do Katalogu odpadů pod kódem 17 01 01</t>
  </si>
  <si>
    <t>1211465068</t>
  </si>
  <si>
    <t>2,6+0,39+1,394+6,301+15,889+12,613+1,972</t>
  </si>
  <si>
    <t>72</t>
  </si>
  <si>
    <t>997221873</t>
  </si>
  <si>
    <t>1154146602</t>
  </si>
  <si>
    <t>27,553+0,435+52,47</t>
  </si>
  <si>
    <t>73</t>
  </si>
  <si>
    <t>997221875</t>
  </si>
  <si>
    <t>Poplatek za uložení stavebního odpadu na recyklační skládce (skládkovné) asfaltového bez obsahu dehtu zatříděného do Katalogu odpadů pod kódem 17 03 02</t>
  </si>
  <si>
    <t>1824915932</t>
  </si>
  <si>
    <t>35,272</t>
  </si>
  <si>
    <t>998</t>
  </si>
  <si>
    <t>Přesun hmot</t>
  </si>
  <si>
    <t>74</t>
  </si>
  <si>
    <t>998225111</t>
  </si>
  <si>
    <t>Přesun hmot pro komunikace s krytem z kameniva, monolitickým betonovým nebo živičným dopravní vzdálenost do 200 m jakékoliv délky objektu</t>
  </si>
  <si>
    <t>627299457</t>
  </si>
  <si>
    <t>75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</si>
  <si>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</si>
  <si>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</si>
  <si>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-882438537</t>
  </si>
  <si>
    <t>PSV</t>
  </si>
  <si>
    <t>Práce a dodávky PSV</t>
  </si>
  <si>
    <t>711</t>
  </si>
  <si>
    <t>Izolace proti vodě, vlhkosti a plynům</t>
  </si>
  <si>
    <t>76</t>
  </si>
  <si>
    <t>711112001</t>
  </si>
  <si>
    <t>Provedení izolace proti zemní vlhkosti natěradly a tmely za studena na ploše svislé S nátěrem penetračním</t>
  </si>
  <si>
    <t>1727344039</t>
  </si>
  <si>
    <t>233*0,12*2"svislá strana obrub</t>
  </si>
  <si>
    <t>77</t>
  </si>
  <si>
    <t>11162100</t>
  </si>
  <si>
    <t>asfalt silniční obyčejný</t>
  </si>
  <si>
    <t>725769882</t>
  </si>
  <si>
    <t>55,92*0,00034 'Přepočtené koeficientem množství</t>
  </si>
  <si>
    <t>78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</si>
  <si>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</si>
  <si>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</si>
  <si>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1366702953</t>
  </si>
  <si>
    <t>56*0,75"předpoklad ochrany objektů</t>
  </si>
  <si>
    <t>79</t>
  </si>
  <si>
    <t>998711101</t>
  </si>
  <si>
    <t>Přesun hmot pro izolace proti vodě, vlhkosti a plynům stanovený z hmotnosti přesunovaného materiálu vodorovná dopravní vzdálenost do 50 m v objektech výšky do 6 m</t>
  </si>
  <si>
    <t>-1181028291</t>
  </si>
  <si>
    <t>Práce a dodávky M</t>
  </si>
  <si>
    <t>46-M</t>
  </si>
  <si>
    <t>Zemní práce při extr.mont.pracích</t>
  </si>
  <si>
    <t>80</t>
  </si>
  <si>
    <t>460671111</t>
  </si>
  <si>
    <t>Výstražná fólie z PVC pro krytí kabelů včetně vyrovnání povrchu rýhy, rozvinutí a uložení fólie šířky do 20 cm</t>
  </si>
  <si>
    <t>-1472599867</t>
  </si>
  <si>
    <t>81</t>
  </si>
  <si>
    <t>460671112</t>
  </si>
  <si>
    <t>Výstražná fólie z PVC pro krytí kabelů včetně vyrovnání povrchu rýhy, rozvinutí a uložení fólie šířky do 25 cm</t>
  </si>
  <si>
    <t>1784867325</t>
  </si>
  <si>
    <t>82</t>
  </si>
  <si>
    <t>460742111</t>
  </si>
  <si>
    <t>Osazení kabelových prostupů včetně utěsnění a spárování z trub plastových do rýhy, bez výkopových prací bez obsypu, vnitřního průměru do 10 cm</t>
  </si>
  <si>
    <t>-516756465</t>
  </si>
  <si>
    <t>83</t>
  </si>
  <si>
    <t>34571098</t>
  </si>
  <si>
    <t>trubka elektroinstalační dělená (chránička) D 100/110mm, HDPE</t>
  </si>
  <si>
    <t>128</t>
  </si>
  <si>
    <t>-2102882953</t>
  </si>
  <si>
    <t>52,6002971768202*1,03 'Přepočtené koeficientem množství</t>
  </si>
  <si>
    <t>84</t>
  </si>
  <si>
    <t>460742112</t>
  </si>
  <si>
    <t>Osazení kabelových prostupů včetně utěsnění a spárování z trub plastových do rýhy, bez výkopových prací bez obsypu, vnitřního průměru přes 10 do 15 cm</t>
  </si>
  <si>
    <t>-2017663251</t>
  </si>
  <si>
    <t>85</t>
  </si>
  <si>
    <t>34571099</t>
  </si>
  <si>
    <t>trubka elektroinstalační dělená (chránička) D 138/160mm, HDPE</t>
  </si>
  <si>
    <t>1026249548</t>
  </si>
  <si>
    <t>50*1,03 'Přepočtené koeficientem množství</t>
  </si>
  <si>
    <t>86</t>
  </si>
  <si>
    <t>460742132</t>
  </si>
  <si>
    <t>Osazení kabelových prostupů včetně utěsnění a spárování z trub plastových do rýhy, bez výkopových prací s obetonováním, vnitřního průměru přes 10 do 15 cm</t>
  </si>
  <si>
    <t>464030201</t>
  </si>
  <si>
    <t>VON - Vedlejší a ostatní náklady</t>
  </si>
  <si>
    <t>VRN - Vedlejší rozpočtové náklady</t>
  </si>
  <si>
    <t xml:space="preserve">    VRN4 - Inženýrská činnost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</si>
  <si>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</si>
  <si>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</si>
  <si>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</si>
  <si>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</si>
  <si>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VRN4</t>
  </si>
  <si>
    <t>Inženýrská činnost</t>
  </si>
  <si>
    <t>041903000</t>
  </si>
  <si>
    <t>Dozor jiné osoby</t>
  </si>
  <si>
    <t>kpl</t>
  </si>
  <si>
    <t>1024</t>
  </si>
  <si>
    <t>1412520362</t>
  </si>
  <si>
    <t>Poznámka k položce:_x000d_
Dozory majitelů sítí - plyn, data, voda.</t>
  </si>
  <si>
    <t>VRN1</t>
  </si>
  <si>
    <t>Průzkumné, geodetické a projektové práce</t>
  </si>
  <si>
    <t>010001000</t>
  </si>
  <si>
    <t>1451836729</t>
  </si>
  <si>
    <t>Poznámka k položce:_x000d_
Ručně kopané sondy - rozměr 800x800x1000, provedení, evidence a dokumentace, zásyp. Zjištění podloží, hloubky a stavu inženýrských sítí.</t>
  </si>
  <si>
    <t>011134000</t>
  </si>
  <si>
    <t>Hydrogeologický průzkum</t>
  </si>
  <si>
    <t>678466981</t>
  </si>
  <si>
    <t>Poznámka k položce:_x000d_
Provedení vsakovací zkoušky.</t>
  </si>
  <si>
    <t>011503000</t>
  </si>
  <si>
    <t>Stavební průzkum bez rozlišení</t>
  </si>
  <si>
    <t>-1071997236</t>
  </si>
  <si>
    <t>Poznámka k položce:_x000d_
Ručně kopané sondy pro zjištění podloží komunikace a park.stání, chodníku. Sejmutí ornice (vybourání stáv.povrchu), výkop, zpracování pasportu, zásyp, uvedení povrchu do původního stavu.</t>
  </si>
  <si>
    <t>011603000</t>
  </si>
  <si>
    <t>Diagnostika komunikace</t>
  </si>
  <si>
    <t>-887693573</t>
  </si>
  <si>
    <t>Poznámka k položce:_x000d_
Průzkum se může skládat z vizuální prohlídky pěšky nebo pomocí jedoucího vozidla, vývrtů, sond, použití georadaru, měření únosnosti, laboratorních zkoušek._x000d_
_x000d_
Zdůvodnění druhu a rozsahu vybraných kroků se určí ve zprávě Program diagnostického průzkumu, která by měla být součástí průzkumu._x000d_
Cena obsahuje i: předpoklad zátěžové zkoušky únosnosti pláně - 4x.</t>
  </si>
  <si>
    <t>012103000</t>
  </si>
  <si>
    <t>Geodetické práce před výstavbou</t>
  </si>
  <si>
    <t>CS ÚRS 2018 01</t>
  </si>
  <si>
    <t>1857394717</t>
  </si>
  <si>
    <t>Poznámka k položce:_x000d_
Vytyčení podzemních inženýrských sítí.</t>
  </si>
  <si>
    <t>012203000</t>
  </si>
  <si>
    <t>Geodetické práce při provádění stavby</t>
  </si>
  <si>
    <t>515464127</t>
  </si>
  <si>
    <t>Poznámka k položce:_x000d_
Vytyčení stavebních objektů.</t>
  </si>
  <si>
    <t>012403000</t>
  </si>
  <si>
    <t>Kartografické práce</t>
  </si>
  <si>
    <t>-1382166670</t>
  </si>
  <si>
    <t>Poznámka k položce:_x000d_
Geometrické zaměření skutečně provedené stavby vč. geometrického plánu.</t>
  </si>
  <si>
    <t>013254000</t>
  </si>
  <si>
    <t>Dokumentace skutečného provedení stavby</t>
  </si>
  <si>
    <t>-1963001293</t>
  </si>
  <si>
    <t>VRN3</t>
  </si>
  <si>
    <t>Zařízení staveniště</t>
  </si>
  <si>
    <t>030001000</t>
  </si>
  <si>
    <t>-916410637</t>
  </si>
  <si>
    <t xml:space="preserve">Poznámka k položce:_x000d_
Zajištění prostoru a vybudování zařízení staveniště včetně potřebných staveništních komunikací_x000d_
Případné oplocení stavby a staveniště mobilním oplocením._x000d_
</t>
  </si>
  <si>
    <t>034303000</t>
  </si>
  <si>
    <t>Dopravní značení na staveništi</t>
  </si>
  <si>
    <t>-176023038</t>
  </si>
  <si>
    <t>Poznámka k položce:_x000d_
Vyřízení DIO, zajištění DIO po celou dobu výstavby.</t>
  </si>
  <si>
    <t>"dočasné značení po dobu výstavby"1</t>
  </si>
  <si>
    <t>SEZNAM FIGUR</t>
  </si>
  <si>
    <t>Výměra</t>
  </si>
  <si>
    <t xml:space="preserve"> 101</t>
  </si>
  <si>
    <t>Betonová dlažba tl. 60mm - vstupy</t>
  </si>
  <si>
    <t>Použití figury:</t>
  </si>
  <si>
    <t>Kladení zámkové dlažby pozemních komunikací tl 80 mm skupiny A pl do 50 m2</t>
  </si>
  <si>
    <t>Podklad z mechanicky zpevněného kameniva MZK tl 200 mm</t>
  </si>
  <si>
    <t>Kladení dlažby z vegetačních tvárnic pozemních komunikací tl 80 mm do 50 m2</t>
  </si>
  <si>
    <t>Podklad z kameniva hrubého drceného vel. 16-32 mm tl 160 mm</t>
  </si>
  <si>
    <t>Podklad z kameniva hrubého drceného vel. 16-32 mm tl 250 mm</t>
  </si>
  <si>
    <t>Geotextilie pro ochranu, separaci a filtraci netkaná měrná hmotnost do 500 g/m2</t>
  </si>
  <si>
    <t>Založení parterového trávníku výsevem plochy do 1000 m2 v rovině a ve svahu do 1:5</t>
  </si>
  <si>
    <t>Úprava pláně v hornině třídy těžitelnosti I, skupiny 1 až 3 bez zhutnění strojně</t>
  </si>
  <si>
    <t>Obdělání půdy kultivátorováním v rovině a svahu do 1:5</t>
  </si>
  <si>
    <t>Obdělání půdy válením v rovině a svahu do 1:5</t>
  </si>
  <si>
    <t>Chemické odplevelení před založením kultury nad 20 m2 postřikem na široko v rovině a svahu do 1:5</t>
  </si>
  <si>
    <t>Zalití rostlin vodou plocha přes 20 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</si>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</sst>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29.28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26</v>
      </c>
      <c r="AL9" s="24"/>
      <c r="AM9" s="24"/>
      <c r="AN9" s="36" t="s">
        <v>27</v>
      </c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29</v>
      </c>
      <c r="AL10" s="24"/>
      <c r="AM10" s="24"/>
      <c r="AN10" s="29" t="s">
        <v>30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32</v>
      </c>
      <c r="AL11" s="24"/>
      <c r="AM11" s="24"/>
      <c r="AN11" s="29" t="s">
        <v>33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29</v>
      </c>
      <c r="AL13" s="24"/>
      <c r="AM13" s="24"/>
      <c r="AN13" s="37" t="s">
        <v>35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7" t="s">
        <v>35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32</v>
      </c>
      <c r="AL14" s="24"/>
      <c r="AM14" s="24"/>
      <c r="AN14" s="37" t="s">
        <v>35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29</v>
      </c>
      <c r="AL16" s="24"/>
      <c r="AM16" s="24"/>
      <c r="AN16" s="29" t="s">
        <v>37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32</v>
      </c>
      <c r="AL17" s="24"/>
      <c r="AM17" s="24"/>
      <c r="AN17" s="29" t="s">
        <v>39</v>
      </c>
      <c r="AO17" s="24"/>
      <c r="AP17" s="24"/>
      <c r="AQ17" s="24"/>
      <c r="AR17" s="22"/>
      <c r="BE17" s="33"/>
      <c r="BS17" s="19" t="s">
        <v>40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29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32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9" t="s">
        <v>44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="2" customFormat="1" ht="25.92" customHeight="1">
      <c r="A26" s="41"/>
      <c r="B26" s="42"/>
      <c r="C26" s="43"/>
      <c r="D26" s="44" t="s">
        <v>45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46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47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48</v>
      </c>
      <c r="AL28" s="48"/>
      <c r="AM28" s="48"/>
      <c r="AN28" s="48"/>
      <c r="AO28" s="48"/>
      <c r="AP28" s="43"/>
      <c r="AQ28" s="43"/>
      <c r="AR28" s="47"/>
      <c r="BE28" s="33"/>
    </row>
    <row r="29" s="3" customFormat="1" ht="14.4" customHeight="1">
      <c r="A29" s="3"/>
      <c r="B29" s="49"/>
      <c r="C29" s="50"/>
      <c r="D29" s="34" t="s">
        <v>49</v>
      </c>
      <c r="E29" s="50"/>
      <c r="F29" s="34" t="s">
        <v>50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4" t="s">
        <v>51</v>
      </c>
      <c r="G30" s="50"/>
      <c r="H30" s="50"/>
      <c r="I30" s="50"/>
      <c r="J30" s="50"/>
      <c r="K30" s="50"/>
      <c r="L30" s="51">
        <v>0.14999999999999999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4" t="s">
        <v>52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4" t="s">
        <v>53</v>
      </c>
      <c r="G32" s="50"/>
      <c r="H32" s="50"/>
      <c r="I32" s="50"/>
      <c r="J32" s="50"/>
      <c r="K32" s="50"/>
      <c r="L32" s="51">
        <v>0.14999999999999999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4" t="s">
        <v>54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55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56</v>
      </c>
      <c r="U35" s="57"/>
      <c r="V35" s="57"/>
      <c r="W35" s="57"/>
      <c r="X35" s="59" t="s">
        <v>57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5" t="s">
        <v>58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21-23-II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Rekonstrukce ulice Kutná, Psáry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Psáry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 "","",AN8)</f>
        <v>17. 5. 2021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15.15" customHeight="1">
      <c r="A49" s="41"/>
      <c r="B49" s="42"/>
      <c r="C49" s="34" t="s">
        <v>28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Obec Psáry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36</v>
      </c>
      <c r="AJ49" s="43"/>
      <c r="AK49" s="43"/>
      <c r="AL49" s="43"/>
      <c r="AM49" s="76" t="str">
        <f>IF(E17="","",E17)</f>
        <v>AllPlan Projekt s.r.o.</v>
      </c>
      <c r="AN49" s="67"/>
      <c r="AO49" s="67"/>
      <c r="AP49" s="67"/>
      <c r="AQ49" s="43"/>
      <c r="AR49" s="47"/>
      <c r="AS49" s="77" t="s">
        <v>59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4" t="s">
        <v>34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41</v>
      </c>
      <c r="AJ50" s="43"/>
      <c r="AK50" s="43"/>
      <c r="AL50" s="43"/>
      <c r="AM50" s="76" t="str">
        <f>IF(E20="","",E20)</f>
        <v>Křišťál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60</v>
      </c>
      <c r="D52" s="90"/>
      <c r="E52" s="90"/>
      <c r="F52" s="90"/>
      <c r="G52" s="90"/>
      <c r="H52" s="91"/>
      <c r="I52" s="92" t="s">
        <v>61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62</v>
      </c>
      <c r="AH52" s="90"/>
      <c r="AI52" s="90"/>
      <c r="AJ52" s="90"/>
      <c r="AK52" s="90"/>
      <c r="AL52" s="90"/>
      <c r="AM52" s="90"/>
      <c r="AN52" s="92" t="s">
        <v>63</v>
      </c>
      <c r="AO52" s="90"/>
      <c r="AP52" s="90"/>
      <c r="AQ52" s="94" t="s">
        <v>64</v>
      </c>
      <c r="AR52" s="47"/>
      <c r="AS52" s="95" t="s">
        <v>65</v>
      </c>
      <c r="AT52" s="96" t="s">
        <v>66</v>
      </c>
      <c r="AU52" s="96" t="s">
        <v>67</v>
      </c>
      <c r="AV52" s="96" t="s">
        <v>68</v>
      </c>
      <c r="AW52" s="96" t="s">
        <v>69</v>
      </c>
      <c r="AX52" s="96" t="s">
        <v>70</v>
      </c>
      <c r="AY52" s="96" t="s">
        <v>71</v>
      </c>
      <c r="AZ52" s="96" t="s">
        <v>72</v>
      </c>
      <c r="BA52" s="96" t="s">
        <v>73</v>
      </c>
      <c r="BB52" s="96" t="s">
        <v>74</v>
      </c>
      <c r="BC52" s="96" t="s">
        <v>75</v>
      </c>
      <c r="BD52" s="97" t="s">
        <v>76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77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39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78</v>
      </c>
      <c r="BT54" s="112" t="s">
        <v>79</v>
      </c>
      <c r="BU54" s="113" t="s">
        <v>80</v>
      </c>
      <c r="BV54" s="112" t="s">
        <v>81</v>
      </c>
      <c r="BW54" s="112" t="s">
        <v>5</v>
      </c>
      <c r="BX54" s="112" t="s">
        <v>82</v>
      </c>
      <c r="CL54" s="112" t="s">
        <v>19</v>
      </c>
    </row>
    <row r="55" s="7" customFormat="1" ht="16.5" customHeight="1">
      <c r="A55" s="114" t="s">
        <v>83</v>
      </c>
      <c r="B55" s="115"/>
      <c r="C55" s="116"/>
      <c r="D55" s="117" t="s">
        <v>84</v>
      </c>
      <c r="E55" s="117"/>
      <c r="F55" s="117"/>
      <c r="G55" s="117"/>
      <c r="H55" s="117"/>
      <c r="I55" s="118"/>
      <c r="J55" s="117" t="s">
        <v>85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'101 - Rekonstrukce ulice 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86</v>
      </c>
      <c r="AR55" s="121"/>
      <c r="AS55" s="122">
        <v>0</v>
      </c>
      <c r="AT55" s="123">
        <f>ROUND(SUM(AV55:AW55),2)</f>
        <v>0</v>
      </c>
      <c r="AU55" s="124">
        <f>'101 - Rekonstrukce ulice ...'!P89</f>
        <v>0</v>
      </c>
      <c r="AV55" s="123">
        <f>'101 - Rekonstrukce ulice ...'!J33</f>
        <v>0</v>
      </c>
      <c r="AW55" s="123">
        <f>'101 - Rekonstrukce ulice ...'!J34</f>
        <v>0</v>
      </c>
      <c r="AX55" s="123">
        <f>'101 - Rekonstrukce ulice ...'!J35</f>
        <v>0</v>
      </c>
      <c r="AY55" s="123">
        <f>'101 - Rekonstrukce ulice ...'!J36</f>
        <v>0</v>
      </c>
      <c r="AZ55" s="123">
        <f>'101 - Rekonstrukce ulice ...'!F33</f>
        <v>0</v>
      </c>
      <c r="BA55" s="123">
        <f>'101 - Rekonstrukce ulice ...'!F34</f>
        <v>0</v>
      </c>
      <c r="BB55" s="123">
        <f>'101 - Rekonstrukce ulice ...'!F35</f>
        <v>0</v>
      </c>
      <c r="BC55" s="123">
        <f>'101 - Rekonstrukce ulice ...'!F36</f>
        <v>0</v>
      </c>
      <c r="BD55" s="125">
        <f>'101 - Rekonstrukce ulice ...'!F37</f>
        <v>0</v>
      </c>
      <c r="BE55" s="7"/>
      <c r="BT55" s="126" t="s">
        <v>87</v>
      </c>
      <c r="BV55" s="126" t="s">
        <v>81</v>
      </c>
      <c r="BW55" s="126" t="s">
        <v>88</v>
      </c>
      <c r="BX55" s="126" t="s">
        <v>5</v>
      </c>
      <c r="CL55" s="126" t="s">
        <v>39</v>
      </c>
      <c r="CM55" s="126" t="s">
        <v>89</v>
      </c>
    </row>
    <row r="56" s="7" customFormat="1" ht="16.5" customHeight="1">
      <c r="A56" s="114" t="s">
        <v>83</v>
      </c>
      <c r="B56" s="115"/>
      <c r="C56" s="116"/>
      <c r="D56" s="117" t="s">
        <v>90</v>
      </c>
      <c r="E56" s="117"/>
      <c r="F56" s="117"/>
      <c r="G56" s="117"/>
      <c r="H56" s="117"/>
      <c r="I56" s="118"/>
      <c r="J56" s="117" t="s">
        <v>91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'VON - Vedlejší a ostatní 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90</v>
      </c>
      <c r="AR56" s="121"/>
      <c r="AS56" s="127">
        <v>0</v>
      </c>
      <c r="AT56" s="128">
        <f>ROUND(SUM(AV56:AW56),2)</f>
        <v>0</v>
      </c>
      <c r="AU56" s="129">
        <f>'VON - Vedlejší a ostatní ...'!P83</f>
        <v>0</v>
      </c>
      <c r="AV56" s="128">
        <f>'VON - Vedlejší a ostatní ...'!J33</f>
        <v>0</v>
      </c>
      <c r="AW56" s="128">
        <f>'VON - Vedlejší a ostatní ...'!J34</f>
        <v>0</v>
      </c>
      <c r="AX56" s="128">
        <f>'VON - Vedlejší a ostatní ...'!J35</f>
        <v>0</v>
      </c>
      <c r="AY56" s="128">
        <f>'VON - Vedlejší a ostatní ...'!J36</f>
        <v>0</v>
      </c>
      <c r="AZ56" s="128">
        <f>'VON - Vedlejší a ostatní ...'!F33</f>
        <v>0</v>
      </c>
      <c r="BA56" s="128">
        <f>'VON - Vedlejší a ostatní ...'!F34</f>
        <v>0</v>
      </c>
      <c r="BB56" s="128">
        <f>'VON - Vedlejší a ostatní ...'!F35</f>
        <v>0</v>
      </c>
      <c r="BC56" s="128">
        <f>'VON - Vedlejší a ostatní ...'!F36</f>
        <v>0</v>
      </c>
      <c r="BD56" s="130">
        <f>'VON - Vedlejší a ostatní ...'!F37</f>
        <v>0</v>
      </c>
      <c r="BE56" s="7"/>
      <c r="BT56" s="126" t="s">
        <v>87</v>
      </c>
      <c r="BV56" s="126" t="s">
        <v>81</v>
      </c>
      <c r="BW56" s="126" t="s">
        <v>92</v>
      </c>
      <c r="BX56" s="126" t="s">
        <v>5</v>
      </c>
      <c r="CL56" s="126" t="s">
        <v>39</v>
      </c>
      <c r="CM56" s="126" t="s">
        <v>89</v>
      </c>
    </row>
    <row r="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="2" customFormat="1" ht="6.96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sheet="1" formatColumns="0" formatRows="0" objects="1" scenarios="1" spinCount="100000" saltValue="2ZI8VBBdDpXghM9n3BQ2gHOpCIDjFzfeK9O6zxK7tlSldxaKCSrxjiZ0Rr+6z20n5IF+KXL4WhnATJja+ZYdPg==" hashValue="7IYVJPOVrlA82YhNABNeNkjzPnInV3Sts9j3B617xTgI4qZN/pwbdpbfsUCCF7Qku1aV9rCTaLgKOILdROMymA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01 - Rekonstrukce ulice ...'!C2" display="/"/>
    <hyperlink ref="A56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  <c r="AZ2" s="131" t="s">
        <v>93</v>
      </c>
      <c r="BA2" s="131" t="s">
        <v>94</v>
      </c>
      <c r="BB2" s="131" t="s">
        <v>95</v>
      </c>
      <c r="BC2" s="131" t="s">
        <v>96</v>
      </c>
      <c r="BD2" s="131" t="s">
        <v>89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89</v>
      </c>
      <c r="AZ3" s="131" t="s">
        <v>97</v>
      </c>
      <c r="BA3" s="131" t="s">
        <v>98</v>
      </c>
      <c r="BB3" s="131" t="s">
        <v>95</v>
      </c>
      <c r="BC3" s="131" t="s">
        <v>99</v>
      </c>
      <c r="BD3" s="131" t="s">
        <v>89</v>
      </c>
    </row>
    <row r="4" s="1" customFormat="1" ht="24.96" customHeight="1">
      <c r="B4" s="22"/>
      <c r="D4" s="134" t="s">
        <v>100</v>
      </c>
      <c r="L4" s="22"/>
      <c r="M4" s="135" t="s">
        <v>10</v>
      </c>
      <c r="AT4" s="19" t="s">
        <v>4</v>
      </c>
      <c r="AZ4" s="131" t="s">
        <v>101</v>
      </c>
      <c r="BA4" s="131" t="s">
        <v>102</v>
      </c>
      <c r="BB4" s="131" t="s">
        <v>95</v>
      </c>
      <c r="BC4" s="131" t="s">
        <v>103</v>
      </c>
      <c r="BD4" s="131" t="s">
        <v>89</v>
      </c>
    </row>
    <row r="5" s="1" customFormat="1" ht="6.96" customHeight="1">
      <c r="B5" s="22"/>
      <c r="L5" s="22"/>
    </row>
    <row r="6" s="1" customFormat="1" ht="12" customHeight="1">
      <c r="B6" s="22"/>
      <c r="D6" s="136" t="s">
        <v>16</v>
      </c>
      <c r="L6" s="22"/>
    </row>
    <row r="7" s="1" customFormat="1" ht="16.5" customHeight="1">
      <c r="B7" s="22"/>
      <c r="E7" s="137" t="str">
        <f>'Rekapitulace stavby'!K6</f>
        <v>Rekonstrukce ulice Kutná, Psáry</v>
      </c>
      <c r="F7" s="136"/>
      <c r="G7" s="136"/>
      <c r="H7" s="136"/>
      <c r="L7" s="22"/>
    </row>
    <row r="8" s="2" customFormat="1" ht="12" customHeight="1">
      <c r="A8" s="41"/>
      <c r="B8" s="47"/>
      <c r="C8" s="41"/>
      <c r="D8" s="136" t="s">
        <v>104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9" t="s">
        <v>105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6" t="s">
        <v>18</v>
      </c>
      <c r="E11" s="41"/>
      <c r="F11" s="140" t="s">
        <v>39</v>
      </c>
      <c r="G11" s="41"/>
      <c r="H11" s="41"/>
      <c r="I11" s="136" t="s">
        <v>20</v>
      </c>
      <c r="J11" s="140" t="s">
        <v>39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17. 5. 2021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6" t="s">
        <v>28</v>
      </c>
      <c r="E14" s="41"/>
      <c r="F14" s="41"/>
      <c r="G14" s="41"/>
      <c r="H14" s="41"/>
      <c r="I14" s="136" t="s">
        <v>29</v>
      </c>
      <c r="J14" s="140" t="s">
        <v>30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0" t="s">
        <v>31</v>
      </c>
      <c r="F15" s="41"/>
      <c r="G15" s="41"/>
      <c r="H15" s="41"/>
      <c r="I15" s="136" t="s">
        <v>32</v>
      </c>
      <c r="J15" s="140" t="s">
        <v>33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6" t="s">
        <v>34</v>
      </c>
      <c r="E17" s="41"/>
      <c r="F17" s="41"/>
      <c r="G17" s="41"/>
      <c r="H17" s="41"/>
      <c r="I17" s="136" t="s">
        <v>29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32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6" t="s">
        <v>36</v>
      </c>
      <c r="E20" s="41"/>
      <c r="F20" s="41"/>
      <c r="G20" s="41"/>
      <c r="H20" s="41"/>
      <c r="I20" s="136" t="s">
        <v>29</v>
      </c>
      <c r="J20" s="140" t="s">
        <v>37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0" t="s">
        <v>38</v>
      </c>
      <c r="F21" s="41"/>
      <c r="G21" s="41"/>
      <c r="H21" s="41"/>
      <c r="I21" s="136" t="s">
        <v>32</v>
      </c>
      <c r="J21" s="140" t="s">
        <v>39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6" t="s">
        <v>41</v>
      </c>
      <c r="E23" s="41"/>
      <c r="F23" s="41"/>
      <c r="G23" s="41"/>
      <c r="H23" s="41"/>
      <c r="I23" s="136" t="s">
        <v>29</v>
      </c>
      <c r="J23" s="140" t="s">
        <v>39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0" t="s">
        <v>42</v>
      </c>
      <c r="F24" s="41"/>
      <c r="G24" s="41"/>
      <c r="H24" s="41"/>
      <c r="I24" s="136" t="s">
        <v>32</v>
      </c>
      <c r="J24" s="140" t="s">
        <v>39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6" t="s">
        <v>43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7" t="s">
        <v>45</v>
      </c>
      <c r="E30" s="41"/>
      <c r="F30" s="41"/>
      <c r="G30" s="41"/>
      <c r="H30" s="41"/>
      <c r="I30" s="41"/>
      <c r="J30" s="148">
        <f>ROUND(J89, 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9" t="s">
        <v>47</v>
      </c>
      <c r="G32" s="41"/>
      <c r="H32" s="41"/>
      <c r="I32" s="149" t="s">
        <v>46</v>
      </c>
      <c r="J32" s="149" t="s">
        <v>48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0" t="s">
        <v>49</v>
      </c>
      <c r="E33" s="136" t="s">
        <v>50</v>
      </c>
      <c r="F33" s="151">
        <f>ROUND((SUM(BE89:BE349)),  2)</f>
        <v>0</v>
      </c>
      <c r="G33" s="41"/>
      <c r="H33" s="41"/>
      <c r="I33" s="152">
        <v>0.20999999999999999</v>
      </c>
      <c r="J33" s="151">
        <f>ROUND(((SUM(BE89:BE349))*I33),  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6" t="s">
        <v>51</v>
      </c>
      <c r="F34" s="151">
        <f>ROUND((SUM(BF89:BF349)),  2)</f>
        <v>0</v>
      </c>
      <c r="G34" s="41"/>
      <c r="H34" s="41"/>
      <c r="I34" s="152">
        <v>0.14999999999999999</v>
      </c>
      <c r="J34" s="151">
        <f>ROUND(((SUM(BF89:BF349))*I34),  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6" t="s">
        <v>52</v>
      </c>
      <c r="F35" s="151">
        <f>ROUND((SUM(BG89:BG349)),  2)</f>
        <v>0</v>
      </c>
      <c r="G35" s="41"/>
      <c r="H35" s="41"/>
      <c r="I35" s="152">
        <v>0.20999999999999999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6" t="s">
        <v>53</v>
      </c>
      <c r="F36" s="151">
        <f>ROUND((SUM(BH89:BH349)),  2)</f>
        <v>0</v>
      </c>
      <c r="G36" s="41"/>
      <c r="H36" s="41"/>
      <c r="I36" s="152">
        <v>0.14999999999999999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6" t="s">
        <v>54</v>
      </c>
      <c r="F37" s="151">
        <f>ROUND((SUM(BI89:BI349)),  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3"/>
      <c r="D39" s="154" t="s">
        <v>55</v>
      </c>
      <c r="E39" s="155"/>
      <c r="F39" s="155"/>
      <c r="G39" s="156" t="s">
        <v>56</v>
      </c>
      <c r="H39" s="157" t="s">
        <v>57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106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4" t="str">
        <f>E7</f>
        <v>Rekonstrukce ulice Kutná, Psáry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104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101 - Rekonstrukce ulice Kutná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Psáry</v>
      </c>
      <c r="G52" s="43"/>
      <c r="H52" s="43"/>
      <c r="I52" s="34" t="s">
        <v>24</v>
      </c>
      <c r="J52" s="75" t="str">
        <f>IF(J12="","",J12)</f>
        <v>17. 5. 2021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Obec Psáry</v>
      </c>
      <c r="G54" s="43"/>
      <c r="H54" s="43"/>
      <c r="I54" s="34" t="s">
        <v>36</v>
      </c>
      <c r="J54" s="39" t="str">
        <f>E21</f>
        <v>AllPlan Projekt s.r.o.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34</v>
      </c>
      <c r="D55" s="43"/>
      <c r="E55" s="43"/>
      <c r="F55" s="29" t="str">
        <f>IF(E18="","",E18)</f>
        <v>Vyplň údaj</v>
      </c>
      <c r="G55" s="43"/>
      <c r="H55" s="43"/>
      <c r="I55" s="34" t="s">
        <v>41</v>
      </c>
      <c r="J55" s="39" t="str">
        <f>E24</f>
        <v>Křišťál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5" t="s">
        <v>107</v>
      </c>
      <c r="D57" s="166"/>
      <c r="E57" s="166"/>
      <c r="F57" s="166"/>
      <c r="G57" s="166"/>
      <c r="H57" s="166"/>
      <c r="I57" s="166"/>
      <c r="J57" s="167" t="s">
        <v>108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8" t="s">
        <v>77</v>
      </c>
      <c r="D59" s="43"/>
      <c r="E59" s="43"/>
      <c r="F59" s="43"/>
      <c r="G59" s="43"/>
      <c r="H59" s="43"/>
      <c r="I59" s="43"/>
      <c r="J59" s="105">
        <f>J89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109</v>
      </c>
    </row>
    <row r="60" s="9" customFormat="1" ht="24.96" customHeight="1">
      <c r="A60" s="9"/>
      <c r="B60" s="169"/>
      <c r="C60" s="170"/>
      <c r="D60" s="171" t="s">
        <v>110</v>
      </c>
      <c r="E60" s="172"/>
      <c r="F60" s="172"/>
      <c r="G60" s="172"/>
      <c r="H60" s="172"/>
      <c r="I60" s="172"/>
      <c r="J60" s="173">
        <f>J90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5"/>
      <c r="C61" s="176"/>
      <c r="D61" s="177" t="s">
        <v>111</v>
      </c>
      <c r="E61" s="178"/>
      <c r="F61" s="178"/>
      <c r="G61" s="178"/>
      <c r="H61" s="178"/>
      <c r="I61" s="178"/>
      <c r="J61" s="179">
        <f>J91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5"/>
      <c r="C62" s="176"/>
      <c r="D62" s="177" t="s">
        <v>112</v>
      </c>
      <c r="E62" s="178"/>
      <c r="F62" s="178"/>
      <c r="G62" s="178"/>
      <c r="H62" s="178"/>
      <c r="I62" s="178"/>
      <c r="J62" s="179">
        <f>J222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5"/>
      <c r="C63" s="176"/>
      <c r="D63" s="177" t="s">
        <v>113</v>
      </c>
      <c r="E63" s="178"/>
      <c r="F63" s="178"/>
      <c r="G63" s="178"/>
      <c r="H63" s="178"/>
      <c r="I63" s="178"/>
      <c r="J63" s="179">
        <f>J280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J312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5"/>
      <c r="C65" s="176"/>
      <c r="D65" s="177" t="s">
        <v>115</v>
      </c>
      <c r="E65" s="178"/>
      <c r="F65" s="178"/>
      <c r="G65" s="178"/>
      <c r="H65" s="178"/>
      <c r="I65" s="178"/>
      <c r="J65" s="179">
        <f>J324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9"/>
      <c r="C66" s="170"/>
      <c r="D66" s="171" t="s">
        <v>116</v>
      </c>
      <c r="E66" s="172"/>
      <c r="F66" s="172"/>
      <c r="G66" s="172"/>
      <c r="H66" s="172"/>
      <c r="I66" s="172"/>
      <c r="J66" s="173">
        <f>J327</f>
        <v>0</v>
      </c>
      <c r="K66" s="170"/>
      <c r="L66" s="17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5"/>
      <c r="C67" s="176"/>
      <c r="D67" s="177" t="s">
        <v>117</v>
      </c>
      <c r="E67" s="178"/>
      <c r="F67" s="178"/>
      <c r="G67" s="178"/>
      <c r="H67" s="178"/>
      <c r="I67" s="178"/>
      <c r="J67" s="179">
        <f>J328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9"/>
      <c r="C68" s="170"/>
      <c r="D68" s="171" t="s">
        <v>118</v>
      </c>
      <c r="E68" s="172"/>
      <c r="F68" s="172"/>
      <c r="G68" s="172"/>
      <c r="H68" s="172"/>
      <c r="I68" s="172"/>
      <c r="J68" s="173">
        <f>J336</f>
        <v>0</v>
      </c>
      <c r="K68" s="170"/>
      <c r="L68" s="17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5"/>
      <c r="C69" s="176"/>
      <c r="D69" s="177" t="s">
        <v>119</v>
      </c>
      <c r="E69" s="178"/>
      <c r="F69" s="178"/>
      <c r="G69" s="178"/>
      <c r="H69" s="178"/>
      <c r="I69" s="178"/>
      <c r="J69" s="179">
        <f>J337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6.96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="2" customFormat="1" ht="6.96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24.96" customHeight="1">
      <c r="A76" s="41"/>
      <c r="B76" s="42"/>
      <c r="C76" s="25" t="s">
        <v>120</v>
      </c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164" t="str">
        <f>E7</f>
        <v>Rekonstrukce ulice Kutná, Psáry</v>
      </c>
      <c r="F79" s="34"/>
      <c r="G79" s="34"/>
      <c r="H79" s="34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104</v>
      </c>
      <c r="D80" s="43"/>
      <c r="E80" s="43"/>
      <c r="F80" s="43"/>
      <c r="G80" s="43"/>
      <c r="H80" s="43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72" t="str">
        <f>E9</f>
        <v>101 - Rekonstrukce ulice Kutná</v>
      </c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22</v>
      </c>
      <c r="D83" s="43"/>
      <c r="E83" s="43"/>
      <c r="F83" s="29" t="str">
        <f>F12</f>
        <v>Psáry</v>
      </c>
      <c r="G83" s="43"/>
      <c r="H83" s="43"/>
      <c r="I83" s="34" t="s">
        <v>24</v>
      </c>
      <c r="J83" s="75" t="str">
        <f>IF(J12="","",J12)</f>
        <v>17. 5. 2021</v>
      </c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6.96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28</v>
      </c>
      <c r="D85" s="43"/>
      <c r="E85" s="43"/>
      <c r="F85" s="29" t="str">
        <f>E15</f>
        <v>Obec Psáry</v>
      </c>
      <c r="G85" s="43"/>
      <c r="H85" s="43"/>
      <c r="I85" s="34" t="s">
        <v>36</v>
      </c>
      <c r="J85" s="39" t="str">
        <f>E21</f>
        <v>AllPlan Projekt s.r.o.</v>
      </c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5.15" customHeight="1">
      <c r="A86" s="41"/>
      <c r="B86" s="42"/>
      <c r="C86" s="34" t="s">
        <v>34</v>
      </c>
      <c r="D86" s="43"/>
      <c r="E86" s="43"/>
      <c r="F86" s="29" t="str">
        <f>IF(E18="","",E18)</f>
        <v>Vyplň údaj</v>
      </c>
      <c r="G86" s="43"/>
      <c r="H86" s="43"/>
      <c r="I86" s="34" t="s">
        <v>41</v>
      </c>
      <c r="J86" s="39" t="str">
        <f>E24</f>
        <v>Křišťál</v>
      </c>
      <c r="K86" s="43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0.32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11" customFormat="1" ht="29.28" customHeight="1">
      <c r="A88" s="181"/>
      <c r="B88" s="182"/>
      <c r="C88" s="183" t="s">
        <v>121</v>
      </c>
      <c r="D88" s="184" t="s">
        <v>64</v>
      </c>
      <c r="E88" s="184" t="s">
        <v>60</v>
      </c>
      <c r="F88" s="184" t="s">
        <v>61</v>
      </c>
      <c r="G88" s="184" t="s">
        <v>122</v>
      </c>
      <c r="H88" s="184" t="s">
        <v>123</v>
      </c>
      <c r="I88" s="184" t="s">
        <v>124</v>
      </c>
      <c r="J88" s="184" t="s">
        <v>108</v>
      </c>
      <c r="K88" s="185" t="s">
        <v>125</v>
      </c>
      <c r="L88" s="186"/>
      <c r="M88" s="95" t="s">
        <v>39</v>
      </c>
      <c r="N88" s="96" t="s">
        <v>49</v>
      </c>
      <c r="O88" s="96" t="s">
        <v>126</v>
      </c>
      <c r="P88" s="96" t="s">
        <v>127</v>
      </c>
      <c r="Q88" s="96" t="s">
        <v>128</v>
      </c>
      <c r="R88" s="96" t="s">
        <v>129</v>
      </c>
      <c r="S88" s="96" t="s">
        <v>130</v>
      </c>
      <c r="T88" s="97" t="s">
        <v>131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="2" customFormat="1" ht="22.8" customHeight="1">
      <c r="A89" s="41"/>
      <c r="B89" s="42"/>
      <c r="C89" s="102" t="s">
        <v>132</v>
      </c>
      <c r="D89" s="43"/>
      <c r="E89" s="43"/>
      <c r="F89" s="43"/>
      <c r="G89" s="43"/>
      <c r="H89" s="43"/>
      <c r="I89" s="43"/>
      <c r="J89" s="187">
        <f>BK89</f>
        <v>0</v>
      </c>
      <c r="K89" s="43"/>
      <c r="L89" s="47"/>
      <c r="M89" s="98"/>
      <c r="N89" s="188"/>
      <c r="O89" s="99"/>
      <c r="P89" s="189">
        <f>P90+P327+P336</f>
        <v>0</v>
      </c>
      <c r="Q89" s="99"/>
      <c r="R89" s="189">
        <f>R90+R327+R336</f>
        <v>190.77774895000002</v>
      </c>
      <c r="S89" s="99"/>
      <c r="T89" s="190">
        <f>T90+T327+T336</f>
        <v>158.55379499999998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78</v>
      </c>
      <c r="AU89" s="19" t="s">
        <v>109</v>
      </c>
      <c r="BK89" s="191">
        <f>BK90+BK327+BK336</f>
        <v>0</v>
      </c>
    </row>
    <row r="90" s="12" customFormat="1" ht="25.92" customHeight="1">
      <c r="A90" s="12"/>
      <c r="B90" s="192"/>
      <c r="C90" s="193"/>
      <c r="D90" s="194" t="s">
        <v>78</v>
      </c>
      <c r="E90" s="195" t="s">
        <v>133</v>
      </c>
      <c r="F90" s="195" t="s">
        <v>134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P91+P222+P280+P312+P324</f>
        <v>0</v>
      </c>
      <c r="Q90" s="200"/>
      <c r="R90" s="201">
        <f>R91+R222+R280+R312+R324</f>
        <v>179.32261011</v>
      </c>
      <c r="S90" s="200"/>
      <c r="T90" s="202">
        <f>T91+T222+T280+T312+T324</f>
        <v>158.55379499999998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87</v>
      </c>
      <c r="AT90" s="204" t="s">
        <v>78</v>
      </c>
      <c r="AU90" s="204" t="s">
        <v>79</v>
      </c>
      <c r="AY90" s="203" t="s">
        <v>135</v>
      </c>
      <c r="BK90" s="205">
        <f>BK91+BK222+BK280+BK312+BK324</f>
        <v>0</v>
      </c>
    </row>
    <row r="91" s="12" customFormat="1" ht="22.8" customHeight="1">
      <c r="A91" s="12"/>
      <c r="B91" s="192"/>
      <c r="C91" s="193"/>
      <c r="D91" s="194" t="s">
        <v>78</v>
      </c>
      <c r="E91" s="206" t="s">
        <v>87</v>
      </c>
      <c r="F91" s="206" t="s">
        <v>136</v>
      </c>
      <c r="G91" s="193"/>
      <c r="H91" s="193"/>
      <c r="I91" s="196"/>
      <c r="J91" s="207">
        <f>BK91</f>
        <v>0</v>
      </c>
      <c r="K91" s="193"/>
      <c r="L91" s="198"/>
      <c r="M91" s="199"/>
      <c r="N91" s="200"/>
      <c r="O91" s="200"/>
      <c r="P91" s="201">
        <f>SUM(P92:P221)</f>
        <v>0</v>
      </c>
      <c r="Q91" s="200"/>
      <c r="R91" s="201">
        <f>SUM(R92:R221)</f>
        <v>1.4815050000000001</v>
      </c>
      <c r="S91" s="200"/>
      <c r="T91" s="202">
        <f>SUM(T92:T221)</f>
        <v>144.27604499999998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87</v>
      </c>
      <c r="AT91" s="204" t="s">
        <v>78</v>
      </c>
      <c r="AU91" s="204" t="s">
        <v>87</v>
      </c>
      <c r="AY91" s="203" t="s">
        <v>135</v>
      </c>
      <c r="BK91" s="205">
        <f>SUM(BK92:BK221)</f>
        <v>0</v>
      </c>
    </row>
    <row r="92" s="2" customFormat="1" ht="37.8" customHeight="1">
      <c r="A92" s="41"/>
      <c r="B92" s="42"/>
      <c r="C92" s="208" t="s">
        <v>87</v>
      </c>
      <c r="D92" s="208" t="s">
        <v>137</v>
      </c>
      <c r="E92" s="209" t="s">
        <v>138</v>
      </c>
      <c r="F92" s="210" t="s">
        <v>139</v>
      </c>
      <c r="G92" s="211" t="s">
        <v>95</v>
      </c>
      <c r="H92" s="212">
        <v>10</v>
      </c>
      <c r="I92" s="213"/>
      <c r="J92" s="214">
        <f>ROUND(I92*H92,2)</f>
        <v>0</v>
      </c>
      <c r="K92" s="210" t="s">
        <v>140</v>
      </c>
      <c r="L92" s="47"/>
      <c r="M92" s="215" t="s">
        <v>39</v>
      </c>
      <c r="N92" s="216" t="s">
        <v>50</v>
      </c>
      <c r="O92" s="87"/>
      <c r="P92" s="217">
        <f>O92*H92</f>
        <v>0</v>
      </c>
      <c r="Q92" s="217">
        <v>0</v>
      </c>
      <c r="R92" s="217">
        <f>Q92*H92</f>
        <v>0</v>
      </c>
      <c r="S92" s="217">
        <v>0.26000000000000001</v>
      </c>
      <c r="T92" s="218">
        <f>S92*H92</f>
        <v>2.6000000000000001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9" t="s">
        <v>141</v>
      </c>
      <c r="AT92" s="219" t="s">
        <v>137</v>
      </c>
      <c r="AU92" s="219" t="s">
        <v>89</v>
      </c>
      <c r="AY92" s="19" t="s">
        <v>135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87</v>
      </c>
      <c r="BK92" s="220">
        <f>ROUND(I92*H92,2)</f>
        <v>0</v>
      </c>
      <c r="BL92" s="19" t="s">
        <v>141</v>
      </c>
      <c r="BM92" s="219" t="s">
        <v>142</v>
      </c>
    </row>
    <row r="93" s="13" customFormat="1">
      <c r="A93" s="13"/>
      <c r="B93" s="221"/>
      <c r="C93" s="222"/>
      <c r="D93" s="223" t="s">
        <v>143</v>
      </c>
      <c r="E93" s="224" t="s">
        <v>39</v>
      </c>
      <c r="F93" s="225" t="s">
        <v>144</v>
      </c>
      <c r="G93" s="222"/>
      <c r="H93" s="226">
        <v>10</v>
      </c>
      <c r="I93" s="227"/>
      <c r="J93" s="222"/>
      <c r="K93" s="222"/>
      <c r="L93" s="228"/>
      <c r="M93" s="229"/>
      <c r="N93" s="230"/>
      <c r="O93" s="230"/>
      <c r="P93" s="230"/>
      <c r="Q93" s="230"/>
      <c r="R93" s="230"/>
      <c r="S93" s="230"/>
      <c r="T93" s="23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2" t="s">
        <v>143</v>
      </c>
      <c r="AU93" s="232" t="s">
        <v>89</v>
      </c>
      <c r="AV93" s="13" t="s">
        <v>89</v>
      </c>
      <c r="AW93" s="13" t="s">
        <v>40</v>
      </c>
      <c r="AX93" s="13" t="s">
        <v>87</v>
      </c>
      <c r="AY93" s="232" t="s">
        <v>135</v>
      </c>
    </row>
    <row r="94" s="2" customFormat="1" ht="37.8" customHeight="1">
      <c r="A94" s="41"/>
      <c r="B94" s="42"/>
      <c r="C94" s="208" t="s">
        <v>89</v>
      </c>
      <c r="D94" s="208" t="s">
        <v>137</v>
      </c>
      <c r="E94" s="209" t="s">
        <v>145</v>
      </c>
      <c r="F94" s="210" t="s">
        <v>146</v>
      </c>
      <c r="G94" s="211" t="s">
        <v>95</v>
      </c>
      <c r="H94" s="212">
        <v>1.5</v>
      </c>
      <c r="I94" s="213"/>
      <c r="J94" s="214">
        <f>ROUND(I94*H94,2)</f>
        <v>0</v>
      </c>
      <c r="K94" s="210" t="s">
        <v>140</v>
      </c>
      <c r="L94" s="47"/>
      <c r="M94" s="215" t="s">
        <v>39</v>
      </c>
      <c r="N94" s="216" t="s">
        <v>50</v>
      </c>
      <c r="O94" s="87"/>
      <c r="P94" s="217">
        <f>O94*H94</f>
        <v>0</v>
      </c>
      <c r="Q94" s="217">
        <v>0</v>
      </c>
      <c r="R94" s="217">
        <f>Q94*H94</f>
        <v>0</v>
      </c>
      <c r="S94" s="217">
        <v>0.26000000000000001</v>
      </c>
      <c r="T94" s="218">
        <f>S94*H94</f>
        <v>0.39000000000000001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9" t="s">
        <v>141</v>
      </c>
      <c r="AT94" s="219" t="s">
        <v>137</v>
      </c>
      <c r="AU94" s="219" t="s">
        <v>89</v>
      </c>
      <c r="AY94" s="19" t="s">
        <v>135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87</v>
      </c>
      <c r="BK94" s="220">
        <f>ROUND(I94*H94,2)</f>
        <v>0</v>
      </c>
      <c r="BL94" s="19" t="s">
        <v>141</v>
      </c>
      <c r="BM94" s="219" t="s">
        <v>147</v>
      </c>
    </row>
    <row r="95" s="13" customFormat="1">
      <c r="A95" s="13"/>
      <c r="B95" s="221"/>
      <c r="C95" s="222"/>
      <c r="D95" s="223" t="s">
        <v>143</v>
      </c>
      <c r="E95" s="224" t="s">
        <v>39</v>
      </c>
      <c r="F95" s="225" t="s">
        <v>148</v>
      </c>
      <c r="G95" s="222"/>
      <c r="H95" s="226">
        <v>1.5</v>
      </c>
      <c r="I95" s="227"/>
      <c r="J95" s="222"/>
      <c r="K95" s="222"/>
      <c r="L95" s="228"/>
      <c r="M95" s="229"/>
      <c r="N95" s="230"/>
      <c r="O95" s="230"/>
      <c r="P95" s="230"/>
      <c r="Q95" s="230"/>
      <c r="R95" s="230"/>
      <c r="S95" s="230"/>
      <c r="T95" s="23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2" t="s">
        <v>143</v>
      </c>
      <c r="AU95" s="232" t="s">
        <v>89</v>
      </c>
      <c r="AV95" s="13" t="s">
        <v>89</v>
      </c>
      <c r="AW95" s="13" t="s">
        <v>40</v>
      </c>
      <c r="AX95" s="13" t="s">
        <v>79</v>
      </c>
      <c r="AY95" s="232" t="s">
        <v>135</v>
      </c>
    </row>
    <row r="96" s="14" customFormat="1">
      <c r="A96" s="14"/>
      <c r="B96" s="233"/>
      <c r="C96" s="234"/>
      <c r="D96" s="223" t="s">
        <v>143</v>
      </c>
      <c r="E96" s="235" t="s">
        <v>39</v>
      </c>
      <c r="F96" s="236" t="s">
        <v>149</v>
      </c>
      <c r="G96" s="234"/>
      <c r="H96" s="237">
        <v>1.5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3" t="s">
        <v>143</v>
      </c>
      <c r="AU96" s="243" t="s">
        <v>89</v>
      </c>
      <c r="AV96" s="14" t="s">
        <v>141</v>
      </c>
      <c r="AW96" s="14" t="s">
        <v>40</v>
      </c>
      <c r="AX96" s="14" t="s">
        <v>87</v>
      </c>
      <c r="AY96" s="243" t="s">
        <v>135</v>
      </c>
    </row>
    <row r="97" s="2" customFormat="1" ht="24.15" customHeight="1">
      <c r="A97" s="41"/>
      <c r="B97" s="42"/>
      <c r="C97" s="208" t="s">
        <v>150</v>
      </c>
      <c r="D97" s="208" t="s">
        <v>137</v>
      </c>
      <c r="E97" s="209" t="s">
        <v>151</v>
      </c>
      <c r="F97" s="210" t="s">
        <v>152</v>
      </c>
      <c r="G97" s="211" t="s">
        <v>95</v>
      </c>
      <c r="H97" s="212">
        <v>4.7249999999999996</v>
      </c>
      <c r="I97" s="213"/>
      <c r="J97" s="214">
        <f>ROUND(I97*H97,2)</f>
        <v>0</v>
      </c>
      <c r="K97" s="210" t="s">
        <v>140</v>
      </c>
      <c r="L97" s="47"/>
      <c r="M97" s="215" t="s">
        <v>39</v>
      </c>
      <c r="N97" s="216" t="s">
        <v>50</v>
      </c>
      <c r="O97" s="87"/>
      <c r="P97" s="217">
        <f>O97*H97</f>
        <v>0</v>
      </c>
      <c r="Q97" s="217">
        <v>0</v>
      </c>
      <c r="R97" s="217">
        <f>Q97*H97</f>
        <v>0</v>
      </c>
      <c r="S97" s="217">
        <v>0.29499999999999998</v>
      </c>
      <c r="T97" s="218">
        <f>S97*H97</f>
        <v>1.3938749999999998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9" t="s">
        <v>141</v>
      </c>
      <c r="AT97" s="219" t="s">
        <v>137</v>
      </c>
      <c r="AU97" s="219" t="s">
        <v>89</v>
      </c>
      <c r="AY97" s="19" t="s">
        <v>135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87</v>
      </c>
      <c r="BK97" s="220">
        <f>ROUND(I97*H97,2)</f>
        <v>0</v>
      </c>
      <c r="BL97" s="19" t="s">
        <v>141</v>
      </c>
      <c r="BM97" s="219" t="s">
        <v>153</v>
      </c>
    </row>
    <row r="98" s="13" customFormat="1">
      <c r="A98" s="13"/>
      <c r="B98" s="221"/>
      <c r="C98" s="222"/>
      <c r="D98" s="223" t="s">
        <v>143</v>
      </c>
      <c r="E98" s="224" t="s">
        <v>39</v>
      </c>
      <c r="F98" s="225" t="s">
        <v>154</v>
      </c>
      <c r="G98" s="222"/>
      <c r="H98" s="226">
        <v>1.9750000000000001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143</v>
      </c>
      <c r="AU98" s="232" t="s">
        <v>89</v>
      </c>
      <c r="AV98" s="13" t="s">
        <v>89</v>
      </c>
      <c r="AW98" s="13" t="s">
        <v>40</v>
      </c>
      <c r="AX98" s="13" t="s">
        <v>79</v>
      </c>
      <c r="AY98" s="232" t="s">
        <v>135</v>
      </c>
    </row>
    <row r="99" s="13" customFormat="1">
      <c r="A99" s="13"/>
      <c r="B99" s="221"/>
      <c r="C99" s="222"/>
      <c r="D99" s="223" t="s">
        <v>143</v>
      </c>
      <c r="E99" s="224" t="s">
        <v>39</v>
      </c>
      <c r="F99" s="225" t="s">
        <v>155</v>
      </c>
      <c r="G99" s="222"/>
      <c r="H99" s="226">
        <v>2.75</v>
      </c>
      <c r="I99" s="227"/>
      <c r="J99" s="222"/>
      <c r="K99" s="222"/>
      <c r="L99" s="228"/>
      <c r="M99" s="229"/>
      <c r="N99" s="230"/>
      <c r="O99" s="230"/>
      <c r="P99" s="230"/>
      <c r="Q99" s="230"/>
      <c r="R99" s="230"/>
      <c r="S99" s="230"/>
      <c r="T99" s="23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2" t="s">
        <v>143</v>
      </c>
      <c r="AU99" s="232" t="s">
        <v>89</v>
      </c>
      <c r="AV99" s="13" t="s">
        <v>89</v>
      </c>
      <c r="AW99" s="13" t="s">
        <v>40</v>
      </c>
      <c r="AX99" s="13" t="s">
        <v>79</v>
      </c>
      <c r="AY99" s="232" t="s">
        <v>135</v>
      </c>
    </row>
    <row r="100" s="14" customFormat="1">
      <c r="A100" s="14"/>
      <c r="B100" s="233"/>
      <c r="C100" s="234"/>
      <c r="D100" s="223" t="s">
        <v>143</v>
      </c>
      <c r="E100" s="235" t="s">
        <v>39</v>
      </c>
      <c r="F100" s="236" t="s">
        <v>149</v>
      </c>
      <c r="G100" s="234"/>
      <c r="H100" s="237">
        <v>4.7249999999999996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3" t="s">
        <v>143</v>
      </c>
      <c r="AU100" s="243" t="s">
        <v>89</v>
      </c>
      <c r="AV100" s="14" t="s">
        <v>141</v>
      </c>
      <c r="AW100" s="14" t="s">
        <v>40</v>
      </c>
      <c r="AX100" s="14" t="s">
        <v>87</v>
      </c>
      <c r="AY100" s="243" t="s">
        <v>135</v>
      </c>
    </row>
    <row r="101" s="2" customFormat="1" ht="37.8" customHeight="1">
      <c r="A101" s="41"/>
      <c r="B101" s="42"/>
      <c r="C101" s="208" t="s">
        <v>141</v>
      </c>
      <c r="D101" s="208" t="s">
        <v>137</v>
      </c>
      <c r="E101" s="209" t="s">
        <v>156</v>
      </c>
      <c r="F101" s="210" t="s">
        <v>157</v>
      </c>
      <c r="G101" s="211" t="s">
        <v>95</v>
      </c>
      <c r="H101" s="212">
        <v>21.359999999999999</v>
      </c>
      <c r="I101" s="213"/>
      <c r="J101" s="214">
        <f>ROUND(I101*H101,2)</f>
        <v>0</v>
      </c>
      <c r="K101" s="210" t="s">
        <v>140</v>
      </c>
      <c r="L101" s="47"/>
      <c r="M101" s="215" t="s">
        <v>39</v>
      </c>
      <c r="N101" s="216" t="s">
        <v>50</v>
      </c>
      <c r="O101" s="87"/>
      <c r="P101" s="217">
        <f>O101*H101</f>
        <v>0</v>
      </c>
      <c r="Q101" s="217">
        <v>0</v>
      </c>
      <c r="R101" s="217">
        <f>Q101*H101</f>
        <v>0</v>
      </c>
      <c r="S101" s="217">
        <v>0.29499999999999998</v>
      </c>
      <c r="T101" s="218">
        <f>S101*H101</f>
        <v>6.3011999999999997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9" t="s">
        <v>141</v>
      </c>
      <c r="AT101" s="219" t="s">
        <v>137</v>
      </c>
      <c r="AU101" s="219" t="s">
        <v>89</v>
      </c>
      <c r="AY101" s="19" t="s">
        <v>135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87</v>
      </c>
      <c r="BK101" s="220">
        <f>ROUND(I101*H101,2)</f>
        <v>0</v>
      </c>
      <c r="BL101" s="19" t="s">
        <v>141</v>
      </c>
      <c r="BM101" s="219" t="s">
        <v>158</v>
      </c>
    </row>
    <row r="102" s="13" customFormat="1">
      <c r="A102" s="13"/>
      <c r="B102" s="221"/>
      <c r="C102" s="222"/>
      <c r="D102" s="223" t="s">
        <v>143</v>
      </c>
      <c r="E102" s="224" t="s">
        <v>39</v>
      </c>
      <c r="F102" s="225" t="s">
        <v>159</v>
      </c>
      <c r="G102" s="222"/>
      <c r="H102" s="226">
        <v>21.359999999999999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2" t="s">
        <v>143</v>
      </c>
      <c r="AU102" s="232" t="s">
        <v>89</v>
      </c>
      <c r="AV102" s="13" t="s">
        <v>89</v>
      </c>
      <c r="AW102" s="13" t="s">
        <v>40</v>
      </c>
      <c r="AX102" s="13" t="s">
        <v>87</v>
      </c>
      <c r="AY102" s="232" t="s">
        <v>135</v>
      </c>
    </row>
    <row r="103" s="2" customFormat="1" ht="37.8" customHeight="1">
      <c r="A103" s="41"/>
      <c r="B103" s="42"/>
      <c r="C103" s="208" t="s">
        <v>160</v>
      </c>
      <c r="D103" s="208" t="s">
        <v>137</v>
      </c>
      <c r="E103" s="209" t="s">
        <v>161</v>
      </c>
      <c r="F103" s="210" t="s">
        <v>162</v>
      </c>
      <c r="G103" s="211" t="s">
        <v>95</v>
      </c>
      <c r="H103" s="212">
        <v>62.619999999999997</v>
      </c>
      <c r="I103" s="213"/>
      <c r="J103" s="214">
        <f>ROUND(I103*H103,2)</f>
        <v>0</v>
      </c>
      <c r="K103" s="210" t="s">
        <v>140</v>
      </c>
      <c r="L103" s="47"/>
      <c r="M103" s="215" t="s">
        <v>39</v>
      </c>
      <c r="N103" s="216" t="s">
        <v>50</v>
      </c>
      <c r="O103" s="87"/>
      <c r="P103" s="217">
        <f>O103*H103</f>
        <v>0</v>
      </c>
      <c r="Q103" s="217">
        <v>0</v>
      </c>
      <c r="R103" s="217">
        <f>Q103*H103</f>
        <v>0</v>
      </c>
      <c r="S103" s="217">
        <v>0.44</v>
      </c>
      <c r="T103" s="218">
        <f>S103*H103</f>
        <v>27.552799999999998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9" t="s">
        <v>141</v>
      </c>
      <c r="AT103" s="219" t="s">
        <v>137</v>
      </c>
      <c r="AU103" s="219" t="s">
        <v>89</v>
      </c>
      <c r="AY103" s="19" t="s">
        <v>135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87</v>
      </c>
      <c r="BK103" s="220">
        <f>ROUND(I103*H103,2)</f>
        <v>0</v>
      </c>
      <c r="BL103" s="19" t="s">
        <v>141</v>
      </c>
      <c r="BM103" s="219" t="s">
        <v>163</v>
      </c>
    </row>
    <row r="104" s="13" customFormat="1">
      <c r="A104" s="13"/>
      <c r="B104" s="221"/>
      <c r="C104" s="222"/>
      <c r="D104" s="223" t="s">
        <v>143</v>
      </c>
      <c r="E104" s="224" t="s">
        <v>39</v>
      </c>
      <c r="F104" s="225" t="s">
        <v>164</v>
      </c>
      <c r="G104" s="222"/>
      <c r="H104" s="226">
        <v>62.619999999999997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2" t="s">
        <v>143</v>
      </c>
      <c r="AU104" s="232" t="s">
        <v>89</v>
      </c>
      <c r="AV104" s="13" t="s">
        <v>89</v>
      </c>
      <c r="AW104" s="13" t="s">
        <v>40</v>
      </c>
      <c r="AX104" s="13" t="s">
        <v>87</v>
      </c>
      <c r="AY104" s="232" t="s">
        <v>135</v>
      </c>
    </row>
    <row r="105" s="2" customFormat="1" ht="37.8" customHeight="1">
      <c r="A105" s="41"/>
      <c r="B105" s="42"/>
      <c r="C105" s="208" t="s">
        <v>165</v>
      </c>
      <c r="D105" s="208" t="s">
        <v>137</v>
      </c>
      <c r="E105" s="209" t="s">
        <v>166</v>
      </c>
      <c r="F105" s="210" t="s">
        <v>167</v>
      </c>
      <c r="G105" s="211" t="s">
        <v>95</v>
      </c>
      <c r="H105" s="212">
        <v>1.5</v>
      </c>
      <c r="I105" s="213"/>
      <c r="J105" s="214">
        <f>ROUND(I105*H105,2)</f>
        <v>0</v>
      </c>
      <c r="K105" s="210" t="s">
        <v>140</v>
      </c>
      <c r="L105" s="47"/>
      <c r="M105" s="215" t="s">
        <v>39</v>
      </c>
      <c r="N105" s="216" t="s">
        <v>50</v>
      </c>
      <c r="O105" s="87"/>
      <c r="P105" s="217">
        <f>O105*H105</f>
        <v>0</v>
      </c>
      <c r="Q105" s="217">
        <v>0</v>
      </c>
      <c r="R105" s="217">
        <f>Q105*H105</f>
        <v>0</v>
      </c>
      <c r="S105" s="217">
        <v>0.28999999999999998</v>
      </c>
      <c r="T105" s="218">
        <f>S105*H105</f>
        <v>0.43499999999999994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9" t="s">
        <v>141</v>
      </c>
      <c r="AT105" s="219" t="s">
        <v>137</v>
      </c>
      <c r="AU105" s="219" t="s">
        <v>89</v>
      </c>
      <c r="AY105" s="19" t="s">
        <v>135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87</v>
      </c>
      <c r="BK105" s="220">
        <f>ROUND(I105*H105,2)</f>
        <v>0</v>
      </c>
      <c r="BL105" s="19" t="s">
        <v>141</v>
      </c>
      <c r="BM105" s="219" t="s">
        <v>168</v>
      </c>
    </row>
    <row r="106" s="13" customFormat="1">
      <c r="A106" s="13"/>
      <c r="B106" s="221"/>
      <c r="C106" s="222"/>
      <c r="D106" s="223" t="s">
        <v>143</v>
      </c>
      <c r="E106" s="224" t="s">
        <v>39</v>
      </c>
      <c r="F106" s="225" t="s">
        <v>169</v>
      </c>
      <c r="G106" s="222"/>
      <c r="H106" s="226">
        <v>1.5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2" t="s">
        <v>143</v>
      </c>
      <c r="AU106" s="232" t="s">
        <v>89</v>
      </c>
      <c r="AV106" s="13" t="s">
        <v>89</v>
      </c>
      <c r="AW106" s="13" t="s">
        <v>40</v>
      </c>
      <c r="AX106" s="13" t="s">
        <v>87</v>
      </c>
      <c r="AY106" s="232" t="s">
        <v>135</v>
      </c>
    </row>
    <row r="107" s="2" customFormat="1" ht="37.8" customHeight="1">
      <c r="A107" s="41"/>
      <c r="B107" s="42"/>
      <c r="C107" s="208" t="s">
        <v>170</v>
      </c>
      <c r="D107" s="208" t="s">
        <v>137</v>
      </c>
      <c r="E107" s="209" t="s">
        <v>171</v>
      </c>
      <c r="F107" s="210" t="s">
        <v>172</v>
      </c>
      <c r="G107" s="211" t="s">
        <v>95</v>
      </c>
      <c r="H107" s="212">
        <v>119.25</v>
      </c>
      <c r="I107" s="213"/>
      <c r="J107" s="214">
        <f>ROUND(I107*H107,2)</f>
        <v>0</v>
      </c>
      <c r="K107" s="210" t="s">
        <v>140</v>
      </c>
      <c r="L107" s="47"/>
      <c r="M107" s="215" t="s">
        <v>39</v>
      </c>
      <c r="N107" s="216" t="s">
        <v>50</v>
      </c>
      <c r="O107" s="87"/>
      <c r="P107" s="217">
        <f>O107*H107</f>
        <v>0</v>
      </c>
      <c r="Q107" s="217">
        <v>0</v>
      </c>
      <c r="R107" s="217">
        <f>Q107*H107</f>
        <v>0</v>
      </c>
      <c r="S107" s="217">
        <v>0.44</v>
      </c>
      <c r="T107" s="218">
        <f>S107*H107</f>
        <v>52.469999999999999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9" t="s">
        <v>141</v>
      </c>
      <c r="AT107" s="219" t="s">
        <v>137</v>
      </c>
      <c r="AU107" s="219" t="s">
        <v>89</v>
      </c>
      <c r="AY107" s="19" t="s">
        <v>135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9" t="s">
        <v>87</v>
      </c>
      <c r="BK107" s="220">
        <f>ROUND(I107*H107,2)</f>
        <v>0</v>
      </c>
      <c r="BL107" s="19" t="s">
        <v>141</v>
      </c>
      <c r="BM107" s="219" t="s">
        <v>173</v>
      </c>
    </row>
    <row r="108" s="13" customFormat="1">
      <c r="A108" s="13"/>
      <c r="B108" s="221"/>
      <c r="C108" s="222"/>
      <c r="D108" s="223" t="s">
        <v>143</v>
      </c>
      <c r="E108" s="224" t="s">
        <v>39</v>
      </c>
      <c r="F108" s="225" t="s">
        <v>174</v>
      </c>
      <c r="G108" s="222"/>
      <c r="H108" s="226">
        <v>21.359999999999999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143</v>
      </c>
      <c r="AU108" s="232" t="s">
        <v>89</v>
      </c>
      <c r="AV108" s="13" t="s">
        <v>89</v>
      </c>
      <c r="AW108" s="13" t="s">
        <v>40</v>
      </c>
      <c r="AX108" s="13" t="s">
        <v>79</v>
      </c>
      <c r="AY108" s="232" t="s">
        <v>135</v>
      </c>
    </row>
    <row r="109" s="13" customFormat="1">
      <c r="A109" s="13"/>
      <c r="B109" s="221"/>
      <c r="C109" s="222"/>
      <c r="D109" s="223" t="s">
        <v>143</v>
      </c>
      <c r="E109" s="224" t="s">
        <v>39</v>
      </c>
      <c r="F109" s="225" t="s">
        <v>175</v>
      </c>
      <c r="G109" s="222"/>
      <c r="H109" s="226">
        <v>48.890000000000001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143</v>
      </c>
      <c r="AU109" s="232" t="s">
        <v>89</v>
      </c>
      <c r="AV109" s="13" t="s">
        <v>89</v>
      </c>
      <c r="AW109" s="13" t="s">
        <v>40</v>
      </c>
      <c r="AX109" s="13" t="s">
        <v>79</v>
      </c>
      <c r="AY109" s="232" t="s">
        <v>135</v>
      </c>
    </row>
    <row r="110" s="13" customFormat="1">
      <c r="A110" s="13"/>
      <c r="B110" s="221"/>
      <c r="C110" s="222"/>
      <c r="D110" s="223" t="s">
        <v>143</v>
      </c>
      <c r="E110" s="224" t="s">
        <v>39</v>
      </c>
      <c r="F110" s="225" t="s">
        <v>176</v>
      </c>
      <c r="G110" s="222"/>
      <c r="H110" s="226">
        <v>49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2" t="s">
        <v>143</v>
      </c>
      <c r="AU110" s="232" t="s">
        <v>89</v>
      </c>
      <c r="AV110" s="13" t="s">
        <v>89</v>
      </c>
      <c r="AW110" s="13" t="s">
        <v>40</v>
      </c>
      <c r="AX110" s="13" t="s">
        <v>79</v>
      </c>
      <c r="AY110" s="232" t="s">
        <v>135</v>
      </c>
    </row>
    <row r="111" s="14" customFormat="1">
      <c r="A111" s="14"/>
      <c r="B111" s="233"/>
      <c r="C111" s="234"/>
      <c r="D111" s="223" t="s">
        <v>143</v>
      </c>
      <c r="E111" s="235" t="s">
        <v>39</v>
      </c>
      <c r="F111" s="236" t="s">
        <v>149</v>
      </c>
      <c r="G111" s="234"/>
      <c r="H111" s="237">
        <v>119.25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143</v>
      </c>
      <c r="AU111" s="243" t="s">
        <v>89</v>
      </c>
      <c r="AV111" s="14" t="s">
        <v>141</v>
      </c>
      <c r="AW111" s="14" t="s">
        <v>40</v>
      </c>
      <c r="AX111" s="14" t="s">
        <v>87</v>
      </c>
      <c r="AY111" s="243" t="s">
        <v>135</v>
      </c>
    </row>
    <row r="112" s="2" customFormat="1" ht="24.15" customHeight="1">
      <c r="A112" s="41"/>
      <c r="B112" s="42"/>
      <c r="C112" s="208" t="s">
        <v>177</v>
      </c>
      <c r="D112" s="208" t="s">
        <v>137</v>
      </c>
      <c r="E112" s="209" t="s">
        <v>178</v>
      </c>
      <c r="F112" s="210" t="s">
        <v>179</v>
      </c>
      <c r="G112" s="211" t="s">
        <v>95</v>
      </c>
      <c r="H112" s="212">
        <v>48.890000000000001</v>
      </c>
      <c r="I112" s="213"/>
      <c r="J112" s="214">
        <f>ROUND(I112*H112,2)</f>
        <v>0</v>
      </c>
      <c r="K112" s="210" t="s">
        <v>140</v>
      </c>
      <c r="L112" s="47"/>
      <c r="M112" s="215" t="s">
        <v>39</v>
      </c>
      <c r="N112" s="216" t="s">
        <v>50</v>
      </c>
      <c r="O112" s="87"/>
      <c r="P112" s="217">
        <f>O112*H112</f>
        <v>0</v>
      </c>
      <c r="Q112" s="217">
        <v>0</v>
      </c>
      <c r="R112" s="217">
        <f>Q112*H112</f>
        <v>0</v>
      </c>
      <c r="S112" s="217">
        <v>0.32500000000000001</v>
      </c>
      <c r="T112" s="218">
        <f>S112*H112</f>
        <v>15.889250000000001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9" t="s">
        <v>141</v>
      </c>
      <c r="AT112" s="219" t="s">
        <v>137</v>
      </c>
      <c r="AU112" s="219" t="s">
        <v>89</v>
      </c>
      <c r="AY112" s="19" t="s">
        <v>135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87</v>
      </c>
      <c r="BK112" s="220">
        <f>ROUND(I112*H112,2)</f>
        <v>0</v>
      </c>
      <c r="BL112" s="19" t="s">
        <v>141</v>
      </c>
      <c r="BM112" s="219" t="s">
        <v>180</v>
      </c>
    </row>
    <row r="113" s="13" customFormat="1">
      <c r="A113" s="13"/>
      <c r="B113" s="221"/>
      <c r="C113" s="222"/>
      <c r="D113" s="223" t="s">
        <v>143</v>
      </c>
      <c r="E113" s="224" t="s">
        <v>39</v>
      </c>
      <c r="F113" s="225" t="s">
        <v>181</v>
      </c>
      <c r="G113" s="222"/>
      <c r="H113" s="226">
        <v>48.890000000000001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2" t="s">
        <v>143</v>
      </c>
      <c r="AU113" s="232" t="s">
        <v>89</v>
      </c>
      <c r="AV113" s="13" t="s">
        <v>89</v>
      </c>
      <c r="AW113" s="13" t="s">
        <v>40</v>
      </c>
      <c r="AX113" s="13" t="s">
        <v>87</v>
      </c>
      <c r="AY113" s="232" t="s">
        <v>135</v>
      </c>
    </row>
    <row r="114" s="2" customFormat="1" ht="24.15" customHeight="1">
      <c r="A114" s="41"/>
      <c r="B114" s="42"/>
      <c r="C114" s="208" t="s">
        <v>182</v>
      </c>
      <c r="D114" s="208" t="s">
        <v>137</v>
      </c>
      <c r="E114" s="209" t="s">
        <v>183</v>
      </c>
      <c r="F114" s="210" t="s">
        <v>184</v>
      </c>
      <c r="G114" s="211" t="s">
        <v>95</v>
      </c>
      <c r="H114" s="212">
        <v>111.62000000000001</v>
      </c>
      <c r="I114" s="213"/>
      <c r="J114" s="214">
        <f>ROUND(I114*H114,2)</f>
        <v>0</v>
      </c>
      <c r="K114" s="210" t="s">
        <v>140</v>
      </c>
      <c r="L114" s="47"/>
      <c r="M114" s="215" t="s">
        <v>39</v>
      </c>
      <c r="N114" s="216" t="s">
        <v>50</v>
      </c>
      <c r="O114" s="87"/>
      <c r="P114" s="217">
        <f>O114*H114</f>
        <v>0</v>
      </c>
      <c r="Q114" s="217">
        <v>0</v>
      </c>
      <c r="R114" s="217">
        <f>Q114*H114</f>
        <v>0</v>
      </c>
      <c r="S114" s="217">
        <v>0.316</v>
      </c>
      <c r="T114" s="218">
        <f>S114*H114</f>
        <v>35.271920000000001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9" t="s">
        <v>141</v>
      </c>
      <c r="AT114" s="219" t="s">
        <v>137</v>
      </c>
      <c r="AU114" s="219" t="s">
        <v>89</v>
      </c>
      <c r="AY114" s="19" t="s">
        <v>135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87</v>
      </c>
      <c r="BK114" s="220">
        <f>ROUND(I114*H114,2)</f>
        <v>0</v>
      </c>
      <c r="BL114" s="19" t="s">
        <v>141</v>
      </c>
      <c r="BM114" s="219" t="s">
        <v>185</v>
      </c>
    </row>
    <row r="115" s="13" customFormat="1">
      <c r="A115" s="13"/>
      <c r="B115" s="221"/>
      <c r="C115" s="222"/>
      <c r="D115" s="223" t="s">
        <v>143</v>
      </c>
      <c r="E115" s="224" t="s">
        <v>39</v>
      </c>
      <c r="F115" s="225" t="s">
        <v>186</v>
      </c>
      <c r="G115" s="222"/>
      <c r="H115" s="226">
        <v>62.619999999999997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2" t="s">
        <v>143</v>
      </c>
      <c r="AU115" s="232" t="s">
        <v>89</v>
      </c>
      <c r="AV115" s="13" t="s">
        <v>89</v>
      </c>
      <c r="AW115" s="13" t="s">
        <v>40</v>
      </c>
      <c r="AX115" s="13" t="s">
        <v>79</v>
      </c>
      <c r="AY115" s="232" t="s">
        <v>135</v>
      </c>
    </row>
    <row r="116" s="13" customFormat="1">
      <c r="A116" s="13"/>
      <c r="B116" s="221"/>
      <c r="C116" s="222"/>
      <c r="D116" s="223" t="s">
        <v>143</v>
      </c>
      <c r="E116" s="224" t="s">
        <v>39</v>
      </c>
      <c r="F116" s="225" t="s">
        <v>176</v>
      </c>
      <c r="G116" s="222"/>
      <c r="H116" s="226">
        <v>49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2" t="s">
        <v>143</v>
      </c>
      <c r="AU116" s="232" t="s">
        <v>89</v>
      </c>
      <c r="AV116" s="13" t="s">
        <v>89</v>
      </c>
      <c r="AW116" s="13" t="s">
        <v>40</v>
      </c>
      <c r="AX116" s="13" t="s">
        <v>79</v>
      </c>
      <c r="AY116" s="232" t="s">
        <v>135</v>
      </c>
    </row>
    <row r="117" s="14" customFormat="1">
      <c r="A117" s="14"/>
      <c r="B117" s="233"/>
      <c r="C117" s="234"/>
      <c r="D117" s="223" t="s">
        <v>143</v>
      </c>
      <c r="E117" s="235" t="s">
        <v>39</v>
      </c>
      <c r="F117" s="236" t="s">
        <v>149</v>
      </c>
      <c r="G117" s="234"/>
      <c r="H117" s="237">
        <v>111.62000000000001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3" t="s">
        <v>143</v>
      </c>
      <c r="AU117" s="243" t="s">
        <v>89</v>
      </c>
      <c r="AV117" s="14" t="s">
        <v>141</v>
      </c>
      <c r="AW117" s="14" t="s">
        <v>40</v>
      </c>
      <c r="AX117" s="14" t="s">
        <v>87</v>
      </c>
      <c r="AY117" s="243" t="s">
        <v>135</v>
      </c>
    </row>
    <row r="118" s="2" customFormat="1" ht="24.15" customHeight="1">
      <c r="A118" s="41"/>
      <c r="B118" s="42"/>
      <c r="C118" s="208" t="s">
        <v>144</v>
      </c>
      <c r="D118" s="208" t="s">
        <v>137</v>
      </c>
      <c r="E118" s="209" t="s">
        <v>187</v>
      </c>
      <c r="F118" s="210" t="s">
        <v>188</v>
      </c>
      <c r="G118" s="211" t="s">
        <v>189</v>
      </c>
      <c r="H118" s="212">
        <v>6.7999999999999998</v>
      </c>
      <c r="I118" s="213"/>
      <c r="J118" s="214">
        <f>ROUND(I118*H118,2)</f>
        <v>0</v>
      </c>
      <c r="K118" s="210" t="s">
        <v>140</v>
      </c>
      <c r="L118" s="47"/>
      <c r="M118" s="215" t="s">
        <v>39</v>
      </c>
      <c r="N118" s="216" t="s">
        <v>50</v>
      </c>
      <c r="O118" s="87"/>
      <c r="P118" s="217">
        <f>O118*H118</f>
        <v>0</v>
      </c>
      <c r="Q118" s="217">
        <v>0</v>
      </c>
      <c r="R118" s="217">
        <f>Q118*H118</f>
        <v>0</v>
      </c>
      <c r="S118" s="217">
        <v>0.28999999999999998</v>
      </c>
      <c r="T118" s="218">
        <f>S118*H118</f>
        <v>1.9719999999999998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9" t="s">
        <v>141</v>
      </c>
      <c r="AT118" s="219" t="s">
        <v>137</v>
      </c>
      <c r="AU118" s="219" t="s">
        <v>89</v>
      </c>
      <c r="AY118" s="19" t="s">
        <v>135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9" t="s">
        <v>87</v>
      </c>
      <c r="BK118" s="220">
        <f>ROUND(I118*H118,2)</f>
        <v>0</v>
      </c>
      <c r="BL118" s="19" t="s">
        <v>141</v>
      </c>
      <c r="BM118" s="219" t="s">
        <v>190</v>
      </c>
    </row>
    <row r="119" s="13" customFormat="1">
      <c r="A119" s="13"/>
      <c r="B119" s="221"/>
      <c r="C119" s="222"/>
      <c r="D119" s="223" t="s">
        <v>143</v>
      </c>
      <c r="E119" s="224" t="s">
        <v>39</v>
      </c>
      <c r="F119" s="225" t="s">
        <v>191</v>
      </c>
      <c r="G119" s="222"/>
      <c r="H119" s="226">
        <v>6.7999999999999998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143</v>
      </c>
      <c r="AU119" s="232" t="s">
        <v>89</v>
      </c>
      <c r="AV119" s="13" t="s">
        <v>89</v>
      </c>
      <c r="AW119" s="13" t="s">
        <v>40</v>
      </c>
      <c r="AX119" s="13" t="s">
        <v>87</v>
      </c>
      <c r="AY119" s="232" t="s">
        <v>135</v>
      </c>
    </row>
    <row r="120" s="2" customFormat="1" ht="49.05" customHeight="1">
      <c r="A120" s="41"/>
      <c r="B120" s="42"/>
      <c r="C120" s="208" t="s">
        <v>192</v>
      </c>
      <c r="D120" s="208" t="s">
        <v>137</v>
      </c>
      <c r="E120" s="209" t="s">
        <v>193</v>
      </c>
      <c r="F120" s="210" t="s">
        <v>194</v>
      </c>
      <c r="G120" s="211" t="s">
        <v>189</v>
      </c>
      <c r="H120" s="212">
        <v>20</v>
      </c>
      <c r="I120" s="213"/>
      <c r="J120" s="214">
        <f>ROUND(I120*H120,2)</f>
        <v>0</v>
      </c>
      <c r="K120" s="210" t="s">
        <v>140</v>
      </c>
      <c r="L120" s="47"/>
      <c r="M120" s="215" t="s">
        <v>39</v>
      </c>
      <c r="N120" s="216" t="s">
        <v>50</v>
      </c>
      <c r="O120" s="87"/>
      <c r="P120" s="217">
        <f>O120*H120</f>
        <v>0</v>
      </c>
      <c r="Q120" s="217">
        <v>0.036900000000000002</v>
      </c>
      <c r="R120" s="217">
        <f>Q120*H120</f>
        <v>0.73799999999999999</v>
      </c>
      <c r="S120" s="217">
        <v>0</v>
      </c>
      <c r="T120" s="218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9" t="s">
        <v>141</v>
      </c>
      <c r="AT120" s="219" t="s">
        <v>137</v>
      </c>
      <c r="AU120" s="219" t="s">
        <v>89</v>
      </c>
      <c r="AY120" s="19" t="s">
        <v>135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9" t="s">
        <v>87</v>
      </c>
      <c r="BK120" s="220">
        <f>ROUND(I120*H120,2)</f>
        <v>0</v>
      </c>
      <c r="BL120" s="19" t="s">
        <v>141</v>
      </c>
      <c r="BM120" s="219" t="s">
        <v>195</v>
      </c>
    </row>
    <row r="121" s="13" customFormat="1">
      <c r="A121" s="13"/>
      <c r="B121" s="221"/>
      <c r="C121" s="222"/>
      <c r="D121" s="223" t="s">
        <v>143</v>
      </c>
      <c r="E121" s="224" t="s">
        <v>39</v>
      </c>
      <c r="F121" s="225" t="s">
        <v>196</v>
      </c>
      <c r="G121" s="222"/>
      <c r="H121" s="226">
        <v>20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2" t="s">
        <v>143</v>
      </c>
      <c r="AU121" s="232" t="s">
        <v>89</v>
      </c>
      <c r="AV121" s="13" t="s">
        <v>89</v>
      </c>
      <c r="AW121" s="13" t="s">
        <v>40</v>
      </c>
      <c r="AX121" s="13" t="s">
        <v>87</v>
      </c>
      <c r="AY121" s="232" t="s">
        <v>135</v>
      </c>
    </row>
    <row r="122" s="2" customFormat="1" ht="49.05" customHeight="1">
      <c r="A122" s="41"/>
      <c r="B122" s="42"/>
      <c r="C122" s="208" t="s">
        <v>197</v>
      </c>
      <c r="D122" s="208" t="s">
        <v>137</v>
      </c>
      <c r="E122" s="209" t="s">
        <v>198</v>
      </c>
      <c r="F122" s="210" t="s">
        <v>199</v>
      </c>
      <c r="G122" s="211" t="s">
        <v>189</v>
      </c>
      <c r="H122" s="212">
        <v>20</v>
      </c>
      <c r="I122" s="213"/>
      <c r="J122" s="214">
        <f>ROUND(I122*H122,2)</f>
        <v>0</v>
      </c>
      <c r="K122" s="210" t="s">
        <v>140</v>
      </c>
      <c r="L122" s="47"/>
      <c r="M122" s="215" t="s">
        <v>39</v>
      </c>
      <c r="N122" s="216" t="s">
        <v>50</v>
      </c>
      <c r="O122" s="87"/>
      <c r="P122" s="217">
        <f>O122*H122</f>
        <v>0</v>
      </c>
      <c r="Q122" s="217">
        <v>0.036900000000000002</v>
      </c>
      <c r="R122" s="217">
        <f>Q122*H122</f>
        <v>0.73799999999999999</v>
      </c>
      <c r="S122" s="217">
        <v>0</v>
      </c>
      <c r="T122" s="218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9" t="s">
        <v>141</v>
      </c>
      <c r="AT122" s="219" t="s">
        <v>137</v>
      </c>
      <c r="AU122" s="219" t="s">
        <v>89</v>
      </c>
      <c r="AY122" s="19" t="s">
        <v>135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87</v>
      </c>
      <c r="BK122" s="220">
        <f>ROUND(I122*H122,2)</f>
        <v>0</v>
      </c>
      <c r="BL122" s="19" t="s">
        <v>141</v>
      </c>
      <c r="BM122" s="219" t="s">
        <v>200</v>
      </c>
    </row>
    <row r="123" s="13" customFormat="1">
      <c r="A123" s="13"/>
      <c r="B123" s="221"/>
      <c r="C123" s="222"/>
      <c r="D123" s="223" t="s">
        <v>143</v>
      </c>
      <c r="E123" s="224" t="s">
        <v>39</v>
      </c>
      <c r="F123" s="225" t="s">
        <v>196</v>
      </c>
      <c r="G123" s="222"/>
      <c r="H123" s="226">
        <v>20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2" t="s">
        <v>143</v>
      </c>
      <c r="AU123" s="232" t="s">
        <v>89</v>
      </c>
      <c r="AV123" s="13" t="s">
        <v>89</v>
      </c>
      <c r="AW123" s="13" t="s">
        <v>40</v>
      </c>
      <c r="AX123" s="13" t="s">
        <v>87</v>
      </c>
      <c r="AY123" s="232" t="s">
        <v>135</v>
      </c>
    </row>
    <row r="124" s="2" customFormat="1" ht="14.4" customHeight="1">
      <c r="A124" s="41"/>
      <c r="B124" s="42"/>
      <c r="C124" s="208" t="s">
        <v>201</v>
      </c>
      <c r="D124" s="208" t="s">
        <v>137</v>
      </c>
      <c r="E124" s="209" t="s">
        <v>202</v>
      </c>
      <c r="F124" s="210" t="s">
        <v>203</v>
      </c>
      <c r="G124" s="211" t="s">
        <v>95</v>
      </c>
      <c r="H124" s="212">
        <v>378.13</v>
      </c>
      <c r="I124" s="213"/>
      <c r="J124" s="214">
        <f>ROUND(I124*H124,2)</f>
        <v>0</v>
      </c>
      <c r="K124" s="210" t="s">
        <v>140</v>
      </c>
      <c r="L124" s="47"/>
      <c r="M124" s="215" t="s">
        <v>39</v>
      </c>
      <c r="N124" s="216" t="s">
        <v>50</v>
      </c>
      <c r="O124" s="87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9" t="s">
        <v>141</v>
      </c>
      <c r="AT124" s="219" t="s">
        <v>137</v>
      </c>
      <c r="AU124" s="219" t="s">
        <v>89</v>
      </c>
      <c r="AY124" s="19" t="s">
        <v>135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9" t="s">
        <v>87</v>
      </c>
      <c r="BK124" s="220">
        <f>ROUND(I124*H124,2)</f>
        <v>0</v>
      </c>
      <c r="BL124" s="19" t="s">
        <v>141</v>
      </c>
      <c r="BM124" s="219" t="s">
        <v>204</v>
      </c>
    </row>
    <row r="125" s="13" customFormat="1">
      <c r="A125" s="13"/>
      <c r="B125" s="221"/>
      <c r="C125" s="222"/>
      <c r="D125" s="223" t="s">
        <v>143</v>
      </c>
      <c r="E125" s="224" t="s">
        <v>39</v>
      </c>
      <c r="F125" s="225" t="s">
        <v>205</v>
      </c>
      <c r="G125" s="222"/>
      <c r="H125" s="226">
        <v>378.13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2" t="s">
        <v>143</v>
      </c>
      <c r="AU125" s="232" t="s">
        <v>89</v>
      </c>
      <c r="AV125" s="13" t="s">
        <v>89</v>
      </c>
      <c r="AW125" s="13" t="s">
        <v>40</v>
      </c>
      <c r="AX125" s="13" t="s">
        <v>87</v>
      </c>
      <c r="AY125" s="232" t="s">
        <v>135</v>
      </c>
    </row>
    <row r="126" s="2" customFormat="1" ht="14.4" customHeight="1">
      <c r="A126" s="41"/>
      <c r="B126" s="42"/>
      <c r="C126" s="208" t="s">
        <v>206</v>
      </c>
      <c r="D126" s="208" t="s">
        <v>137</v>
      </c>
      <c r="E126" s="209" t="s">
        <v>207</v>
      </c>
      <c r="F126" s="210" t="s">
        <v>208</v>
      </c>
      <c r="G126" s="211" t="s">
        <v>209</v>
      </c>
      <c r="H126" s="212">
        <v>44.795000000000002</v>
      </c>
      <c r="I126" s="213"/>
      <c r="J126" s="214">
        <f>ROUND(I126*H126,2)</f>
        <v>0</v>
      </c>
      <c r="K126" s="210" t="s">
        <v>140</v>
      </c>
      <c r="L126" s="47"/>
      <c r="M126" s="215" t="s">
        <v>39</v>
      </c>
      <c r="N126" s="216" t="s">
        <v>50</v>
      </c>
      <c r="O126" s="87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9" t="s">
        <v>141</v>
      </c>
      <c r="AT126" s="219" t="s">
        <v>137</v>
      </c>
      <c r="AU126" s="219" t="s">
        <v>89</v>
      </c>
      <c r="AY126" s="19" t="s">
        <v>135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87</v>
      </c>
      <c r="BK126" s="220">
        <f>ROUND(I126*H126,2)</f>
        <v>0</v>
      </c>
      <c r="BL126" s="19" t="s">
        <v>141</v>
      </c>
      <c r="BM126" s="219" t="s">
        <v>210</v>
      </c>
    </row>
    <row r="127" s="15" customFormat="1">
      <c r="A127" s="15"/>
      <c r="B127" s="244"/>
      <c r="C127" s="245"/>
      <c r="D127" s="223" t="s">
        <v>143</v>
      </c>
      <c r="E127" s="246" t="s">
        <v>39</v>
      </c>
      <c r="F127" s="247" t="s">
        <v>211</v>
      </c>
      <c r="G127" s="245"/>
      <c r="H127" s="246" t="s">
        <v>39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3" t="s">
        <v>143</v>
      </c>
      <c r="AU127" s="253" t="s">
        <v>89</v>
      </c>
      <c r="AV127" s="15" t="s">
        <v>87</v>
      </c>
      <c r="AW127" s="15" t="s">
        <v>40</v>
      </c>
      <c r="AX127" s="15" t="s">
        <v>79</v>
      </c>
      <c r="AY127" s="253" t="s">
        <v>135</v>
      </c>
    </row>
    <row r="128" s="13" customFormat="1">
      <c r="A128" s="13"/>
      <c r="B128" s="221"/>
      <c r="C128" s="222"/>
      <c r="D128" s="223" t="s">
        <v>143</v>
      </c>
      <c r="E128" s="224" t="s">
        <v>39</v>
      </c>
      <c r="F128" s="225" t="s">
        <v>212</v>
      </c>
      <c r="G128" s="222"/>
      <c r="H128" s="226">
        <v>0.111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2" t="s">
        <v>143</v>
      </c>
      <c r="AU128" s="232" t="s">
        <v>89</v>
      </c>
      <c r="AV128" s="13" t="s">
        <v>89</v>
      </c>
      <c r="AW128" s="13" t="s">
        <v>40</v>
      </c>
      <c r="AX128" s="13" t="s">
        <v>79</v>
      </c>
      <c r="AY128" s="232" t="s">
        <v>135</v>
      </c>
    </row>
    <row r="129" s="13" customFormat="1">
      <c r="A129" s="13"/>
      <c r="B129" s="221"/>
      <c r="C129" s="222"/>
      <c r="D129" s="223" t="s">
        <v>143</v>
      </c>
      <c r="E129" s="224" t="s">
        <v>39</v>
      </c>
      <c r="F129" s="225" t="s">
        <v>213</v>
      </c>
      <c r="G129" s="222"/>
      <c r="H129" s="226">
        <v>2.7749999999999999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2" t="s">
        <v>143</v>
      </c>
      <c r="AU129" s="232" t="s">
        <v>89</v>
      </c>
      <c r="AV129" s="13" t="s">
        <v>89</v>
      </c>
      <c r="AW129" s="13" t="s">
        <v>40</v>
      </c>
      <c r="AX129" s="13" t="s">
        <v>79</v>
      </c>
      <c r="AY129" s="232" t="s">
        <v>135</v>
      </c>
    </row>
    <row r="130" s="13" customFormat="1">
      <c r="A130" s="13"/>
      <c r="B130" s="221"/>
      <c r="C130" s="222"/>
      <c r="D130" s="223" t="s">
        <v>143</v>
      </c>
      <c r="E130" s="224" t="s">
        <v>39</v>
      </c>
      <c r="F130" s="225" t="s">
        <v>214</v>
      </c>
      <c r="G130" s="222"/>
      <c r="H130" s="226">
        <v>4.9260000000000002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2" t="s">
        <v>143</v>
      </c>
      <c r="AU130" s="232" t="s">
        <v>89</v>
      </c>
      <c r="AV130" s="13" t="s">
        <v>89</v>
      </c>
      <c r="AW130" s="13" t="s">
        <v>40</v>
      </c>
      <c r="AX130" s="13" t="s">
        <v>79</v>
      </c>
      <c r="AY130" s="232" t="s">
        <v>135</v>
      </c>
    </row>
    <row r="131" s="13" customFormat="1">
      <c r="A131" s="13"/>
      <c r="B131" s="221"/>
      <c r="C131" s="222"/>
      <c r="D131" s="223" t="s">
        <v>143</v>
      </c>
      <c r="E131" s="224" t="s">
        <v>39</v>
      </c>
      <c r="F131" s="225" t="s">
        <v>215</v>
      </c>
      <c r="G131" s="222"/>
      <c r="H131" s="226">
        <v>4.6379999999999999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2" t="s">
        <v>143</v>
      </c>
      <c r="AU131" s="232" t="s">
        <v>89</v>
      </c>
      <c r="AV131" s="13" t="s">
        <v>89</v>
      </c>
      <c r="AW131" s="13" t="s">
        <v>40</v>
      </c>
      <c r="AX131" s="13" t="s">
        <v>79</v>
      </c>
      <c r="AY131" s="232" t="s">
        <v>135</v>
      </c>
    </row>
    <row r="132" s="13" customFormat="1">
      <c r="A132" s="13"/>
      <c r="B132" s="221"/>
      <c r="C132" s="222"/>
      <c r="D132" s="223" t="s">
        <v>143</v>
      </c>
      <c r="E132" s="224" t="s">
        <v>39</v>
      </c>
      <c r="F132" s="225" t="s">
        <v>216</v>
      </c>
      <c r="G132" s="222"/>
      <c r="H132" s="226">
        <v>4.7359999999999998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2" t="s">
        <v>143</v>
      </c>
      <c r="AU132" s="232" t="s">
        <v>89</v>
      </c>
      <c r="AV132" s="13" t="s">
        <v>89</v>
      </c>
      <c r="AW132" s="13" t="s">
        <v>40</v>
      </c>
      <c r="AX132" s="13" t="s">
        <v>79</v>
      </c>
      <c r="AY132" s="232" t="s">
        <v>135</v>
      </c>
    </row>
    <row r="133" s="13" customFormat="1">
      <c r="A133" s="13"/>
      <c r="B133" s="221"/>
      <c r="C133" s="222"/>
      <c r="D133" s="223" t="s">
        <v>143</v>
      </c>
      <c r="E133" s="224" t="s">
        <v>39</v>
      </c>
      <c r="F133" s="225" t="s">
        <v>217</v>
      </c>
      <c r="G133" s="222"/>
      <c r="H133" s="226">
        <v>2.569</v>
      </c>
      <c r="I133" s="227"/>
      <c r="J133" s="222"/>
      <c r="K133" s="222"/>
      <c r="L133" s="228"/>
      <c r="M133" s="229"/>
      <c r="N133" s="230"/>
      <c r="O133" s="230"/>
      <c r="P133" s="230"/>
      <c r="Q133" s="230"/>
      <c r="R133" s="230"/>
      <c r="S133" s="230"/>
      <c r="T133" s="23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2" t="s">
        <v>143</v>
      </c>
      <c r="AU133" s="232" t="s">
        <v>89</v>
      </c>
      <c r="AV133" s="13" t="s">
        <v>89</v>
      </c>
      <c r="AW133" s="13" t="s">
        <v>40</v>
      </c>
      <c r="AX133" s="13" t="s">
        <v>79</v>
      </c>
      <c r="AY133" s="232" t="s">
        <v>135</v>
      </c>
    </row>
    <row r="134" s="13" customFormat="1">
      <c r="A134" s="13"/>
      <c r="B134" s="221"/>
      <c r="C134" s="222"/>
      <c r="D134" s="223" t="s">
        <v>143</v>
      </c>
      <c r="E134" s="224" t="s">
        <v>39</v>
      </c>
      <c r="F134" s="225" t="s">
        <v>218</v>
      </c>
      <c r="G134" s="222"/>
      <c r="H134" s="226">
        <v>2.2519999999999998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2" t="s">
        <v>143</v>
      </c>
      <c r="AU134" s="232" t="s">
        <v>89</v>
      </c>
      <c r="AV134" s="13" t="s">
        <v>89</v>
      </c>
      <c r="AW134" s="13" t="s">
        <v>40</v>
      </c>
      <c r="AX134" s="13" t="s">
        <v>79</v>
      </c>
      <c r="AY134" s="232" t="s">
        <v>135</v>
      </c>
    </row>
    <row r="135" s="13" customFormat="1">
      <c r="A135" s="13"/>
      <c r="B135" s="221"/>
      <c r="C135" s="222"/>
      <c r="D135" s="223" t="s">
        <v>143</v>
      </c>
      <c r="E135" s="224" t="s">
        <v>39</v>
      </c>
      <c r="F135" s="225" t="s">
        <v>219</v>
      </c>
      <c r="G135" s="222"/>
      <c r="H135" s="226">
        <v>1.889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2" t="s">
        <v>143</v>
      </c>
      <c r="AU135" s="232" t="s">
        <v>89</v>
      </c>
      <c r="AV135" s="13" t="s">
        <v>89</v>
      </c>
      <c r="AW135" s="13" t="s">
        <v>40</v>
      </c>
      <c r="AX135" s="13" t="s">
        <v>79</v>
      </c>
      <c r="AY135" s="232" t="s">
        <v>135</v>
      </c>
    </row>
    <row r="136" s="13" customFormat="1">
      <c r="A136" s="13"/>
      <c r="B136" s="221"/>
      <c r="C136" s="222"/>
      <c r="D136" s="223" t="s">
        <v>143</v>
      </c>
      <c r="E136" s="224" t="s">
        <v>39</v>
      </c>
      <c r="F136" s="225" t="s">
        <v>220</v>
      </c>
      <c r="G136" s="222"/>
      <c r="H136" s="226">
        <v>2.7170000000000001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2" t="s">
        <v>143</v>
      </c>
      <c r="AU136" s="232" t="s">
        <v>89</v>
      </c>
      <c r="AV136" s="13" t="s">
        <v>89</v>
      </c>
      <c r="AW136" s="13" t="s">
        <v>40</v>
      </c>
      <c r="AX136" s="13" t="s">
        <v>79</v>
      </c>
      <c r="AY136" s="232" t="s">
        <v>135</v>
      </c>
    </row>
    <row r="137" s="13" customFormat="1">
      <c r="A137" s="13"/>
      <c r="B137" s="221"/>
      <c r="C137" s="222"/>
      <c r="D137" s="223" t="s">
        <v>143</v>
      </c>
      <c r="E137" s="224" t="s">
        <v>39</v>
      </c>
      <c r="F137" s="225" t="s">
        <v>221</v>
      </c>
      <c r="G137" s="222"/>
      <c r="H137" s="226">
        <v>4.3419999999999996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2" t="s">
        <v>143</v>
      </c>
      <c r="AU137" s="232" t="s">
        <v>89</v>
      </c>
      <c r="AV137" s="13" t="s">
        <v>89</v>
      </c>
      <c r="AW137" s="13" t="s">
        <v>40</v>
      </c>
      <c r="AX137" s="13" t="s">
        <v>79</v>
      </c>
      <c r="AY137" s="232" t="s">
        <v>135</v>
      </c>
    </row>
    <row r="138" s="13" customFormat="1">
      <c r="A138" s="13"/>
      <c r="B138" s="221"/>
      <c r="C138" s="222"/>
      <c r="D138" s="223" t="s">
        <v>143</v>
      </c>
      <c r="E138" s="224" t="s">
        <v>39</v>
      </c>
      <c r="F138" s="225" t="s">
        <v>222</v>
      </c>
      <c r="G138" s="222"/>
      <c r="H138" s="226">
        <v>0.60999999999999999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2" t="s">
        <v>143</v>
      </c>
      <c r="AU138" s="232" t="s">
        <v>89</v>
      </c>
      <c r="AV138" s="13" t="s">
        <v>89</v>
      </c>
      <c r="AW138" s="13" t="s">
        <v>40</v>
      </c>
      <c r="AX138" s="13" t="s">
        <v>79</v>
      </c>
      <c r="AY138" s="232" t="s">
        <v>135</v>
      </c>
    </row>
    <row r="139" s="13" customFormat="1">
      <c r="A139" s="13"/>
      <c r="B139" s="221"/>
      <c r="C139" s="222"/>
      <c r="D139" s="223" t="s">
        <v>143</v>
      </c>
      <c r="E139" s="224" t="s">
        <v>39</v>
      </c>
      <c r="F139" s="225" t="s">
        <v>223</v>
      </c>
      <c r="G139" s="222"/>
      <c r="H139" s="226">
        <v>13.23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2" t="s">
        <v>143</v>
      </c>
      <c r="AU139" s="232" t="s">
        <v>89</v>
      </c>
      <c r="AV139" s="13" t="s">
        <v>89</v>
      </c>
      <c r="AW139" s="13" t="s">
        <v>40</v>
      </c>
      <c r="AX139" s="13" t="s">
        <v>79</v>
      </c>
      <c r="AY139" s="232" t="s">
        <v>135</v>
      </c>
    </row>
    <row r="140" s="14" customFormat="1">
      <c r="A140" s="14"/>
      <c r="B140" s="233"/>
      <c r="C140" s="234"/>
      <c r="D140" s="223" t="s">
        <v>143</v>
      </c>
      <c r="E140" s="235" t="s">
        <v>39</v>
      </c>
      <c r="F140" s="236" t="s">
        <v>149</v>
      </c>
      <c r="G140" s="234"/>
      <c r="H140" s="237">
        <v>44.795000000000002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3" t="s">
        <v>143</v>
      </c>
      <c r="AU140" s="243" t="s">
        <v>89</v>
      </c>
      <c r="AV140" s="14" t="s">
        <v>141</v>
      </c>
      <c r="AW140" s="14" t="s">
        <v>40</v>
      </c>
      <c r="AX140" s="14" t="s">
        <v>87</v>
      </c>
      <c r="AY140" s="243" t="s">
        <v>135</v>
      </c>
    </row>
    <row r="141" s="2" customFormat="1" ht="14.4" customHeight="1">
      <c r="A141" s="41"/>
      <c r="B141" s="42"/>
      <c r="C141" s="208" t="s">
        <v>8</v>
      </c>
      <c r="D141" s="208" t="s">
        <v>137</v>
      </c>
      <c r="E141" s="209" t="s">
        <v>224</v>
      </c>
      <c r="F141" s="210" t="s">
        <v>225</v>
      </c>
      <c r="G141" s="211" t="s">
        <v>209</v>
      </c>
      <c r="H141" s="212">
        <v>38.731999999999999</v>
      </c>
      <c r="I141" s="213"/>
      <c r="J141" s="214">
        <f>ROUND(I141*H141,2)</f>
        <v>0</v>
      </c>
      <c r="K141" s="210" t="s">
        <v>140</v>
      </c>
      <c r="L141" s="47"/>
      <c r="M141" s="215" t="s">
        <v>39</v>
      </c>
      <c r="N141" s="216" t="s">
        <v>50</v>
      </c>
      <c r="O141" s="87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9" t="s">
        <v>141</v>
      </c>
      <c r="AT141" s="219" t="s">
        <v>137</v>
      </c>
      <c r="AU141" s="219" t="s">
        <v>89</v>
      </c>
      <c r="AY141" s="19" t="s">
        <v>135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9" t="s">
        <v>87</v>
      </c>
      <c r="BK141" s="220">
        <f>ROUND(I141*H141,2)</f>
        <v>0</v>
      </c>
      <c r="BL141" s="19" t="s">
        <v>141</v>
      </c>
      <c r="BM141" s="219" t="s">
        <v>226</v>
      </c>
    </row>
    <row r="142" s="13" customFormat="1">
      <c r="A142" s="13"/>
      <c r="B142" s="221"/>
      <c r="C142" s="222"/>
      <c r="D142" s="223" t="s">
        <v>143</v>
      </c>
      <c r="E142" s="224" t="s">
        <v>39</v>
      </c>
      <c r="F142" s="225" t="s">
        <v>227</v>
      </c>
      <c r="G142" s="222"/>
      <c r="H142" s="226">
        <v>46.375999999999998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2" t="s">
        <v>143</v>
      </c>
      <c r="AU142" s="232" t="s">
        <v>89</v>
      </c>
      <c r="AV142" s="13" t="s">
        <v>89</v>
      </c>
      <c r="AW142" s="13" t="s">
        <v>40</v>
      </c>
      <c r="AX142" s="13" t="s">
        <v>79</v>
      </c>
      <c r="AY142" s="232" t="s">
        <v>135</v>
      </c>
    </row>
    <row r="143" s="13" customFormat="1">
      <c r="A143" s="13"/>
      <c r="B143" s="221"/>
      <c r="C143" s="222"/>
      <c r="D143" s="223" t="s">
        <v>143</v>
      </c>
      <c r="E143" s="224" t="s">
        <v>39</v>
      </c>
      <c r="F143" s="225" t="s">
        <v>228</v>
      </c>
      <c r="G143" s="222"/>
      <c r="H143" s="226">
        <v>-3.3999999999999999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2" t="s">
        <v>143</v>
      </c>
      <c r="AU143" s="232" t="s">
        <v>89</v>
      </c>
      <c r="AV143" s="13" t="s">
        <v>89</v>
      </c>
      <c r="AW143" s="13" t="s">
        <v>40</v>
      </c>
      <c r="AX143" s="13" t="s">
        <v>79</v>
      </c>
      <c r="AY143" s="232" t="s">
        <v>135</v>
      </c>
    </row>
    <row r="144" s="13" customFormat="1">
      <c r="A144" s="13"/>
      <c r="B144" s="221"/>
      <c r="C144" s="222"/>
      <c r="D144" s="223" t="s">
        <v>143</v>
      </c>
      <c r="E144" s="224" t="s">
        <v>39</v>
      </c>
      <c r="F144" s="225" t="s">
        <v>229</v>
      </c>
      <c r="G144" s="222"/>
      <c r="H144" s="226">
        <v>-4.1879999999999997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2" t="s">
        <v>143</v>
      </c>
      <c r="AU144" s="232" t="s">
        <v>89</v>
      </c>
      <c r="AV144" s="13" t="s">
        <v>89</v>
      </c>
      <c r="AW144" s="13" t="s">
        <v>40</v>
      </c>
      <c r="AX144" s="13" t="s">
        <v>79</v>
      </c>
      <c r="AY144" s="232" t="s">
        <v>135</v>
      </c>
    </row>
    <row r="145" s="13" customFormat="1">
      <c r="A145" s="13"/>
      <c r="B145" s="221"/>
      <c r="C145" s="222"/>
      <c r="D145" s="223" t="s">
        <v>143</v>
      </c>
      <c r="E145" s="224" t="s">
        <v>39</v>
      </c>
      <c r="F145" s="225" t="s">
        <v>230</v>
      </c>
      <c r="G145" s="222"/>
      <c r="H145" s="226">
        <v>-0.056000000000000001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2" t="s">
        <v>143</v>
      </c>
      <c r="AU145" s="232" t="s">
        <v>89</v>
      </c>
      <c r="AV145" s="13" t="s">
        <v>89</v>
      </c>
      <c r="AW145" s="13" t="s">
        <v>40</v>
      </c>
      <c r="AX145" s="13" t="s">
        <v>79</v>
      </c>
      <c r="AY145" s="232" t="s">
        <v>135</v>
      </c>
    </row>
    <row r="146" s="14" customFormat="1">
      <c r="A146" s="14"/>
      <c r="B146" s="233"/>
      <c r="C146" s="234"/>
      <c r="D146" s="223" t="s">
        <v>143</v>
      </c>
      <c r="E146" s="235" t="s">
        <v>39</v>
      </c>
      <c r="F146" s="236" t="s">
        <v>149</v>
      </c>
      <c r="G146" s="234"/>
      <c r="H146" s="237">
        <v>38.731999999999999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3" t="s">
        <v>143</v>
      </c>
      <c r="AU146" s="243" t="s">
        <v>89</v>
      </c>
      <c r="AV146" s="14" t="s">
        <v>141</v>
      </c>
      <c r="AW146" s="14" t="s">
        <v>40</v>
      </c>
      <c r="AX146" s="14" t="s">
        <v>87</v>
      </c>
      <c r="AY146" s="243" t="s">
        <v>135</v>
      </c>
    </row>
    <row r="147" s="2" customFormat="1" ht="24.15" customHeight="1">
      <c r="A147" s="41"/>
      <c r="B147" s="42"/>
      <c r="C147" s="208" t="s">
        <v>231</v>
      </c>
      <c r="D147" s="208" t="s">
        <v>137</v>
      </c>
      <c r="E147" s="209" t="s">
        <v>232</v>
      </c>
      <c r="F147" s="210" t="s">
        <v>233</v>
      </c>
      <c r="G147" s="211" t="s">
        <v>209</v>
      </c>
      <c r="H147" s="212">
        <v>37.685000000000002</v>
      </c>
      <c r="I147" s="213"/>
      <c r="J147" s="214">
        <f>ROUND(I147*H147,2)</f>
        <v>0</v>
      </c>
      <c r="K147" s="210" t="s">
        <v>140</v>
      </c>
      <c r="L147" s="47"/>
      <c r="M147" s="215" t="s">
        <v>39</v>
      </c>
      <c r="N147" s="216" t="s">
        <v>50</v>
      </c>
      <c r="O147" s="87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9" t="s">
        <v>141</v>
      </c>
      <c r="AT147" s="219" t="s">
        <v>137</v>
      </c>
      <c r="AU147" s="219" t="s">
        <v>89</v>
      </c>
      <c r="AY147" s="19" t="s">
        <v>135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9" t="s">
        <v>87</v>
      </c>
      <c r="BK147" s="220">
        <f>ROUND(I147*H147,2)</f>
        <v>0</v>
      </c>
      <c r="BL147" s="19" t="s">
        <v>141</v>
      </c>
      <c r="BM147" s="219" t="s">
        <v>234</v>
      </c>
    </row>
    <row r="148" s="13" customFormat="1">
      <c r="A148" s="13"/>
      <c r="B148" s="221"/>
      <c r="C148" s="222"/>
      <c r="D148" s="223" t="s">
        <v>143</v>
      </c>
      <c r="E148" s="224" t="s">
        <v>39</v>
      </c>
      <c r="F148" s="225" t="s">
        <v>235</v>
      </c>
      <c r="G148" s="222"/>
      <c r="H148" s="226">
        <v>4.4800000000000004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2" t="s">
        <v>143</v>
      </c>
      <c r="AU148" s="232" t="s">
        <v>89</v>
      </c>
      <c r="AV148" s="13" t="s">
        <v>89</v>
      </c>
      <c r="AW148" s="13" t="s">
        <v>40</v>
      </c>
      <c r="AX148" s="13" t="s">
        <v>79</v>
      </c>
      <c r="AY148" s="232" t="s">
        <v>135</v>
      </c>
    </row>
    <row r="149" s="13" customFormat="1">
      <c r="A149" s="13"/>
      <c r="B149" s="221"/>
      <c r="C149" s="222"/>
      <c r="D149" s="223" t="s">
        <v>143</v>
      </c>
      <c r="E149" s="224" t="s">
        <v>39</v>
      </c>
      <c r="F149" s="225" t="s">
        <v>236</v>
      </c>
      <c r="G149" s="222"/>
      <c r="H149" s="226">
        <v>1.2250000000000001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2" t="s">
        <v>143</v>
      </c>
      <c r="AU149" s="232" t="s">
        <v>89</v>
      </c>
      <c r="AV149" s="13" t="s">
        <v>89</v>
      </c>
      <c r="AW149" s="13" t="s">
        <v>40</v>
      </c>
      <c r="AX149" s="13" t="s">
        <v>79</v>
      </c>
      <c r="AY149" s="232" t="s">
        <v>135</v>
      </c>
    </row>
    <row r="150" s="13" customFormat="1">
      <c r="A150" s="13"/>
      <c r="B150" s="221"/>
      <c r="C150" s="222"/>
      <c r="D150" s="223" t="s">
        <v>143</v>
      </c>
      <c r="E150" s="224" t="s">
        <v>39</v>
      </c>
      <c r="F150" s="225" t="s">
        <v>237</v>
      </c>
      <c r="G150" s="222"/>
      <c r="H150" s="226">
        <v>11.9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2" t="s">
        <v>143</v>
      </c>
      <c r="AU150" s="232" t="s">
        <v>89</v>
      </c>
      <c r="AV150" s="13" t="s">
        <v>89</v>
      </c>
      <c r="AW150" s="13" t="s">
        <v>40</v>
      </c>
      <c r="AX150" s="13" t="s">
        <v>79</v>
      </c>
      <c r="AY150" s="232" t="s">
        <v>135</v>
      </c>
    </row>
    <row r="151" s="13" customFormat="1">
      <c r="A151" s="13"/>
      <c r="B151" s="221"/>
      <c r="C151" s="222"/>
      <c r="D151" s="223" t="s">
        <v>143</v>
      </c>
      <c r="E151" s="224" t="s">
        <v>39</v>
      </c>
      <c r="F151" s="225" t="s">
        <v>238</v>
      </c>
      <c r="G151" s="222"/>
      <c r="H151" s="226">
        <v>10.08</v>
      </c>
      <c r="I151" s="227"/>
      <c r="J151" s="222"/>
      <c r="K151" s="222"/>
      <c r="L151" s="228"/>
      <c r="M151" s="229"/>
      <c r="N151" s="230"/>
      <c r="O151" s="230"/>
      <c r="P151" s="230"/>
      <c r="Q151" s="230"/>
      <c r="R151" s="230"/>
      <c r="S151" s="230"/>
      <c r="T151" s="23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2" t="s">
        <v>143</v>
      </c>
      <c r="AU151" s="232" t="s">
        <v>89</v>
      </c>
      <c r="AV151" s="13" t="s">
        <v>89</v>
      </c>
      <c r="AW151" s="13" t="s">
        <v>40</v>
      </c>
      <c r="AX151" s="13" t="s">
        <v>79</v>
      </c>
      <c r="AY151" s="232" t="s">
        <v>135</v>
      </c>
    </row>
    <row r="152" s="13" customFormat="1">
      <c r="A152" s="13"/>
      <c r="B152" s="221"/>
      <c r="C152" s="222"/>
      <c r="D152" s="223" t="s">
        <v>143</v>
      </c>
      <c r="E152" s="224" t="s">
        <v>39</v>
      </c>
      <c r="F152" s="225" t="s">
        <v>239</v>
      </c>
      <c r="G152" s="222"/>
      <c r="H152" s="226">
        <v>10</v>
      </c>
      <c r="I152" s="227"/>
      <c r="J152" s="222"/>
      <c r="K152" s="222"/>
      <c r="L152" s="228"/>
      <c r="M152" s="229"/>
      <c r="N152" s="230"/>
      <c r="O152" s="230"/>
      <c r="P152" s="230"/>
      <c r="Q152" s="230"/>
      <c r="R152" s="230"/>
      <c r="S152" s="230"/>
      <c r="T152" s="23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2" t="s">
        <v>143</v>
      </c>
      <c r="AU152" s="232" t="s">
        <v>89</v>
      </c>
      <c r="AV152" s="13" t="s">
        <v>89</v>
      </c>
      <c r="AW152" s="13" t="s">
        <v>40</v>
      </c>
      <c r="AX152" s="13" t="s">
        <v>79</v>
      </c>
      <c r="AY152" s="232" t="s">
        <v>135</v>
      </c>
    </row>
    <row r="153" s="14" customFormat="1">
      <c r="A153" s="14"/>
      <c r="B153" s="233"/>
      <c r="C153" s="234"/>
      <c r="D153" s="223" t="s">
        <v>143</v>
      </c>
      <c r="E153" s="235" t="s">
        <v>39</v>
      </c>
      <c r="F153" s="236" t="s">
        <v>149</v>
      </c>
      <c r="G153" s="234"/>
      <c r="H153" s="237">
        <v>37.685000000000002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3" t="s">
        <v>143</v>
      </c>
      <c r="AU153" s="243" t="s">
        <v>89</v>
      </c>
      <c r="AV153" s="14" t="s">
        <v>141</v>
      </c>
      <c r="AW153" s="14" t="s">
        <v>40</v>
      </c>
      <c r="AX153" s="14" t="s">
        <v>87</v>
      </c>
      <c r="AY153" s="243" t="s">
        <v>135</v>
      </c>
    </row>
    <row r="154" s="2" customFormat="1" ht="24.15" customHeight="1">
      <c r="A154" s="41"/>
      <c r="B154" s="42"/>
      <c r="C154" s="208" t="s">
        <v>240</v>
      </c>
      <c r="D154" s="208" t="s">
        <v>137</v>
      </c>
      <c r="E154" s="209" t="s">
        <v>241</v>
      </c>
      <c r="F154" s="210" t="s">
        <v>242</v>
      </c>
      <c r="G154" s="211" t="s">
        <v>209</v>
      </c>
      <c r="H154" s="212">
        <v>14.131</v>
      </c>
      <c r="I154" s="213"/>
      <c r="J154" s="214">
        <f>ROUND(I154*H154,2)</f>
        <v>0</v>
      </c>
      <c r="K154" s="210" t="s">
        <v>140</v>
      </c>
      <c r="L154" s="47"/>
      <c r="M154" s="215" t="s">
        <v>39</v>
      </c>
      <c r="N154" s="216" t="s">
        <v>50</v>
      </c>
      <c r="O154" s="87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9" t="s">
        <v>141</v>
      </c>
      <c r="AT154" s="219" t="s">
        <v>137</v>
      </c>
      <c r="AU154" s="219" t="s">
        <v>89</v>
      </c>
      <c r="AY154" s="19" t="s">
        <v>135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9" t="s">
        <v>87</v>
      </c>
      <c r="BK154" s="220">
        <f>ROUND(I154*H154,2)</f>
        <v>0</v>
      </c>
      <c r="BL154" s="19" t="s">
        <v>141</v>
      </c>
      <c r="BM154" s="219" t="s">
        <v>243</v>
      </c>
    </row>
    <row r="155" s="13" customFormat="1">
      <c r="A155" s="13"/>
      <c r="B155" s="221"/>
      <c r="C155" s="222"/>
      <c r="D155" s="223" t="s">
        <v>143</v>
      </c>
      <c r="E155" s="224" t="s">
        <v>39</v>
      </c>
      <c r="F155" s="225" t="s">
        <v>244</v>
      </c>
      <c r="G155" s="222"/>
      <c r="H155" s="226">
        <v>14.131</v>
      </c>
      <c r="I155" s="227"/>
      <c r="J155" s="222"/>
      <c r="K155" s="222"/>
      <c r="L155" s="228"/>
      <c r="M155" s="229"/>
      <c r="N155" s="230"/>
      <c r="O155" s="230"/>
      <c r="P155" s="230"/>
      <c r="Q155" s="230"/>
      <c r="R155" s="230"/>
      <c r="S155" s="230"/>
      <c r="T155" s="23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2" t="s">
        <v>143</v>
      </c>
      <c r="AU155" s="232" t="s">
        <v>89</v>
      </c>
      <c r="AV155" s="13" t="s">
        <v>89</v>
      </c>
      <c r="AW155" s="13" t="s">
        <v>40</v>
      </c>
      <c r="AX155" s="13" t="s">
        <v>87</v>
      </c>
      <c r="AY155" s="232" t="s">
        <v>135</v>
      </c>
    </row>
    <row r="156" s="2" customFormat="1" ht="37.8" customHeight="1">
      <c r="A156" s="41"/>
      <c r="B156" s="42"/>
      <c r="C156" s="208" t="s">
        <v>245</v>
      </c>
      <c r="D156" s="208" t="s">
        <v>137</v>
      </c>
      <c r="E156" s="209" t="s">
        <v>246</v>
      </c>
      <c r="F156" s="210" t="s">
        <v>247</v>
      </c>
      <c r="G156" s="211" t="s">
        <v>209</v>
      </c>
      <c r="H156" s="212">
        <v>110.505</v>
      </c>
      <c r="I156" s="213"/>
      <c r="J156" s="214">
        <f>ROUND(I156*H156,2)</f>
        <v>0</v>
      </c>
      <c r="K156" s="210" t="s">
        <v>140</v>
      </c>
      <c r="L156" s="47"/>
      <c r="M156" s="215" t="s">
        <v>39</v>
      </c>
      <c r="N156" s="216" t="s">
        <v>50</v>
      </c>
      <c r="O156" s="87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9" t="s">
        <v>141</v>
      </c>
      <c r="AT156" s="219" t="s">
        <v>137</v>
      </c>
      <c r="AU156" s="219" t="s">
        <v>89</v>
      </c>
      <c r="AY156" s="19" t="s">
        <v>135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9" t="s">
        <v>87</v>
      </c>
      <c r="BK156" s="220">
        <f>ROUND(I156*H156,2)</f>
        <v>0</v>
      </c>
      <c r="BL156" s="19" t="s">
        <v>141</v>
      </c>
      <c r="BM156" s="219" t="s">
        <v>248</v>
      </c>
    </row>
    <row r="157" s="13" customFormat="1">
      <c r="A157" s="13"/>
      <c r="B157" s="221"/>
      <c r="C157" s="222"/>
      <c r="D157" s="223" t="s">
        <v>143</v>
      </c>
      <c r="E157" s="224" t="s">
        <v>39</v>
      </c>
      <c r="F157" s="225" t="s">
        <v>249</v>
      </c>
      <c r="G157" s="222"/>
      <c r="H157" s="226">
        <v>55.32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2" t="s">
        <v>143</v>
      </c>
      <c r="AU157" s="232" t="s">
        <v>89</v>
      </c>
      <c r="AV157" s="13" t="s">
        <v>89</v>
      </c>
      <c r="AW157" s="13" t="s">
        <v>40</v>
      </c>
      <c r="AX157" s="13" t="s">
        <v>79</v>
      </c>
      <c r="AY157" s="232" t="s">
        <v>135</v>
      </c>
    </row>
    <row r="158" s="13" customFormat="1">
      <c r="A158" s="13"/>
      <c r="B158" s="221"/>
      <c r="C158" s="222"/>
      <c r="D158" s="223" t="s">
        <v>143</v>
      </c>
      <c r="E158" s="224" t="s">
        <v>39</v>
      </c>
      <c r="F158" s="225" t="s">
        <v>250</v>
      </c>
      <c r="G158" s="222"/>
      <c r="H158" s="226">
        <v>55.185000000000002</v>
      </c>
      <c r="I158" s="227"/>
      <c r="J158" s="222"/>
      <c r="K158" s="222"/>
      <c r="L158" s="228"/>
      <c r="M158" s="229"/>
      <c r="N158" s="230"/>
      <c r="O158" s="230"/>
      <c r="P158" s="230"/>
      <c r="Q158" s="230"/>
      <c r="R158" s="230"/>
      <c r="S158" s="230"/>
      <c r="T158" s="23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2" t="s">
        <v>143</v>
      </c>
      <c r="AU158" s="232" t="s">
        <v>89</v>
      </c>
      <c r="AV158" s="13" t="s">
        <v>89</v>
      </c>
      <c r="AW158" s="13" t="s">
        <v>40</v>
      </c>
      <c r="AX158" s="13" t="s">
        <v>79</v>
      </c>
      <c r="AY158" s="232" t="s">
        <v>135</v>
      </c>
    </row>
    <row r="159" s="14" customFormat="1">
      <c r="A159" s="14"/>
      <c r="B159" s="233"/>
      <c r="C159" s="234"/>
      <c r="D159" s="223" t="s">
        <v>143</v>
      </c>
      <c r="E159" s="235" t="s">
        <v>39</v>
      </c>
      <c r="F159" s="236" t="s">
        <v>149</v>
      </c>
      <c r="G159" s="234"/>
      <c r="H159" s="237">
        <v>110.505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3" t="s">
        <v>143</v>
      </c>
      <c r="AU159" s="243" t="s">
        <v>89</v>
      </c>
      <c r="AV159" s="14" t="s">
        <v>141</v>
      </c>
      <c r="AW159" s="14" t="s">
        <v>40</v>
      </c>
      <c r="AX159" s="14" t="s">
        <v>87</v>
      </c>
      <c r="AY159" s="243" t="s">
        <v>135</v>
      </c>
    </row>
    <row r="160" s="2" customFormat="1" ht="37.8" customHeight="1">
      <c r="A160" s="41"/>
      <c r="B160" s="42"/>
      <c r="C160" s="208" t="s">
        <v>251</v>
      </c>
      <c r="D160" s="208" t="s">
        <v>137</v>
      </c>
      <c r="E160" s="209" t="s">
        <v>252</v>
      </c>
      <c r="F160" s="210" t="s">
        <v>253</v>
      </c>
      <c r="G160" s="211" t="s">
        <v>209</v>
      </c>
      <c r="H160" s="212">
        <v>68.328999999999994</v>
      </c>
      <c r="I160" s="213"/>
      <c r="J160" s="214">
        <f>ROUND(I160*H160,2)</f>
        <v>0</v>
      </c>
      <c r="K160" s="210" t="s">
        <v>140</v>
      </c>
      <c r="L160" s="47"/>
      <c r="M160" s="215" t="s">
        <v>39</v>
      </c>
      <c r="N160" s="216" t="s">
        <v>50</v>
      </c>
      <c r="O160" s="87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9" t="s">
        <v>141</v>
      </c>
      <c r="AT160" s="219" t="s">
        <v>137</v>
      </c>
      <c r="AU160" s="219" t="s">
        <v>89</v>
      </c>
      <c r="AY160" s="19" t="s">
        <v>135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9" t="s">
        <v>87</v>
      </c>
      <c r="BK160" s="220">
        <f>ROUND(I160*H160,2)</f>
        <v>0</v>
      </c>
      <c r="BL160" s="19" t="s">
        <v>141</v>
      </c>
      <c r="BM160" s="219" t="s">
        <v>254</v>
      </c>
    </row>
    <row r="161" s="13" customFormat="1">
      <c r="A161" s="13"/>
      <c r="B161" s="221"/>
      <c r="C161" s="222"/>
      <c r="D161" s="223" t="s">
        <v>143</v>
      </c>
      <c r="E161" s="224" t="s">
        <v>39</v>
      </c>
      <c r="F161" s="225" t="s">
        <v>255</v>
      </c>
      <c r="G161" s="222"/>
      <c r="H161" s="226">
        <v>97.658000000000001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2" t="s">
        <v>143</v>
      </c>
      <c r="AU161" s="232" t="s">
        <v>89</v>
      </c>
      <c r="AV161" s="13" t="s">
        <v>89</v>
      </c>
      <c r="AW161" s="13" t="s">
        <v>40</v>
      </c>
      <c r="AX161" s="13" t="s">
        <v>79</v>
      </c>
      <c r="AY161" s="232" t="s">
        <v>135</v>
      </c>
    </row>
    <row r="162" s="13" customFormat="1">
      <c r="A162" s="13"/>
      <c r="B162" s="221"/>
      <c r="C162" s="222"/>
      <c r="D162" s="223" t="s">
        <v>143</v>
      </c>
      <c r="E162" s="224" t="s">
        <v>39</v>
      </c>
      <c r="F162" s="225" t="s">
        <v>256</v>
      </c>
      <c r="G162" s="222"/>
      <c r="H162" s="226">
        <v>-39.616999999999997</v>
      </c>
      <c r="I162" s="227"/>
      <c r="J162" s="222"/>
      <c r="K162" s="222"/>
      <c r="L162" s="228"/>
      <c r="M162" s="229"/>
      <c r="N162" s="230"/>
      <c r="O162" s="230"/>
      <c r="P162" s="230"/>
      <c r="Q162" s="230"/>
      <c r="R162" s="230"/>
      <c r="S162" s="230"/>
      <c r="T162" s="23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2" t="s">
        <v>143</v>
      </c>
      <c r="AU162" s="232" t="s">
        <v>89</v>
      </c>
      <c r="AV162" s="13" t="s">
        <v>89</v>
      </c>
      <c r="AW162" s="13" t="s">
        <v>40</v>
      </c>
      <c r="AX162" s="13" t="s">
        <v>79</v>
      </c>
      <c r="AY162" s="232" t="s">
        <v>135</v>
      </c>
    </row>
    <row r="163" s="16" customFormat="1">
      <c r="A163" s="16"/>
      <c r="B163" s="254"/>
      <c r="C163" s="255"/>
      <c r="D163" s="223" t="s">
        <v>143</v>
      </c>
      <c r="E163" s="256" t="s">
        <v>39</v>
      </c>
      <c r="F163" s="257" t="s">
        <v>257</v>
      </c>
      <c r="G163" s="255"/>
      <c r="H163" s="258">
        <v>58.040999999999997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64" t="s">
        <v>143</v>
      </c>
      <c r="AU163" s="264" t="s">
        <v>89</v>
      </c>
      <c r="AV163" s="16" t="s">
        <v>150</v>
      </c>
      <c r="AW163" s="16" t="s">
        <v>40</v>
      </c>
      <c r="AX163" s="16" t="s">
        <v>79</v>
      </c>
      <c r="AY163" s="264" t="s">
        <v>135</v>
      </c>
    </row>
    <row r="164" s="13" customFormat="1">
      <c r="A164" s="13"/>
      <c r="B164" s="221"/>
      <c r="C164" s="222"/>
      <c r="D164" s="223" t="s">
        <v>143</v>
      </c>
      <c r="E164" s="224" t="s">
        <v>39</v>
      </c>
      <c r="F164" s="225" t="s">
        <v>258</v>
      </c>
      <c r="G164" s="222"/>
      <c r="H164" s="226">
        <v>10.288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2" t="s">
        <v>143</v>
      </c>
      <c r="AU164" s="232" t="s">
        <v>89</v>
      </c>
      <c r="AV164" s="13" t="s">
        <v>89</v>
      </c>
      <c r="AW164" s="13" t="s">
        <v>40</v>
      </c>
      <c r="AX164" s="13" t="s">
        <v>79</v>
      </c>
      <c r="AY164" s="232" t="s">
        <v>135</v>
      </c>
    </row>
    <row r="165" s="14" customFormat="1">
      <c r="A165" s="14"/>
      <c r="B165" s="233"/>
      <c r="C165" s="234"/>
      <c r="D165" s="223" t="s">
        <v>143</v>
      </c>
      <c r="E165" s="235" t="s">
        <v>39</v>
      </c>
      <c r="F165" s="236" t="s">
        <v>149</v>
      </c>
      <c r="G165" s="234"/>
      <c r="H165" s="237">
        <v>68.328999999999994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3" t="s">
        <v>143</v>
      </c>
      <c r="AU165" s="243" t="s">
        <v>89</v>
      </c>
      <c r="AV165" s="14" t="s">
        <v>141</v>
      </c>
      <c r="AW165" s="14" t="s">
        <v>40</v>
      </c>
      <c r="AX165" s="14" t="s">
        <v>87</v>
      </c>
      <c r="AY165" s="243" t="s">
        <v>135</v>
      </c>
    </row>
    <row r="166" s="2" customFormat="1" ht="37.8" customHeight="1">
      <c r="A166" s="41"/>
      <c r="B166" s="42"/>
      <c r="C166" s="208" t="s">
        <v>196</v>
      </c>
      <c r="D166" s="208" t="s">
        <v>137</v>
      </c>
      <c r="E166" s="209" t="s">
        <v>259</v>
      </c>
      <c r="F166" s="210" t="s">
        <v>260</v>
      </c>
      <c r="G166" s="211" t="s">
        <v>209</v>
      </c>
      <c r="H166" s="212">
        <v>1366.5799999999999</v>
      </c>
      <c r="I166" s="213"/>
      <c r="J166" s="214">
        <f>ROUND(I166*H166,2)</f>
        <v>0</v>
      </c>
      <c r="K166" s="210" t="s">
        <v>140</v>
      </c>
      <c r="L166" s="47"/>
      <c r="M166" s="215" t="s">
        <v>39</v>
      </c>
      <c r="N166" s="216" t="s">
        <v>50</v>
      </c>
      <c r="O166" s="87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9" t="s">
        <v>141</v>
      </c>
      <c r="AT166" s="219" t="s">
        <v>137</v>
      </c>
      <c r="AU166" s="219" t="s">
        <v>89</v>
      </c>
      <c r="AY166" s="19" t="s">
        <v>135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87</v>
      </c>
      <c r="BK166" s="220">
        <f>ROUND(I166*H166,2)</f>
        <v>0</v>
      </c>
      <c r="BL166" s="19" t="s">
        <v>141</v>
      </c>
      <c r="BM166" s="219" t="s">
        <v>261</v>
      </c>
    </row>
    <row r="167" s="13" customFormat="1">
      <c r="A167" s="13"/>
      <c r="B167" s="221"/>
      <c r="C167" s="222"/>
      <c r="D167" s="223" t="s">
        <v>143</v>
      </c>
      <c r="E167" s="224" t="s">
        <v>39</v>
      </c>
      <c r="F167" s="225" t="s">
        <v>262</v>
      </c>
      <c r="G167" s="222"/>
      <c r="H167" s="226">
        <v>1366.5799999999999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2" t="s">
        <v>143</v>
      </c>
      <c r="AU167" s="232" t="s">
        <v>89</v>
      </c>
      <c r="AV167" s="13" t="s">
        <v>89</v>
      </c>
      <c r="AW167" s="13" t="s">
        <v>40</v>
      </c>
      <c r="AX167" s="13" t="s">
        <v>87</v>
      </c>
      <c r="AY167" s="232" t="s">
        <v>135</v>
      </c>
    </row>
    <row r="168" s="2" customFormat="1" ht="24.15" customHeight="1">
      <c r="A168" s="41"/>
      <c r="B168" s="42"/>
      <c r="C168" s="208" t="s">
        <v>7</v>
      </c>
      <c r="D168" s="208" t="s">
        <v>137</v>
      </c>
      <c r="E168" s="209" t="s">
        <v>263</v>
      </c>
      <c r="F168" s="210" t="s">
        <v>264</v>
      </c>
      <c r="G168" s="211" t="s">
        <v>209</v>
      </c>
      <c r="H168" s="212">
        <v>55.185000000000002</v>
      </c>
      <c r="I168" s="213"/>
      <c r="J168" s="214">
        <f>ROUND(I168*H168,2)</f>
        <v>0</v>
      </c>
      <c r="K168" s="210" t="s">
        <v>140</v>
      </c>
      <c r="L168" s="47"/>
      <c r="M168" s="215" t="s">
        <v>39</v>
      </c>
      <c r="N168" s="216" t="s">
        <v>50</v>
      </c>
      <c r="O168" s="87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9" t="s">
        <v>141</v>
      </c>
      <c r="AT168" s="219" t="s">
        <v>137</v>
      </c>
      <c r="AU168" s="219" t="s">
        <v>89</v>
      </c>
      <c r="AY168" s="19" t="s">
        <v>135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9" t="s">
        <v>87</v>
      </c>
      <c r="BK168" s="220">
        <f>ROUND(I168*H168,2)</f>
        <v>0</v>
      </c>
      <c r="BL168" s="19" t="s">
        <v>141</v>
      </c>
      <c r="BM168" s="219" t="s">
        <v>265</v>
      </c>
    </row>
    <row r="169" s="13" customFormat="1">
      <c r="A169" s="13"/>
      <c r="B169" s="221"/>
      <c r="C169" s="222"/>
      <c r="D169" s="223" t="s">
        <v>143</v>
      </c>
      <c r="E169" s="224" t="s">
        <v>39</v>
      </c>
      <c r="F169" s="225" t="s">
        <v>266</v>
      </c>
      <c r="G169" s="222"/>
      <c r="H169" s="226">
        <v>27.66</v>
      </c>
      <c r="I169" s="227"/>
      <c r="J169" s="222"/>
      <c r="K169" s="222"/>
      <c r="L169" s="228"/>
      <c r="M169" s="229"/>
      <c r="N169" s="230"/>
      <c r="O169" s="230"/>
      <c r="P169" s="230"/>
      <c r="Q169" s="230"/>
      <c r="R169" s="230"/>
      <c r="S169" s="230"/>
      <c r="T169" s="23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2" t="s">
        <v>143</v>
      </c>
      <c r="AU169" s="232" t="s">
        <v>89</v>
      </c>
      <c r="AV169" s="13" t="s">
        <v>89</v>
      </c>
      <c r="AW169" s="13" t="s">
        <v>40</v>
      </c>
      <c r="AX169" s="13" t="s">
        <v>79</v>
      </c>
      <c r="AY169" s="232" t="s">
        <v>135</v>
      </c>
    </row>
    <row r="170" s="13" customFormat="1">
      <c r="A170" s="13"/>
      <c r="B170" s="221"/>
      <c r="C170" s="222"/>
      <c r="D170" s="223" t="s">
        <v>143</v>
      </c>
      <c r="E170" s="224" t="s">
        <v>39</v>
      </c>
      <c r="F170" s="225" t="s">
        <v>267</v>
      </c>
      <c r="G170" s="222"/>
      <c r="H170" s="226">
        <v>27.524999999999999</v>
      </c>
      <c r="I170" s="227"/>
      <c r="J170" s="222"/>
      <c r="K170" s="222"/>
      <c r="L170" s="228"/>
      <c r="M170" s="229"/>
      <c r="N170" s="230"/>
      <c r="O170" s="230"/>
      <c r="P170" s="230"/>
      <c r="Q170" s="230"/>
      <c r="R170" s="230"/>
      <c r="S170" s="230"/>
      <c r="T170" s="23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2" t="s">
        <v>143</v>
      </c>
      <c r="AU170" s="232" t="s">
        <v>89</v>
      </c>
      <c r="AV170" s="13" t="s">
        <v>89</v>
      </c>
      <c r="AW170" s="13" t="s">
        <v>40</v>
      </c>
      <c r="AX170" s="13" t="s">
        <v>79</v>
      </c>
      <c r="AY170" s="232" t="s">
        <v>135</v>
      </c>
    </row>
    <row r="171" s="14" customFormat="1">
      <c r="A171" s="14"/>
      <c r="B171" s="233"/>
      <c r="C171" s="234"/>
      <c r="D171" s="223" t="s">
        <v>143</v>
      </c>
      <c r="E171" s="235" t="s">
        <v>39</v>
      </c>
      <c r="F171" s="236" t="s">
        <v>149</v>
      </c>
      <c r="G171" s="234"/>
      <c r="H171" s="237">
        <v>55.185000000000002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3" t="s">
        <v>143</v>
      </c>
      <c r="AU171" s="243" t="s">
        <v>89</v>
      </c>
      <c r="AV171" s="14" t="s">
        <v>141</v>
      </c>
      <c r="AW171" s="14" t="s">
        <v>40</v>
      </c>
      <c r="AX171" s="14" t="s">
        <v>87</v>
      </c>
      <c r="AY171" s="243" t="s">
        <v>135</v>
      </c>
    </row>
    <row r="172" s="2" customFormat="1" ht="24.15" customHeight="1">
      <c r="A172" s="41"/>
      <c r="B172" s="42"/>
      <c r="C172" s="208" t="s">
        <v>268</v>
      </c>
      <c r="D172" s="208" t="s">
        <v>137</v>
      </c>
      <c r="E172" s="209" t="s">
        <v>269</v>
      </c>
      <c r="F172" s="210" t="s">
        <v>270</v>
      </c>
      <c r="G172" s="211" t="s">
        <v>209</v>
      </c>
      <c r="H172" s="212">
        <v>11.957000000000001</v>
      </c>
      <c r="I172" s="213"/>
      <c r="J172" s="214">
        <f>ROUND(I172*H172,2)</f>
        <v>0</v>
      </c>
      <c r="K172" s="210" t="s">
        <v>140</v>
      </c>
      <c r="L172" s="47"/>
      <c r="M172" s="215" t="s">
        <v>39</v>
      </c>
      <c r="N172" s="216" t="s">
        <v>50</v>
      </c>
      <c r="O172" s="87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9" t="s">
        <v>141</v>
      </c>
      <c r="AT172" s="219" t="s">
        <v>137</v>
      </c>
      <c r="AU172" s="219" t="s">
        <v>89</v>
      </c>
      <c r="AY172" s="19" t="s">
        <v>135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87</v>
      </c>
      <c r="BK172" s="220">
        <f>ROUND(I172*H172,2)</f>
        <v>0</v>
      </c>
      <c r="BL172" s="19" t="s">
        <v>141</v>
      </c>
      <c r="BM172" s="219" t="s">
        <v>271</v>
      </c>
    </row>
    <row r="173" s="13" customFormat="1">
      <c r="A173" s="13"/>
      <c r="B173" s="221"/>
      <c r="C173" s="222"/>
      <c r="D173" s="223" t="s">
        <v>143</v>
      </c>
      <c r="E173" s="224" t="s">
        <v>39</v>
      </c>
      <c r="F173" s="225" t="s">
        <v>272</v>
      </c>
      <c r="G173" s="222"/>
      <c r="H173" s="226">
        <v>11.957000000000001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2" t="s">
        <v>143</v>
      </c>
      <c r="AU173" s="232" t="s">
        <v>89</v>
      </c>
      <c r="AV173" s="13" t="s">
        <v>89</v>
      </c>
      <c r="AW173" s="13" t="s">
        <v>40</v>
      </c>
      <c r="AX173" s="13" t="s">
        <v>87</v>
      </c>
      <c r="AY173" s="232" t="s">
        <v>135</v>
      </c>
    </row>
    <row r="174" s="2" customFormat="1" ht="24.15" customHeight="1">
      <c r="A174" s="41"/>
      <c r="B174" s="42"/>
      <c r="C174" s="208" t="s">
        <v>273</v>
      </c>
      <c r="D174" s="208" t="s">
        <v>137</v>
      </c>
      <c r="E174" s="209" t="s">
        <v>274</v>
      </c>
      <c r="F174" s="210" t="s">
        <v>275</v>
      </c>
      <c r="G174" s="211" t="s">
        <v>276</v>
      </c>
      <c r="H174" s="212">
        <v>120.935</v>
      </c>
      <c r="I174" s="213"/>
      <c r="J174" s="214">
        <f>ROUND(I174*H174,2)</f>
        <v>0</v>
      </c>
      <c r="K174" s="210" t="s">
        <v>140</v>
      </c>
      <c r="L174" s="47"/>
      <c r="M174" s="215" t="s">
        <v>39</v>
      </c>
      <c r="N174" s="216" t="s">
        <v>50</v>
      </c>
      <c r="O174" s="87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9" t="s">
        <v>141</v>
      </c>
      <c r="AT174" s="219" t="s">
        <v>137</v>
      </c>
      <c r="AU174" s="219" t="s">
        <v>89</v>
      </c>
      <c r="AY174" s="19" t="s">
        <v>135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9" t="s">
        <v>87</v>
      </c>
      <c r="BK174" s="220">
        <f>ROUND(I174*H174,2)</f>
        <v>0</v>
      </c>
      <c r="BL174" s="19" t="s">
        <v>141</v>
      </c>
      <c r="BM174" s="219" t="s">
        <v>277</v>
      </c>
    </row>
    <row r="175" s="13" customFormat="1">
      <c r="A175" s="13"/>
      <c r="B175" s="221"/>
      <c r="C175" s="222"/>
      <c r="D175" s="223" t="s">
        <v>143</v>
      </c>
      <c r="E175" s="224" t="s">
        <v>39</v>
      </c>
      <c r="F175" s="225" t="s">
        <v>278</v>
      </c>
      <c r="G175" s="222"/>
      <c r="H175" s="226">
        <v>104.474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2" t="s">
        <v>143</v>
      </c>
      <c r="AU175" s="232" t="s">
        <v>89</v>
      </c>
      <c r="AV175" s="13" t="s">
        <v>89</v>
      </c>
      <c r="AW175" s="13" t="s">
        <v>40</v>
      </c>
      <c r="AX175" s="13" t="s">
        <v>79</v>
      </c>
      <c r="AY175" s="232" t="s">
        <v>135</v>
      </c>
    </row>
    <row r="176" s="13" customFormat="1">
      <c r="A176" s="13"/>
      <c r="B176" s="221"/>
      <c r="C176" s="222"/>
      <c r="D176" s="223" t="s">
        <v>143</v>
      </c>
      <c r="E176" s="224" t="s">
        <v>39</v>
      </c>
      <c r="F176" s="225" t="s">
        <v>279</v>
      </c>
      <c r="G176" s="222"/>
      <c r="H176" s="226">
        <v>16.460999999999999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2" t="s">
        <v>143</v>
      </c>
      <c r="AU176" s="232" t="s">
        <v>89</v>
      </c>
      <c r="AV176" s="13" t="s">
        <v>89</v>
      </c>
      <c r="AW176" s="13" t="s">
        <v>40</v>
      </c>
      <c r="AX176" s="13" t="s">
        <v>79</v>
      </c>
      <c r="AY176" s="232" t="s">
        <v>135</v>
      </c>
    </row>
    <row r="177" s="14" customFormat="1">
      <c r="A177" s="14"/>
      <c r="B177" s="233"/>
      <c r="C177" s="234"/>
      <c r="D177" s="223" t="s">
        <v>143</v>
      </c>
      <c r="E177" s="235" t="s">
        <v>39</v>
      </c>
      <c r="F177" s="236" t="s">
        <v>149</v>
      </c>
      <c r="G177" s="234"/>
      <c r="H177" s="237">
        <v>120.935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3" t="s">
        <v>143</v>
      </c>
      <c r="AU177" s="243" t="s">
        <v>89</v>
      </c>
      <c r="AV177" s="14" t="s">
        <v>141</v>
      </c>
      <c r="AW177" s="14" t="s">
        <v>40</v>
      </c>
      <c r="AX177" s="14" t="s">
        <v>87</v>
      </c>
      <c r="AY177" s="243" t="s">
        <v>135</v>
      </c>
    </row>
    <row r="178" s="2" customFormat="1" ht="24.15" customHeight="1">
      <c r="A178" s="41"/>
      <c r="B178" s="42"/>
      <c r="C178" s="208" t="s">
        <v>280</v>
      </c>
      <c r="D178" s="208" t="s">
        <v>137</v>
      </c>
      <c r="E178" s="209" t="s">
        <v>281</v>
      </c>
      <c r="F178" s="210" t="s">
        <v>282</v>
      </c>
      <c r="G178" s="211" t="s">
        <v>209</v>
      </c>
      <c r="H178" s="212">
        <v>65.472999999999999</v>
      </c>
      <c r="I178" s="213"/>
      <c r="J178" s="214">
        <f>ROUND(I178*H178,2)</f>
        <v>0</v>
      </c>
      <c r="K178" s="210" t="s">
        <v>140</v>
      </c>
      <c r="L178" s="47"/>
      <c r="M178" s="215" t="s">
        <v>39</v>
      </c>
      <c r="N178" s="216" t="s">
        <v>50</v>
      </c>
      <c r="O178" s="87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9" t="s">
        <v>141</v>
      </c>
      <c r="AT178" s="219" t="s">
        <v>137</v>
      </c>
      <c r="AU178" s="219" t="s">
        <v>89</v>
      </c>
      <c r="AY178" s="19" t="s">
        <v>135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9" t="s">
        <v>87</v>
      </c>
      <c r="BK178" s="220">
        <f>ROUND(I178*H178,2)</f>
        <v>0</v>
      </c>
      <c r="BL178" s="19" t="s">
        <v>141</v>
      </c>
      <c r="BM178" s="219" t="s">
        <v>283</v>
      </c>
    </row>
    <row r="179" s="13" customFormat="1">
      <c r="A179" s="13"/>
      <c r="B179" s="221"/>
      <c r="C179" s="222"/>
      <c r="D179" s="223" t="s">
        <v>143</v>
      </c>
      <c r="E179" s="224" t="s">
        <v>39</v>
      </c>
      <c r="F179" s="225" t="s">
        <v>284</v>
      </c>
      <c r="G179" s="222"/>
      <c r="H179" s="226">
        <v>37.813000000000002</v>
      </c>
      <c r="I179" s="227"/>
      <c r="J179" s="222"/>
      <c r="K179" s="222"/>
      <c r="L179" s="228"/>
      <c r="M179" s="229"/>
      <c r="N179" s="230"/>
      <c r="O179" s="230"/>
      <c r="P179" s="230"/>
      <c r="Q179" s="230"/>
      <c r="R179" s="230"/>
      <c r="S179" s="230"/>
      <c r="T179" s="23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2" t="s">
        <v>143</v>
      </c>
      <c r="AU179" s="232" t="s">
        <v>89</v>
      </c>
      <c r="AV179" s="13" t="s">
        <v>89</v>
      </c>
      <c r="AW179" s="13" t="s">
        <v>40</v>
      </c>
      <c r="AX179" s="13" t="s">
        <v>79</v>
      </c>
      <c r="AY179" s="232" t="s">
        <v>135</v>
      </c>
    </row>
    <row r="180" s="13" customFormat="1">
      <c r="A180" s="13"/>
      <c r="B180" s="221"/>
      <c r="C180" s="222"/>
      <c r="D180" s="223" t="s">
        <v>143</v>
      </c>
      <c r="E180" s="224" t="s">
        <v>39</v>
      </c>
      <c r="F180" s="225" t="s">
        <v>266</v>
      </c>
      <c r="G180" s="222"/>
      <c r="H180" s="226">
        <v>27.66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2" t="s">
        <v>143</v>
      </c>
      <c r="AU180" s="232" t="s">
        <v>89</v>
      </c>
      <c r="AV180" s="13" t="s">
        <v>89</v>
      </c>
      <c r="AW180" s="13" t="s">
        <v>40</v>
      </c>
      <c r="AX180" s="13" t="s">
        <v>79</v>
      </c>
      <c r="AY180" s="232" t="s">
        <v>135</v>
      </c>
    </row>
    <row r="181" s="14" customFormat="1">
      <c r="A181" s="14"/>
      <c r="B181" s="233"/>
      <c r="C181" s="234"/>
      <c r="D181" s="223" t="s">
        <v>143</v>
      </c>
      <c r="E181" s="235" t="s">
        <v>39</v>
      </c>
      <c r="F181" s="236" t="s">
        <v>149</v>
      </c>
      <c r="G181" s="234"/>
      <c r="H181" s="237">
        <v>65.472999999999999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3" t="s">
        <v>143</v>
      </c>
      <c r="AU181" s="243" t="s">
        <v>89</v>
      </c>
      <c r="AV181" s="14" t="s">
        <v>141</v>
      </c>
      <c r="AW181" s="14" t="s">
        <v>40</v>
      </c>
      <c r="AX181" s="14" t="s">
        <v>87</v>
      </c>
      <c r="AY181" s="243" t="s">
        <v>135</v>
      </c>
    </row>
    <row r="182" s="2" customFormat="1" ht="24.15" customHeight="1">
      <c r="A182" s="41"/>
      <c r="B182" s="42"/>
      <c r="C182" s="208" t="s">
        <v>285</v>
      </c>
      <c r="D182" s="208" t="s">
        <v>137</v>
      </c>
      <c r="E182" s="209" t="s">
        <v>286</v>
      </c>
      <c r="F182" s="210" t="s">
        <v>287</v>
      </c>
      <c r="G182" s="211" t="s">
        <v>209</v>
      </c>
      <c r="H182" s="212">
        <v>27.66</v>
      </c>
      <c r="I182" s="213"/>
      <c r="J182" s="214">
        <f>ROUND(I182*H182,2)</f>
        <v>0</v>
      </c>
      <c r="K182" s="210" t="s">
        <v>140</v>
      </c>
      <c r="L182" s="47"/>
      <c r="M182" s="215" t="s">
        <v>39</v>
      </c>
      <c r="N182" s="216" t="s">
        <v>50</v>
      </c>
      <c r="O182" s="87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9" t="s">
        <v>141</v>
      </c>
      <c r="AT182" s="219" t="s">
        <v>137</v>
      </c>
      <c r="AU182" s="219" t="s">
        <v>89</v>
      </c>
      <c r="AY182" s="19" t="s">
        <v>135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9" t="s">
        <v>87</v>
      </c>
      <c r="BK182" s="220">
        <f>ROUND(I182*H182,2)</f>
        <v>0</v>
      </c>
      <c r="BL182" s="19" t="s">
        <v>141</v>
      </c>
      <c r="BM182" s="219" t="s">
        <v>288</v>
      </c>
    </row>
    <row r="183" s="13" customFormat="1">
      <c r="A183" s="13"/>
      <c r="B183" s="221"/>
      <c r="C183" s="222"/>
      <c r="D183" s="223" t="s">
        <v>143</v>
      </c>
      <c r="E183" s="224" t="s">
        <v>39</v>
      </c>
      <c r="F183" s="225" t="s">
        <v>289</v>
      </c>
      <c r="G183" s="222"/>
      <c r="H183" s="226">
        <v>18.059999999999999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2" t="s">
        <v>143</v>
      </c>
      <c r="AU183" s="232" t="s">
        <v>89</v>
      </c>
      <c r="AV183" s="13" t="s">
        <v>89</v>
      </c>
      <c r="AW183" s="13" t="s">
        <v>40</v>
      </c>
      <c r="AX183" s="13" t="s">
        <v>79</v>
      </c>
      <c r="AY183" s="232" t="s">
        <v>135</v>
      </c>
    </row>
    <row r="184" s="13" customFormat="1">
      <c r="A184" s="13"/>
      <c r="B184" s="221"/>
      <c r="C184" s="222"/>
      <c r="D184" s="223" t="s">
        <v>143</v>
      </c>
      <c r="E184" s="224" t="s">
        <v>39</v>
      </c>
      <c r="F184" s="225" t="s">
        <v>290</v>
      </c>
      <c r="G184" s="222"/>
      <c r="H184" s="226">
        <v>9.5999999999999996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2" t="s">
        <v>143</v>
      </c>
      <c r="AU184" s="232" t="s">
        <v>89</v>
      </c>
      <c r="AV184" s="13" t="s">
        <v>89</v>
      </c>
      <c r="AW184" s="13" t="s">
        <v>40</v>
      </c>
      <c r="AX184" s="13" t="s">
        <v>79</v>
      </c>
      <c r="AY184" s="232" t="s">
        <v>135</v>
      </c>
    </row>
    <row r="185" s="14" customFormat="1">
      <c r="A185" s="14"/>
      <c r="B185" s="233"/>
      <c r="C185" s="234"/>
      <c r="D185" s="223" t="s">
        <v>143</v>
      </c>
      <c r="E185" s="235" t="s">
        <v>39</v>
      </c>
      <c r="F185" s="236" t="s">
        <v>149</v>
      </c>
      <c r="G185" s="234"/>
      <c r="H185" s="237">
        <v>27.66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3" t="s">
        <v>143</v>
      </c>
      <c r="AU185" s="243" t="s">
        <v>89</v>
      </c>
      <c r="AV185" s="14" t="s">
        <v>141</v>
      </c>
      <c r="AW185" s="14" t="s">
        <v>40</v>
      </c>
      <c r="AX185" s="14" t="s">
        <v>87</v>
      </c>
      <c r="AY185" s="243" t="s">
        <v>135</v>
      </c>
    </row>
    <row r="186" s="2" customFormat="1" ht="24.15" customHeight="1">
      <c r="A186" s="41"/>
      <c r="B186" s="42"/>
      <c r="C186" s="208" t="s">
        <v>291</v>
      </c>
      <c r="D186" s="208" t="s">
        <v>137</v>
      </c>
      <c r="E186" s="209" t="s">
        <v>292</v>
      </c>
      <c r="F186" s="210" t="s">
        <v>293</v>
      </c>
      <c r="G186" s="211" t="s">
        <v>95</v>
      </c>
      <c r="H186" s="212">
        <v>155.68000000000001</v>
      </c>
      <c r="I186" s="213"/>
      <c r="J186" s="214">
        <f>ROUND(I186*H186,2)</f>
        <v>0</v>
      </c>
      <c r="K186" s="210" t="s">
        <v>140</v>
      </c>
      <c r="L186" s="47"/>
      <c r="M186" s="215" t="s">
        <v>39</v>
      </c>
      <c r="N186" s="216" t="s">
        <v>50</v>
      </c>
      <c r="O186" s="87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9" t="s">
        <v>141</v>
      </c>
      <c r="AT186" s="219" t="s">
        <v>137</v>
      </c>
      <c r="AU186" s="219" t="s">
        <v>89</v>
      </c>
      <c r="AY186" s="19" t="s">
        <v>135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9" t="s">
        <v>87</v>
      </c>
      <c r="BK186" s="220">
        <f>ROUND(I186*H186,2)</f>
        <v>0</v>
      </c>
      <c r="BL186" s="19" t="s">
        <v>141</v>
      </c>
      <c r="BM186" s="219" t="s">
        <v>294</v>
      </c>
    </row>
    <row r="187" s="2" customFormat="1" ht="24.15" customHeight="1">
      <c r="A187" s="41"/>
      <c r="B187" s="42"/>
      <c r="C187" s="208" t="s">
        <v>295</v>
      </c>
      <c r="D187" s="208" t="s">
        <v>137</v>
      </c>
      <c r="E187" s="209" t="s">
        <v>296</v>
      </c>
      <c r="F187" s="210" t="s">
        <v>297</v>
      </c>
      <c r="G187" s="211" t="s">
        <v>95</v>
      </c>
      <c r="H187" s="212">
        <v>155.68000000000001</v>
      </c>
      <c r="I187" s="213"/>
      <c r="J187" s="214">
        <f>ROUND(I187*H187,2)</f>
        <v>0</v>
      </c>
      <c r="K187" s="210" t="s">
        <v>140</v>
      </c>
      <c r="L187" s="47"/>
      <c r="M187" s="215" t="s">
        <v>39</v>
      </c>
      <c r="N187" s="216" t="s">
        <v>50</v>
      </c>
      <c r="O187" s="87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9" t="s">
        <v>141</v>
      </c>
      <c r="AT187" s="219" t="s">
        <v>137</v>
      </c>
      <c r="AU187" s="219" t="s">
        <v>89</v>
      </c>
      <c r="AY187" s="19" t="s">
        <v>135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9" t="s">
        <v>87</v>
      </c>
      <c r="BK187" s="220">
        <f>ROUND(I187*H187,2)</f>
        <v>0</v>
      </c>
      <c r="BL187" s="19" t="s">
        <v>141</v>
      </c>
      <c r="BM187" s="219" t="s">
        <v>298</v>
      </c>
    </row>
    <row r="188" s="13" customFormat="1">
      <c r="A188" s="13"/>
      <c r="B188" s="221"/>
      <c r="C188" s="222"/>
      <c r="D188" s="223" t="s">
        <v>143</v>
      </c>
      <c r="E188" s="224" t="s">
        <v>101</v>
      </c>
      <c r="F188" s="225" t="s">
        <v>299</v>
      </c>
      <c r="G188" s="222"/>
      <c r="H188" s="226">
        <v>275.25</v>
      </c>
      <c r="I188" s="227"/>
      <c r="J188" s="222"/>
      <c r="K188" s="222"/>
      <c r="L188" s="228"/>
      <c r="M188" s="229"/>
      <c r="N188" s="230"/>
      <c r="O188" s="230"/>
      <c r="P188" s="230"/>
      <c r="Q188" s="230"/>
      <c r="R188" s="230"/>
      <c r="S188" s="230"/>
      <c r="T188" s="23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2" t="s">
        <v>143</v>
      </c>
      <c r="AU188" s="232" t="s">
        <v>89</v>
      </c>
      <c r="AV188" s="13" t="s">
        <v>89</v>
      </c>
      <c r="AW188" s="13" t="s">
        <v>40</v>
      </c>
      <c r="AX188" s="13" t="s">
        <v>79</v>
      </c>
      <c r="AY188" s="232" t="s">
        <v>135</v>
      </c>
    </row>
    <row r="189" s="13" customFormat="1">
      <c r="A189" s="13"/>
      <c r="B189" s="221"/>
      <c r="C189" s="222"/>
      <c r="D189" s="223" t="s">
        <v>143</v>
      </c>
      <c r="E189" s="224" t="s">
        <v>39</v>
      </c>
      <c r="F189" s="225" t="s">
        <v>300</v>
      </c>
      <c r="G189" s="222"/>
      <c r="H189" s="226">
        <v>-119.56999999999999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2" t="s">
        <v>143</v>
      </c>
      <c r="AU189" s="232" t="s">
        <v>89</v>
      </c>
      <c r="AV189" s="13" t="s">
        <v>89</v>
      </c>
      <c r="AW189" s="13" t="s">
        <v>40</v>
      </c>
      <c r="AX189" s="13" t="s">
        <v>79</v>
      </c>
      <c r="AY189" s="232" t="s">
        <v>135</v>
      </c>
    </row>
    <row r="190" s="14" customFormat="1">
      <c r="A190" s="14"/>
      <c r="B190" s="233"/>
      <c r="C190" s="234"/>
      <c r="D190" s="223" t="s">
        <v>143</v>
      </c>
      <c r="E190" s="235" t="s">
        <v>39</v>
      </c>
      <c r="F190" s="236" t="s">
        <v>149</v>
      </c>
      <c r="G190" s="234"/>
      <c r="H190" s="237">
        <v>155.68000000000001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3" t="s">
        <v>143</v>
      </c>
      <c r="AU190" s="243" t="s">
        <v>89</v>
      </c>
      <c r="AV190" s="14" t="s">
        <v>141</v>
      </c>
      <c r="AW190" s="14" t="s">
        <v>40</v>
      </c>
      <c r="AX190" s="14" t="s">
        <v>87</v>
      </c>
      <c r="AY190" s="243" t="s">
        <v>135</v>
      </c>
    </row>
    <row r="191" s="2" customFormat="1" ht="14.4" customHeight="1">
      <c r="A191" s="41"/>
      <c r="B191" s="42"/>
      <c r="C191" s="265" t="s">
        <v>301</v>
      </c>
      <c r="D191" s="265" t="s">
        <v>302</v>
      </c>
      <c r="E191" s="266" t="s">
        <v>303</v>
      </c>
      <c r="F191" s="267" t="s">
        <v>304</v>
      </c>
      <c r="G191" s="268" t="s">
        <v>305</v>
      </c>
      <c r="H191" s="269">
        <v>3.1139999999999999</v>
      </c>
      <c r="I191" s="270"/>
      <c r="J191" s="271">
        <f>ROUND(I191*H191,2)</f>
        <v>0</v>
      </c>
      <c r="K191" s="267" t="s">
        <v>140</v>
      </c>
      <c r="L191" s="272"/>
      <c r="M191" s="273" t="s">
        <v>39</v>
      </c>
      <c r="N191" s="274" t="s">
        <v>50</v>
      </c>
      <c r="O191" s="87"/>
      <c r="P191" s="217">
        <f>O191*H191</f>
        <v>0</v>
      </c>
      <c r="Q191" s="217">
        <v>0.001</v>
      </c>
      <c r="R191" s="217">
        <f>Q191*H191</f>
        <v>0.003114</v>
      </c>
      <c r="S191" s="217">
        <v>0</v>
      </c>
      <c r="T191" s="218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9" t="s">
        <v>177</v>
      </c>
      <c r="AT191" s="219" t="s">
        <v>302</v>
      </c>
      <c r="AU191" s="219" t="s">
        <v>89</v>
      </c>
      <c r="AY191" s="19" t="s">
        <v>135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9" t="s">
        <v>87</v>
      </c>
      <c r="BK191" s="220">
        <f>ROUND(I191*H191,2)</f>
        <v>0</v>
      </c>
      <c r="BL191" s="19" t="s">
        <v>141</v>
      </c>
      <c r="BM191" s="219" t="s">
        <v>306</v>
      </c>
    </row>
    <row r="192" s="13" customFormat="1">
      <c r="A192" s="13"/>
      <c r="B192" s="221"/>
      <c r="C192" s="222"/>
      <c r="D192" s="223" t="s">
        <v>143</v>
      </c>
      <c r="E192" s="222"/>
      <c r="F192" s="225" t="s">
        <v>307</v>
      </c>
      <c r="G192" s="222"/>
      <c r="H192" s="226">
        <v>3.1139999999999999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2" t="s">
        <v>143</v>
      </c>
      <c r="AU192" s="232" t="s">
        <v>89</v>
      </c>
      <c r="AV192" s="13" t="s">
        <v>89</v>
      </c>
      <c r="AW192" s="13" t="s">
        <v>4</v>
      </c>
      <c r="AX192" s="13" t="s">
        <v>87</v>
      </c>
      <c r="AY192" s="232" t="s">
        <v>135</v>
      </c>
    </row>
    <row r="193" s="2" customFormat="1" ht="24.15" customHeight="1">
      <c r="A193" s="41"/>
      <c r="B193" s="42"/>
      <c r="C193" s="208" t="s">
        <v>308</v>
      </c>
      <c r="D193" s="208" t="s">
        <v>137</v>
      </c>
      <c r="E193" s="209" t="s">
        <v>309</v>
      </c>
      <c r="F193" s="210" t="s">
        <v>310</v>
      </c>
      <c r="G193" s="211" t="s">
        <v>95</v>
      </c>
      <c r="H193" s="212">
        <v>119.56999999999999</v>
      </c>
      <c r="I193" s="213"/>
      <c r="J193" s="214">
        <f>ROUND(I193*H193,2)</f>
        <v>0</v>
      </c>
      <c r="K193" s="210" t="s">
        <v>140</v>
      </c>
      <c r="L193" s="47"/>
      <c r="M193" s="215" t="s">
        <v>39</v>
      </c>
      <c r="N193" s="216" t="s">
        <v>50</v>
      </c>
      <c r="O193" s="87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9" t="s">
        <v>141</v>
      </c>
      <c r="AT193" s="219" t="s">
        <v>137</v>
      </c>
      <c r="AU193" s="219" t="s">
        <v>89</v>
      </c>
      <c r="AY193" s="19" t="s">
        <v>135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9" t="s">
        <v>87</v>
      </c>
      <c r="BK193" s="220">
        <f>ROUND(I193*H193,2)</f>
        <v>0</v>
      </c>
      <c r="BL193" s="19" t="s">
        <v>141</v>
      </c>
      <c r="BM193" s="219" t="s">
        <v>311</v>
      </c>
    </row>
    <row r="194" s="13" customFormat="1">
      <c r="A194" s="13"/>
      <c r="B194" s="221"/>
      <c r="C194" s="222"/>
      <c r="D194" s="223" t="s">
        <v>143</v>
      </c>
      <c r="E194" s="224" t="s">
        <v>39</v>
      </c>
      <c r="F194" s="225" t="s">
        <v>312</v>
      </c>
      <c r="G194" s="222"/>
      <c r="H194" s="226">
        <v>119.56999999999999</v>
      </c>
      <c r="I194" s="227"/>
      <c r="J194" s="222"/>
      <c r="K194" s="222"/>
      <c r="L194" s="228"/>
      <c r="M194" s="229"/>
      <c r="N194" s="230"/>
      <c r="O194" s="230"/>
      <c r="P194" s="230"/>
      <c r="Q194" s="230"/>
      <c r="R194" s="230"/>
      <c r="S194" s="230"/>
      <c r="T194" s="23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2" t="s">
        <v>143</v>
      </c>
      <c r="AU194" s="232" t="s">
        <v>89</v>
      </c>
      <c r="AV194" s="13" t="s">
        <v>89</v>
      </c>
      <c r="AW194" s="13" t="s">
        <v>40</v>
      </c>
      <c r="AX194" s="13" t="s">
        <v>87</v>
      </c>
      <c r="AY194" s="232" t="s">
        <v>135</v>
      </c>
    </row>
    <row r="195" s="2" customFormat="1" ht="14.4" customHeight="1">
      <c r="A195" s="41"/>
      <c r="B195" s="42"/>
      <c r="C195" s="265" t="s">
        <v>313</v>
      </c>
      <c r="D195" s="265" t="s">
        <v>302</v>
      </c>
      <c r="E195" s="266" t="s">
        <v>303</v>
      </c>
      <c r="F195" s="267" t="s">
        <v>304</v>
      </c>
      <c r="G195" s="268" t="s">
        <v>305</v>
      </c>
      <c r="H195" s="269">
        <v>2.391</v>
      </c>
      <c r="I195" s="270"/>
      <c r="J195" s="271">
        <f>ROUND(I195*H195,2)</f>
        <v>0</v>
      </c>
      <c r="K195" s="267" t="s">
        <v>140</v>
      </c>
      <c r="L195" s="272"/>
      <c r="M195" s="273" t="s">
        <v>39</v>
      </c>
      <c r="N195" s="274" t="s">
        <v>50</v>
      </c>
      <c r="O195" s="87"/>
      <c r="P195" s="217">
        <f>O195*H195</f>
        <v>0</v>
      </c>
      <c r="Q195" s="217">
        <v>0.001</v>
      </c>
      <c r="R195" s="217">
        <f>Q195*H195</f>
        <v>0.0023909999999999999</v>
      </c>
      <c r="S195" s="217">
        <v>0</v>
      </c>
      <c r="T195" s="218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9" t="s">
        <v>177</v>
      </c>
      <c r="AT195" s="219" t="s">
        <v>302</v>
      </c>
      <c r="AU195" s="219" t="s">
        <v>89</v>
      </c>
      <c r="AY195" s="19" t="s">
        <v>135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9" t="s">
        <v>87</v>
      </c>
      <c r="BK195" s="220">
        <f>ROUND(I195*H195,2)</f>
        <v>0</v>
      </c>
      <c r="BL195" s="19" t="s">
        <v>141</v>
      </c>
      <c r="BM195" s="219" t="s">
        <v>314</v>
      </c>
    </row>
    <row r="196" s="13" customFormat="1">
      <c r="A196" s="13"/>
      <c r="B196" s="221"/>
      <c r="C196" s="222"/>
      <c r="D196" s="223" t="s">
        <v>143</v>
      </c>
      <c r="E196" s="222"/>
      <c r="F196" s="225" t="s">
        <v>315</v>
      </c>
      <c r="G196" s="222"/>
      <c r="H196" s="226">
        <v>2.391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2" t="s">
        <v>143</v>
      </c>
      <c r="AU196" s="232" t="s">
        <v>89</v>
      </c>
      <c r="AV196" s="13" t="s">
        <v>89</v>
      </c>
      <c r="AW196" s="13" t="s">
        <v>4</v>
      </c>
      <c r="AX196" s="13" t="s">
        <v>87</v>
      </c>
      <c r="AY196" s="232" t="s">
        <v>135</v>
      </c>
    </row>
    <row r="197" s="2" customFormat="1" ht="14.4" customHeight="1">
      <c r="A197" s="41"/>
      <c r="B197" s="42"/>
      <c r="C197" s="208" t="s">
        <v>316</v>
      </c>
      <c r="D197" s="208" t="s">
        <v>137</v>
      </c>
      <c r="E197" s="209" t="s">
        <v>317</v>
      </c>
      <c r="F197" s="210" t="s">
        <v>318</v>
      </c>
      <c r="G197" s="211" t="s">
        <v>95</v>
      </c>
      <c r="H197" s="212">
        <v>275.25</v>
      </c>
      <c r="I197" s="213"/>
      <c r="J197" s="214">
        <f>ROUND(I197*H197,2)</f>
        <v>0</v>
      </c>
      <c r="K197" s="210" t="s">
        <v>140</v>
      </c>
      <c r="L197" s="47"/>
      <c r="M197" s="215" t="s">
        <v>39</v>
      </c>
      <c r="N197" s="216" t="s">
        <v>50</v>
      </c>
      <c r="O197" s="87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9" t="s">
        <v>141</v>
      </c>
      <c r="AT197" s="219" t="s">
        <v>137</v>
      </c>
      <c r="AU197" s="219" t="s">
        <v>89</v>
      </c>
      <c r="AY197" s="19" t="s">
        <v>135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9" t="s">
        <v>87</v>
      </c>
      <c r="BK197" s="220">
        <f>ROUND(I197*H197,2)</f>
        <v>0</v>
      </c>
      <c r="BL197" s="19" t="s">
        <v>141</v>
      </c>
      <c r="BM197" s="219" t="s">
        <v>319</v>
      </c>
    </row>
    <row r="198" s="13" customFormat="1">
      <c r="A198" s="13"/>
      <c r="B198" s="221"/>
      <c r="C198" s="222"/>
      <c r="D198" s="223" t="s">
        <v>143</v>
      </c>
      <c r="E198" s="224" t="s">
        <v>39</v>
      </c>
      <c r="F198" s="225" t="s">
        <v>101</v>
      </c>
      <c r="G198" s="222"/>
      <c r="H198" s="226">
        <v>275.25</v>
      </c>
      <c r="I198" s="227"/>
      <c r="J198" s="222"/>
      <c r="K198" s="222"/>
      <c r="L198" s="228"/>
      <c r="M198" s="229"/>
      <c r="N198" s="230"/>
      <c r="O198" s="230"/>
      <c r="P198" s="230"/>
      <c r="Q198" s="230"/>
      <c r="R198" s="230"/>
      <c r="S198" s="230"/>
      <c r="T198" s="23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2" t="s">
        <v>143</v>
      </c>
      <c r="AU198" s="232" t="s">
        <v>89</v>
      </c>
      <c r="AV198" s="13" t="s">
        <v>89</v>
      </c>
      <c r="AW198" s="13" t="s">
        <v>40</v>
      </c>
      <c r="AX198" s="13" t="s">
        <v>87</v>
      </c>
      <c r="AY198" s="232" t="s">
        <v>135</v>
      </c>
    </row>
    <row r="199" s="2" customFormat="1" ht="14.4" customHeight="1">
      <c r="A199" s="41"/>
      <c r="B199" s="42"/>
      <c r="C199" s="208" t="s">
        <v>320</v>
      </c>
      <c r="D199" s="208" t="s">
        <v>137</v>
      </c>
      <c r="E199" s="209" t="s">
        <v>321</v>
      </c>
      <c r="F199" s="210" t="s">
        <v>322</v>
      </c>
      <c r="G199" s="211" t="s">
        <v>95</v>
      </c>
      <c r="H199" s="212">
        <v>150</v>
      </c>
      <c r="I199" s="213"/>
      <c r="J199" s="214">
        <f>ROUND(I199*H199,2)</f>
        <v>0</v>
      </c>
      <c r="K199" s="210" t="s">
        <v>140</v>
      </c>
      <c r="L199" s="47"/>
      <c r="M199" s="215" t="s">
        <v>39</v>
      </c>
      <c r="N199" s="216" t="s">
        <v>50</v>
      </c>
      <c r="O199" s="87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9" t="s">
        <v>141</v>
      </c>
      <c r="AT199" s="219" t="s">
        <v>137</v>
      </c>
      <c r="AU199" s="219" t="s">
        <v>89</v>
      </c>
      <c r="AY199" s="19" t="s">
        <v>135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9" t="s">
        <v>87</v>
      </c>
      <c r="BK199" s="220">
        <f>ROUND(I199*H199,2)</f>
        <v>0</v>
      </c>
      <c r="BL199" s="19" t="s">
        <v>141</v>
      </c>
      <c r="BM199" s="219" t="s">
        <v>323</v>
      </c>
    </row>
    <row r="200" s="13" customFormat="1">
      <c r="A200" s="13"/>
      <c r="B200" s="221"/>
      <c r="C200" s="222"/>
      <c r="D200" s="223" t="s">
        <v>143</v>
      </c>
      <c r="E200" s="224" t="s">
        <v>39</v>
      </c>
      <c r="F200" s="225" t="s">
        <v>324</v>
      </c>
      <c r="G200" s="222"/>
      <c r="H200" s="226">
        <v>150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2" t="s">
        <v>143</v>
      </c>
      <c r="AU200" s="232" t="s">
        <v>89</v>
      </c>
      <c r="AV200" s="13" t="s">
        <v>89</v>
      </c>
      <c r="AW200" s="13" t="s">
        <v>40</v>
      </c>
      <c r="AX200" s="13" t="s">
        <v>87</v>
      </c>
      <c r="AY200" s="232" t="s">
        <v>135</v>
      </c>
    </row>
    <row r="201" s="2" customFormat="1" ht="24.15" customHeight="1">
      <c r="A201" s="41"/>
      <c r="B201" s="42"/>
      <c r="C201" s="208" t="s">
        <v>325</v>
      </c>
      <c r="D201" s="208" t="s">
        <v>137</v>
      </c>
      <c r="E201" s="209" t="s">
        <v>326</v>
      </c>
      <c r="F201" s="210" t="s">
        <v>327</v>
      </c>
      <c r="G201" s="211" t="s">
        <v>95</v>
      </c>
      <c r="H201" s="212">
        <v>119.56999999999999</v>
      </c>
      <c r="I201" s="213"/>
      <c r="J201" s="214">
        <f>ROUND(I201*H201,2)</f>
        <v>0</v>
      </c>
      <c r="K201" s="210" t="s">
        <v>140</v>
      </c>
      <c r="L201" s="47"/>
      <c r="M201" s="215" t="s">
        <v>39</v>
      </c>
      <c r="N201" s="216" t="s">
        <v>50</v>
      </c>
      <c r="O201" s="87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9" t="s">
        <v>141</v>
      </c>
      <c r="AT201" s="219" t="s">
        <v>137</v>
      </c>
      <c r="AU201" s="219" t="s">
        <v>89</v>
      </c>
      <c r="AY201" s="19" t="s">
        <v>135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87</v>
      </c>
      <c r="BK201" s="220">
        <f>ROUND(I201*H201,2)</f>
        <v>0</v>
      </c>
      <c r="BL201" s="19" t="s">
        <v>141</v>
      </c>
      <c r="BM201" s="219" t="s">
        <v>328</v>
      </c>
    </row>
    <row r="202" s="13" customFormat="1">
      <c r="A202" s="13"/>
      <c r="B202" s="221"/>
      <c r="C202" s="222"/>
      <c r="D202" s="223" t="s">
        <v>143</v>
      </c>
      <c r="E202" s="224" t="s">
        <v>39</v>
      </c>
      <c r="F202" s="225" t="s">
        <v>329</v>
      </c>
      <c r="G202" s="222"/>
      <c r="H202" s="226">
        <v>119.56999999999999</v>
      </c>
      <c r="I202" s="227"/>
      <c r="J202" s="222"/>
      <c r="K202" s="222"/>
      <c r="L202" s="228"/>
      <c r="M202" s="229"/>
      <c r="N202" s="230"/>
      <c r="O202" s="230"/>
      <c r="P202" s="230"/>
      <c r="Q202" s="230"/>
      <c r="R202" s="230"/>
      <c r="S202" s="230"/>
      <c r="T202" s="23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2" t="s">
        <v>143</v>
      </c>
      <c r="AU202" s="232" t="s">
        <v>89</v>
      </c>
      <c r="AV202" s="13" t="s">
        <v>89</v>
      </c>
      <c r="AW202" s="13" t="s">
        <v>40</v>
      </c>
      <c r="AX202" s="13" t="s">
        <v>87</v>
      </c>
      <c r="AY202" s="232" t="s">
        <v>135</v>
      </c>
    </row>
    <row r="203" s="2" customFormat="1" ht="14.4" customHeight="1">
      <c r="A203" s="41"/>
      <c r="B203" s="42"/>
      <c r="C203" s="208" t="s">
        <v>330</v>
      </c>
      <c r="D203" s="208" t="s">
        <v>137</v>
      </c>
      <c r="E203" s="209" t="s">
        <v>331</v>
      </c>
      <c r="F203" s="210" t="s">
        <v>332</v>
      </c>
      <c r="G203" s="211" t="s">
        <v>95</v>
      </c>
      <c r="H203" s="212">
        <v>119.56999999999999</v>
      </c>
      <c r="I203" s="213"/>
      <c r="J203" s="214">
        <f>ROUND(I203*H203,2)</f>
        <v>0</v>
      </c>
      <c r="K203" s="210" t="s">
        <v>140</v>
      </c>
      <c r="L203" s="47"/>
      <c r="M203" s="215" t="s">
        <v>39</v>
      </c>
      <c r="N203" s="216" t="s">
        <v>50</v>
      </c>
      <c r="O203" s="87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9" t="s">
        <v>141</v>
      </c>
      <c r="AT203" s="219" t="s">
        <v>137</v>
      </c>
      <c r="AU203" s="219" t="s">
        <v>89</v>
      </c>
      <c r="AY203" s="19" t="s">
        <v>135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87</v>
      </c>
      <c r="BK203" s="220">
        <f>ROUND(I203*H203,2)</f>
        <v>0</v>
      </c>
      <c r="BL203" s="19" t="s">
        <v>141</v>
      </c>
      <c r="BM203" s="219" t="s">
        <v>333</v>
      </c>
    </row>
    <row r="204" s="2" customFormat="1" ht="14.4" customHeight="1">
      <c r="A204" s="41"/>
      <c r="B204" s="42"/>
      <c r="C204" s="208" t="s">
        <v>334</v>
      </c>
      <c r="D204" s="208" t="s">
        <v>137</v>
      </c>
      <c r="E204" s="209" t="s">
        <v>335</v>
      </c>
      <c r="F204" s="210" t="s">
        <v>336</v>
      </c>
      <c r="G204" s="211" t="s">
        <v>95</v>
      </c>
      <c r="H204" s="212">
        <v>155.68000000000001</v>
      </c>
      <c r="I204" s="213"/>
      <c r="J204" s="214">
        <f>ROUND(I204*H204,2)</f>
        <v>0</v>
      </c>
      <c r="K204" s="210" t="s">
        <v>140</v>
      </c>
      <c r="L204" s="47"/>
      <c r="M204" s="215" t="s">
        <v>39</v>
      </c>
      <c r="N204" s="216" t="s">
        <v>50</v>
      </c>
      <c r="O204" s="87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9" t="s">
        <v>141</v>
      </c>
      <c r="AT204" s="219" t="s">
        <v>137</v>
      </c>
      <c r="AU204" s="219" t="s">
        <v>89</v>
      </c>
      <c r="AY204" s="19" t="s">
        <v>135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9" t="s">
        <v>87</v>
      </c>
      <c r="BK204" s="220">
        <f>ROUND(I204*H204,2)</f>
        <v>0</v>
      </c>
      <c r="BL204" s="19" t="s">
        <v>141</v>
      </c>
      <c r="BM204" s="219" t="s">
        <v>337</v>
      </c>
    </row>
    <row r="205" s="13" customFormat="1">
      <c r="A205" s="13"/>
      <c r="B205" s="221"/>
      <c r="C205" s="222"/>
      <c r="D205" s="223" t="s">
        <v>143</v>
      </c>
      <c r="E205" s="224" t="s">
        <v>39</v>
      </c>
      <c r="F205" s="225" t="s">
        <v>101</v>
      </c>
      <c r="G205" s="222"/>
      <c r="H205" s="226">
        <v>275.25</v>
      </c>
      <c r="I205" s="227"/>
      <c r="J205" s="222"/>
      <c r="K205" s="222"/>
      <c r="L205" s="228"/>
      <c r="M205" s="229"/>
      <c r="N205" s="230"/>
      <c r="O205" s="230"/>
      <c r="P205" s="230"/>
      <c r="Q205" s="230"/>
      <c r="R205" s="230"/>
      <c r="S205" s="230"/>
      <c r="T205" s="23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2" t="s">
        <v>143</v>
      </c>
      <c r="AU205" s="232" t="s">
        <v>89</v>
      </c>
      <c r="AV205" s="13" t="s">
        <v>89</v>
      </c>
      <c r="AW205" s="13" t="s">
        <v>40</v>
      </c>
      <c r="AX205" s="13" t="s">
        <v>79</v>
      </c>
      <c r="AY205" s="232" t="s">
        <v>135</v>
      </c>
    </row>
    <row r="206" s="13" customFormat="1">
      <c r="A206" s="13"/>
      <c r="B206" s="221"/>
      <c r="C206" s="222"/>
      <c r="D206" s="223" t="s">
        <v>143</v>
      </c>
      <c r="E206" s="224" t="s">
        <v>39</v>
      </c>
      <c r="F206" s="225" t="s">
        <v>300</v>
      </c>
      <c r="G206" s="222"/>
      <c r="H206" s="226">
        <v>-119.56999999999999</v>
      </c>
      <c r="I206" s="227"/>
      <c r="J206" s="222"/>
      <c r="K206" s="222"/>
      <c r="L206" s="228"/>
      <c r="M206" s="229"/>
      <c r="N206" s="230"/>
      <c r="O206" s="230"/>
      <c r="P206" s="230"/>
      <c r="Q206" s="230"/>
      <c r="R206" s="230"/>
      <c r="S206" s="230"/>
      <c r="T206" s="23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2" t="s">
        <v>143</v>
      </c>
      <c r="AU206" s="232" t="s">
        <v>89</v>
      </c>
      <c r="AV206" s="13" t="s">
        <v>89</v>
      </c>
      <c r="AW206" s="13" t="s">
        <v>40</v>
      </c>
      <c r="AX206" s="13" t="s">
        <v>79</v>
      </c>
      <c r="AY206" s="232" t="s">
        <v>135</v>
      </c>
    </row>
    <row r="207" s="14" customFormat="1">
      <c r="A207" s="14"/>
      <c r="B207" s="233"/>
      <c r="C207" s="234"/>
      <c r="D207" s="223" t="s">
        <v>143</v>
      </c>
      <c r="E207" s="235" t="s">
        <v>39</v>
      </c>
      <c r="F207" s="236" t="s">
        <v>149</v>
      </c>
      <c r="G207" s="234"/>
      <c r="H207" s="237">
        <v>155.68000000000001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3" t="s">
        <v>143</v>
      </c>
      <c r="AU207" s="243" t="s">
        <v>89</v>
      </c>
      <c r="AV207" s="14" t="s">
        <v>141</v>
      </c>
      <c r="AW207" s="14" t="s">
        <v>40</v>
      </c>
      <c r="AX207" s="14" t="s">
        <v>87</v>
      </c>
      <c r="AY207" s="243" t="s">
        <v>135</v>
      </c>
    </row>
    <row r="208" s="2" customFormat="1" ht="14.4" customHeight="1">
      <c r="A208" s="41"/>
      <c r="B208" s="42"/>
      <c r="C208" s="208" t="s">
        <v>338</v>
      </c>
      <c r="D208" s="208" t="s">
        <v>137</v>
      </c>
      <c r="E208" s="209" t="s">
        <v>339</v>
      </c>
      <c r="F208" s="210" t="s">
        <v>340</v>
      </c>
      <c r="G208" s="211" t="s">
        <v>95</v>
      </c>
      <c r="H208" s="212">
        <v>119.56999999999999</v>
      </c>
      <c r="I208" s="213"/>
      <c r="J208" s="214">
        <f>ROUND(I208*H208,2)</f>
        <v>0</v>
      </c>
      <c r="K208" s="210" t="s">
        <v>140</v>
      </c>
      <c r="L208" s="47"/>
      <c r="M208" s="215" t="s">
        <v>39</v>
      </c>
      <c r="N208" s="216" t="s">
        <v>50</v>
      </c>
      <c r="O208" s="87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9" t="s">
        <v>141</v>
      </c>
      <c r="AT208" s="219" t="s">
        <v>137</v>
      </c>
      <c r="AU208" s="219" t="s">
        <v>89</v>
      </c>
      <c r="AY208" s="19" t="s">
        <v>135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9" t="s">
        <v>87</v>
      </c>
      <c r="BK208" s="220">
        <f>ROUND(I208*H208,2)</f>
        <v>0</v>
      </c>
      <c r="BL208" s="19" t="s">
        <v>141</v>
      </c>
      <c r="BM208" s="219" t="s">
        <v>341</v>
      </c>
    </row>
    <row r="209" s="2" customFormat="1" ht="14.4" customHeight="1">
      <c r="A209" s="41"/>
      <c r="B209" s="42"/>
      <c r="C209" s="208" t="s">
        <v>342</v>
      </c>
      <c r="D209" s="208" t="s">
        <v>137</v>
      </c>
      <c r="E209" s="209" t="s">
        <v>343</v>
      </c>
      <c r="F209" s="210" t="s">
        <v>344</v>
      </c>
      <c r="G209" s="211" t="s">
        <v>95</v>
      </c>
      <c r="H209" s="212">
        <v>155.68000000000001</v>
      </c>
      <c r="I209" s="213"/>
      <c r="J209" s="214">
        <f>ROUND(I209*H209,2)</f>
        <v>0</v>
      </c>
      <c r="K209" s="210" t="s">
        <v>140</v>
      </c>
      <c r="L209" s="47"/>
      <c r="M209" s="215" t="s">
        <v>39</v>
      </c>
      <c r="N209" s="216" t="s">
        <v>50</v>
      </c>
      <c r="O209" s="87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9" t="s">
        <v>141</v>
      </c>
      <c r="AT209" s="219" t="s">
        <v>137</v>
      </c>
      <c r="AU209" s="219" t="s">
        <v>89</v>
      </c>
      <c r="AY209" s="19" t="s">
        <v>135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9" t="s">
        <v>87</v>
      </c>
      <c r="BK209" s="220">
        <f>ROUND(I209*H209,2)</f>
        <v>0</v>
      </c>
      <c r="BL209" s="19" t="s">
        <v>141</v>
      </c>
      <c r="BM209" s="219" t="s">
        <v>345</v>
      </c>
    </row>
    <row r="210" s="13" customFormat="1">
      <c r="A210" s="13"/>
      <c r="B210" s="221"/>
      <c r="C210" s="222"/>
      <c r="D210" s="223" t="s">
        <v>143</v>
      </c>
      <c r="E210" s="224" t="s">
        <v>39</v>
      </c>
      <c r="F210" s="225" t="s">
        <v>101</v>
      </c>
      <c r="G210" s="222"/>
      <c r="H210" s="226">
        <v>275.25</v>
      </c>
      <c r="I210" s="227"/>
      <c r="J210" s="222"/>
      <c r="K210" s="222"/>
      <c r="L210" s="228"/>
      <c r="M210" s="229"/>
      <c r="N210" s="230"/>
      <c r="O210" s="230"/>
      <c r="P210" s="230"/>
      <c r="Q210" s="230"/>
      <c r="R210" s="230"/>
      <c r="S210" s="230"/>
      <c r="T210" s="23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2" t="s">
        <v>143</v>
      </c>
      <c r="AU210" s="232" t="s">
        <v>89</v>
      </c>
      <c r="AV210" s="13" t="s">
        <v>89</v>
      </c>
      <c r="AW210" s="13" t="s">
        <v>40</v>
      </c>
      <c r="AX210" s="13" t="s">
        <v>79</v>
      </c>
      <c r="AY210" s="232" t="s">
        <v>135</v>
      </c>
    </row>
    <row r="211" s="13" customFormat="1">
      <c r="A211" s="13"/>
      <c r="B211" s="221"/>
      <c r="C211" s="222"/>
      <c r="D211" s="223" t="s">
        <v>143</v>
      </c>
      <c r="E211" s="224" t="s">
        <v>39</v>
      </c>
      <c r="F211" s="225" t="s">
        <v>300</v>
      </c>
      <c r="G211" s="222"/>
      <c r="H211" s="226">
        <v>-119.56999999999999</v>
      </c>
      <c r="I211" s="227"/>
      <c r="J211" s="222"/>
      <c r="K211" s="222"/>
      <c r="L211" s="228"/>
      <c r="M211" s="229"/>
      <c r="N211" s="230"/>
      <c r="O211" s="230"/>
      <c r="P211" s="230"/>
      <c r="Q211" s="230"/>
      <c r="R211" s="230"/>
      <c r="S211" s="230"/>
      <c r="T211" s="23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2" t="s">
        <v>143</v>
      </c>
      <c r="AU211" s="232" t="s">
        <v>89</v>
      </c>
      <c r="AV211" s="13" t="s">
        <v>89</v>
      </c>
      <c r="AW211" s="13" t="s">
        <v>40</v>
      </c>
      <c r="AX211" s="13" t="s">
        <v>79</v>
      </c>
      <c r="AY211" s="232" t="s">
        <v>135</v>
      </c>
    </row>
    <row r="212" s="14" customFormat="1">
      <c r="A212" s="14"/>
      <c r="B212" s="233"/>
      <c r="C212" s="234"/>
      <c r="D212" s="223" t="s">
        <v>143</v>
      </c>
      <c r="E212" s="235" t="s">
        <v>39</v>
      </c>
      <c r="F212" s="236" t="s">
        <v>149</v>
      </c>
      <c r="G212" s="234"/>
      <c r="H212" s="237">
        <v>155.68000000000001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3" t="s">
        <v>143</v>
      </c>
      <c r="AU212" s="243" t="s">
        <v>89</v>
      </c>
      <c r="AV212" s="14" t="s">
        <v>141</v>
      </c>
      <c r="AW212" s="14" t="s">
        <v>40</v>
      </c>
      <c r="AX212" s="14" t="s">
        <v>87</v>
      </c>
      <c r="AY212" s="243" t="s">
        <v>135</v>
      </c>
    </row>
    <row r="213" s="2" customFormat="1" ht="14.4" customHeight="1">
      <c r="A213" s="41"/>
      <c r="B213" s="42"/>
      <c r="C213" s="208" t="s">
        <v>346</v>
      </c>
      <c r="D213" s="208" t="s">
        <v>137</v>
      </c>
      <c r="E213" s="209" t="s">
        <v>347</v>
      </c>
      <c r="F213" s="210" t="s">
        <v>348</v>
      </c>
      <c r="G213" s="211" t="s">
        <v>95</v>
      </c>
      <c r="H213" s="212">
        <v>119.56999999999999</v>
      </c>
      <c r="I213" s="213"/>
      <c r="J213" s="214">
        <f>ROUND(I213*H213,2)</f>
        <v>0</v>
      </c>
      <c r="K213" s="210" t="s">
        <v>140</v>
      </c>
      <c r="L213" s="47"/>
      <c r="M213" s="215" t="s">
        <v>39</v>
      </c>
      <c r="N213" s="216" t="s">
        <v>50</v>
      </c>
      <c r="O213" s="87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9" t="s">
        <v>141</v>
      </c>
      <c r="AT213" s="219" t="s">
        <v>137</v>
      </c>
      <c r="AU213" s="219" t="s">
        <v>89</v>
      </c>
      <c r="AY213" s="19" t="s">
        <v>135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9" t="s">
        <v>87</v>
      </c>
      <c r="BK213" s="220">
        <f>ROUND(I213*H213,2)</f>
        <v>0</v>
      </c>
      <c r="BL213" s="19" t="s">
        <v>141</v>
      </c>
      <c r="BM213" s="219" t="s">
        <v>349</v>
      </c>
    </row>
    <row r="214" s="2" customFormat="1" ht="24.15" customHeight="1">
      <c r="A214" s="41"/>
      <c r="B214" s="42"/>
      <c r="C214" s="208" t="s">
        <v>350</v>
      </c>
      <c r="D214" s="208" t="s">
        <v>137</v>
      </c>
      <c r="E214" s="209" t="s">
        <v>351</v>
      </c>
      <c r="F214" s="210" t="s">
        <v>352</v>
      </c>
      <c r="G214" s="211" t="s">
        <v>95</v>
      </c>
      <c r="H214" s="212">
        <v>155.68000000000001</v>
      </c>
      <c r="I214" s="213"/>
      <c r="J214" s="214">
        <f>ROUND(I214*H214,2)</f>
        <v>0</v>
      </c>
      <c r="K214" s="210" t="s">
        <v>140</v>
      </c>
      <c r="L214" s="47"/>
      <c r="M214" s="215" t="s">
        <v>39</v>
      </c>
      <c r="N214" s="216" t="s">
        <v>50</v>
      </c>
      <c r="O214" s="87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9" t="s">
        <v>141</v>
      </c>
      <c r="AT214" s="219" t="s">
        <v>137</v>
      </c>
      <c r="AU214" s="219" t="s">
        <v>89</v>
      </c>
      <c r="AY214" s="19" t="s">
        <v>135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9" t="s">
        <v>87</v>
      </c>
      <c r="BK214" s="220">
        <f>ROUND(I214*H214,2)</f>
        <v>0</v>
      </c>
      <c r="BL214" s="19" t="s">
        <v>141</v>
      </c>
      <c r="BM214" s="219" t="s">
        <v>353</v>
      </c>
    </row>
    <row r="215" s="13" customFormat="1">
      <c r="A215" s="13"/>
      <c r="B215" s="221"/>
      <c r="C215" s="222"/>
      <c r="D215" s="223" t="s">
        <v>143</v>
      </c>
      <c r="E215" s="224" t="s">
        <v>39</v>
      </c>
      <c r="F215" s="225" t="s">
        <v>101</v>
      </c>
      <c r="G215" s="222"/>
      <c r="H215" s="226">
        <v>275.25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2" t="s">
        <v>143</v>
      </c>
      <c r="AU215" s="232" t="s">
        <v>89</v>
      </c>
      <c r="AV215" s="13" t="s">
        <v>89</v>
      </c>
      <c r="AW215" s="13" t="s">
        <v>40</v>
      </c>
      <c r="AX215" s="13" t="s">
        <v>79</v>
      </c>
      <c r="AY215" s="232" t="s">
        <v>135</v>
      </c>
    </row>
    <row r="216" s="13" customFormat="1">
      <c r="A216" s="13"/>
      <c r="B216" s="221"/>
      <c r="C216" s="222"/>
      <c r="D216" s="223" t="s">
        <v>143</v>
      </c>
      <c r="E216" s="224" t="s">
        <v>39</v>
      </c>
      <c r="F216" s="225" t="s">
        <v>300</v>
      </c>
      <c r="G216" s="222"/>
      <c r="H216" s="226">
        <v>-119.56999999999999</v>
      </c>
      <c r="I216" s="227"/>
      <c r="J216" s="222"/>
      <c r="K216" s="222"/>
      <c r="L216" s="228"/>
      <c r="M216" s="229"/>
      <c r="N216" s="230"/>
      <c r="O216" s="230"/>
      <c r="P216" s="230"/>
      <c r="Q216" s="230"/>
      <c r="R216" s="230"/>
      <c r="S216" s="230"/>
      <c r="T216" s="23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2" t="s">
        <v>143</v>
      </c>
      <c r="AU216" s="232" t="s">
        <v>89</v>
      </c>
      <c r="AV216" s="13" t="s">
        <v>89</v>
      </c>
      <c r="AW216" s="13" t="s">
        <v>40</v>
      </c>
      <c r="AX216" s="13" t="s">
        <v>79</v>
      </c>
      <c r="AY216" s="232" t="s">
        <v>135</v>
      </c>
    </row>
    <row r="217" s="14" customFormat="1">
      <c r="A217" s="14"/>
      <c r="B217" s="233"/>
      <c r="C217" s="234"/>
      <c r="D217" s="223" t="s">
        <v>143</v>
      </c>
      <c r="E217" s="235" t="s">
        <v>39</v>
      </c>
      <c r="F217" s="236" t="s">
        <v>149</v>
      </c>
      <c r="G217" s="234"/>
      <c r="H217" s="237">
        <v>155.68000000000001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3" t="s">
        <v>143</v>
      </c>
      <c r="AU217" s="243" t="s">
        <v>89</v>
      </c>
      <c r="AV217" s="14" t="s">
        <v>141</v>
      </c>
      <c r="AW217" s="14" t="s">
        <v>40</v>
      </c>
      <c r="AX217" s="14" t="s">
        <v>87</v>
      </c>
      <c r="AY217" s="243" t="s">
        <v>135</v>
      </c>
    </row>
    <row r="218" s="2" customFormat="1" ht="24.15" customHeight="1">
      <c r="A218" s="41"/>
      <c r="B218" s="42"/>
      <c r="C218" s="208" t="s">
        <v>354</v>
      </c>
      <c r="D218" s="208" t="s">
        <v>137</v>
      </c>
      <c r="E218" s="209" t="s">
        <v>355</v>
      </c>
      <c r="F218" s="210" t="s">
        <v>356</v>
      </c>
      <c r="G218" s="211" t="s">
        <v>95</v>
      </c>
      <c r="H218" s="212">
        <v>119.56999999999999</v>
      </c>
      <c r="I218" s="213"/>
      <c r="J218" s="214">
        <f>ROUND(I218*H218,2)</f>
        <v>0</v>
      </c>
      <c r="K218" s="210" t="s">
        <v>140</v>
      </c>
      <c r="L218" s="47"/>
      <c r="M218" s="215" t="s">
        <v>39</v>
      </c>
      <c r="N218" s="216" t="s">
        <v>50</v>
      </c>
      <c r="O218" s="87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9" t="s">
        <v>141</v>
      </c>
      <c r="AT218" s="219" t="s">
        <v>137</v>
      </c>
      <c r="AU218" s="219" t="s">
        <v>89</v>
      </c>
      <c r="AY218" s="19" t="s">
        <v>135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19" t="s">
        <v>87</v>
      </c>
      <c r="BK218" s="220">
        <f>ROUND(I218*H218,2)</f>
        <v>0</v>
      </c>
      <c r="BL218" s="19" t="s">
        <v>141</v>
      </c>
      <c r="BM218" s="219" t="s">
        <v>357</v>
      </c>
    </row>
    <row r="219" s="13" customFormat="1">
      <c r="A219" s="13"/>
      <c r="B219" s="221"/>
      <c r="C219" s="222"/>
      <c r="D219" s="223" t="s">
        <v>143</v>
      </c>
      <c r="E219" s="224" t="s">
        <v>39</v>
      </c>
      <c r="F219" s="225" t="s">
        <v>312</v>
      </c>
      <c r="G219" s="222"/>
      <c r="H219" s="226">
        <v>119.56999999999999</v>
      </c>
      <c r="I219" s="227"/>
      <c r="J219" s="222"/>
      <c r="K219" s="222"/>
      <c r="L219" s="228"/>
      <c r="M219" s="229"/>
      <c r="N219" s="230"/>
      <c r="O219" s="230"/>
      <c r="P219" s="230"/>
      <c r="Q219" s="230"/>
      <c r="R219" s="230"/>
      <c r="S219" s="230"/>
      <c r="T219" s="23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2" t="s">
        <v>143</v>
      </c>
      <c r="AU219" s="232" t="s">
        <v>89</v>
      </c>
      <c r="AV219" s="13" t="s">
        <v>89</v>
      </c>
      <c r="AW219" s="13" t="s">
        <v>40</v>
      </c>
      <c r="AX219" s="13" t="s">
        <v>87</v>
      </c>
      <c r="AY219" s="232" t="s">
        <v>135</v>
      </c>
    </row>
    <row r="220" s="2" customFormat="1" ht="14.4" customHeight="1">
      <c r="A220" s="41"/>
      <c r="B220" s="42"/>
      <c r="C220" s="208" t="s">
        <v>358</v>
      </c>
      <c r="D220" s="208" t="s">
        <v>137</v>
      </c>
      <c r="E220" s="209" t="s">
        <v>359</v>
      </c>
      <c r="F220" s="210" t="s">
        <v>360</v>
      </c>
      <c r="G220" s="211" t="s">
        <v>209</v>
      </c>
      <c r="H220" s="212">
        <v>8.2579999999999991</v>
      </c>
      <c r="I220" s="213"/>
      <c r="J220" s="214">
        <f>ROUND(I220*H220,2)</f>
        <v>0</v>
      </c>
      <c r="K220" s="210" t="s">
        <v>140</v>
      </c>
      <c r="L220" s="47"/>
      <c r="M220" s="215" t="s">
        <v>39</v>
      </c>
      <c r="N220" s="216" t="s">
        <v>50</v>
      </c>
      <c r="O220" s="87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9" t="s">
        <v>141</v>
      </c>
      <c r="AT220" s="219" t="s">
        <v>137</v>
      </c>
      <c r="AU220" s="219" t="s">
        <v>89</v>
      </c>
      <c r="AY220" s="19" t="s">
        <v>135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9" t="s">
        <v>87</v>
      </c>
      <c r="BK220" s="220">
        <f>ROUND(I220*H220,2)</f>
        <v>0</v>
      </c>
      <c r="BL220" s="19" t="s">
        <v>141</v>
      </c>
      <c r="BM220" s="219" t="s">
        <v>361</v>
      </c>
    </row>
    <row r="221" s="13" customFormat="1">
      <c r="A221" s="13"/>
      <c r="B221" s="221"/>
      <c r="C221" s="222"/>
      <c r="D221" s="223" t="s">
        <v>143</v>
      </c>
      <c r="E221" s="224" t="s">
        <v>39</v>
      </c>
      <c r="F221" s="225" t="s">
        <v>362</v>
      </c>
      <c r="G221" s="222"/>
      <c r="H221" s="226">
        <v>8.2579999999999991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2" t="s">
        <v>143</v>
      </c>
      <c r="AU221" s="232" t="s">
        <v>89</v>
      </c>
      <c r="AV221" s="13" t="s">
        <v>89</v>
      </c>
      <c r="AW221" s="13" t="s">
        <v>40</v>
      </c>
      <c r="AX221" s="13" t="s">
        <v>87</v>
      </c>
      <c r="AY221" s="232" t="s">
        <v>135</v>
      </c>
    </row>
    <row r="222" s="12" customFormat="1" ht="22.8" customHeight="1">
      <c r="A222" s="12"/>
      <c r="B222" s="192"/>
      <c r="C222" s="193"/>
      <c r="D222" s="194" t="s">
        <v>78</v>
      </c>
      <c r="E222" s="206" t="s">
        <v>160</v>
      </c>
      <c r="F222" s="206" t="s">
        <v>363</v>
      </c>
      <c r="G222" s="193"/>
      <c r="H222" s="193"/>
      <c r="I222" s="196"/>
      <c r="J222" s="207">
        <f>BK222</f>
        <v>0</v>
      </c>
      <c r="K222" s="193"/>
      <c r="L222" s="198"/>
      <c r="M222" s="199"/>
      <c r="N222" s="200"/>
      <c r="O222" s="200"/>
      <c r="P222" s="201">
        <f>SUM(P223:P279)</f>
        <v>0</v>
      </c>
      <c r="Q222" s="200"/>
      <c r="R222" s="201">
        <f>SUM(R223:R279)</f>
        <v>127.63855230999999</v>
      </c>
      <c r="S222" s="200"/>
      <c r="T222" s="202">
        <f>SUM(T223:T279)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3" t="s">
        <v>87</v>
      </c>
      <c r="AT222" s="204" t="s">
        <v>78</v>
      </c>
      <c r="AU222" s="204" t="s">
        <v>87</v>
      </c>
      <c r="AY222" s="203" t="s">
        <v>135</v>
      </c>
      <c r="BK222" s="205">
        <f>SUM(BK223:BK279)</f>
        <v>0</v>
      </c>
    </row>
    <row r="223" s="2" customFormat="1" ht="24.15" customHeight="1">
      <c r="A223" s="41"/>
      <c r="B223" s="42"/>
      <c r="C223" s="208" t="s">
        <v>364</v>
      </c>
      <c r="D223" s="208" t="s">
        <v>137</v>
      </c>
      <c r="E223" s="209" t="s">
        <v>365</v>
      </c>
      <c r="F223" s="210" t="s">
        <v>366</v>
      </c>
      <c r="G223" s="211" t="s">
        <v>95</v>
      </c>
      <c r="H223" s="212">
        <v>265.44999999999999</v>
      </c>
      <c r="I223" s="213"/>
      <c r="J223" s="214">
        <f>ROUND(I223*H223,2)</f>
        <v>0</v>
      </c>
      <c r="K223" s="210" t="s">
        <v>140</v>
      </c>
      <c r="L223" s="47"/>
      <c r="M223" s="215" t="s">
        <v>39</v>
      </c>
      <c r="N223" s="216" t="s">
        <v>50</v>
      </c>
      <c r="O223" s="87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9" t="s">
        <v>141</v>
      </c>
      <c r="AT223" s="219" t="s">
        <v>137</v>
      </c>
      <c r="AU223" s="219" t="s">
        <v>89</v>
      </c>
      <c r="AY223" s="19" t="s">
        <v>135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9" t="s">
        <v>87</v>
      </c>
      <c r="BK223" s="220">
        <f>ROUND(I223*H223,2)</f>
        <v>0</v>
      </c>
      <c r="BL223" s="19" t="s">
        <v>141</v>
      </c>
      <c r="BM223" s="219" t="s">
        <v>367</v>
      </c>
    </row>
    <row r="224" s="13" customFormat="1">
      <c r="A224" s="13"/>
      <c r="B224" s="221"/>
      <c r="C224" s="222"/>
      <c r="D224" s="223" t="s">
        <v>143</v>
      </c>
      <c r="E224" s="224" t="s">
        <v>39</v>
      </c>
      <c r="F224" s="225" t="s">
        <v>368</v>
      </c>
      <c r="G224" s="222"/>
      <c r="H224" s="226">
        <v>115.94</v>
      </c>
      <c r="I224" s="227"/>
      <c r="J224" s="222"/>
      <c r="K224" s="222"/>
      <c r="L224" s="228"/>
      <c r="M224" s="229"/>
      <c r="N224" s="230"/>
      <c r="O224" s="230"/>
      <c r="P224" s="230"/>
      <c r="Q224" s="230"/>
      <c r="R224" s="230"/>
      <c r="S224" s="230"/>
      <c r="T224" s="23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2" t="s">
        <v>143</v>
      </c>
      <c r="AU224" s="232" t="s">
        <v>89</v>
      </c>
      <c r="AV224" s="13" t="s">
        <v>89</v>
      </c>
      <c r="AW224" s="13" t="s">
        <v>40</v>
      </c>
      <c r="AX224" s="13" t="s">
        <v>79</v>
      </c>
      <c r="AY224" s="232" t="s">
        <v>135</v>
      </c>
    </row>
    <row r="225" s="13" customFormat="1">
      <c r="A225" s="13"/>
      <c r="B225" s="221"/>
      <c r="C225" s="222"/>
      <c r="D225" s="223" t="s">
        <v>143</v>
      </c>
      <c r="E225" s="224" t="s">
        <v>39</v>
      </c>
      <c r="F225" s="225" t="s">
        <v>369</v>
      </c>
      <c r="G225" s="222"/>
      <c r="H225" s="226">
        <v>16.785</v>
      </c>
      <c r="I225" s="227"/>
      <c r="J225" s="222"/>
      <c r="K225" s="222"/>
      <c r="L225" s="228"/>
      <c r="M225" s="229"/>
      <c r="N225" s="230"/>
      <c r="O225" s="230"/>
      <c r="P225" s="230"/>
      <c r="Q225" s="230"/>
      <c r="R225" s="230"/>
      <c r="S225" s="230"/>
      <c r="T225" s="23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2" t="s">
        <v>143</v>
      </c>
      <c r="AU225" s="232" t="s">
        <v>89</v>
      </c>
      <c r="AV225" s="13" t="s">
        <v>89</v>
      </c>
      <c r="AW225" s="13" t="s">
        <v>40</v>
      </c>
      <c r="AX225" s="13" t="s">
        <v>79</v>
      </c>
      <c r="AY225" s="232" t="s">
        <v>135</v>
      </c>
    </row>
    <row r="226" s="16" customFormat="1">
      <c r="A226" s="16"/>
      <c r="B226" s="254"/>
      <c r="C226" s="255"/>
      <c r="D226" s="223" t="s">
        <v>143</v>
      </c>
      <c r="E226" s="256" t="s">
        <v>39</v>
      </c>
      <c r="F226" s="257" t="s">
        <v>257</v>
      </c>
      <c r="G226" s="255"/>
      <c r="H226" s="258">
        <v>132.72499999999999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64" t="s">
        <v>143</v>
      </c>
      <c r="AU226" s="264" t="s">
        <v>89</v>
      </c>
      <c r="AV226" s="16" t="s">
        <v>150</v>
      </c>
      <c r="AW226" s="16" t="s">
        <v>40</v>
      </c>
      <c r="AX226" s="16" t="s">
        <v>79</v>
      </c>
      <c r="AY226" s="264" t="s">
        <v>135</v>
      </c>
    </row>
    <row r="227" s="13" customFormat="1">
      <c r="A227" s="13"/>
      <c r="B227" s="221"/>
      <c r="C227" s="222"/>
      <c r="D227" s="223" t="s">
        <v>143</v>
      </c>
      <c r="E227" s="224" t="s">
        <v>39</v>
      </c>
      <c r="F227" s="225" t="s">
        <v>370</v>
      </c>
      <c r="G227" s="222"/>
      <c r="H227" s="226">
        <v>132.72499999999999</v>
      </c>
      <c r="I227" s="227"/>
      <c r="J227" s="222"/>
      <c r="K227" s="222"/>
      <c r="L227" s="228"/>
      <c r="M227" s="229"/>
      <c r="N227" s="230"/>
      <c r="O227" s="230"/>
      <c r="P227" s="230"/>
      <c r="Q227" s="230"/>
      <c r="R227" s="230"/>
      <c r="S227" s="230"/>
      <c r="T227" s="23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2" t="s">
        <v>143</v>
      </c>
      <c r="AU227" s="232" t="s">
        <v>89</v>
      </c>
      <c r="AV227" s="13" t="s">
        <v>89</v>
      </c>
      <c r="AW227" s="13" t="s">
        <v>40</v>
      </c>
      <c r="AX227" s="13" t="s">
        <v>79</v>
      </c>
      <c r="AY227" s="232" t="s">
        <v>135</v>
      </c>
    </row>
    <row r="228" s="14" customFormat="1">
      <c r="A228" s="14"/>
      <c r="B228" s="233"/>
      <c r="C228" s="234"/>
      <c r="D228" s="223" t="s">
        <v>143</v>
      </c>
      <c r="E228" s="235" t="s">
        <v>39</v>
      </c>
      <c r="F228" s="236" t="s">
        <v>149</v>
      </c>
      <c r="G228" s="234"/>
      <c r="H228" s="237">
        <v>265.44999999999999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3" t="s">
        <v>143</v>
      </c>
      <c r="AU228" s="243" t="s">
        <v>89</v>
      </c>
      <c r="AV228" s="14" t="s">
        <v>141</v>
      </c>
      <c r="AW228" s="14" t="s">
        <v>40</v>
      </c>
      <c r="AX228" s="14" t="s">
        <v>87</v>
      </c>
      <c r="AY228" s="243" t="s">
        <v>135</v>
      </c>
    </row>
    <row r="229" s="2" customFormat="1" ht="24.15" customHeight="1">
      <c r="A229" s="41"/>
      <c r="B229" s="42"/>
      <c r="C229" s="208" t="s">
        <v>371</v>
      </c>
      <c r="D229" s="208" t="s">
        <v>137</v>
      </c>
      <c r="E229" s="209" t="s">
        <v>372</v>
      </c>
      <c r="F229" s="210" t="s">
        <v>373</v>
      </c>
      <c r="G229" s="211" t="s">
        <v>95</v>
      </c>
      <c r="H229" s="212">
        <v>104.75</v>
      </c>
      <c r="I229" s="213"/>
      <c r="J229" s="214">
        <f>ROUND(I229*H229,2)</f>
        <v>0</v>
      </c>
      <c r="K229" s="210" t="s">
        <v>140</v>
      </c>
      <c r="L229" s="47"/>
      <c r="M229" s="215" t="s">
        <v>39</v>
      </c>
      <c r="N229" s="216" t="s">
        <v>50</v>
      </c>
      <c r="O229" s="87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9" t="s">
        <v>141</v>
      </c>
      <c r="AT229" s="219" t="s">
        <v>137</v>
      </c>
      <c r="AU229" s="219" t="s">
        <v>89</v>
      </c>
      <c r="AY229" s="19" t="s">
        <v>135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9" t="s">
        <v>87</v>
      </c>
      <c r="BK229" s="220">
        <f>ROUND(I229*H229,2)</f>
        <v>0</v>
      </c>
      <c r="BL229" s="19" t="s">
        <v>141</v>
      </c>
      <c r="BM229" s="219" t="s">
        <v>374</v>
      </c>
    </row>
    <row r="230" s="13" customFormat="1">
      <c r="A230" s="13"/>
      <c r="B230" s="221"/>
      <c r="C230" s="222"/>
      <c r="D230" s="223" t="s">
        <v>143</v>
      </c>
      <c r="E230" s="224" t="s">
        <v>39</v>
      </c>
      <c r="F230" s="225" t="s">
        <v>97</v>
      </c>
      <c r="G230" s="222"/>
      <c r="H230" s="226">
        <v>115.94</v>
      </c>
      <c r="I230" s="227"/>
      <c r="J230" s="222"/>
      <c r="K230" s="222"/>
      <c r="L230" s="228"/>
      <c r="M230" s="229"/>
      <c r="N230" s="230"/>
      <c r="O230" s="230"/>
      <c r="P230" s="230"/>
      <c r="Q230" s="230"/>
      <c r="R230" s="230"/>
      <c r="S230" s="230"/>
      <c r="T230" s="23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2" t="s">
        <v>143</v>
      </c>
      <c r="AU230" s="232" t="s">
        <v>89</v>
      </c>
      <c r="AV230" s="13" t="s">
        <v>89</v>
      </c>
      <c r="AW230" s="13" t="s">
        <v>40</v>
      </c>
      <c r="AX230" s="13" t="s">
        <v>79</v>
      </c>
      <c r="AY230" s="232" t="s">
        <v>135</v>
      </c>
    </row>
    <row r="231" s="13" customFormat="1">
      <c r="A231" s="13"/>
      <c r="B231" s="221"/>
      <c r="C231" s="222"/>
      <c r="D231" s="223" t="s">
        <v>143</v>
      </c>
      <c r="E231" s="224" t="s">
        <v>39</v>
      </c>
      <c r="F231" s="225" t="s">
        <v>375</v>
      </c>
      <c r="G231" s="222"/>
      <c r="H231" s="226">
        <v>-11.19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2" t="s">
        <v>143</v>
      </c>
      <c r="AU231" s="232" t="s">
        <v>89</v>
      </c>
      <c r="AV231" s="13" t="s">
        <v>89</v>
      </c>
      <c r="AW231" s="13" t="s">
        <v>40</v>
      </c>
      <c r="AX231" s="13" t="s">
        <v>79</v>
      </c>
      <c r="AY231" s="232" t="s">
        <v>135</v>
      </c>
    </row>
    <row r="232" s="14" customFormat="1">
      <c r="A232" s="14"/>
      <c r="B232" s="233"/>
      <c r="C232" s="234"/>
      <c r="D232" s="223" t="s">
        <v>143</v>
      </c>
      <c r="E232" s="235" t="s">
        <v>39</v>
      </c>
      <c r="F232" s="236" t="s">
        <v>149</v>
      </c>
      <c r="G232" s="234"/>
      <c r="H232" s="237">
        <v>104.75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3" t="s">
        <v>143</v>
      </c>
      <c r="AU232" s="243" t="s">
        <v>89</v>
      </c>
      <c r="AV232" s="14" t="s">
        <v>141</v>
      </c>
      <c r="AW232" s="14" t="s">
        <v>40</v>
      </c>
      <c r="AX232" s="14" t="s">
        <v>87</v>
      </c>
      <c r="AY232" s="243" t="s">
        <v>135</v>
      </c>
    </row>
    <row r="233" s="2" customFormat="1" ht="14.4" customHeight="1">
      <c r="A233" s="41"/>
      <c r="B233" s="42"/>
      <c r="C233" s="208" t="s">
        <v>376</v>
      </c>
      <c r="D233" s="208" t="s">
        <v>137</v>
      </c>
      <c r="E233" s="209" t="s">
        <v>377</v>
      </c>
      <c r="F233" s="210" t="s">
        <v>378</v>
      </c>
      <c r="G233" s="211" t="s">
        <v>95</v>
      </c>
      <c r="H233" s="212">
        <v>150</v>
      </c>
      <c r="I233" s="213"/>
      <c r="J233" s="214">
        <f>ROUND(I233*H233,2)</f>
        <v>0</v>
      </c>
      <c r="K233" s="210" t="s">
        <v>140</v>
      </c>
      <c r="L233" s="47"/>
      <c r="M233" s="215" t="s">
        <v>39</v>
      </c>
      <c r="N233" s="216" t="s">
        <v>50</v>
      </c>
      <c r="O233" s="87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9" t="s">
        <v>141</v>
      </c>
      <c r="AT233" s="219" t="s">
        <v>137</v>
      </c>
      <c r="AU233" s="219" t="s">
        <v>89</v>
      </c>
      <c r="AY233" s="19" t="s">
        <v>135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9" t="s">
        <v>87</v>
      </c>
      <c r="BK233" s="220">
        <f>ROUND(I233*H233,2)</f>
        <v>0</v>
      </c>
      <c r="BL233" s="19" t="s">
        <v>141</v>
      </c>
      <c r="BM233" s="219" t="s">
        <v>379</v>
      </c>
    </row>
    <row r="234" s="13" customFormat="1">
      <c r="A234" s="13"/>
      <c r="B234" s="221"/>
      <c r="C234" s="222"/>
      <c r="D234" s="223" t="s">
        <v>143</v>
      </c>
      <c r="E234" s="224" t="s">
        <v>39</v>
      </c>
      <c r="F234" s="225" t="s">
        <v>324</v>
      </c>
      <c r="G234" s="222"/>
      <c r="H234" s="226">
        <v>150</v>
      </c>
      <c r="I234" s="227"/>
      <c r="J234" s="222"/>
      <c r="K234" s="222"/>
      <c r="L234" s="228"/>
      <c r="M234" s="229"/>
      <c r="N234" s="230"/>
      <c r="O234" s="230"/>
      <c r="P234" s="230"/>
      <c r="Q234" s="230"/>
      <c r="R234" s="230"/>
      <c r="S234" s="230"/>
      <c r="T234" s="23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2" t="s">
        <v>143</v>
      </c>
      <c r="AU234" s="232" t="s">
        <v>89</v>
      </c>
      <c r="AV234" s="13" t="s">
        <v>89</v>
      </c>
      <c r="AW234" s="13" t="s">
        <v>40</v>
      </c>
      <c r="AX234" s="13" t="s">
        <v>87</v>
      </c>
      <c r="AY234" s="232" t="s">
        <v>135</v>
      </c>
    </row>
    <row r="235" s="2" customFormat="1" ht="24.15" customHeight="1">
      <c r="A235" s="41"/>
      <c r="B235" s="42"/>
      <c r="C235" s="208" t="s">
        <v>380</v>
      </c>
      <c r="D235" s="208" t="s">
        <v>137</v>
      </c>
      <c r="E235" s="209" t="s">
        <v>381</v>
      </c>
      <c r="F235" s="210" t="s">
        <v>382</v>
      </c>
      <c r="G235" s="211" t="s">
        <v>95</v>
      </c>
      <c r="H235" s="212">
        <v>158.27799999999999</v>
      </c>
      <c r="I235" s="213"/>
      <c r="J235" s="214">
        <f>ROUND(I235*H235,2)</f>
        <v>0</v>
      </c>
      <c r="K235" s="210" t="s">
        <v>140</v>
      </c>
      <c r="L235" s="47"/>
      <c r="M235" s="215" t="s">
        <v>39</v>
      </c>
      <c r="N235" s="216" t="s">
        <v>50</v>
      </c>
      <c r="O235" s="87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9" t="s">
        <v>141</v>
      </c>
      <c r="AT235" s="219" t="s">
        <v>137</v>
      </c>
      <c r="AU235" s="219" t="s">
        <v>89</v>
      </c>
      <c r="AY235" s="19" t="s">
        <v>135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9" t="s">
        <v>87</v>
      </c>
      <c r="BK235" s="220">
        <f>ROUND(I235*H235,2)</f>
        <v>0</v>
      </c>
      <c r="BL235" s="19" t="s">
        <v>141</v>
      </c>
      <c r="BM235" s="219" t="s">
        <v>383</v>
      </c>
    </row>
    <row r="236" s="13" customFormat="1">
      <c r="A236" s="13"/>
      <c r="B236" s="221"/>
      <c r="C236" s="222"/>
      <c r="D236" s="223" t="s">
        <v>143</v>
      </c>
      <c r="E236" s="224" t="s">
        <v>39</v>
      </c>
      <c r="F236" s="225" t="s">
        <v>93</v>
      </c>
      <c r="G236" s="222"/>
      <c r="H236" s="226">
        <v>158.27799999999999</v>
      </c>
      <c r="I236" s="227"/>
      <c r="J236" s="222"/>
      <c r="K236" s="222"/>
      <c r="L236" s="228"/>
      <c r="M236" s="229"/>
      <c r="N236" s="230"/>
      <c r="O236" s="230"/>
      <c r="P236" s="230"/>
      <c r="Q236" s="230"/>
      <c r="R236" s="230"/>
      <c r="S236" s="230"/>
      <c r="T236" s="23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2" t="s">
        <v>143</v>
      </c>
      <c r="AU236" s="232" t="s">
        <v>89</v>
      </c>
      <c r="AV236" s="13" t="s">
        <v>89</v>
      </c>
      <c r="AW236" s="13" t="s">
        <v>40</v>
      </c>
      <c r="AX236" s="13" t="s">
        <v>87</v>
      </c>
      <c r="AY236" s="232" t="s">
        <v>135</v>
      </c>
    </row>
    <row r="237" s="2" customFormat="1" ht="37.8" customHeight="1">
      <c r="A237" s="41"/>
      <c r="B237" s="42"/>
      <c r="C237" s="208" t="s">
        <v>384</v>
      </c>
      <c r="D237" s="208" t="s">
        <v>137</v>
      </c>
      <c r="E237" s="209" t="s">
        <v>385</v>
      </c>
      <c r="F237" s="210" t="s">
        <v>386</v>
      </c>
      <c r="G237" s="211" t="s">
        <v>95</v>
      </c>
      <c r="H237" s="212">
        <v>145.20500000000001</v>
      </c>
      <c r="I237" s="213"/>
      <c r="J237" s="214">
        <f>ROUND(I237*H237,2)</f>
        <v>0</v>
      </c>
      <c r="K237" s="210" t="s">
        <v>140</v>
      </c>
      <c r="L237" s="47"/>
      <c r="M237" s="215" t="s">
        <v>39</v>
      </c>
      <c r="N237" s="216" t="s">
        <v>50</v>
      </c>
      <c r="O237" s="87"/>
      <c r="P237" s="217">
        <f>O237*H237</f>
        <v>0</v>
      </c>
      <c r="Q237" s="217">
        <v>0.13769000000000001</v>
      </c>
      <c r="R237" s="217">
        <f>Q237*H237</f>
        <v>19.993276450000003</v>
      </c>
      <c r="S237" s="217">
        <v>0</v>
      </c>
      <c r="T237" s="218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9" t="s">
        <v>141</v>
      </c>
      <c r="AT237" s="219" t="s">
        <v>137</v>
      </c>
      <c r="AU237" s="219" t="s">
        <v>89</v>
      </c>
      <c r="AY237" s="19" t="s">
        <v>135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9" t="s">
        <v>87</v>
      </c>
      <c r="BK237" s="220">
        <f>ROUND(I237*H237,2)</f>
        <v>0</v>
      </c>
      <c r="BL237" s="19" t="s">
        <v>141</v>
      </c>
      <c r="BM237" s="219" t="s">
        <v>387</v>
      </c>
    </row>
    <row r="238" s="13" customFormat="1">
      <c r="A238" s="13"/>
      <c r="B238" s="221"/>
      <c r="C238" s="222"/>
      <c r="D238" s="223" t="s">
        <v>143</v>
      </c>
      <c r="E238" s="224" t="s">
        <v>39</v>
      </c>
      <c r="F238" s="225" t="s">
        <v>388</v>
      </c>
      <c r="G238" s="222"/>
      <c r="H238" s="226">
        <v>139.97999999999999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2" t="s">
        <v>143</v>
      </c>
      <c r="AU238" s="232" t="s">
        <v>89</v>
      </c>
      <c r="AV238" s="13" t="s">
        <v>89</v>
      </c>
      <c r="AW238" s="13" t="s">
        <v>40</v>
      </c>
      <c r="AX238" s="13" t="s">
        <v>79</v>
      </c>
      <c r="AY238" s="232" t="s">
        <v>135</v>
      </c>
    </row>
    <row r="239" s="13" customFormat="1">
      <c r="A239" s="13"/>
      <c r="B239" s="221"/>
      <c r="C239" s="222"/>
      <c r="D239" s="223" t="s">
        <v>143</v>
      </c>
      <c r="E239" s="224" t="s">
        <v>39</v>
      </c>
      <c r="F239" s="225" t="s">
        <v>389</v>
      </c>
      <c r="G239" s="222"/>
      <c r="H239" s="226">
        <v>5.2249999999999996</v>
      </c>
      <c r="I239" s="227"/>
      <c r="J239" s="222"/>
      <c r="K239" s="222"/>
      <c r="L239" s="228"/>
      <c r="M239" s="229"/>
      <c r="N239" s="230"/>
      <c r="O239" s="230"/>
      <c r="P239" s="230"/>
      <c r="Q239" s="230"/>
      <c r="R239" s="230"/>
      <c r="S239" s="230"/>
      <c r="T239" s="23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2" t="s">
        <v>143</v>
      </c>
      <c r="AU239" s="232" t="s">
        <v>89</v>
      </c>
      <c r="AV239" s="13" t="s">
        <v>89</v>
      </c>
      <c r="AW239" s="13" t="s">
        <v>40</v>
      </c>
      <c r="AX239" s="13" t="s">
        <v>79</v>
      </c>
      <c r="AY239" s="232" t="s">
        <v>135</v>
      </c>
    </row>
    <row r="240" s="14" customFormat="1">
      <c r="A240" s="14"/>
      <c r="B240" s="233"/>
      <c r="C240" s="234"/>
      <c r="D240" s="223" t="s">
        <v>143</v>
      </c>
      <c r="E240" s="235" t="s">
        <v>39</v>
      </c>
      <c r="F240" s="236" t="s">
        <v>149</v>
      </c>
      <c r="G240" s="234"/>
      <c r="H240" s="237">
        <v>145.20500000000001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3" t="s">
        <v>143</v>
      </c>
      <c r="AU240" s="243" t="s">
        <v>89</v>
      </c>
      <c r="AV240" s="14" t="s">
        <v>141</v>
      </c>
      <c r="AW240" s="14" t="s">
        <v>40</v>
      </c>
      <c r="AX240" s="14" t="s">
        <v>87</v>
      </c>
      <c r="AY240" s="243" t="s">
        <v>135</v>
      </c>
    </row>
    <row r="241" s="2" customFormat="1" ht="37.8" customHeight="1">
      <c r="A241" s="41"/>
      <c r="B241" s="42"/>
      <c r="C241" s="208" t="s">
        <v>390</v>
      </c>
      <c r="D241" s="208" t="s">
        <v>137</v>
      </c>
      <c r="E241" s="209" t="s">
        <v>391</v>
      </c>
      <c r="F241" s="210" t="s">
        <v>392</v>
      </c>
      <c r="G241" s="211" t="s">
        <v>95</v>
      </c>
      <c r="H241" s="212">
        <v>14.07</v>
      </c>
      <c r="I241" s="213"/>
      <c r="J241" s="214">
        <f>ROUND(I241*H241,2)</f>
        <v>0</v>
      </c>
      <c r="K241" s="210" t="s">
        <v>140</v>
      </c>
      <c r="L241" s="47"/>
      <c r="M241" s="215" t="s">
        <v>39</v>
      </c>
      <c r="N241" s="216" t="s">
        <v>50</v>
      </c>
      <c r="O241" s="87"/>
      <c r="P241" s="217">
        <f>O241*H241</f>
        <v>0</v>
      </c>
      <c r="Q241" s="217">
        <v>0.084250000000000005</v>
      </c>
      <c r="R241" s="217">
        <f>Q241*H241</f>
        <v>1.1853975000000001</v>
      </c>
      <c r="S241" s="217">
        <v>0</v>
      </c>
      <c r="T241" s="218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9" t="s">
        <v>141</v>
      </c>
      <c r="AT241" s="219" t="s">
        <v>137</v>
      </c>
      <c r="AU241" s="219" t="s">
        <v>89</v>
      </c>
      <c r="AY241" s="19" t="s">
        <v>135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9" t="s">
        <v>87</v>
      </c>
      <c r="BK241" s="220">
        <f>ROUND(I241*H241,2)</f>
        <v>0</v>
      </c>
      <c r="BL241" s="19" t="s">
        <v>141</v>
      </c>
      <c r="BM241" s="219" t="s">
        <v>393</v>
      </c>
    </row>
    <row r="242" s="13" customFormat="1">
      <c r="A242" s="13"/>
      <c r="B242" s="221"/>
      <c r="C242" s="222"/>
      <c r="D242" s="223" t="s">
        <v>143</v>
      </c>
      <c r="E242" s="224" t="s">
        <v>39</v>
      </c>
      <c r="F242" s="225" t="s">
        <v>394</v>
      </c>
      <c r="G242" s="222"/>
      <c r="H242" s="226">
        <v>1.5600000000000001</v>
      </c>
      <c r="I242" s="227"/>
      <c r="J242" s="222"/>
      <c r="K242" s="222"/>
      <c r="L242" s="228"/>
      <c r="M242" s="229"/>
      <c r="N242" s="230"/>
      <c r="O242" s="230"/>
      <c r="P242" s="230"/>
      <c r="Q242" s="230"/>
      <c r="R242" s="230"/>
      <c r="S242" s="230"/>
      <c r="T242" s="23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2" t="s">
        <v>143</v>
      </c>
      <c r="AU242" s="232" t="s">
        <v>89</v>
      </c>
      <c r="AV242" s="13" t="s">
        <v>89</v>
      </c>
      <c r="AW242" s="13" t="s">
        <v>40</v>
      </c>
      <c r="AX242" s="13" t="s">
        <v>79</v>
      </c>
      <c r="AY242" s="232" t="s">
        <v>135</v>
      </c>
    </row>
    <row r="243" s="13" customFormat="1">
      <c r="A243" s="13"/>
      <c r="B243" s="221"/>
      <c r="C243" s="222"/>
      <c r="D243" s="223" t="s">
        <v>143</v>
      </c>
      <c r="E243" s="224" t="s">
        <v>39</v>
      </c>
      <c r="F243" s="225" t="s">
        <v>395</v>
      </c>
      <c r="G243" s="222"/>
      <c r="H243" s="226">
        <v>10.25</v>
      </c>
      <c r="I243" s="227"/>
      <c r="J243" s="222"/>
      <c r="K243" s="222"/>
      <c r="L243" s="228"/>
      <c r="M243" s="229"/>
      <c r="N243" s="230"/>
      <c r="O243" s="230"/>
      <c r="P243" s="230"/>
      <c r="Q243" s="230"/>
      <c r="R243" s="230"/>
      <c r="S243" s="230"/>
      <c r="T243" s="23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2" t="s">
        <v>143</v>
      </c>
      <c r="AU243" s="232" t="s">
        <v>89</v>
      </c>
      <c r="AV243" s="13" t="s">
        <v>89</v>
      </c>
      <c r="AW243" s="13" t="s">
        <v>40</v>
      </c>
      <c r="AX243" s="13" t="s">
        <v>79</v>
      </c>
      <c r="AY243" s="232" t="s">
        <v>135</v>
      </c>
    </row>
    <row r="244" s="13" customFormat="1">
      <c r="A244" s="13"/>
      <c r="B244" s="221"/>
      <c r="C244" s="222"/>
      <c r="D244" s="223" t="s">
        <v>143</v>
      </c>
      <c r="E244" s="224" t="s">
        <v>39</v>
      </c>
      <c r="F244" s="225" t="s">
        <v>396</v>
      </c>
      <c r="G244" s="222"/>
      <c r="H244" s="226">
        <v>2.2599999999999998</v>
      </c>
      <c r="I244" s="227"/>
      <c r="J244" s="222"/>
      <c r="K244" s="222"/>
      <c r="L244" s="228"/>
      <c r="M244" s="229"/>
      <c r="N244" s="230"/>
      <c r="O244" s="230"/>
      <c r="P244" s="230"/>
      <c r="Q244" s="230"/>
      <c r="R244" s="230"/>
      <c r="S244" s="230"/>
      <c r="T244" s="23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2" t="s">
        <v>143</v>
      </c>
      <c r="AU244" s="232" t="s">
        <v>89</v>
      </c>
      <c r="AV244" s="13" t="s">
        <v>89</v>
      </c>
      <c r="AW244" s="13" t="s">
        <v>40</v>
      </c>
      <c r="AX244" s="13" t="s">
        <v>79</v>
      </c>
      <c r="AY244" s="232" t="s">
        <v>135</v>
      </c>
    </row>
    <row r="245" s="14" customFormat="1">
      <c r="A245" s="14"/>
      <c r="B245" s="233"/>
      <c r="C245" s="234"/>
      <c r="D245" s="223" t="s">
        <v>143</v>
      </c>
      <c r="E245" s="235" t="s">
        <v>397</v>
      </c>
      <c r="F245" s="236" t="s">
        <v>149</v>
      </c>
      <c r="G245" s="234"/>
      <c r="H245" s="237">
        <v>14.07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3" t="s">
        <v>143</v>
      </c>
      <c r="AU245" s="243" t="s">
        <v>89</v>
      </c>
      <c r="AV245" s="14" t="s">
        <v>141</v>
      </c>
      <c r="AW245" s="14" t="s">
        <v>40</v>
      </c>
      <c r="AX245" s="14" t="s">
        <v>87</v>
      </c>
      <c r="AY245" s="243" t="s">
        <v>135</v>
      </c>
    </row>
    <row r="246" s="2" customFormat="1" ht="14.4" customHeight="1">
      <c r="A246" s="41"/>
      <c r="B246" s="42"/>
      <c r="C246" s="265" t="s">
        <v>398</v>
      </c>
      <c r="D246" s="265" t="s">
        <v>302</v>
      </c>
      <c r="E246" s="266" t="s">
        <v>399</v>
      </c>
      <c r="F246" s="267" t="s">
        <v>400</v>
      </c>
      <c r="G246" s="268" t="s">
        <v>95</v>
      </c>
      <c r="H246" s="269">
        <v>14.492000000000001</v>
      </c>
      <c r="I246" s="270"/>
      <c r="J246" s="271">
        <f>ROUND(I246*H246,2)</f>
        <v>0</v>
      </c>
      <c r="K246" s="267" t="s">
        <v>140</v>
      </c>
      <c r="L246" s="272"/>
      <c r="M246" s="273" t="s">
        <v>39</v>
      </c>
      <c r="N246" s="274" t="s">
        <v>50</v>
      </c>
      <c r="O246" s="87"/>
      <c r="P246" s="217">
        <f>O246*H246</f>
        <v>0</v>
      </c>
      <c r="Q246" s="217">
        <v>0.13100000000000001</v>
      </c>
      <c r="R246" s="217">
        <f>Q246*H246</f>
        <v>1.8984520000000003</v>
      </c>
      <c r="S246" s="217">
        <v>0</v>
      </c>
      <c r="T246" s="218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9" t="s">
        <v>177</v>
      </c>
      <c r="AT246" s="219" t="s">
        <v>302</v>
      </c>
      <c r="AU246" s="219" t="s">
        <v>89</v>
      </c>
      <c r="AY246" s="19" t="s">
        <v>135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9" t="s">
        <v>87</v>
      </c>
      <c r="BK246" s="220">
        <f>ROUND(I246*H246,2)</f>
        <v>0</v>
      </c>
      <c r="BL246" s="19" t="s">
        <v>141</v>
      </c>
      <c r="BM246" s="219" t="s">
        <v>401</v>
      </c>
    </row>
    <row r="247" s="13" customFormat="1">
      <c r="A247" s="13"/>
      <c r="B247" s="221"/>
      <c r="C247" s="222"/>
      <c r="D247" s="223" t="s">
        <v>143</v>
      </c>
      <c r="E247" s="222"/>
      <c r="F247" s="225" t="s">
        <v>402</v>
      </c>
      <c r="G247" s="222"/>
      <c r="H247" s="226">
        <v>14.492000000000001</v>
      </c>
      <c r="I247" s="227"/>
      <c r="J247" s="222"/>
      <c r="K247" s="222"/>
      <c r="L247" s="228"/>
      <c r="M247" s="229"/>
      <c r="N247" s="230"/>
      <c r="O247" s="230"/>
      <c r="P247" s="230"/>
      <c r="Q247" s="230"/>
      <c r="R247" s="230"/>
      <c r="S247" s="230"/>
      <c r="T247" s="23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2" t="s">
        <v>143</v>
      </c>
      <c r="AU247" s="232" t="s">
        <v>89</v>
      </c>
      <c r="AV247" s="13" t="s">
        <v>89</v>
      </c>
      <c r="AW247" s="13" t="s">
        <v>4</v>
      </c>
      <c r="AX247" s="13" t="s">
        <v>87</v>
      </c>
      <c r="AY247" s="232" t="s">
        <v>135</v>
      </c>
    </row>
    <row r="248" s="2" customFormat="1" ht="37.8" customHeight="1">
      <c r="A248" s="41"/>
      <c r="B248" s="42"/>
      <c r="C248" s="208" t="s">
        <v>403</v>
      </c>
      <c r="D248" s="208" t="s">
        <v>137</v>
      </c>
      <c r="E248" s="209" t="s">
        <v>404</v>
      </c>
      <c r="F248" s="210" t="s">
        <v>405</v>
      </c>
      <c r="G248" s="211" t="s">
        <v>95</v>
      </c>
      <c r="H248" s="212">
        <v>140.47999999999999</v>
      </c>
      <c r="I248" s="213"/>
      <c r="J248" s="214">
        <f>ROUND(I248*H248,2)</f>
        <v>0</v>
      </c>
      <c r="K248" s="210" t="s">
        <v>140</v>
      </c>
      <c r="L248" s="47"/>
      <c r="M248" s="215" t="s">
        <v>39</v>
      </c>
      <c r="N248" s="216" t="s">
        <v>50</v>
      </c>
      <c r="O248" s="87"/>
      <c r="P248" s="217">
        <f>O248*H248</f>
        <v>0</v>
      </c>
      <c r="Q248" s="217">
        <v>0.084250000000000005</v>
      </c>
      <c r="R248" s="217">
        <f>Q248*H248</f>
        <v>11.83544</v>
      </c>
      <c r="S248" s="217">
        <v>0</v>
      </c>
      <c r="T248" s="218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9" t="s">
        <v>141</v>
      </c>
      <c r="AT248" s="219" t="s">
        <v>137</v>
      </c>
      <c r="AU248" s="219" t="s">
        <v>89</v>
      </c>
      <c r="AY248" s="19" t="s">
        <v>135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9" t="s">
        <v>87</v>
      </c>
      <c r="BK248" s="220">
        <f>ROUND(I248*H248,2)</f>
        <v>0</v>
      </c>
      <c r="BL248" s="19" t="s">
        <v>141</v>
      </c>
      <c r="BM248" s="219" t="s">
        <v>406</v>
      </c>
    </row>
    <row r="249" s="2" customFormat="1">
      <c r="A249" s="41"/>
      <c r="B249" s="42"/>
      <c r="C249" s="43"/>
      <c r="D249" s="223" t="s">
        <v>407</v>
      </c>
      <c r="E249" s="43"/>
      <c r="F249" s="275" t="s">
        <v>408</v>
      </c>
      <c r="G249" s="43"/>
      <c r="H249" s="43"/>
      <c r="I249" s="276"/>
      <c r="J249" s="43"/>
      <c r="K249" s="43"/>
      <c r="L249" s="47"/>
      <c r="M249" s="277"/>
      <c r="N249" s="278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407</v>
      </c>
      <c r="AU249" s="19" t="s">
        <v>89</v>
      </c>
    </row>
    <row r="250" s="13" customFormat="1">
      <c r="A250" s="13"/>
      <c r="B250" s="221"/>
      <c r="C250" s="222"/>
      <c r="D250" s="223" t="s">
        <v>143</v>
      </c>
      <c r="E250" s="224" t="s">
        <v>39</v>
      </c>
      <c r="F250" s="225" t="s">
        <v>388</v>
      </c>
      <c r="G250" s="222"/>
      <c r="H250" s="226">
        <v>139.97999999999999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2" t="s">
        <v>143</v>
      </c>
      <c r="AU250" s="232" t="s">
        <v>89</v>
      </c>
      <c r="AV250" s="13" t="s">
        <v>89</v>
      </c>
      <c r="AW250" s="13" t="s">
        <v>40</v>
      </c>
      <c r="AX250" s="13" t="s">
        <v>79</v>
      </c>
      <c r="AY250" s="232" t="s">
        <v>135</v>
      </c>
    </row>
    <row r="251" s="13" customFormat="1">
      <c r="A251" s="13"/>
      <c r="B251" s="221"/>
      <c r="C251" s="222"/>
      <c r="D251" s="223" t="s">
        <v>143</v>
      </c>
      <c r="E251" s="224" t="s">
        <v>39</v>
      </c>
      <c r="F251" s="225" t="s">
        <v>409</v>
      </c>
      <c r="G251" s="222"/>
      <c r="H251" s="226">
        <v>0.5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2" t="s">
        <v>143</v>
      </c>
      <c r="AU251" s="232" t="s">
        <v>89</v>
      </c>
      <c r="AV251" s="13" t="s">
        <v>89</v>
      </c>
      <c r="AW251" s="13" t="s">
        <v>40</v>
      </c>
      <c r="AX251" s="13" t="s">
        <v>79</v>
      </c>
      <c r="AY251" s="232" t="s">
        <v>135</v>
      </c>
    </row>
    <row r="252" s="14" customFormat="1">
      <c r="A252" s="14"/>
      <c r="B252" s="233"/>
      <c r="C252" s="234"/>
      <c r="D252" s="223" t="s">
        <v>143</v>
      </c>
      <c r="E252" s="235" t="s">
        <v>39</v>
      </c>
      <c r="F252" s="236" t="s">
        <v>149</v>
      </c>
      <c r="G252" s="234"/>
      <c r="H252" s="237">
        <v>140.47999999999999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3" t="s">
        <v>143</v>
      </c>
      <c r="AU252" s="243" t="s">
        <v>89</v>
      </c>
      <c r="AV252" s="14" t="s">
        <v>141</v>
      </c>
      <c r="AW252" s="14" t="s">
        <v>40</v>
      </c>
      <c r="AX252" s="14" t="s">
        <v>87</v>
      </c>
      <c r="AY252" s="243" t="s">
        <v>135</v>
      </c>
    </row>
    <row r="253" s="2" customFormat="1" ht="14.4" customHeight="1">
      <c r="A253" s="41"/>
      <c r="B253" s="42"/>
      <c r="C253" s="265" t="s">
        <v>410</v>
      </c>
      <c r="D253" s="265" t="s">
        <v>302</v>
      </c>
      <c r="E253" s="266" t="s">
        <v>411</v>
      </c>
      <c r="F253" s="267" t="s">
        <v>412</v>
      </c>
      <c r="G253" s="268" t="s">
        <v>95</v>
      </c>
      <c r="H253" s="269">
        <v>144.69399999999999</v>
      </c>
      <c r="I253" s="270"/>
      <c r="J253" s="271">
        <f>ROUND(I253*H253,2)</f>
        <v>0</v>
      </c>
      <c r="K253" s="267" t="s">
        <v>39</v>
      </c>
      <c r="L253" s="272"/>
      <c r="M253" s="273" t="s">
        <v>39</v>
      </c>
      <c r="N253" s="274" t="s">
        <v>50</v>
      </c>
      <c r="O253" s="87"/>
      <c r="P253" s="217">
        <f>O253*H253</f>
        <v>0</v>
      </c>
      <c r="Q253" s="217">
        <v>0.13100000000000001</v>
      </c>
      <c r="R253" s="217">
        <f>Q253*H253</f>
        <v>18.954913999999999</v>
      </c>
      <c r="S253" s="217">
        <v>0</v>
      </c>
      <c r="T253" s="218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9" t="s">
        <v>177</v>
      </c>
      <c r="AT253" s="219" t="s">
        <v>302</v>
      </c>
      <c r="AU253" s="219" t="s">
        <v>89</v>
      </c>
      <c r="AY253" s="19" t="s">
        <v>135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9" t="s">
        <v>87</v>
      </c>
      <c r="BK253" s="220">
        <f>ROUND(I253*H253,2)</f>
        <v>0</v>
      </c>
      <c r="BL253" s="19" t="s">
        <v>141</v>
      </c>
      <c r="BM253" s="219" t="s">
        <v>413</v>
      </c>
    </row>
    <row r="254" s="2" customFormat="1">
      <c r="A254" s="41"/>
      <c r="B254" s="42"/>
      <c r="C254" s="43"/>
      <c r="D254" s="223" t="s">
        <v>407</v>
      </c>
      <c r="E254" s="43"/>
      <c r="F254" s="275" t="s">
        <v>414</v>
      </c>
      <c r="G254" s="43"/>
      <c r="H254" s="43"/>
      <c r="I254" s="276"/>
      <c r="J254" s="43"/>
      <c r="K254" s="43"/>
      <c r="L254" s="47"/>
      <c r="M254" s="277"/>
      <c r="N254" s="278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407</v>
      </c>
      <c r="AU254" s="19" t="s">
        <v>89</v>
      </c>
    </row>
    <row r="255" s="13" customFormat="1">
      <c r="A255" s="13"/>
      <c r="B255" s="221"/>
      <c r="C255" s="222"/>
      <c r="D255" s="223" t="s">
        <v>143</v>
      </c>
      <c r="E255" s="222"/>
      <c r="F255" s="225" t="s">
        <v>415</v>
      </c>
      <c r="G255" s="222"/>
      <c r="H255" s="226">
        <v>144.69399999999999</v>
      </c>
      <c r="I255" s="227"/>
      <c r="J255" s="222"/>
      <c r="K255" s="222"/>
      <c r="L255" s="228"/>
      <c r="M255" s="229"/>
      <c r="N255" s="230"/>
      <c r="O255" s="230"/>
      <c r="P255" s="230"/>
      <c r="Q255" s="230"/>
      <c r="R255" s="230"/>
      <c r="S255" s="230"/>
      <c r="T255" s="23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2" t="s">
        <v>143</v>
      </c>
      <c r="AU255" s="232" t="s">
        <v>89</v>
      </c>
      <c r="AV255" s="13" t="s">
        <v>89</v>
      </c>
      <c r="AW255" s="13" t="s">
        <v>4</v>
      </c>
      <c r="AX255" s="13" t="s">
        <v>87</v>
      </c>
      <c r="AY255" s="232" t="s">
        <v>135</v>
      </c>
    </row>
    <row r="256" s="2" customFormat="1" ht="37.8" customHeight="1">
      <c r="A256" s="41"/>
      <c r="B256" s="42"/>
      <c r="C256" s="208" t="s">
        <v>416</v>
      </c>
      <c r="D256" s="208" t="s">
        <v>137</v>
      </c>
      <c r="E256" s="209" t="s">
        <v>417</v>
      </c>
      <c r="F256" s="210" t="s">
        <v>418</v>
      </c>
      <c r="G256" s="211" t="s">
        <v>95</v>
      </c>
      <c r="H256" s="212">
        <v>158.27799999999999</v>
      </c>
      <c r="I256" s="213"/>
      <c r="J256" s="214">
        <f>ROUND(I256*H256,2)</f>
        <v>0</v>
      </c>
      <c r="K256" s="210" t="s">
        <v>140</v>
      </c>
      <c r="L256" s="47"/>
      <c r="M256" s="215" t="s">
        <v>39</v>
      </c>
      <c r="N256" s="216" t="s">
        <v>50</v>
      </c>
      <c r="O256" s="87"/>
      <c r="P256" s="217">
        <f>O256*H256</f>
        <v>0</v>
      </c>
      <c r="Q256" s="217">
        <v>0.10362</v>
      </c>
      <c r="R256" s="217">
        <f>Q256*H256</f>
        <v>16.400766359999999</v>
      </c>
      <c r="S256" s="217">
        <v>0</v>
      </c>
      <c r="T256" s="218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9" t="s">
        <v>141</v>
      </c>
      <c r="AT256" s="219" t="s">
        <v>137</v>
      </c>
      <c r="AU256" s="219" t="s">
        <v>89</v>
      </c>
      <c r="AY256" s="19" t="s">
        <v>135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9" t="s">
        <v>87</v>
      </c>
      <c r="BK256" s="220">
        <f>ROUND(I256*H256,2)</f>
        <v>0</v>
      </c>
      <c r="BL256" s="19" t="s">
        <v>141</v>
      </c>
      <c r="BM256" s="219" t="s">
        <v>419</v>
      </c>
    </row>
    <row r="257" s="13" customFormat="1">
      <c r="A257" s="13"/>
      <c r="B257" s="221"/>
      <c r="C257" s="222"/>
      <c r="D257" s="223" t="s">
        <v>143</v>
      </c>
      <c r="E257" s="224" t="s">
        <v>39</v>
      </c>
      <c r="F257" s="225" t="s">
        <v>420</v>
      </c>
      <c r="G257" s="222"/>
      <c r="H257" s="226">
        <v>9.1430000000000007</v>
      </c>
      <c r="I257" s="227"/>
      <c r="J257" s="222"/>
      <c r="K257" s="222"/>
      <c r="L257" s="228"/>
      <c r="M257" s="229"/>
      <c r="N257" s="230"/>
      <c r="O257" s="230"/>
      <c r="P257" s="230"/>
      <c r="Q257" s="230"/>
      <c r="R257" s="230"/>
      <c r="S257" s="230"/>
      <c r="T257" s="23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2" t="s">
        <v>143</v>
      </c>
      <c r="AU257" s="232" t="s">
        <v>89</v>
      </c>
      <c r="AV257" s="13" t="s">
        <v>89</v>
      </c>
      <c r="AW257" s="13" t="s">
        <v>40</v>
      </c>
      <c r="AX257" s="13" t="s">
        <v>79</v>
      </c>
      <c r="AY257" s="232" t="s">
        <v>135</v>
      </c>
    </row>
    <row r="258" s="13" customFormat="1">
      <c r="A258" s="13"/>
      <c r="B258" s="221"/>
      <c r="C258" s="222"/>
      <c r="D258" s="223" t="s">
        <v>143</v>
      </c>
      <c r="E258" s="224" t="s">
        <v>39</v>
      </c>
      <c r="F258" s="225" t="s">
        <v>421</v>
      </c>
      <c r="G258" s="222"/>
      <c r="H258" s="226">
        <v>17.5</v>
      </c>
      <c r="I258" s="227"/>
      <c r="J258" s="222"/>
      <c r="K258" s="222"/>
      <c r="L258" s="228"/>
      <c r="M258" s="229"/>
      <c r="N258" s="230"/>
      <c r="O258" s="230"/>
      <c r="P258" s="230"/>
      <c r="Q258" s="230"/>
      <c r="R258" s="230"/>
      <c r="S258" s="230"/>
      <c r="T258" s="23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2" t="s">
        <v>143</v>
      </c>
      <c r="AU258" s="232" t="s">
        <v>89</v>
      </c>
      <c r="AV258" s="13" t="s">
        <v>89</v>
      </c>
      <c r="AW258" s="13" t="s">
        <v>40</v>
      </c>
      <c r="AX258" s="13" t="s">
        <v>79</v>
      </c>
      <c r="AY258" s="232" t="s">
        <v>135</v>
      </c>
    </row>
    <row r="259" s="13" customFormat="1">
      <c r="A259" s="13"/>
      <c r="B259" s="221"/>
      <c r="C259" s="222"/>
      <c r="D259" s="223" t="s">
        <v>143</v>
      </c>
      <c r="E259" s="224" t="s">
        <v>39</v>
      </c>
      <c r="F259" s="225" t="s">
        <v>422</v>
      </c>
      <c r="G259" s="222"/>
      <c r="H259" s="226">
        <v>16.899999999999999</v>
      </c>
      <c r="I259" s="227"/>
      <c r="J259" s="222"/>
      <c r="K259" s="222"/>
      <c r="L259" s="228"/>
      <c r="M259" s="229"/>
      <c r="N259" s="230"/>
      <c r="O259" s="230"/>
      <c r="P259" s="230"/>
      <c r="Q259" s="230"/>
      <c r="R259" s="230"/>
      <c r="S259" s="230"/>
      <c r="T259" s="23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2" t="s">
        <v>143</v>
      </c>
      <c r="AU259" s="232" t="s">
        <v>89</v>
      </c>
      <c r="AV259" s="13" t="s">
        <v>89</v>
      </c>
      <c r="AW259" s="13" t="s">
        <v>40</v>
      </c>
      <c r="AX259" s="13" t="s">
        <v>79</v>
      </c>
      <c r="AY259" s="232" t="s">
        <v>135</v>
      </c>
    </row>
    <row r="260" s="13" customFormat="1">
      <c r="A260" s="13"/>
      <c r="B260" s="221"/>
      <c r="C260" s="222"/>
      <c r="D260" s="223" t="s">
        <v>143</v>
      </c>
      <c r="E260" s="224" t="s">
        <v>39</v>
      </c>
      <c r="F260" s="225" t="s">
        <v>423</v>
      </c>
      <c r="G260" s="222"/>
      <c r="H260" s="226">
        <v>16.370000000000001</v>
      </c>
      <c r="I260" s="227"/>
      <c r="J260" s="222"/>
      <c r="K260" s="222"/>
      <c r="L260" s="228"/>
      <c r="M260" s="229"/>
      <c r="N260" s="230"/>
      <c r="O260" s="230"/>
      <c r="P260" s="230"/>
      <c r="Q260" s="230"/>
      <c r="R260" s="230"/>
      <c r="S260" s="230"/>
      <c r="T260" s="23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2" t="s">
        <v>143</v>
      </c>
      <c r="AU260" s="232" t="s">
        <v>89</v>
      </c>
      <c r="AV260" s="13" t="s">
        <v>89</v>
      </c>
      <c r="AW260" s="13" t="s">
        <v>40</v>
      </c>
      <c r="AX260" s="13" t="s">
        <v>79</v>
      </c>
      <c r="AY260" s="232" t="s">
        <v>135</v>
      </c>
    </row>
    <row r="261" s="13" customFormat="1">
      <c r="A261" s="13"/>
      <c r="B261" s="221"/>
      <c r="C261" s="222"/>
      <c r="D261" s="223" t="s">
        <v>143</v>
      </c>
      <c r="E261" s="224" t="s">
        <v>39</v>
      </c>
      <c r="F261" s="225" t="s">
        <v>424</v>
      </c>
      <c r="G261" s="222"/>
      <c r="H261" s="226">
        <v>9.0800000000000001</v>
      </c>
      <c r="I261" s="227"/>
      <c r="J261" s="222"/>
      <c r="K261" s="222"/>
      <c r="L261" s="228"/>
      <c r="M261" s="229"/>
      <c r="N261" s="230"/>
      <c r="O261" s="230"/>
      <c r="P261" s="230"/>
      <c r="Q261" s="230"/>
      <c r="R261" s="230"/>
      <c r="S261" s="230"/>
      <c r="T261" s="23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2" t="s">
        <v>143</v>
      </c>
      <c r="AU261" s="232" t="s">
        <v>89</v>
      </c>
      <c r="AV261" s="13" t="s">
        <v>89</v>
      </c>
      <c r="AW261" s="13" t="s">
        <v>40</v>
      </c>
      <c r="AX261" s="13" t="s">
        <v>79</v>
      </c>
      <c r="AY261" s="232" t="s">
        <v>135</v>
      </c>
    </row>
    <row r="262" s="13" customFormat="1">
      <c r="A262" s="13"/>
      <c r="B262" s="221"/>
      <c r="C262" s="222"/>
      <c r="D262" s="223" t="s">
        <v>143</v>
      </c>
      <c r="E262" s="224" t="s">
        <v>39</v>
      </c>
      <c r="F262" s="225" t="s">
        <v>425</v>
      </c>
      <c r="G262" s="222"/>
      <c r="H262" s="226">
        <v>7.8200000000000003</v>
      </c>
      <c r="I262" s="227"/>
      <c r="J262" s="222"/>
      <c r="K262" s="222"/>
      <c r="L262" s="228"/>
      <c r="M262" s="229"/>
      <c r="N262" s="230"/>
      <c r="O262" s="230"/>
      <c r="P262" s="230"/>
      <c r="Q262" s="230"/>
      <c r="R262" s="230"/>
      <c r="S262" s="230"/>
      <c r="T262" s="23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2" t="s">
        <v>143</v>
      </c>
      <c r="AU262" s="232" t="s">
        <v>89</v>
      </c>
      <c r="AV262" s="13" t="s">
        <v>89</v>
      </c>
      <c r="AW262" s="13" t="s">
        <v>40</v>
      </c>
      <c r="AX262" s="13" t="s">
        <v>79</v>
      </c>
      <c r="AY262" s="232" t="s">
        <v>135</v>
      </c>
    </row>
    <row r="263" s="13" customFormat="1">
      <c r="A263" s="13"/>
      <c r="B263" s="221"/>
      <c r="C263" s="222"/>
      <c r="D263" s="223" t="s">
        <v>143</v>
      </c>
      <c r="E263" s="224" t="s">
        <v>39</v>
      </c>
      <c r="F263" s="225" t="s">
        <v>426</v>
      </c>
      <c r="G263" s="222"/>
      <c r="H263" s="226">
        <v>6.2199999999999998</v>
      </c>
      <c r="I263" s="227"/>
      <c r="J263" s="222"/>
      <c r="K263" s="222"/>
      <c r="L263" s="228"/>
      <c r="M263" s="229"/>
      <c r="N263" s="230"/>
      <c r="O263" s="230"/>
      <c r="P263" s="230"/>
      <c r="Q263" s="230"/>
      <c r="R263" s="230"/>
      <c r="S263" s="230"/>
      <c r="T263" s="23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2" t="s">
        <v>143</v>
      </c>
      <c r="AU263" s="232" t="s">
        <v>89</v>
      </c>
      <c r="AV263" s="13" t="s">
        <v>89</v>
      </c>
      <c r="AW263" s="13" t="s">
        <v>40</v>
      </c>
      <c r="AX263" s="13" t="s">
        <v>79</v>
      </c>
      <c r="AY263" s="232" t="s">
        <v>135</v>
      </c>
    </row>
    <row r="264" s="13" customFormat="1">
      <c r="A264" s="13"/>
      <c r="B264" s="221"/>
      <c r="C264" s="222"/>
      <c r="D264" s="223" t="s">
        <v>143</v>
      </c>
      <c r="E264" s="224" t="s">
        <v>39</v>
      </c>
      <c r="F264" s="225" t="s">
        <v>427</v>
      </c>
      <c r="G264" s="222"/>
      <c r="H264" s="226">
        <v>9.0700000000000003</v>
      </c>
      <c r="I264" s="227"/>
      <c r="J264" s="222"/>
      <c r="K264" s="222"/>
      <c r="L264" s="228"/>
      <c r="M264" s="229"/>
      <c r="N264" s="230"/>
      <c r="O264" s="230"/>
      <c r="P264" s="230"/>
      <c r="Q264" s="230"/>
      <c r="R264" s="230"/>
      <c r="S264" s="230"/>
      <c r="T264" s="23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2" t="s">
        <v>143</v>
      </c>
      <c r="AU264" s="232" t="s">
        <v>89</v>
      </c>
      <c r="AV264" s="13" t="s">
        <v>89</v>
      </c>
      <c r="AW264" s="13" t="s">
        <v>40</v>
      </c>
      <c r="AX264" s="13" t="s">
        <v>79</v>
      </c>
      <c r="AY264" s="232" t="s">
        <v>135</v>
      </c>
    </row>
    <row r="265" s="13" customFormat="1">
      <c r="A265" s="13"/>
      <c r="B265" s="221"/>
      <c r="C265" s="222"/>
      <c r="D265" s="223" t="s">
        <v>143</v>
      </c>
      <c r="E265" s="224" t="s">
        <v>39</v>
      </c>
      <c r="F265" s="225" t="s">
        <v>428</v>
      </c>
      <c r="G265" s="222"/>
      <c r="H265" s="226">
        <v>15.390000000000001</v>
      </c>
      <c r="I265" s="227"/>
      <c r="J265" s="222"/>
      <c r="K265" s="222"/>
      <c r="L265" s="228"/>
      <c r="M265" s="229"/>
      <c r="N265" s="230"/>
      <c r="O265" s="230"/>
      <c r="P265" s="230"/>
      <c r="Q265" s="230"/>
      <c r="R265" s="230"/>
      <c r="S265" s="230"/>
      <c r="T265" s="23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2" t="s">
        <v>143</v>
      </c>
      <c r="AU265" s="232" t="s">
        <v>89</v>
      </c>
      <c r="AV265" s="13" t="s">
        <v>89</v>
      </c>
      <c r="AW265" s="13" t="s">
        <v>40</v>
      </c>
      <c r="AX265" s="13" t="s">
        <v>79</v>
      </c>
      <c r="AY265" s="232" t="s">
        <v>135</v>
      </c>
    </row>
    <row r="266" s="13" customFormat="1">
      <c r="A266" s="13"/>
      <c r="B266" s="221"/>
      <c r="C266" s="222"/>
      <c r="D266" s="223" t="s">
        <v>143</v>
      </c>
      <c r="E266" s="224" t="s">
        <v>39</v>
      </c>
      <c r="F266" s="225" t="s">
        <v>429</v>
      </c>
      <c r="G266" s="222"/>
      <c r="H266" s="226">
        <v>-2.9399999999999999</v>
      </c>
      <c r="I266" s="227"/>
      <c r="J266" s="222"/>
      <c r="K266" s="222"/>
      <c r="L266" s="228"/>
      <c r="M266" s="229"/>
      <c r="N266" s="230"/>
      <c r="O266" s="230"/>
      <c r="P266" s="230"/>
      <c r="Q266" s="230"/>
      <c r="R266" s="230"/>
      <c r="S266" s="230"/>
      <c r="T266" s="23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2" t="s">
        <v>143</v>
      </c>
      <c r="AU266" s="232" t="s">
        <v>89</v>
      </c>
      <c r="AV266" s="13" t="s">
        <v>89</v>
      </c>
      <c r="AW266" s="13" t="s">
        <v>40</v>
      </c>
      <c r="AX266" s="13" t="s">
        <v>79</v>
      </c>
      <c r="AY266" s="232" t="s">
        <v>135</v>
      </c>
    </row>
    <row r="267" s="13" customFormat="1">
      <c r="A267" s="13"/>
      <c r="B267" s="221"/>
      <c r="C267" s="222"/>
      <c r="D267" s="223" t="s">
        <v>143</v>
      </c>
      <c r="E267" s="224" t="s">
        <v>39</v>
      </c>
      <c r="F267" s="225" t="s">
        <v>176</v>
      </c>
      <c r="G267" s="222"/>
      <c r="H267" s="226">
        <v>49</v>
      </c>
      <c r="I267" s="227"/>
      <c r="J267" s="222"/>
      <c r="K267" s="222"/>
      <c r="L267" s="228"/>
      <c r="M267" s="229"/>
      <c r="N267" s="230"/>
      <c r="O267" s="230"/>
      <c r="P267" s="230"/>
      <c r="Q267" s="230"/>
      <c r="R267" s="230"/>
      <c r="S267" s="230"/>
      <c r="T267" s="23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2" t="s">
        <v>143</v>
      </c>
      <c r="AU267" s="232" t="s">
        <v>89</v>
      </c>
      <c r="AV267" s="13" t="s">
        <v>89</v>
      </c>
      <c r="AW267" s="13" t="s">
        <v>40</v>
      </c>
      <c r="AX267" s="13" t="s">
        <v>79</v>
      </c>
      <c r="AY267" s="232" t="s">
        <v>135</v>
      </c>
    </row>
    <row r="268" s="13" customFormat="1">
      <c r="A268" s="13"/>
      <c r="B268" s="221"/>
      <c r="C268" s="222"/>
      <c r="D268" s="223" t="s">
        <v>143</v>
      </c>
      <c r="E268" s="224" t="s">
        <v>39</v>
      </c>
      <c r="F268" s="225" t="s">
        <v>430</v>
      </c>
      <c r="G268" s="222"/>
      <c r="H268" s="226">
        <v>4.7249999999999996</v>
      </c>
      <c r="I268" s="227"/>
      <c r="J268" s="222"/>
      <c r="K268" s="222"/>
      <c r="L268" s="228"/>
      <c r="M268" s="229"/>
      <c r="N268" s="230"/>
      <c r="O268" s="230"/>
      <c r="P268" s="230"/>
      <c r="Q268" s="230"/>
      <c r="R268" s="230"/>
      <c r="S268" s="230"/>
      <c r="T268" s="23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2" t="s">
        <v>143</v>
      </c>
      <c r="AU268" s="232" t="s">
        <v>89</v>
      </c>
      <c r="AV268" s="13" t="s">
        <v>89</v>
      </c>
      <c r="AW268" s="13" t="s">
        <v>40</v>
      </c>
      <c r="AX268" s="13" t="s">
        <v>79</v>
      </c>
      <c r="AY268" s="232" t="s">
        <v>135</v>
      </c>
    </row>
    <row r="269" s="14" customFormat="1">
      <c r="A269" s="14"/>
      <c r="B269" s="233"/>
      <c r="C269" s="234"/>
      <c r="D269" s="223" t="s">
        <v>143</v>
      </c>
      <c r="E269" s="235" t="s">
        <v>93</v>
      </c>
      <c r="F269" s="236" t="s">
        <v>149</v>
      </c>
      <c r="G269" s="234"/>
      <c r="H269" s="237">
        <v>158.27799999999999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3" t="s">
        <v>143</v>
      </c>
      <c r="AU269" s="243" t="s">
        <v>89</v>
      </c>
      <c r="AV269" s="14" t="s">
        <v>141</v>
      </c>
      <c r="AW269" s="14" t="s">
        <v>40</v>
      </c>
      <c r="AX269" s="14" t="s">
        <v>87</v>
      </c>
      <c r="AY269" s="243" t="s">
        <v>135</v>
      </c>
    </row>
    <row r="270" s="2" customFormat="1" ht="14.4" customHeight="1">
      <c r="A270" s="41"/>
      <c r="B270" s="42"/>
      <c r="C270" s="265" t="s">
        <v>431</v>
      </c>
      <c r="D270" s="265" t="s">
        <v>302</v>
      </c>
      <c r="E270" s="266" t="s">
        <v>432</v>
      </c>
      <c r="F270" s="267" t="s">
        <v>433</v>
      </c>
      <c r="G270" s="268" t="s">
        <v>95</v>
      </c>
      <c r="H270" s="269">
        <v>163.02600000000001</v>
      </c>
      <c r="I270" s="270"/>
      <c r="J270" s="271">
        <f>ROUND(I270*H270,2)</f>
        <v>0</v>
      </c>
      <c r="K270" s="267" t="s">
        <v>140</v>
      </c>
      <c r="L270" s="272"/>
      <c r="M270" s="273" t="s">
        <v>39</v>
      </c>
      <c r="N270" s="274" t="s">
        <v>50</v>
      </c>
      <c r="O270" s="87"/>
      <c r="P270" s="217">
        <f>O270*H270</f>
        <v>0</v>
      </c>
      <c r="Q270" s="217">
        <v>0.17599999999999999</v>
      </c>
      <c r="R270" s="217">
        <f>Q270*H270</f>
        <v>28.692575999999999</v>
      </c>
      <c r="S270" s="217">
        <v>0</v>
      </c>
      <c r="T270" s="218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9" t="s">
        <v>177</v>
      </c>
      <c r="AT270" s="219" t="s">
        <v>302</v>
      </c>
      <c r="AU270" s="219" t="s">
        <v>89</v>
      </c>
      <c r="AY270" s="19" t="s">
        <v>135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9" t="s">
        <v>87</v>
      </c>
      <c r="BK270" s="220">
        <f>ROUND(I270*H270,2)</f>
        <v>0</v>
      </c>
      <c r="BL270" s="19" t="s">
        <v>141</v>
      </c>
      <c r="BM270" s="219" t="s">
        <v>434</v>
      </c>
    </row>
    <row r="271" s="13" customFormat="1">
      <c r="A271" s="13"/>
      <c r="B271" s="221"/>
      <c r="C271" s="222"/>
      <c r="D271" s="223" t="s">
        <v>143</v>
      </c>
      <c r="E271" s="222"/>
      <c r="F271" s="225" t="s">
        <v>435</v>
      </c>
      <c r="G271" s="222"/>
      <c r="H271" s="226">
        <v>163.02600000000001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2" t="s">
        <v>143</v>
      </c>
      <c r="AU271" s="232" t="s">
        <v>89</v>
      </c>
      <c r="AV271" s="13" t="s">
        <v>89</v>
      </c>
      <c r="AW271" s="13" t="s">
        <v>4</v>
      </c>
      <c r="AX271" s="13" t="s">
        <v>87</v>
      </c>
      <c r="AY271" s="232" t="s">
        <v>135</v>
      </c>
    </row>
    <row r="272" s="2" customFormat="1" ht="37.8" customHeight="1">
      <c r="A272" s="41"/>
      <c r="B272" s="42"/>
      <c r="C272" s="208" t="s">
        <v>436</v>
      </c>
      <c r="D272" s="208" t="s">
        <v>137</v>
      </c>
      <c r="E272" s="209" t="s">
        <v>437</v>
      </c>
      <c r="F272" s="210" t="s">
        <v>438</v>
      </c>
      <c r="G272" s="211" t="s">
        <v>95</v>
      </c>
      <c r="H272" s="212">
        <v>115.94</v>
      </c>
      <c r="I272" s="213"/>
      <c r="J272" s="214">
        <f>ROUND(I272*H272,2)</f>
        <v>0</v>
      </c>
      <c r="K272" s="210" t="s">
        <v>140</v>
      </c>
      <c r="L272" s="47"/>
      <c r="M272" s="215" t="s">
        <v>39</v>
      </c>
      <c r="N272" s="216" t="s">
        <v>50</v>
      </c>
      <c r="O272" s="87"/>
      <c r="P272" s="217">
        <f>O272*H272</f>
        <v>0</v>
      </c>
      <c r="Q272" s="217">
        <v>0.098000000000000004</v>
      </c>
      <c r="R272" s="217">
        <f>Q272*H272</f>
        <v>11.362120000000001</v>
      </c>
      <c r="S272" s="217">
        <v>0</v>
      </c>
      <c r="T272" s="218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9" t="s">
        <v>141</v>
      </c>
      <c r="AT272" s="219" t="s">
        <v>137</v>
      </c>
      <c r="AU272" s="219" t="s">
        <v>89</v>
      </c>
      <c r="AY272" s="19" t="s">
        <v>135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9" t="s">
        <v>87</v>
      </c>
      <c r="BK272" s="220">
        <f>ROUND(I272*H272,2)</f>
        <v>0</v>
      </c>
      <c r="BL272" s="19" t="s">
        <v>141</v>
      </c>
      <c r="BM272" s="219" t="s">
        <v>439</v>
      </c>
    </row>
    <row r="273" s="13" customFormat="1">
      <c r="A273" s="13"/>
      <c r="B273" s="221"/>
      <c r="C273" s="222"/>
      <c r="D273" s="223" t="s">
        <v>143</v>
      </c>
      <c r="E273" s="224" t="s">
        <v>39</v>
      </c>
      <c r="F273" s="225" t="s">
        <v>440</v>
      </c>
      <c r="G273" s="222"/>
      <c r="H273" s="226">
        <v>38.979999999999997</v>
      </c>
      <c r="I273" s="227"/>
      <c r="J273" s="222"/>
      <c r="K273" s="222"/>
      <c r="L273" s="228"/>
      <c r="M273" s="229"/>
      <c r="N273" s="230"/>
      <c r="O273" s="230"/>
      <c r="P273" s="230"/>
      <c r="Q273" s="230"/>
      <c r="R273" s="230"/>
      <c r="S273" s="230"/>
      <c r="T273" s="23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2" t="s">
        <v>143</v>
      </c>
      <c r="AU273" s="232" t="s">
        <v>89</v>
      </c>
      <c r="AV273" s="13" t="s">
        <v>89</v>
      </c>
      <c r="AW273" s="13" t="s">
        <v>40</v>
      </c>
      <c r="AX273" s="13" t="s">
        <v>79</v>
      </c>
      <c r="AY273" s="232" t="s">
        <v>135</v>
      </c>
    </row>
    <row r="274" s="13" customFormat="1">
      <c r="A274" s="13"/>
      <c r="B274" s="221"/>
      <c r="C274" s="222"/>
      <c r="D274" s="223" t="s">
        <v>143</v>
      </c>
      <c r="E274" s="224" t="s">
        <v>39</v>
      </c>
      <c r="F274" s="225" t="s">
        <v>441</v>
      </c>
      <c r="G274" s="222"/>
      <c r="H274" s="226">
        <v>25.239999999999998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2" t="s">
        <v>143</v>
      </c>
      <c r="AU274" s="232" t="s">
        <v>89</v>
      </c>
      <c r="AV274" s="13" t="s">
        <v>89</v>
      </c>
      <c r="AW274" s="13" t="s">
        <v>40</v>
      </c>
      <c r="AX274" s="13" t="s">
        <v>79</v>
      </c>
      <c r="AY274" s="232" t="s">
        <v>135</v>
      </c>
    </row>
    <row r="275" s="13" customFormat="1">
      <c r="A275" s="13"/>
      <c r="B275" s="221"/>
      <c r="C275" s="222"/>
      <c r="D275" s="223" t="s">
        <v>143</v>
      </c>
      <c r="E275" s="224" t="s">
        <v>39</v>
      </c>
      <c r="F275" s="225" t="s">
        <v>442</v>
      </c>
      <c r="G275" s="222"/>
      <c r="H275" s="226">
        <v>35.130000000000003</v>
      </c>
      <c r="I275" s="227"/>
      <c r="J275" s="222"/>
      <c r="K275" s="222"/>
      <c r="L275" s="228"/>
      <c r="M275" s="229"/>
      <c r="N275" s="230"/>
      <c r="O275" s="230"/>
      <c r="P275" s="230"/>
      <c r="Q275" s="230"/>
      <c r="R275" s="230"/>
      <c r="S275" s="230"/>
      <c r="T275" s="23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2" t="s">
        <v>143</v>
      </c>
      <c r="AU275" s="232" t="s">
        <v>89</v>
      </c>
      <c r="AV275" s="13" t="s">
        <v>89</v>
      </c>
      <c r="AW275" s="13" t="s">
        <v>40</v>
      </c>
      <c r="AX275" s="13" t="s">
        <v>79</v>
      </c>
      <c r="AY275" s="232" t="s">
        <v>135</v>
      </c>
    </row>
    <row r="276" s="13" customFormat="1">
      <c r="A276" s="13"/>
      <c r="B276" s="221"/>
      <c r="C276" s="222"/>
      <c r="D276" s="223" t="s">
        <v>143</v>
      </c>
      <c r="E276" s="224" t="s">
        <v>39</v>
      </c>
      <c r="F276" s="225" t="s">
        <v>443</v>
      </c>
      <c r="G276" s="222"/>
      <c r="H276" s="226">
        <v>16.59</v>
      </c>
      <c r="I276" s="227"/>
      <c r="J276" s="222"/>
      <c r="K276" s="222"/>
      <c r="L276" s="228"/>
      <c r="M276" s="229"/>
      <c r="N276" s="230"/>
      <c r="O276" s="230"/>
      <c r="P276" s="230"/>
      <c r="Q276" s="230"/>
      <c r="R276" s="230"/>
      <c r="S276" s="230"/>
      <c r="T276" s="23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2" t="s">
        <v>143</v>
      </c>
      <c r="AU276" s="232" t="s">
        <v>89</v>
      </c>
      <c r="AV276" s="13" t="s">
        <v>89</v>
      </c>
      <c r="AW276" s="13" t="s">
        <v>40</v>
      </c>
      <c r="AX276" s="13" t="s">
        <v>79</v>
      </c>
      <c r="AY276" s="232" t="s">
        <v>135</v>
      </c>
    </row>
    <row r="277" s="14" customFormat="1">
      <c r="A277" s="14"/>
      <c r="B277" s="233"/>
      <c r="C277" s="234"/>
      <c r="D277" s="223" t="s">
        <v>143</v>
      </c>
      <c r="E277" s="235" t="s">
        <v>97</v>
      </c>
      <c r="F277" s="236" t="s">
        <v>149</v>
      </c>
      <c r="G277" s="234"/>
      <c r="H277" s="237">
        <v>115.94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3" t="s">
        <v>143</v>
      </c>
      <c r="AU277" s="243" t="s">
        <v>89</v>
      </c>
      <c r="AV277" s="14" t="s">
        <v>141</v>
      </c>
      <c r="AW277" s="14" t="s">
        <v>40</v>
      </c>
      <c r="AX277" s="14" t="s">
        <v>87</v>
      </c>
      <c r="AY277" s="243" t="s">
        <v>135</v>
      </c>
    </row>
    <row r="278" s="2" customFormat="1" ht="14.4" customHeight="1">
      <c r="A278" s="41"/>
      <c r="B278" s="42"/>
      <c r="C278" s="265" t="s">
        <v>444</v>
      </c>
      <c r="D278" s="265" t="s">
        <v>302</v>
      </c>
      <c r="E278" s="266" t="s">
        <v>445</v>
      </c>
      <c r="F278" s="267" t="s">
        <v>446</v>
      </c>
      <c r="G278" s="268" t="s">
        <v>95</v>
      </c>
      <c r="H278" s="269">
        <v>119.41800000000001</v>
      </c>
      <c r="I278" s="270"/>
      <c r="J278" s="271">
        <f>ROUND(I278*H278,2)</f>
        <v>0</v>
      </c>
      <c r="K278" s="267" t="s">
        <v>39</v>
      </c>
      <c r="L278" s="272"/>
      <c r="M278" s="273" t="s">
        <v>39</v>
      </c>
      <c r="N278" s="274" t="s">
        <v>50</v>
      </c>
      <c r="O278" s="87"/>
      <c r="P278" s="217">
        <f>O278*H278</f>
        <v>0</v>
      </c>
      <c r="Q278" s="217">
        <v>0.14499999999999999</v>
      </c>
      <c r="R278" s="217">
        <f>Q278*H278</f>
        <v>17.31561</v>
      </c>
      <c r="S278" s="217">
        <v>0</v>
      </c>
      <c r="T278" s="218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9" t="s">
        <v>177</v>
      </c>
      <c r="AT278" s="219" t="s">
        <v>302</v>
      </c>
      <c r="AU278" s="219" t="s">
        <v>89</v>
      </c>
      <c r="AY278" s="19" t="s">
        <v>135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9" t="s">
        <v>87</v>
      </c>
      <c r="BK278" s="220">
        <f>ROUND(I278*H278,2)</f>
        <v>0</v>
      </c>
      <c r="BL278" s="19" t="s">
        <v>141</v>
      </c>
      <c r="BM278" s="219" t="s">
        <v>447</v>
      </c>
    </row>
    <row r="279" s="13" customFormat="1">
      <c r="A279" s="13"/>
      <c r="B279" s="221"/>
      <c r="C279" s="222"/>
      <c r="D279" s="223" t="s">
        <v>143</v>
      </c>
      <c r="E279" s="222"/>
      <c r="F279" s="225" t="s">
        <v>448</v>
      </c>
      <c r="G279" s="222"/>
      <c r="H279" s="226">
        <v>119.41800000000001</v>
      </c>
      <c r="I279" s="227"/>
      <c r="J279" s="222"/>
      <c r="K279" s="222"/>
      <c r="L279" s="228"/>
      <c r="M279" s="229"/>
      <c r="N279" s="230"/>
      <c r="O279" s="230"/>
      <c r="P279" s="230"/>
      <c r="Q279" s="230"/>
      <c r="R279" s="230"/>
      <c r="S279" s="230"/>
      <c r="T279" s="23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2" t="s">
        <v>143</v>
      </c>
      <c r="AU279" s="232" t="s">
        <v>89</v>
      </c>
      <c r="AV279" s="13" t="s">
        <v>89</v>
      </c>
      <c r="AW279" s="13" t="s">
        <v>4</v>
      </c>
      <c r="AX279" s="13" t="s">
        <v>87</v>
      </c>
      <c r="AY279" s="232" t="s">
        <v>135</v>
      </c>
    </row>
    <row r="280" s="12" customFormat="1" ht="22.8" customHeight="1">
      <c r="A280" s="12"/>
      <c r="B280" s="192"/>
      <c r="C280" s="193"/>
      <c r="D280" s="194" t="s">
        <v>78</v>
      </c>
      <c r="E280" s="206" t="s">
        <v>182</v>
      </c>
      <c r="F280" s="206" t="s">
        <v>449</v>
      </c>
      <c r="G280" s="193"/>
      <c r="H280" s="193"/>
      <c r="I280" s="196"/>
      <c r="J280" s="207">
        <f>BK280</f>
        <v>0</v>
      </c>
      <c r="K280" s="193"/>
      <c r="L280" s="198"/>
      <c r="M280" s="199"/>
      <c r="N280" s="200"/>
      <c r="O280" s="200"/>
      <c r="P280" s="201">
        <f>SUM(P281:P311)</f>
        <v>0</v>
      </c>
      <c r="Q280" s="200"/>
      <c r="R280" s="201">
        <f>SUM(R281:R311)</f>
        <v>50.202552800000014</v>
      </c>
      <c r="S280" s="200"/>
      <c r="T280" s="202">
        <f>SUM(T281:T311)</f>
        <v>14.277750000000001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3" t="s">
        <v>87</v>
      </c>
      <c r="AT280" s="204" t="s">
        <v>78</v>
      </c>
      <c r="AU280" s="204" t="s">
        <v>87</v>
      </c>
      <c r="AY280" s="203" t="s">
        <v>135</v>
      </c>
      <c r="BK280" s="205">
        <f>SUM(BK281:BK311)</f>
        <v>0</v>
      </c>
    </row>
    <row r="281" s="2" customFormat="1" ht="24.15" customHeight="1">
      <c r="A281" s="41"/>
      <c r="B281" s="42"/>
      <c r="C281" s="208" t="s">
        <v>450</v>
      </c>
      <c r="D281" s="208" t="s">
        <v>137</v>
      </c>
      <c r="E281" s="209" t="s">
        <v>451</v>
      </c>
      <c r="F281" s="210" t="s">
        <v>452</v>
      </c>
      <c r="G281" s="211" t="s">
        <v>189</v>
      </c>
      <c r="H281" s="212">
        <v>233.30000000000001</v>
      </c>
      <c r="I281" s="213"/>
      <c r="J281" s="214">
        <f>ROUND(I281*H281,2)</f>
        <v>0</v>
      </c>
      <c r="K281" s="210" t="s">
        <v>140</v>
      </c>
      <c r="L281" s="47"/>
      <c r="M281" s="215" t="s">
        <v>39</v>
      </c>
      <c r="N281" s="216" t="s">
        <v>50</v>
      </c>
      <c r="O281" s="87"/>
      <c r="P281" s="217">
        <f>O281*H281</f>
        <v>0</v>
      </c>
      <c r="Q281" s="217">
        <v>0.15540000000000001</v>
      </c>
      <c r="R281" s="217">
        <f>Q281*H281</f>
        <v>36.254820000000002</v>
      </c>
      <c r="S281" s="217">
        <v>0</v>
      </c>
      <c r="T281" s="218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9" t="s">
        <v>141</v>
      </c>
      <c r="AT281" s="219" t="s">
        <v>137</v>
      </c>
      <c r="AU281" s="219" t="s">
        <v>89</v>
      </c>
      <c r="AY281" s="19" t="s">
        <v>135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9" t="s">
        <v>87</v>
      </c>
      <c r="BK281" s="220">
        <f>ROUND(I281*H281,2)</f>
        <v>0</v>
      </c>
      <c r="BL281" s="19" t="s">
        <v>141</v>
      </c>
      <c r="BM281" s="219" t="s">
        <v>453</v>
      </c>
    </row>
    <row r="282" s="13" customFormat="1">
      <c r="A282" s="13"/>
      <c r="B282" s="221"/>
      <c r="C282" s="222"/>
      <c r="D282" s="223" t="s">
        <v>143</v>
      </c>
      <c r="E282" s="224" t="s">
        <v>39</v>
      </c>
      <c r="F282" s="225" t="s">
        <v>454</v>
      </c>
      <c r="G282" s="222"/>
      <c r="H282" s="226">
        <v>233.30000000000001</v>
      </c>
      <c r="I282" s="227"/>
      <c r="J282" s="222"/>
      <c r="K282" s="222"/>
      <c r="L282" s="228"/>
      <c r="M282" s="229"/>
      <c r="N282" s="230"/>
      <c r="O282" s="230"/>
      <c r="P282" s="230"/>
      <c r="Q282" s="230"/>
      <c r="R282" s="230"/>
      <c r="S282" s="230"/>
      <c r="T282" s="23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2" t="s">
        <v>143</v>
      </c>
      <c r="AU282" s="232" t="s">
        <v>89</v>
      </c>
      <c r="AV282" s="13" t="s">
        <v>89</v>
      </c>
      <c r="AW282" s="13" t="s">
        <v>40</v>
      </c>
      <c r="AX282" s="13" t="s">
        <v>87</v>
      </c>
      <c r="AY282" s="232" t="s">
        <v>135</v>
      </c>
    </row>
    <row r="283" s="2" customFormat="1" ht="14.4" customHeight="1">
      <c r="A283" s="41"/>
      <c r="B283" s="42"/>
      <c r="C283" s="265" t="s">
        <v>455</v>
      </c>
      <c r="D283" s="265" t="s">
        <v>302</v>
      </c>
      <c r="E283" s="266" t="s">
        <v>456</v>
      </c>
      <c r="F283" s="267" t="s">
        <v>457</v>
      </c>
      <c r="G283" s="268" t="s">
        <v>189</v>
      </c>
      <c r="H283" s="269">
        <v>237.96600000000001</v>
      </c>
      <c r="I283" s="270"/>
      <c r="J283" s="271">
        <f>ROUND(I283*H283,2)</f>
        <v>0</v>
      </c>
      <c r="K283" s="267" t="s">
        <v>140</v>
      </c>
      <c r="L283" s="272"/>
      <c r="M283" s="273" t="s">
        <v>39</v>
      </c>
      <c r="N283" s="274" t="s">
        <v>50</v>
      </c>
      <c r="O283" s="87"/>
      <c r="P283" s="217">
        <f>O283*H283</f>
        <v>0</v>
      </c>
      <c r="Q283" s="217">
        <v>0.048300000000000003</v>
      </c>
      <c r="R283" s="217">
        <f>Q283*H283</f>
        <v>11.493757800000001</v>
      </c>
      <c r="S283" s="217">
        <v>0</v>
      </c>
      <c r="T283" s="218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9" t="s">
        <v>177</v>
      </c>
      <c r="AT283" s="219" t="s">
        <v>302</v>
      </c>
      <c r="AU283" s="219" t="s">
        <v>89</v>
      </c>
      <c r="AY283" s="19" t="s">
        <v>135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9" t="s">
        <v>87</v>
      </c>
      <c r="BK283" s="220">
        <f>ROUND(I283*H283,2)</f>
        <v>0</v>
      </c>
      <c r="BL283" s="19" t="s">
        <v>141</v>
      </c>
      <c r="BM283" s="219" t="s">
        <v>458</v>
      </c>
    </row>
    <row r="284" s="13" customFormat="1">
      <c r="A284" s="13"/>
      <c r="B284" s="221"/>
      <c r="C284" s="222"/>
      <c r="D284" s="223" t="s">
        <v>143</v>
      </c>
      <c r="E284" s="224" t="s">
        <v>39</v>
      </c>
      <c r="F284" s="225" t="s">
        <v>454</v>
      </c>
      <c r="G284" s="222"/>
      <c r="H284" s="226">
        <v>233.30000000000001</v>
      </c>
      <c r="I284" s="227"/>
      <c r="J284" s="222"/>
      <c r="K284" s="222"/>
      <c r="L284" s="228"/>
      <c r="M284" s="229"/>
      <c r="N284" s="230"/>
      <c r="O284" s="230"/>
      <c r="P284" s="230"/>
      <c r="Q284" s="230"/>
      <c r="R284" s="230"/>
      <c r="S284" s="230"/>
      <c r="T284" s="23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2" t="s">
        <v>143</v>
      </c>
      <c r="AU284" s="232" t="s">
        <v>89</v>
      </c>
      <c r="AV284" s="13" t="s">
        <v>89</v>
      </c>
      <c r="AW284" s="13" t="s">
        <v>40</v>
      </c>
      <c r="AX284" s="13" t="s">
        <v>87</v>
      </c>
      <c r="AY284" s="232" t="s">
        <v>135</v>
      </c>
    </row>
    <row r="285" s="13" customFormat="1">
      <c r="A285" s="13"/>
      <c r="B285" s="221"/>
      <c r="C285" s="222"/>
      <c r="D285" s="223" t="s">
        <v>143</v>
      </c>
      <c r="E285" s="222"/>
      <c r="F285" s="225" t="s">
        <v>459</v>
      </c>
      <c r="G285" s="222"/>
      <c r="H285" s="226">
        <v>237.96600000000001</v>
      </c>
      <c r="I285" s="227"/>
      <c r="J285" s="222"/>
      <c r="K285" s="222"/>
      <c r="L285" s="228"/>
      <c r="M285" s="229"/>
      <c r="N285" s="230"/>
      <c r="O285" s="230"/>
      <c r="P285" s="230"/>
      <c r="Q285" s="230"/>
      <c r="R285" s="230"/>
      <c r="S285" s="230"/>
      <c r="T285" s="23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2" t="s">
        <v>143</v>
      </c>
      <c r="AU285" s="232" t="s">
        <v>89</v>
      </c>
      <c r="AV285" s="13" t="s">
        <v>89</v>
      </c>
      <c r="AW285" s="13" t="s">
        <v>4</v>
      </c>
      <c r="AX285" s="13" t="s">
        <v>87</v>
      </c>
      <c r="AY285" s="232" t="s">
        <v>135</v>
      </c>
    </row>
    <row r="286" s="2" customFormat="1" ht="14.4" customHeight="1">
      <c r="A286" s="41"/>
      <c r="B286" s="42"/>
      <c r="C286" s="208" t="s">
        <v>460</v>
      </c>
      <c r="D286" s="208" t="s">
        <v>137</v>
      </c>
      <c r="E286" s="209" t="s">
        <v>461</v>
      </c>
      <c r="F286" s="210" t="s">
        <v>462</v>
      </c>
      <c r="G286" s="211" t="s">
        <v>189</v>
      </c>
      <c r="H286" s="212">
        <v>11.550000000000001</v>
      </c>
      <c r="I286" s="213"/>
      <c r="J286" s="214">
        <f>ROUND(I286*H286,2)</f>
        <v>0</v>
      </c>
      <c r="K286" s="210" t="s">
        <v>140</v>
      </c>
      <c r="L286" s="47"/>
      <c r="M286" s="215" t="s">
        <v>39</v>
      </c>
      <c r="N286" s="216" t="s">
        <v>50</v>
      </c>
      <c r="O286" s="87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9" t="s">
        <v>141</v>
      </c>
      <c r="AT286" s="219" t="s">
        <v>137</v>
      </c>
      <c r="AU286" s="219" t="s">
        <v>89</v>
      </c>
      <c r="AY286" s="19" t="s">
        <v>135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87</v>
      </c>
      <c r="BK286" s="220">
        <f>ROUND(I286*H286,2)</f>
        <v>0</v>
      </c>
      <c r="BL286" s="19" t="s">
        <v>141</v>
      </c>
      <c r="BM286" s="219" t="s">
        <v>463</v>
      </c>
    </row>
    <row r="287" s="13" customFormat="1">
      <c r="A287" s="13"/>
      <c r="B287" s="221"/>
      <c r="C287" s="222"/>
      <c r="D287" s="223" t="s">
        <v>143</v>
      </c>
      <c r="E287" s="224" t="s">
        <v>39</v>
      </c>
      <c r="F287" s="225" t="s">
        <v>464</v>
      </c>
      <c r="G287" s="222"/>
      <c r="H287" s="226">
        <v>11.550000000000001</v>
      </c>
      <c r="I287" s="227"/>
      <c r="J287" s="222"/>
      <c r="K287" s="222"/>
      <c r="L287" s="228"/>
      <c r="M287" s="229"/>
      <c r="N287" s="230"/>
      <c r="O287" s="230"/>
      <c r="P287" s="230"/>
      <c r="Q287" s="230"/>
      <c r="R287" s="230"/>
      <c r="S287" s="230"/>
      <c r="T287" s="23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2" t="s">
        <v>143</v>
      </c>
      <c r="AU287" s="232" t="s">
        <v>89</v>
      </c>
      <c r="AV287" s="13" t="s">
        <v>89</v>
      </c>
      <c r="AW287" s="13" t="s">
        <v>40</v>
      </c>
      <c r="AX287" s="13" t="s">
        <v>87</v>
      </c>
      <c r="AY287" s="232" t="s">
        <v>135</v>
      </c>
    </row>
    <row r="288" s="2" customFormat="1" ht="24.15" customHeight="1">
      <c r="A288" s="41"/>
      <c r="B288" s="42"/>
      <c r="C288" s="208" t="s">
        <v>465</v>
      </c>
      <c r="D288" s="208" t="s">
        <v>137</v>
      </c>
      <c r="E288" s="209" t="s">
        <v>466</v>
      </c>
      <c r="F288" s="210" t="s">
        <v>467</v>
      </c>
      <c r="G288" s="211" t="s">
        <v>189</v>
      </c>
      <c r="H288" s="212">
        <v>233.30000000000001</v>
      </c>
      <c r="I288" s="213"/>
      <c r="J288" s="214">
        <f>ROUND(I288*H288,2)</f>
        <v>0</v>
      </c>
      <c r="K288" s="210" t="s">
        <v>140</v>
      </c>
      <c r="L288" s="47"/>
      <c r="M288" s="215" t="s">
        <v>39</v>
      </c>
      <c r="N288" s="216" t="s">
        <v>50</v>
      </c>
      <c r="O288" s="87"/>
      <c r="P288" s="217">
        <f>O288*H288</f>
        <v>0</v>
      </c>
      <c r="Q288" s="217">
        <v>9.0000000000000006E-05</v>
      </c>
      <c r="R288" s="217">
        <f>Q288*H288</f>
        <v>0.020997000000000002</v>
      </c>
      <c r="S288" s="217">
        <v>0</v>
      </c>
      <c r="T288" s="218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9" t="s">
        <v>141</v>
      </c>
      <c r="AT288" s="219" t="s">
        <v>137</v>
      </c>
      <c r="AU288" s="219" t="s">
        <v>89</v>
      </c>
      <c r="AY288" s="19" t="s">
        <v>135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9" t="s">
        <v>87</v>
      </c>
      <c r="BK288" s="220">
        <f>ROUND(I288*H288,2)</f>
        <v>0</v>
      </c>
      <c r="BL288" s="19" t="s">
        <v>141</v>
      </c>
      <c r="BM288" s="219" t="s">
        <v>468</v>
      </c>
    </row>
    <row r="289" s="13" customFormat="1">
      <c r="A289" s="13"/>
      <c r="B289" s="221"/>
      <c r="C289" s="222"/>
      <c r="D289" s="223" t="s">
        <v>143</v>
      </c>
      <c r="E289" s="224" t="s">
        <v>39</v>
      </c>
      <c r="F289" s="225" t="s">
        <v>469</v>
      </c>
      <c r="G289" s="222"/>
      <c r="H289" s="226">
        <v>233.30000000000001</v>
      </c>
      <c r="I289" s="227"/>
      <c r="J289" s="222"/>
      <c r="K289" s="222"/>
      <c r="L289" s="228"/>
      <c r="M289" s="229"/>
      <c r="N289" s="230"/>
      <c r="O289" s="230"/>
      <c r="P289" s="230"/>
      <c r="Q289" s="230"/>
      <c r="R289" s="230"/>
      <c r="S289" s="230"/>
      <c r="T289" s="23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2" t="s">
        <v>143</v>
      </c>
      <c r="AU289" s="232" t="s">
        <v>89</v>
      </c>
      <c r="AV289" s="13" t="s">
        <v>89</v>
      </c>
      <c r="AW289" s="13" t="s">
        <v>40</v>
      </c>
      <c r="AX289" s="13" t="s">
        <v>79</v>
      </c>
      <c r="AY289" s="232" t="s">
        <v>135</v>
      </c>
    </row>
    <row r="290" s="14" customFormat="1">
      <c r="A290" s="14"/>
      <c r="B290" s="233"/>
      <c r="C290" s="234"/>
      <c r="D290" s="223" t="s">
        <v>143</v>
      </c>
      <c r="E290" s="235" t="s">
        <v>39</v>
      </c>
      <c r="F290" s="236" t="s">
        <v>149</v>
      </c>
      <c r="G290" s="234"/>
      <c r="H290" s="237">
        <v>233.30000000000001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3" t="s">
        <v>143</v>
      </c>
      <c r="AU290" s="243" t="s">
        <v>89</v>
      </c>
      <c r="AV290" s="14" t="s">
        <v>141</v>
      </c>
      <c r="AW290" s="14" t="s">
        <v>40</v>
      </c>
      <c r="AX290" s="14" t="s">
        <v>87</v>
      </c>
      <c r="AY290" s="243" t="s">
        <v>135</v>
      </c>
    </row>
    <row r="291" s="2" customFormat="1" ht="14.4" customHeight="1">
      <c r="A291" s="41"/>
      <c r="B291" s="42"/>
      <c r="C291" s="208" t="s">
        <v>470</v>
      </c>
      <c r="D291" s="208" t="s">
        <v>137</v>
      </c>
      <c r="E291" s="209" t="s">
        <v>471</v>
      </c>
      <c r="F291" s="210" t="s">
        <v>472</v>
      </c>
      <c r="G291" s="211" t="s">
        <v>95</v>
      </c>
      <c r="H291" s="212">
        <v>160.69999999999999</v>
      </c>
      <c r="I291" s="213"/>
      <c r="J291" s="214">
        <f>ROUND(I291*H291,2)</f>
        <v>0</v>
      </c>
      <c r="K291" s="210" t="s">
        <v>140</v>
      </c>
      <c r="L291" s="47"/>
      <c r="M291" s="215" t="s">
        <v>39</v>
      </c>
      <c r="N291" s="216" t="s">
        <v>50</v>
      </c>
      <c r="O291" s="87"/>
      <c r="P291" s="217">
        <f>O291*H291</f>
        <v>0</v>
      </c>
      <c r="Q291" s="217">
        <v>0.00068999999999999997</v>
      </c>
      <c r="R291" s="217">
        <f>Q291*H291</f>
        <v>0.11088299999999998</v>
      </c>
      <c r="S291" s="217">
        <v>0</v>
      </c>
      <c r="T291" s="218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9" t="s">
        <v>141</v>
      </c>
      <c r="AT291" s="219" t="s">
        <v>137</v>
      </c>
      <c r="AU291" s="219" t="s">
        <v>89</v>
      </c>
      <c r="AY291" s="19" t="s">
        <v>135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87</v>
      </c>
      <c r="BK291" s="220">
        <f>ROUND(I291*H291,2)</f>
        <v>0</v>
      </c>
      <c r="BL291" s="19" t="s">
        <v>141</v>
      </c>
      <c r="BM291" s="219" t="s">
        <v>473</v>
      </c>
    </row>
    <row r="292" s="13" customFormat="1">
      <c r="A292" s="13"/>
      <c r="B292" s="221"/>
      <c r="C292" s="222"/>
      <c r="D292" s="223" t="s">
        <v>143</v>
      </c>
      <c r="E292" s="224" t="s">
        <v>39</v>
      </c>
      <c r="F292" s="225" t="s">
        <v>97</v>
      </c>
      <c r="G292" s="222"/>
      <c r="H292" s="226">
        <v>115.94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2" t="s">
        <v>143</v>
      </c>
      <c r="AU292" s="232" t="s">
        <v>89</v>
      </c>
      <c r="AV292" s="13" t="s">
        <v>89</v>
      </c>
      <c r="AW292" s="13" t="s">
        <v>40</v>
      </c>
      <c r="AX292" s="13" t="s">
        <v>79</v>
      </c>
      <c r="AY292" s="232" t="s">
        <v>135</v>
      </c>
    </row>
    <row r="293" s="13" customFormat="1">
      <c r="A293" s="13"/>
      <c r="B293" s="221"/>
      <c r="C293" s="222"/>
      <c r="D293" s="223" t="s">
        <v>143</v>
      </c>
      <c r="E293" s="224" t="s">
        <v>39</v>
      </c>
      <c r="F293" s="225" t="s">
        <v>474</v>
      </c>
      <c r="G293" s="222"/>
      <c r="H293" s="226">
        <v>44.759999999999998</v>
      </c>
      <c r="I293" s="227"/>
      <c r="J293" s="222"/>
      <c r="K293" s="222"/>
      <c r="L293" s="228"/>
      <c r="M293" s="229"/>
      <c r="N293" s="230"/>
      <c r="O293" s="230"/>
      <c r="P293" s="230"/>
      <c r="Q293" s="230"/>
      <c r="R293" s="230"/>
      <c r="S293" s="230"/>
      <c r="T293" s="23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2" t="s">
        <v>143</v>
      </c>
      <c r="AU293" s="232" t="s">
        <v>89</v>
      </c>
      <c r="AV293" s="13" t="s">
        <v>89</v>
      </c>
      <c r="AW293" s="13" t="s">
        <v>40</v>
      </c>
      <c r="AX293" s="13" t="s">
        <v>79</v>
      </c>
      <c r="AY293" s="232" t="s">
        <v>135</v>
      </c>
    </row>
    <row r="294" s="14" customFormat="1">
      <c r="A294" s="14"/>
      <c r="B294" s="233"/>
      <c r="C294" s="234"/>
      <c r="D294" s="223" t="s">
        <v>143</v>
      </c>
      <c r="E294" s="235" t="s">
        <v>39</v>
      </c>
      <c r="F294" s="236" t="s">
        <v>149</v>
      </c>
      <c r="G294" s="234"/>
      <c r="H294" s="237">
        <v>160.69999999999999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3" t="s">
        <v>143</v>
      </c>
      <c r="AU294" s="243" t="s">
        <v>89</v>
      </c>
      <c r="AV294" s="14" t="s">
        <v>141</v>
      </c>
      <c r="AW294" s="14" t="s">
        <v>40</v>
      </c>
      <c r="AX294" s="14" t="s">
        <v>87</v>
      </c>
      <c r="AY294" s="243" t="s">
        <v>135</v>
      </c>
    </row>
    <row r="295" s="2" customFormat="1" ht="14.4" customHeight="1">
      <c r="A295" s="41"/>
      <c r="B295" s="42"/>
      <c r="C295" s="208" t="s">
        <v>475</v>
      </c>
      <c r="D295" s="208" t="s">
        <v>137</v>
      </c>
      <c r="E295" s="209" t="s">
        <v>476</v>
      </c>
      <c r="F295" s="210" t="s">
        <v>477</v>
      </c>
      <c r="G295" s="211" t="s">
        <v>189</v>
      </c>
      <c r="H295" s="212">
        <v>11.550000000000001</v>
      </c>
      <c r="I295" s="213"/>
      <c r="J295" s="214">
        <f>ROUND(I295*H295,2)</f>
        <v>0</v>
      </c>
      <c r="K295" s="210" t="s">
        <v>140</v>
      </c>
      <c r="L295" s="47"/>
      <c r="M295" s="215" t="s">
        <v>39</v>
      </c>
      <c r="N295" s="216" t="s">
        <v>50</v>
      </c>
      <c r="O295" s="87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9" t="s">
        <v>141</v>
      </c>
      <c r="AT295" s="219" t="s">
        <v>137</v>
      </c>
      <c r="AU295" s="219" t="s">
        <v>89</v>
      </c>
      <c r="AY295" s="19" t="s">
        <v>135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19" t="s">
        <v>87</v>
      </c>
      <c r="BK295" s="220">
        <f>ROUND(I295*H295,2)</f>
        <v>0</v>
      </c>
      <c r="BL295" s="19" t="s">
        <v>141</v>
      </c>
      <c r="BM295" s="219" t="s">
        <v>478</v>
      </c>
    </row>
    <row r="296" s="13" customFormat="1">
      <c r="A296" s="13"/>
      <c r="B296" s="221"/>
      <c r="C296" s="222"/>
      <c r="D296" s="223" t="s">
        <v>143</v>
      </c>
      <c r="E296" s="224" t="s">
        <v>39</v>
      </c>
      <c r="F296" s="225" t="s">
        <v>464</v>
      </c>
      <c r="G296" s="222"/>
      <c r="H296" s="226">
        <v>11.550000000000001</v>
      </c>
      <c r="I296" s="227"/>
      <c r="J296" s="222"/>
      <c r="K296" s="222"/>
      <c r="L296" s="228"/>
      <c r="M296" s="229"/>
      <c r="N296" s="230"/>
      <c r="O296" s="230"/>
      <c r="P296" s="230"/>
      <c r="Q296" s="230"/>
      <c r="R296" s="230"/>
      <c r="S296" s="230"/>
      <c r="T296" s="23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2" t="s">
        <v>143</v>
      </c>
      <c r="AU296" s="232" t="s">
        <v>89</v>
      </c>
      <c r="AV296" s="13" t="s">
        <v>89</v>
      </c>
      <c r="AW296" s="13" t="s">
        <v>40</v>
      </c>
      <c r="AX296" s="13" t="s">
        <v>87</v>
      </c>
      <c r="AY296" s="232" t="s">
        <v>135</v>
      </c>
    </row>
    <row r="297" s="2" customFormat="1" ht="14.4" customHeight="1">
      <c r="A297" s="41"/>
      <c r="B297" s="42"/>
      <c r="C297" s="208" t="s">
        <v>479</v>
      </c>
      <c r="D297" s="208" t="s">
        <v>137</v>
      </c>
      <c r="E297" s="209" t="s">
        <v>480</v>
      </c>
      <c r="F297" s="210" t="s">
        <v>481</v>
      </c>
      <c r="G297" s="211" t="s">
        <v>189</v>
      </c>
      <c r="H297" s="212">
        <v>11.550000000000001</v>
      </c>
      <c r="I297" s="213"/>
      <c r="J297" s="214">
        <f>ROUND(I297*H297,2)</f>
        <v>0</v>
      </c>
      <c r="K297" s="210" t="s">
        <v>140</v>
      </c>
      <c r="L297" s="47"/>
      <c r="M297" s="215" t="s">
        <v>39</v>
      </c>
      <c r="N297" s="216" t="s">
        <v>50</v>
      </c>
      <c r="O297" s="87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9" t="s">
        <v>141</v>
      </c>
      <c r="AT297" s="219" t="s">
        <v>137</v>
      </c>
      <c r="AU297" s="219" t="s">
        <v>89</v>
      </c>
      <c r="AY297" s="19" t="s">
        <v>135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87</v>
      </c>
      <c r="BK297" s="220">
        <f>ROUND(I297*H297,2)</f>
        <v>0</v>
      </c>
      <c r="BL297" s="19" t="s">
        <v>141</v>
      </c>
      <c r="BM297" s="219" t="s">
        <v>482</v>
      </c>
    </row>
    <row r="298" s="13" customFormat="1">
      <c r="A298" s="13"/>
      <c r="B298" s="221"/>
      <c r="C298" s="222"/>
      <c r="D298" s="223" t="s">
        <v>143</v>
      </c>
      <c r="E298" s="224" t="s">
        <v>39</v>
      </c>
      <c r="F298" s="225" t="s">
        <v>483</v>
      </c>
      <c r="G298" s="222"/>
      <c r="H298" s="226">
        <v>11.550000000000001</v>
      </c>
      <c r="I298" s="227"/>
      <c r="J298" s="222"/>
      <c r="K298" s="222"/>
      <c r="L298" s="228"/>
      <c r="M298" s="229"/>
      <c r="N298" s="230"/>
      <c r="O298" s="230"/>
      <c r="P298" s="230"/>
      <c r="Q298" s="230"/>
      <c r="R298" s="230"/>
      <c r="S298" s="230"/>
      <c r="T298" s="23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2" t="s">
        <v>143</v>
      </c>
      <c r="AU298" s="232" t="s">
        <v>89</v>
      </c>
      <c r="AV298" s="13" t="s">
        <v>89</v>
      </c>
      <c r="AW298" s="13" t="s">
        <v>40</v>
      </c>
      <c r="AX298" s="13" t="s">
        <v>87</v>
      </c>
      <c r="AY298" s="232" t="s">
        <v>135</v>
      </c>
    </row>
    <row r="299" s="2" customFormat="1" ht="14.4" customHeight="1">
      <c r="A299" s="41"/>
      <c r="B299" s="42"/>
      <c r="C299" s="208" t="s">
        <v>484</v>
      </c>
      <c r="D299" s="208" t="s">
        <v>137</v>
      </c>
      <c r="E299" s="209" t="s">
        <v>485</v>
      </c>
      <c r="F299" s="210" t="s">
        <v>486</v>
      </c>
      <c r="G299" s="211" t="s">
        <v>189</v>
      </c>
      <c r="H299" s="212">
        <v>16.699999999999999</v>
      </c>
      <c r="I299" s="213"/>
      <c r="J299" s="214">
        <f>ROUND(I299*H299,2)</f>
        <v>0</v>
      </c>
      <c r="K299" s="210" t="s">
        <v>140</v>
      </c>
      <c r="L299" s="47"/>
      <c r="M299" s="215" t="s">
        <v>39</v>
      </c>
      <c r="N299" s="216" t="s">
        <v>50</v>
      </c>
      <c r="O299" s="87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9" t="s">
        <v>141</v>
      </c>
      <c r="AT299" s="219" t="s">
        <v>137</v>
      </c>
      <c r="AU299" s="219" t="s">
        <v>89</v>
      </c>
      <c r="AY299" s="19" t="s">
        <v>135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19" t="s">
        <v>87</v>
      </c>
      <c r="BK299" s="220">
        <f>ROUND(I299*H299,2)</f>
        <v>0</v>
      </c>
      <c r="BL299" s="19" t="s">
        <v>141</v>
      </c>
      <c r="BM299" s="219" t="s">
        <v>487</v>
      </c>
    </row>
    <row r="300" s="13" customFormat="1">
      <c r="A300" s="13"/>
      <c r="B300" s="221"/>
      <c r="C300" s="222"/>
      <c r="D300" s="223" t="s">
        <v>143</v>
      </c>
      <c r="E300" s="224" t="s">
        <v>39</v>
      </c>
      <c r="F300" s="225" t="s">
        <v>488</v>
      </c>
      <c r="G300" s="222"/>
      <c r="H300" s="226">
        <v>11.550000000000001</v>
      </c>
      <c r="I300" s="227"/>
      <c r="J300" s="222"/>
      <c r="K300" s="222"/>
      <c r="L300" s="228"/>
      <c r="M300" s="229"/>
      <c r="N300" s="230"/>
      <c r="O300" s="230"/>
      <c r="P300" s="230"/>
      <c r="Q300" s="230"/>
      <c r="R300" s="230"/>
      <c r="S300" s="230"/>
      <c r="T300" s="23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2" t="s">
        <v>143</v>
      </c>
      <c r="AU300" s="232" t="s">
        <v>89</v>
      </c>
      <c r="AV300" s="13" t="s">
        <v>89</v>
      </c>
      <c r="AW300" s="13" t="s">
        <v>40</v>
      </c>
      <c r="AX300" s="13" t="s">
        <v>79</v>
      </c>
      <c r="AY300" s="232" t="s">
        <v>135</v>
      </c>
    </row>
    <row r="301" s="13" customFormat="1">
      <c r="A301" s="13"/>
      <c r="B301" s="221"/>
      <c r="C301" s="222"/>
      <c r="D301" s="223" t="s">
        <v>143</v>
      </c>
      <c r="E301" s="224" t="s">
        <v>39</v>
      </c>
      <c r="F301" s="225" t="s">
        <v>489</v>
      </c>
      <c r="G301" s="222"/>
      <c r="H301" s="226">
        <v>5.1500000000000004</v>
      </c>
      <c r="I301" s="227"/>
      <c r="J301" s="222"/>
      <c r="K301" s="222"/>
      <c r="L301" s="228"/>
      <c r="M301" s="229"/>
      <c r="N301" s="230"/>
      <c r="O301" s="230"/>
      <c r="P301" s="230"/>
      <c r="Q301" s="230"/>
      <c r="R301" s="230"/>
      <c r="S301" s="230"/>
      <c r="T301" s="23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2" t="s">
        <v>143</v>
      </c>
      <c r="AU301" s="232" t="s">
        <v>89</v>
      </c>
      <c r="AV301" s="13" t="s">
        <v>89</v>
      </c>
      <c r="AW301" s="13" t="s">
        <v>40</v>
      </c>
      <c r="AX301" s="13" t="s">
        <v>79</v>
      </c>
      <c r="AY301" s="232" t="s">
        <v>135</v>
      </c>
    </row>
    <row r="302" s="14" customFormat="1">
      <c r="A302" s="14"/>
      <c r="B302" s="233"/>
      <c r="C302" s="234"/>
      <c r="D302" s="223" t="s">
        <v>143</v>
      </c>
      <c r="E302" s="235" t="s">
        <v>39</v>
      </c>
      <c r="F302" s="236" t="s">
        <v>149</v>
      </c>
      <c r="G302" s="234"/>
      <c r="H302" s="237">
        <v>16.699999999999999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3" t="s">
        <v>143</v>
      </c>
      <c r="AU302" s="243" t="s">
        <v>89</v>
      </c>
      <c r="AV302" s="14" t="s">
        <v>141</v>
      </c>
      <c r="AW302" s="14" t="s">
        <v>40</v>
      </c>
      <c r="AX302" s="14" t="s">
        <v>87</v>
      </c>
      <c r="AY302" s="243" t="s">
        <v>135</v>
      </c>
    </row>
    <row r="303" s="2" customFormat="1" ht="14.4" customHeight="1">
      <c r="A303" s="41"/>
      <c r="B303" s="42"/>
      <c r="C303" s="208" t="s">
        <v>490</v>
      </c>
      <c r="D303" s="208" t="s">
        <v>137</v>
      </c>
      <c r="E303" s="209" t="s">
        <v>491</v>
      </c>
      <c r="F303" s="210" t="s">
        <v>492</v>
      </c>
      <c r="G303" s="211" t="s">
        <v>189</v>
      </c>
      <c r="H303" s="212">
        <v>9.3000000000000007</v>
      </c>
      <c r="I303" s="213"/>
      <c r="J303" s="214">
        <f>ROUND(I303*H303,2)</f>
        <v>0</v>
      </c>
      <c r="K303" s="210" t="s">
        <v>140</v>
      </c>
      <c r="L303" s="47"/>
      <c r="M303" s="215" t="s">
        <v>39</v>
      </c>
      <c r="N303" s="216" t="s">
        <v>50</v>
      </c>
      <c r="O303" s="87"/>
      <c r="P303" s="217">
        <f>O303*H303</f>
        <v>0</v>
      </c>
      <c r="Q303" s="217">
        <v>3.0000000000000001E-05</v>
      </c>
      <c r="R303" s="217">
        <f>Q303*H303</f>
        <v>0.00027900000000000001</v>
      </c>
      <c r="S303" s="217">
        <v>0</v>
      </c>
      <c r="T303" s="218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9" t="s">
        <v>141</v>
      </c>
      <c r="AT303" s="219" t="s">
        <v>137</v>
      </c>
      <c r="AU303" s="219" t="s">
        <v>89</v>
      </c>
      <c r="AY303" s="19" t="s">
        <v>135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9" t="s">
        <v>87</v>
      </c>
      <c r="BK303" s="220">
        <f>ROUND(I303*H303,2)</f>
        <v>0</v>
      </c>
      <c r="BL303" s="19" t="s">
        <v>141</v>
      </c>
      <c r="BM303" s="219" t="s">
        <v>493</v>
      </c>
    </row>
    <row r="304" s="13" customFormat="1">
      <c r="A304" s="13"/>
      <c r="B304" s="221"/>
      <c r="C304" s="222"/>
      <c r="D304" s="223" t="s">
        <v>143</v>
      </c>
      <c r="E304" s="224" t="s">
        <v>39</v>
      </c>
      <c r="F304" s="225" t="s">
        <v>494</v>
      </c>
      <c r="G304" s="222"/>
      <c r="H304" s="226">
        <v>9.3000000000000007</v>
      </c>
      <c r="I304" s="227"/>
      <c r="J304" s="222"/>
      <c r="K304" s="222"/>
      <c r="L304" s="228"/>
      <c r="M304" s="229"/>
      <c r="N304" s="230"/>
      <c r="O304" s="230"/>
      <c r="P304" s="230"/>
      <c r="Q304" s="230"/>
      <c r="R304" s="230"/>
      <c r="S304" s="230"/>
      <c r="T304" s="23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2" t="s">
        <v>143</v>
      </c>
      <c r="AU304" s="232" t="s">
        <v>89</v>
      </c>
      <c r="AV304" s="13" t="s">
        <v>89</v>
      </c>
      <c r="AW304" s="13" t="s">
        <v>40</v>
      </c>
      <c r="AX304" s="13" t="s">
        <v>87</v>
      </c>
      <c r="AY304" s="232" t="s">
        <v>135</v>
      </c>
    </row>
    <row r="305" s="2" customFormat="1" ht="24.15" customHeight="1">
      <c r="A305" s="41"/>
      <c r="B305" s="42"/>
      <c r="C305" s="208" t="s">
        <v>495</v>
      </c>
      <c r="D305" s="208" t="s">
        <v>137</v>
      </c>
      <c r="E305" s="209" t="s">
        <v>496</v>
      </c>
      <c r="F305" s="210" t="s">
        <v>497</v>
      </c>
      <c r="G305" s="211" t="s">
        <v>189</v>
      </c>
      <c r="H305" s="212">
        <v>14</v>
      </c>
      <c r="I305" s="213"/>
      <c r="J305" s="214">
        <f>ROUND(I305*H305,2)</f>
        <v>0</v>
      </c>
      <c r="K305" s="210" t="s">
        <v>140</v>
      </c>
      <c r="L305" s="47"/>
      <c r="M305" s="215" t="s">
        <v>39</v>
      </c>
      <c r="N305" s="216" t="s">
        <v>50</v>
      </c>
      <c r="O305" s="87"/>
      <c r="P305" s="217">
        <f>O305*H305</f>
        <v>0</v>
      </c>
      <c r="Q305" s="217">
        <v>0.13095999999999999</v>
      </c>
      <c r="R305" s="217">
        <f>Q305*H305</f>
        <v>1.83344</v>
      </c>
      <c r="S305" s="217">
        <v>0</v>
      </c>
      <c r="T305" s="218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19" t="s">
        <v>141</v>
      </c>
      <c r="AT305" s="219" t="s">
        <v>137</v>
      </c>
      <c r="AU305" s="219" t="s">
        <v>89</v>
      </c>
      <c r="AY305" s="19" t="s">
        <v>135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9" t="s">
        <v>87</v>
      </c>
      <c r="BK305" s="220">
        <f>ROUND(I305*H305,2)</f>
        <v>0</v>
      </c>
      <c r="BL305" s="19" t="s">
        <v>141</v>
      </c>
      <c r="BM305" s="219" t="s">
        <v>498</v>
      </c>
    </row>
    <row r="306" s="2" customFormat="1" ht="14.4" customHeight="1">
      <c r="A306" s="41"/>
      <c r="B306" s="42"/>
      <c r="C306" s="265" t="s">
        <v>499</v>
      </c>
      <c r="D306" s="265" t="s">
        <v>302</v>
      </c>
      <c r="E306" s="266" t="s">
        <v>500</v>
      </c>
      <c r="F306" s="267" t="s">
        <v>501</v>
      </c>
      <c r="G306" s="268" t="s">
        <v>502</v>
      </c>
      <c r="H306" s="269">
        <v>51.408000000000001</v>
      </c>
      <c r="I306" s="270"/>
      <c r="J306" s="271">
        <f>ROUND(I306*H306,2)</f>
        <v>0</v>
      </c>
      <c r="K306" s="267" t="s">
        <v>140</v>
      </c>
      <c r="L306" s="272"/>
      <c r="M306" s="273" t="s">
        <v>39</v>
      </c>
      <c r="N306" s="274" t="s">
        <v>50</v>
      </c>
      <c r="O306" s="87"/>
      <c r="P306" s="217">
        <f>O306*H306</f>
        <v>0</v>
      </c>
      <c r="Q306" s="217">
        <v>0.0094999999999999998</v>
      </c>
      <c r="R306" s="217">
        <f>Q306*H306</f>
        <v>0.48837599999999998</v>
      </c>
      <c r="S306" s="217">
        <v>0</v>
      </c>
      <c r="T306" s="218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9" t="s">
        <v>177</v>
      </c>
      <c r="AT306" s="219" t="s">
        <v>302</v>
      </c>
      <c r="AU306" s="219" t="s">
        <v>89</v>
      </c>
      <c r="AY306" s="19" t="s">
        <v>135</v>
      </c>
      <c r="BE306" s="220">
        <f>IF(N306="základní",J306,0)</f>
        <v>0</v>
      </c>
      <c r="BF306" s="220">
        <f>IF(N306="snížená",J306,0)</f>
        <v>0</v>
      </c>
      <c r="BG306" s="220">
        <f>IF(N306="zákl. přenesená",J306,0)</f>
        <v>0</v>
      </c>
      <c r="BH306" s="220">
        <f>IF(N306="sníž. přenesená",J306,0)</f>
        <v>0</v>
      </c>
      <c r="BI306" s="220">
        <f>IF(N306="nulová",J306,0)</f>
        <v>0</v>
      </c>
      <c r="BJ306" s="19" t="s">
        <v>87</v>
      </c>
      <c r="BK306" s="220">
        <f>ROUND(I306*H306,2)</f>
        <v>0</v>
      </c>
      <c r="BL306" s="19" t="s">
        <v>141</v>
      </c>
      <c r="BM306" s="219" t="s">
        <v>503</v>
      </c>
    </row>
    <row r="307" s="13" customFormat="1">
      <c r="A307" s="13"/>
      <c r="B307" s="221"/>
      <c r="C307" s="222"/>
      <c r="D307" s="223" t="s">
        <v>143</v>
      </c>
      <c r="E307" s="224" t="s">
        <v>39</v>
      </c>
      <c r="F307" s="225" t="s">
        <v>504</v>
      </c>
      <c r="G307" s="222"/>
      <c r="H307" s="226">
        <v>51.408000000000001</v>
      </c>
      <c r="I307" s="227"/>
      <c r="J307" s="222"/>
      <c r="K307" s="222"/>
      <c r="L307" s="228"/>
      <c r="M307" s="229"/>
      <c r="N307" s="230"/>
      <c r="O307" s="230"/>
      <c r="P307" s="230"/>
      <c r="Q307" s="230"/>
      <c r="R307" s="230"/>
      <c r="S307" s="230"/>
      <c r="T307" s="23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2" t="s">
        <v>143</v>
      </c>
      <c r="AU307" s="232" t="s">
        <v>89</v>
      </c>
      <c r="AV307" s="13" t="s">
        <v>89</v>
      </c>
      <c r="AW307" s="13" t="s">
        <v>40</v>
      </c>
      <c r="AX307" s="13" t="s">
        <v>87</v>
      </c>
      <c r="AY307" s="232" t="s">
        <v>135</v>
      </c>
    </row>
    <row r="308" s="2" customFormat="1" ht="24.15" customHeight="1">
      <c r="A308" s="41"/>
      <c r="B308" s="42"/>
      <c r="C308" s="208" t="s">
        <v>505</v>
      </c>
      <c r="D308" s="208" t="s">
        <v>137</v>
      </c>
      <c r="E308" s="209" t="s">
        <v>506</v>
      </c>
      <c r="F308" s="210" t="s">
        <v>507</v>
      </c>
      <c r="G308" s="211" t="s">
        <v>189</v>
      </c>
      <c r="H308" s="212">
        <v>16.75</v>
      </c>
      <c r="I308" s="213"/>
      <c r="J308" s="214">
        <f>ROUND(I308*H308,2)</f>
        <v>0</v>
      </c>
      <c r="K308" s="210" t="s">
        <v>140</v>
      </c>
      <c r="L308" s="47"/>
      <c r="M308" s="215" t="s">
        <v>39</v>
      </c>
      <c r="N308" s="216" t="s">
        <v>50</v>
      </c>
      <c r="O308" s="87"/>
      <c r="P308" s="217">
        <f>O308*H308</f>
        <v>0</v>
      </c>
      <c r="Q308" s="217">
        <v>0</v>
      </c>
      <c r="R308" s="217">
        <f>Q308*H308</f>
        <v>0</v>
      </c>
      <c r="S308" s="217">
        <v>0.753</v>
      </c>
      <c r="T308" s="218">
        <f>S308*H308</f>
        <v>12.61275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9" t="s">
        <v>141</v>
      </c>
      <c r="AT308" s="219" t="s">
        <v>137</v>
      </c>
      <c r="AU308" s="219" t="s">
        <v>89</v>
      </c>
      <c r="AY308" s="19" t="s">
        <v>135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9" t="s">
        <v>87</v>
      </c>
      <c r="BK308" s="220">
        <f>ROUND(I308*H308,2)</f>
        <v>0</v>
      </c>
      <c r="BL308" s="19" t="s">
        <v>141</v>
      </c>
      <c r="BM308" s="219" t="s">
        <v>508</v>
      </c>
    </row>
    <row r="309" s="13" customFormat="1">
      <c r="A309" s="13"/>
      <c r="B309" s="221"/>
      <c r="C309" s="222"/>
      <c r="D309" s="223" t="s">
        <v>143</v>
      </c>
      <c r="E309" s="224" t="s">
        <v>39</v>
      </c>
      <c r="F309" s="225" t="s">
        <v>509</v>
      </c>
      <c r="G309" s="222"/>
      <c r="H309" s="226">
        <v>16.75</v>
      </c>
      <c r="I309" s="227"/>
      <c r="J309" s="222"/>
      <c r="K309" s="222"/>
      <c r="L309" s="228"/>
      <c r="M309" s="229"/>
      <c r="N309" s="230"/>
      <c r="O309" s="230"/>
      <c r="P309" s="230"/>
      <c r="Q309" s="230"/>
      <c r="R309" s="230"/>
      <c r="S309" s="230"/>
      <c r="T309" s="23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2" t="s">
        <v>143</v>
      </c>
      <c r="AU309" s="232" t="s">
        <v>89</v>
      </c>
      <c r="AV309" s="13" t="s">
        <v>89</v>
      </c>
      <c r="AW309" s="13" t="s">
        <v>40</v>
      </c>
      <c r="AX309" s="13" t="s">
        <v>87</v>
      </c>
      <c r="AY309" s="232" t="s">
        <v>135</v>
      </c>
    </row>
    <row r="310" s="2" customFormat="1" ht="37.8" customHeight="1">
      <c r="A310" s="41"/>
      <c r="B310" s="42"/>
      <c r="C310" s="208" t="s">
        <v>510</v>
      </c>
      <c r="D310" s="208" t="s">
        <v>137</v>
      </c>
      <c r="E310" s="209" t="s">
        <v>511</v>
      </c>
      <c r="F310" s="210" t="s">
        <v>512</v>
      </c>
      <c r="G310" s="211" t="s">
        <v>189</v>
      </c>
      <c r="H310" s="212">
        <v>1.8500000000000001</v>
      </c>
      <c r="I310" s="213"/>
      <c r="J310" s="214">
        <f>ROUND(I310*H310,2)</f>
        <v>0</v>
      </c>
      <c r="K310" s="210" t="s">
        <v>140</v>
      </c>
      <c r="L310" s="47"/>
      <c r="M310" s="215" t="s">
        <v>39</v>
      </c>
      <c r="N310" s="216" t="s">
        <v>50</v>
      </c>
      <c r="O310" s="87"/>
      <c r="P310" s="217">
        <f>O310*H310</f>
        <v>0</v>
      </c>
      <c r="Q310" s="217">
        <v>0</v>
      </c>
      <c r="R310" s="217">
        <f>Q310*H310</f>
        <v>0</v>
      </c>
      <c r="S310" s="217">
        <v>0.90000000000000002</v>
      </c>
      <c r="T310" s="218">
        <f>S310*H310</f>
        <v>1.665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9" t="s">
        <v>141</v>
      </c>
      <c r="AT310" s="219" t="s">
        <v>137</v>
      </c>
      <c r="AU310" s="219" t="s">
        <v>89</v>
      </c>
      <c r="AY310" s="19" t="s">
        <v>135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9" t="s">
        <v>87</v>
      </c>
      <c r="BK310" s="220">
        <f>ROUND(I310*H310,2)</f>
        <v>0</v>
      </c>
      <c r="BL310" s="19" t="s">
        <v>141</v>
      </c>
      <c r="BM310" s="219" t="s">
        <v>513</v>
      </c>
    </row>
    <row r="311" s="13" customFormat="1">
      <c r="A311" s="13"/>
      <c r="B311" s="221"/>
      <c r="C311" s="222"/>
      <c r="D311" s="223" t="s">
        <v>143</v>
      </c>
      <c r="E311" s="224" t="s">
        <v>39</v>
      </c>
      <c r="F311" s="225" t="s">
        <v>514</v>
      </c>
      <c r="G311" s="222"/>
      <c r="H311" s="226">
        <v>1.8500000000000001</v>
      </c>
      <c r="I311" s="227"/>
      <c r="J311" s="222"/>
      <c r="K311" s="222"/>
      <c r="L311" s="228"/>
      <c r="M311" s="229"/>
      <c r="N311" s="230"/>
      <c r="O311" s="230"/>
      <c r="P311" s="230"/>
      <c r="Q311" s="230"/>
      <c r="R311" s="230"/>
      <c r="S311" s="230"/>
      <c r="T311" s="23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2" t="s">
        <v>143</v>
      </c>
      <c r="AU311" s="232" t="s">
        <v>89</v>
      </c>
      <c r="AV311" s="13" t="s">
        <v>89</v>
      </c>
      <c r="AW311" s="13" t="s">
        <v>40</v>
      </c>
      <c r="AX311" s="13" t="s">
        <v>87</v>
      </c>
      <c r="AY311" s="232" t="s">
        <v>135</v>
      </c>
    </row>
    <row r="312" s="12" customFormat="1" ht="22.8" customHeight="1">
      <c r="A312" s="12"/>
      <c r="B312" s="192"/>
      <c r="C312" s="193"/>
      <c r="D312" s="194" t="s">
        <v>78</v>
      </c>
      <c r="E312" s="206" t="s">
        <v>515</v>
      </c>
      <c r="F312" s="206" t="s">
        <v>516</v>
      </c>
      <c r="G312" s="193"/>
      <c r="H312" s="193"/>
      <c r="I312" s="196"/>
      <c r="J312" s="207">
        <f>BK312</f>
        <v>0</v>
      </c>
      <c r="K312" s="193"/>
      <c r="L312" s="198"/>
      <c r="M312" s="199"/>
      <c r="N312" s="200"/>
      <c r="O312" s="200"/>
      <c r="P312" s="201">
        <f>SUM(P313:P323)</f>
        <v>0</v>
      </c>
      <c r="Q312" s="200"/>
      <c r="R312" s="201">
        <f>SUM(R313:R323)</f>
        <v>0</v>
      </c>
      <c r="S312" s="200"/>
      <c r="T312" s="202">
        <f>SUM(T313:T323)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3" t="s">
        <v>87</v>
      </c>
      <c r="AT312" s="204" t="s">
        <v>78</v>
      </c>
      <c r="AU312" s="204" t="s">
        <v>87</v>
      </c>
      <c r="AY312" s="203" t="s">
        <v>135</v>
      </c>
      <c r="BK312" s="205">
        <f>SUM(BK313:BK323)</f>
        <v>0</v>
      </c>
    </row>
    <row r="313" s="2" customFormat="1" ht="24.15" customHeight="1">
      <c r="A313" s="41"/>
      <c r="B313" s="42"/>
      <c r="C313" s="208" t="s">
        <v>517</v>
      </c>
      <c r="D313" s="208" t="s">
        <v>137</v>
      </c>
      <c r="E313" s="209" t="s">
        <v>518</v>
      </c>
      <c r="F313" s="210" t="s">
        <v>519</v>
      </c>
      <c r="G313" s="211" t="s">
        <v>276</v>
      </c>
      <c r="H313" s="212">
        <v>158.554</v>
      </c>
      <c r="I313" s="213"/>
      <c r="J313" s="214">
        <f>ROUND(I313*H313,2)</f>
        <v>0</v>
      </c>
      <c r="K313" s="210" t="s">
        <v>140</v>
      </c>
      <c r="L313" s="47"/>
      <c r="M313" s="215" t="s">
        <v>39</v>
      </c>
      <c r="N313" s="216" t="s">
        <v>50</v>
      </c>
      <c r="O313" s="87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9" t="s">
        <v>141</v>
      </c>
      <c r="AT313" s="219" t="s">
        <v>137</v>
      </c>
      <c r="AU313" s="219" t="s">
        <v>89</v>
      </c>
      <c r="AY313" s="19" t="s">
        <v>135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9" t="s">
        <v>87</v>
      </c>
      <c r="BK313" s="220">
        <f>ROUND(I313*H313,2)</f>
        <v>0</v>
      </c>
      <c r="BL313" s="19" t="s">
        <v>141</v>
      </c>
      <c r="BM313" s="219" t="s">
        <v>520</v>
      </c>
    </row>
    <row r="314" s="2" customFormat="1" ht="24.15" customHeight="1">
      <c r="A314" s="41"/>
      <c r="B314" s="42"/>
      <c r="C314" s="208" t="s">
        <v>521</v>
      </c>
      <c r="D314" s="208" t="s">
        <v>137</v>
      </c>
      <c r="E314" s="209" t="s">
        <v>522</v>
      </c>
      <c r="F314" s="210" t="s">
        <v>523</v>
      </c>
      <c r="G314" s="211" t="s">
        <v>276</v>
      </c>
      <c r="H314" s="212">
        <v>4598.0659999999998</v>
      </c>
      <c r="I314" s="213"/>
      <c r="J314" s="214">
        <f>ROUND(I314*H314,2)</f>
        <v>0</v>
      </c>
      <c r="K314" s="210" t="s">
        <v>140</v>
      </c>
      <c r="L314" s="47"/>
      <c r="M314" s="215" t="s">
        <v>39</v>
      </c>
      <c r="N314" s="216" t="s">
        <v>50</v>
      </c>
      <c r="O314" s="87"/>
      <c r="P314" s="217">
        <f>O314*H314</f>
        <v>0</v>
      </c>
      <c r="Q314" s="217">
        <v>0</v>
      </c>
      <c r="R314" s="217">
        <f>Q314*H314</f>
        <v>0</v>
      </c>
      <c r="S314" s="217">
        <v>0</v>
      </c>
      <c r="T314" s="218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9" t="s">
        <v>141</v>
      </c>
      <c r="AT314" s="219" t="s">
        <v>137</v>
      </c>
      <c r="AU314" s="219" t="s">
        <v>89</v>
      </c>
      <c r="AY314" s="19" t="s">
        <v>135</v>
      </c>
      <c r="BE314" s="220">
        <f>IF(N314="základní",J314,0)</f>
        <v>0</v>
      </c>
      <c r="BF314" s="220">
        <f>IF(N314="snížená",J314,0)</f>
        <v>0</v>
      </c>
      <c r="BG314" s="220">
        <f>IF(N314="zákl. přenesená",J314,0)</f>
        <v>0</v>
      </c>
      <c r="BH314" s="220">
        <f>IF(N314="sníž. přenesená",J314,0)</f>
        <v>0</v>
      </c>
      <c r="BI314" s="220">
        <f>IF(N314="nulová",J314,0)</f>
        <v>0</v>
      </c>
      <c r="BJ314" s="19" t="s">
        <v>87</v>
      </c>
      <c r="BK314" s="220">
        <f>ROUND(I314*H314,2)</f>
        <v>0</v>
      </c>
      <c r="BL314" s="19" t="s">
        <v>141</v>
      </c>
      <c r="BM314" s="219" t="s">
        <v>524</v>
      </c>
    </row>
    <row r="315" s="2" customFormat="1">
      <c r="A315" s="41"/>
      <c r="B315" s="42"/>
      <c r="C315" s="43"/>
      <c r="D315" s="223" t="s">
        <v>407</v>
      </c>
      <c r="E315" s="43"/>
      <c r="F315" s="275" t="s">
        <v>525</v>
      </c>
      <c r="G315" s="43"/>
      <c r="H315" s="43"/>
      <c r="I315" s="276"/>
      <c r="J315" s="43"/>
      <c r="K315" s="43"/>
      <c r="L315" s="47"/>
      <c r="M315" s="277"/>
      <c r="N315" s="278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407</v>
      </c>
      <c r="AU315" s="19" t="s">
        <v>89</v>
      </c>
    </row>
    <row r="316" s="13" customFormat="1">
      <c r="A316" s="13"/>
      <c r="B316" s="221"/>
      <c r="C316" s="222"/>
      <c r="D316" s="223" t="s">
        <v>143</v>
      </c>
      <c r="E316" s="222"/>
      <c r="F316" s="225" t="s">
        <v>526</v>
      </c>
      <c r="G316" s="222"/>
      <c r="H316" s="226">
        <v>4598.0659999999998</v>
      </c>
      <c r="I316" s="227"/>
      <c r="J316" s="222"/>
      <c r="K316" s="222"/>
      <c r="L316" s="228"/>
      <c r="M316" s="229"/>
      <c r="N316" s="230"/>
      <c r="O316" s="230"/>
      <c r="P316" s="230"/>
      <c r="Q316" s="230"/>
      <c r="R316" s="230"/>
      <c r="S316" s="230"/>
      <c r="T316" s="23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2" t="s">
        <v>143</v>
      </c>
      <c r="AU316" s="232" t="s">
        <v>89</v>
      </c>
      <c r="AV316" s="13" t="s">
        <v>89</v>
      </c>
      <c r="AW316" s="13" t="s">
        <v>4</v>
      </c>
      <c r="AX316" s="13" t="s">
        <v>87</v>
      </c>
      <c r="AY316" s="232" t="s">
        <v>135</v>
      </c>
    </row>
    <row r="317" s="2" customFormat="1" ht="24.15" customHeight="1">
      <c r="A317" s="41"/>
      <c r="B317" s="42"/>
      <c r="C317" s="208" t="s">
        <v>527</v>
      </c>
      <c r="D317" s="208" t="s">
        <v>137</v>
      </c>
      <c r="E317" s="209" t="s">
        <v>528</v>
      </c>
      <c r="F317" s="210" t="s">
        <v>529</v>
      </c>
      <c r="G317" s="211" t="s">
        <v>276</v>
      </c>
      <c r="H317" s="212">
        <v>1.665</v>
      </c>
      <c r="I317" s="213"/>
      <c r="J317" s="214">
        <f>ROUND(I317*H317,2)</f>
        <v>0</v>
      </c>
      <c r="K317" s="210" t="s">
        <v>140</v>
      </c>
      <c r="L317" s="47"/>
      <c r="M317" s="215" t="s">
        <v>39</v>
      </c>
      <c r="N317" s="216" t="s">
        <v>50</v>
      </c>
      <c r="O317" s="87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9" t="s">
        <v>141</v>
      </c>
      <c r="AT317" s="219" t="s">
        <v>137</v>
      </c>
      <c r="AU317" s="219" t="s">
        <v>89</v>
      </c>
      <c r="AY317" s="19" t="s">
        <v>135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9" t="s">
        <v>87</v>
      </c>
      <c r="BK317" s="220">
        <f>ROUND(I317*H317,2)</f>
        <v>0</v>
      </c>
      <c r="BL317" s="19" t="s">
        <v>141</v>
      </c>
      <c r="BM317" s="219" t="s">
        <v>530</v>
      </c>
    </row>
    <row r="318" s="2" customFormat="1" ht="24.15" customHeight="1">
      <c r="A318" s="41"/>
      <c r="B318" s="42"/>
      <c r="C318" s="208" t="s">
        <v>531</v>
      </c>
      <c r="D318" s="208" t="s">
        <v>137</v>
      </c>
      <c r="E318" s="209" t="s">
        <v>532</v>
      </c>
      <c r="F318" s="210" t="s">
        <v>533</v>
      </c>
      <c r="G318" s="211" t="s">
        <v>276</v>
      </c>
      <c r="H318" s="212">
        <v>41.158999999999999</v>
      </c>
      <c r="I318" s="213"/>
      <c r="J318" s="214">
        <f>ROUND(I318*H318,2)</f>
        <v>0</v>
      </c>
      <c r="K318" s="210" t="s">
        <v>140</v>
      </c>
      <c r="L318" s="47"/>
      <c r="M318" s="215" t="s">
        <v>39</v>
      </c>
      <c r="N318" s="216" t="s">
        <v>50</v>
      </c>
      <c r="O318" s="87"/>
      <c r="P318" s="217">
        <f>O318*H318</f>
        <v>0</v>
      </c>
      <c r="Q318" s="217">
        <v>0</v>
      </c>
      <c r="R318" s="217">
        <f>Q318*H318</f>
        <v>0</v>
      </c>
      <c r="S318" s="217">
        <v>0</v>
      </c>
      <c r="T318" s="218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9" t="s">
        <v>141</v>
      </c>
      <c r="AT318" s="219" t="s">
        <v>137</v>
      </c>
      <c r="AU318" s="219" t="s">
        <v>89</v>
      </c>
      <c r="AY318" s="19" t="s">
        <v>135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19" t="s">
        <v>87</v>
      </c>
      <c r="BK318" s="220">
        <f>ROUND(I318*H318,2)</f>
        <v>0</v>
      </c>
      <c r="BL318" s="19" t="s">
        <v>141</v>
      </c>
      <c r="BM318" s="219" t="s">
        <v>534</v>
      </c>
    </row>
    <row r="319" s="13" customFormat="1">
      <c r="A319" s="13"/>
      <c r="B319" s="221"/>
      <c r="C319" s="222"/>
      <c r="D319" s="223" t="s">
        <v>143</v>
      </c>
      <c r="E319" s="224" t="s">
        <v>39</v>
      </c>
      <c r="F319" s="225" t="s">
        <v>535</v>
      </c>
      <c r="G319" s="222"/>
      <c r="H319" s="226">
        <v>41.158999999999999</v>
      </c>
      <c r="I319" s="227"/>
      <c r="J319" s="222"/>
      <c r="K319" s="222"/>
      <c r="L319" s="228"/>
      <c r="M319" s="229"/>
      <c r="N319" s="230"/>
      <c r="O319" s="230"/>
      <c r="P319" s="230"/>
      <c r="Q319" s="230"/>
      <c r="R319" s="230"/>
      <c r="S319" s="230"/>
      <c r="T319" s="23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2" t="s">
        <v>143</v>
      </c>
      <c r="AU319" s="232" t="s">
        <v>89</v>
      </c>
      <c r="AV319" s="13" t="s">
        <v>89</v>
      </c>
      <c r="AW319" s="13" t="s">
        <v>40</v>
      </c>
      <c r="AX319" s="13" t="s">
        <v>87</v>
      </c>
      <c r="AY319" s="232" t="s">
        <v>135</v>
      </c>
    </row>
    <row r="320" s="2" customFormat="1" ht="24.15" customHeight="1">
      <c r="A320" s="41"/>
      <c r="B320" s="42"/>
      <c r="C320" s="208" t="s">
        <v>536</v>
      </c>
      <c r="D320" s="208" t="s">
        <v>137</v>
      </c>
      <c r="E320" s="209" t="s">
        <v>537</v>
      </c>
      <c r="F320" s="210" t="s">
        <v>275</v>
      </c>
      <c r="G320" s="211" t="s">
        <v>276</v>
      </c>
      <c r="H320" s="212">
        <v>80.457999999999998</v>
      </c>
      <c r="I320" s="213"/>
      <c r="J320" s="214">
        <f>ROUND(I320*H320,2)</f>
        <v>0</v>
      </c>
      <c r="K320" s="210" t="s">
        <v>140</v>
      </c>
      <c r="L320" s="47"/>
      <c r="M320" s="215" t="s">
        <v>39</v>
      </c>
      <c r="N320" s="216" t="s">
        <v>50</v>
      </c>
      <c r="O320" s="87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9" t="s">
        <v>141</v>
      </c>
      <c r="AT320" s="219" t="s">
        <v>137</v>
      </c>
      <c r="AU320" s="219" t="s">
        <v>89</v>
      </c>
      <c r="AY320" s="19" t="s">
        <v>135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19" t="s">
        <v>87</v>
      </c>
      <c r="BK320" s="220">
        <f>ROUND(I320*H320,2)</f>
        <v>0</v>
      </c>
      <c r="BL320" s="19" t="s">
        <v>141</v>
      </c>
      <c r="BM320" s="219" t="s">
        <v>538</v>
      </c>
    </row>
    <row r="321" s="13" customFormat="1">
      <c r="A321" s="13"/>
      <c r="B321" s="221"/>
      <c r="C321" s="222"/>
      <c r="D321" s="223" t="s">
        <v>143</v>
      </c>
      <c r="E321" s="224" t="s">
        <v>39</v>
      </c>
      <c r="F321" s="225" t="s">
        <v>539</v>
      </c>
      <c r="G321" s="222"/>
      <c r="H321" s="226">
        <v>80.457999999999998</v>
      </c>
      <c r="I321" s="227"/>
      <c r="J321" s="222"/>
      <c r="K321" s="222"/>
      <c r="L321" s="228"/>
      <c r="M321" s="229"/>
      <c r="N321" s="230"/>
      <c r="O321" s="230"/>
      <c r="P321" s="230"/>
      <c r="Q321" s="230"/>
      <c r="R321" s="230"/>
      <c r="S321" s="230"/>
      <c r="T321" s="23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2" t="s">
        <v>143</v>
      </c>
      <c r="AU321" s="232" t="s">
        <v>89</v>
      </c>
      <c r="AV321" s="13" t="s">
        <v>89</v>
      </c>
      <c r="AW321" s="13" t="s">
        <v>40</v>
      </c>
      <c r="AX321" s="13" t="s">
        <v>87</v>
      </c>
      <c r="AY321" s="232" t="s">
        <v>135</v>
      </c>
    </row>
    <row r="322" s="2" customFormat="1" ht="24.15" customHeight="1">
      <c r="A322" s="41"/>
      <c r="B322" s="42"/>
      <c r="C322" s="208" t="s">
        <v>540</v>
      </c>
      <c r="D322" s="208" t="s">
        <v>137</v>
      </c>
      <c r="E322" s="209" t="s">
        <v>541</v>
      </c>
      <c r="F322" s="210" t="s">
        <v>542</v>
      </c>
      <c r="G322" s="211" t="s">
        <v>276</v>
      </c>
      <c r="H322" s="212">
        <v>35.271999999999998</v>
      </c>
      <c r="I322" s="213"/>
      <c r="J322" s="214">
        <f>ROUND(I322*H322,2)</f>
        <v>0</v>
      </c>
      <c r="K322" s="210" t="s">
        <v>140</v>
      </c>
      <c r="L322" s="47"/>
      <c r="M322" s="215" t="s">
        <v>39</v>
      </c>
      <c r="N322" s="216" t="s">
        <v>50</v>
      </c>
      <c r="O322" s="87"/>
      <c r="P322" s="217">
        <f>O322*H322</f>
        <v>0</v>
      </c>
      <c r="Q322" s="217">
        <v>0</v>
      </c>
      <c r="R322" s="217">
        <f>Q322*H322</f>
        <v>0</v>
      </c>
      <c r="S322" s="217">
        <v>0</v>
      </c>
      <c r="T322" s="218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9" t="s">
        <v>141</v>
      </c>
      <c r="AT322" s="219" t="s">
        <v>137</v>
      </c>
      <c r="AU322" s="219" t="s">
        <v>89</v>
      </c>
      <c r="AY322" s="19" t="s">
        <v>135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9" t="s">
        <v>87</v>
      </c>
      <c r="BK322" s="220">
        <f>ROUND(I322*H322,2)</f>
        <v>0</v>
      </c>
      <c r="BL322" s="19" t="s">
        <v>141</v>
      </c>
      <c r="BM322" s="219" t="s">
        <v>543</v>
      </c>
    </row>
    <row r="323" s="13" customFormat="1">
      <c r="A323" s="13"/>
      <c r="B323" s="221"/>
      <c r="C323" s="222"/>
      <c r="D323" s="223" t="s">
        <v>143</v>
      </c>
      <c r="E323" s="224" t="s">
        <v>39</v>
      </c>
      <c r="F323" s="225" t="s">
        <v>544</v>
      </c>
      <c r="G323" s="222"/>
      <c r="H323" s="226">
        <v>35.271999999999998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2" t="s">
        <v>143</v>
      </c>
      <c r="AU323" s="232" t="s">
        <v>89</v>
      </c>
      <c r="AV323" s="13" t="s">
        <v>89</v>
      </c>
      <c r="AW323" s="13" t="s">
        <v>40</v>
      </c>
      <c r="AX323" s="13" t="s">
        <v>87</v>
      </c>
      <c r="AY323" s="232" t="s">
        <v>135</v>
      </c>
    </row>
    <row r="324" s="12" customFormat="1" ht="22.8" customHeight="1">
      <c r="A324" s="12"/>
      <c r="B324" s="192"/>
      <c r="C324" s="193"/>
      <c r="D324" s="194" t="s">
        <v>78</v>
      </c>
      <c r="E324" s="206" t="s">
        <v>545</v>
      </c>
      <c r="F324" s="206" t="s">
        <v>546</v>
      </c>
      <c r="G324" s="193"/>
      <c r="H324" s="193"/>
      <c r="I324" s="196"/>
      <c r="J324" s="207">
        <f>BK324</f>
        <v>0</v>
      </c>
      <c r="K324" s="193"/>
      <c r="L324" s="198"/>
      <c r="M324" s="199"/>
      <c r="N324" s="200"/>
      <c r="O324" s="200"/>
      <c r="P324" s="201">
        <f>SUM(P325:P326)</f>
        <v>0</v>
      </c>
      <c r="Q324" s="200"/>
      <c r="R324" s="201">
        <f>SUM(R325:R326)</f>
        <v>0</v>
      </c>
      <c r="S324" s="200"/>
      <c r="T324" s="202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3" t="s">
        <v>87</v>
      </c>
      <c r="AT324" s="204" t="s">
        <v>78</v>
      </c>
      <c r="AU324" s="204" t="s">
        <v>87</v>
      </c>
      <c r="AY324" s="203" t="s">
        <v>135</v>
      </c>
      <c r="BK324" s="205">
        <f>SUM(BK325:BK326)</f>
        <v>0</v>
      </c>
    </row>
    <row r="325" s="2" customFormat="1" ht="24.15" customHeight="1">
      <c r="A325" s="41"/>
      <c r="B325" s="42"/>
      <c r="C325" s="208" t="s">
        <v>547</v>
      </c>
      <c r="D325" s="208" t="s">
        <v>137</v>
      </c>
      <c r="E325" s="209" t="s">
        <v>548</v>
      </c>
      <c r="F325" s="210" t="s">
        <v>549</v>
      </c>
      <c r="G325" s="211" t="s">
        <v>276</v>
      </c>
      <c r="H325" s="212">
        <v>179.32300000000001</v>
      </c>
      <c r="I325" s="213"/>
      <c r="J325" s="214">
        <f>ROUND(I325*H325,2)</f>
        <v>0</v>
      </c>
      <c r="K325" s="210" t="s">
        <v>140</v>
      </c>
      <c r="L325" s="47"/>
      <c r="M325" s="215" t="s">
        <v>39</v>
      </c>
      <c r="N325" s="216" t="s">
        <v>50</v>
      </c>
      <c r="O325" s="87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9" t="s">
        <v>141</v>
      </c>
      <c r="AT325" s="219" t="s">
        <v>137</v>
      </c>
      <c r="AU325" s="219" t="s">
        <v>89</v>
      </c>
      <c r="AY325" s="19" t="s">
        <v>135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9" t="s">
        <v>87</v>
      </c>
      <c r="BK325" s="220">
        <f>ROUND(I325*H325,2)</f>
        <v>0</v>
      </c>
      <c r="BL325" s="19" t="s">
        <v>141</v>
      </c>
      <c r="BM325" s="219" t="s">
        <v>550</v>
      </c>
    </row>
    <row r="326" s="2" customFormat="1" ht="24.15" customHeight="1">
      <c r="A326" s="41"/>
      <c r="B326" s="42"/>
      <c r="C326" s="208" t="s">
        <v>551</v>
      </c>
      <c r="D326" s="208" t="s">
        <v>137</v>
      </c>
      <c r="E326" s="209" t="s">
        <v>552</v>
      </c>
      <c r="F326" s="210" t="s">
        <v>553</v>
      </c>
      <c r="G326" s="211" t="s">
        <v>276</v>
      </c>
      <c r="H326" s="212">
        <v>179.32300000000001</v>
      </c>
      <c r="I326" s="213"/>
      <c r="J326" s="214">
        <f>ROUND(I326*H326,2)</f>
        <v>0</v>
      </c>
      <c r="K326" s="210" t="s">
        <v>140</v>
      </c>
      <c r="L326" s="47"/>
      <c r="M326" s="215" t="s">
        <v>39</v>
      </c>
      <c r="N326" s="216" t="s">
        <v>50</v>
      </c>
      <c r="O326" s="87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9" t="s">
        <v>141</v>
      </c>
      <c r="AT326" s="219" t="s">
        <v>137</v>
      </c>
      <c r="AU326" s="219" t="s">
        <v>89</v>
      </c>
      <c r="AY326" s="19" t="s">
        <v>135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87</v>
      </c>
      <c r="BK326" s="220">
        <f>ROUND(I326*H326,2)</f>
        <v>0</v>
      </c>
      <c r="BL326" s="19" t="s">
        <v>141</v>
      </c>
      <c r="BM326" s="219" t="s">
        <v>554</v>
      </c>
    </row>
    <row r="327" s="12" customFormat="1" ht="25.92" customHeight="1">
      <c r="A327" s="12"/>
      <c r="B327" s="192"/>
      <c r="C327" s="193"/>
      <c r="D327" s="194" t="s">
        <v>78</v>
      </c>
      <c r="E327" s="195" t="s">
        <v>555</v>
      </c>
      <c r="F327" s="195" t="s">
        <v>556</v>
      </c>
      <c r="G327" s="193"/>
      <c r="H327" s="193"/>
      <c r="I327" s="196"/>
      <c r="J327" s="197">
        <f>BK327</f>
        <v>0</v>
      </c>
      <c r="K327" s="193"/>
      <c r="L327" s="198"/>
      <c r="M327" s="199"/>
      <c r="N327" s="200"/>
      <c r="O327" s="200"/>
      <c r="P327" s="201">
        <f>P328</f>
        <v>0</v>
      </c>
      <c r="Q327" s="200"/>
      <c r="R327" s="201">
        <f>R328</f>
        <v>0.043359999999999996</v>
      </c>
      <c r="S327" s="200"/>
      <c r="T327" s="202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3" t="s">
        <v>89</v>
      </c>
      <c r="AT327" s="204" t="s">
        <v>78</v>
      </c>
      <c r="AU327" s="204" t="s">
        <v>79</v>
      </c>
      <c r="AY327" s="203" t="s">
        <v>135</v>
      </c>
      <c r="BK327" s="205">
        <f>BK328</f>
        <v>0</v>
      </c>
    </row>
    <row r="328" s="12" customFormat="1" ht="22.8" customHeight="1">
      <c r="A328" s="12"/>
      <c r="B328" s="192"/>
      <c r="C328" s="193"/>
      <c r="D328" s="194" t="s">
        <v>78</v>
      </c>
      <c r="E328" s="206" t="s">
        <v>557</v>
      </c>
      <c r="F328" s="206" t="s">
        <v>558</v>
      </c>
      <c r="G328" s="193"/>
      <c r="H328" s="193"/>
      <c r="I328" s="196"/>
      <c r="J328" s="207">
        <f>BK328</f>
        <v>0</v>
      </c>
      <c r="K328" s="193"/>
      <c r="L328" s="198"/>
      <c r="M328" s="199"/>
      <c r="N328" s="200"/>
      <c r="O328" s="200"/>
      <c r="P328" s="201">
        <f>SUM(P329:P335)</f>
        <v>0</v>
      </c>
      <c r="Q328" s="200"/>
      <c r="R328" s="201">
        <f>SUM(R329:R335)</f>
        <v>0.043359999999999996</v>
      </c>
      <c r="S328" s="200"/>
      <c r="T328" s="202">
        <f>SUM(T329:T335)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3" t="s">
        <v>89</v>
      </c>
      <c r="AT328" s="204" t="s">
        <v>78</v>
      </c>
      <c r="AU328" s="204" t="s">
        <v>87</v>
      </c>
      <c r="AY328" s="203" t="s">
        <v>135</v>
      </c>
      <c r="BK328" s="205">
        <f>SUM(BK329:BK335)</f>
        <v>0</v>
      </c>
    </row>
    <row r="329" s="2" customFormat="1" ht="14.4" customHeight="1">
      <c r="A329" s="41"/>
      <c r="B329" s="42"/>
      <c r="C329" s="208" t="s">
        <v>559</v>
      </c>
      <c r="D329" s="208" t="s">
        <v>137</v>
      </c>
      <c r="E329" s="209" t="s">
        <v>560</v>
      </c>
      <c r="F329" s="210" t="s">
        <v>561</v>
      </c>
      <c r="G329" s="211" t="s">
        <v>95</v>
      </c>
      <c r="H329" s="212">
        <v>55.920000000000002</v>
      </c>
      <c r="I329" s="213"/>
      <c r="J329" s="214">
        <f>ROUND(I329*H329,2)</f>
        <v>0</v>
      </c>
      <c r="K329" s="210" t="s">
        <v>140</v>
      </c>
      <c r="L329" s="47"/>
      <c r="M329" s="215" t="s">
        <v>39</v>
      </c>
      <c r="N329" s="216" t="s">
        <v>50</v>
      </c>
      <c r="O329" s="87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9" t="s">
        <v>231</v>
      </c>
      <c r="AT329" s="219" t="s">
        <v>137</v>
      </c>
      <c r="AU329" s="219" t="s">
        <v>89</v>
      </c>
      <c r="AY329" s="19" t="s">
        <v>135</v>
      </c>
      <c r="BE329" s="220">
        <f>IF(N329="základní",J329,0)</f>
        <v>0</v>
      </c>
      <c r="BF329" s="220">
        <f>IF(N329="snížená",J329,0)</f>
        <v>0</v>
      </c>
      <c r="BG329" s="220">
        <f>IF(N329="zákl. přenesená",J329,0)</f>
        <v>0</v>
      </c>
      <c r="BH329" s="220">
        <f>IF(N329="sníž. přenesená",J329,0)</f>
        <v>0</v>
      </c>
      <c r="BI329" s="220">
        <f>IF(N329="nulová",J329,0)</f>
        <v>0</v>
      </c>
      <c r="BJ329" s="19" t="s">
        <v>87</v>
      </c>
      <c r="BK329" s="220">
        <f>ROUND(I329*H329,2)</f>
        <v>0</v>
      </c>
      <c r="BL329" s="19" t="s">
        <v>231</v>
      </c>
      <c r="BM329" s="219" t="s">
        <v>562</v>
      </c>
    </row>
    <row r="330" s="13" customFormat="1">
      <c r="A330" s="13"/>
      <c r="B330" s="221"/>
      <c r="C330" s="222"/>
      <c r="D330" s="223" t="s">
        <v>143</v>
      </c>
      <c r="E330" s="224" t="s">
        <v>39</v>
      </c>
      <c r="F330" s="225" t="s">
        <v>563</v>
      </c>
      <c r="G330" s="222"/>
      <c r="H330" s="226">
        <v>55.920000000000002</v>
      </c>
      <c r="I330" s="227"/>
      <c r="J330" s="222"/>
      <c r="K330" s="222"/>
      <c r="L330" s="228"/>
      <c r="M330" s="229"/>
      <c r="N330" s="230"/>
      <c r="O330" s="230"/>
      <c r="P330" s="230"/>
      <c r="Q330" s="230"/>
      <c r="R330" s="230"/>
      <c r="S330" s="230"/>
      <c r="T330" s="23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2" t="s">
        <v>143</v>
      </c>
      <c r="AU330" s="232" t="s">
        <v>89</v>
      </c>
      <c r="AV330" s="13" t="s">
        <v>89</v>
      </c>
      <c r="AW330" s="13" t="s">
        <v>40</v>
      </c>
      <c r="AX330" s="13" t="s">
        <v>87</v>
      </c>
      <c r="AY330" s="232" t="s">
        <v>135</v>
      </c>
    </row>
    <row r="331" s="2" customFormat="1" ht="14.4" customHeight="1">
      <c r="A331" s="41"/>
      <c r="B331" s="42"/>
      <c r="C331" s="265" t="s">
        <v>564</v>
      </c>
      <c r="D331" s="265" t="s">
        <v>302</v>
      </c>
      <c r="E331" s="266" t="s">
        <v>565</v>
      </c>
      <c r="F331" s="267" t="s">
        <v>566</v>
      </c>
      <c r="G331" s="268" t="s">
        <v>276</v>
      </c>
      <c r="H331" s="269">
        <v>0.019</v>
      </c>
      <c r="I331" s="270"/>
      <c r="J331" s="271">
        <f>ROUND(I331*H331,2)</f>
        <v>0</v>
      </c>
      <c r="K331" s="267" t="s">
        <v>140</v>
      </c>
      <c r="L331" s="272"/>
      <c r="M331" s="273" t="s">
        <v>39</v>
      </c>
      <c r="N331" s="274" t="s">
        <v>50</v>
      </c>
      <c r="O331" s="87"/>
      <c r="P331" s="217">
        <f>O331*H331</f>
        <v>0</v>
      </c>
      <c r="Q331" s="217">
        <v>1</v>
      </c>
      <c r="R331" s="217">
        <f>Q331*H331</f>
        <v>0.019</v>
      </c>
      <c r="S331" s="217">
        <v>0</v>
      </c>
      <c r="T331" s="218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9" t="s">
        <v>320</v>
      </c>
      <c r="AT331" s="219" t="s">
        <v>302</v>
      </c>
      <c r="AU331" s="219" t="s">
        <v>89</v>
      </c>
      <c r="AY331" s="19" t="s">
        <v>135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9" t="s">
        <v>87</v>
      </c>
      <c r="BK331" s="220">
        <f>ROUND(I331*H331,2)</f>
        <v>0</v>
      </c>
      <c r="BL331" s="19" t="s">
        <v>231</v>
      </c>
      <c r="BM331" s="219" t="s">
        <v>567</v>
      </c>
    </row>
    <row r="332" s="13" customFormat="1">
      <c r="A332" s="13"/>
      <c r="B332" s="221"/>
      <c r="C332" s="222"/>
      <c r="D332" s="223" t="s">
        <v>143</v>
      </c>
      <c r="E332" s="222"/>
      <c r="F332" s="225" t="s">
        <v>568</v>
      </c>
      <c r="G332" s="222"/>
      <c r="H332" s="226">
        <v>0.019</v>
      </c>
      <c r="I332" s="227"/>
      <c r="J332" s="222"/>
      <c r="K332" s="222"/>
      <c r="L332" s="228"/>
      <c r="M332" s="229"/>
      <c r="N332" s="230"/>
      <c r="O332" s="230"/>
      <c r="P332" s="230"/>
      <c r="Q332" s="230"/>
      <c r="R332" s="230"/>
      <c r="S332" s="230"/>
      <c r="T332" s="23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2" t="s">
        <v>143</v>
      </c>
      <c r="AU332" s="232" t="s">
        <v>89</v>
      </c>
      <c r="AV332" s="13" t="s">
        <v>89</v>
      </c>
      <c r="AW332" s="13" t="s">
        <v>4</v>
      </c>
      <c r="AX332" s="13" t="s">
        <v>87</v>
      </c>
      <c r="AY332" s="232" t="s">
        <v>135</v>
      </c>
    </row>
    <row r="333" s="2" customFormat="1" ht="24.15" customHeight="1">
      <c r="A333" s="41"/>
      <c r="B333" s="42"/>
      <c r="C333" s="208" t="s">
        <v>569</v>
      </c>
      <c r="D333" s="208" t="s">
        <v>137</v>
      </c>
      <c r="E333" s="209" t="s">
        <v>570</v>
      </c>
      <c r="F333" s="210" t="s">
        <v>571</v>
      </c>
      <c r="G333" s="211" t="s">
        <v>95</v>
      </c>
      <c r="H333" s="212">
        <v>42</v>
      </c>
      <c r="I333" s="213"/>
      <c r="J333" s="214">
        <f>ROUND(I333*H333,2)</f>
        <v>0</v>
      </c>
      <c r="K333" s="210" t="s">
        <v>140</v>
      </c>
      <c r="L333" s="47"/>
      <c r="M333" s="215" t="s">
        <v>39</v>
      </c>
      <c r="N333" s="216" t="s">
        <v>50</v>
      </c>
      <c r="O333" s="87"/>
      <c r="P333" s="217">
        <f>O333*H333</f>
        <v>0</v>
      </c>
      <c r="Q333" s="217">
        <v>0.00058</v>
      </c>
      <c r="R333" s="217">
        <f>Q333*H333</f>
        <v>0.02436</v>
      </c>
      <c r="S333" s="217">
        <v>0</v>
      </c>
      <c r="T333" s="218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9" t="s">
        <v>231</v>
      </c>
      <c r="AT333" s="219" t="s">
        <v>137</v>
      </c>
      <c r="AU333" s="219" t="s">
        <v>89</v>
      </c>
      <c r="AY333" s="19" t="s">
        <v>135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19" t="s">
        <v>87</v>
      </c>
      <c r="BK333" s="220">
        <f>ROUND(I333*H333,2)</f>
        <v>0</v>
      </c>
      <c r="BL333" s="19" t="s">
        <v>231</v>
      </c>
      <c r="BM333" s="219" t="s">
        <v>572</v>
      </c>
    </row>
    <row r="334" s="13" customFormat="1">
      <c r="A334" s="13"/>
      <c r="B334" s="221"/>
      <c r="C334" s="222"/>
      <c r="D334" s="223" t="s">
        <v>143</v>
      </c>
      <c r="E334" s="224" t="s">
        <v>39</v>
      </c>
      <c r="F334" s="225" t="s">
        <v>573</v>
      </c>
      <c r="G334" s="222"/>
      <c r="H334" s="226">
        <v>42</v>
      </c>
      <c r="I334" s="227"/>
      <c r="J334" s="222"/>
      <c r="K334" s="222"/>
      <c r="L334" s="228"/>
      <c r="M334" s="229"/>
      <c r="N334" s="230"/>
      <c r="O334" s="230"/>
      <c r="P334" s="230"/>
      <c r="Q334" s="230"/>
      <c r="R334" s="230"/>
      <c r="S334" s="230"/>
      <c r="T334" s="23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2" t="s">
        <v>143</v>
      </c>
      <c r="AU334" s="232" t="s">
        <v>89</v>
      </c>
      <c r="AV334" s="13" t="s">
        <v>89</v>
      </c>
      <c r="AW334" s="13" t="s">
        <v>40</v>
      </c>
      <c r="AX334" s="13" t="s">
        <v>87</v>
      </c>
      <c r="AY334" s="232" t="s">
        <v>135</v>
      </c>
    </row>
    <row r="335" s="2" customFormat="1" ht="24.15" customHeight="1">
      <c r="A335" s="41"/>
      <c r="B335" s="42"/>
      <c r="C335" s="208" t="s">
        <v>574</v>
      </c>
      <c r="D335" s="208" t="s">
        <v>137</v>
      </c>
      <c r="E335" s="209" t="s">
        <v>575</v>
      </c>
      <c r="F335" s="210" t="s">
        <v>576</v>
      </c>
      <c r="G335" s="211" t="s">
        <v>276</v>
      </c>
      <c r="H335" s="212">
        <v>0.042999999999999997</v>
      </c>
      <c r="I335" s="213"/>
      <c r="J335" s="214">
        <f>ROUND(I335*H335,2)</f>
        <v>0</v>
      </c>
      <c r="K335" s="210" t="s">
        <v>140</v>
      </c>
      <c r="L335" s="47"/>
      <c r="M335" s="215" t="s">
        <v>39</v>
      </c>
      <c r="N335" s="216" t="s">
        <v>50</v>
      </c>
      <c r="O335" s="87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9" t="s">
        <v>231</v>
      </c>
      <c r="AT335" s="219" t="s">
        <v>137</v>
      </c>
      <c r="AU335" s="219" t="s">
        <v>89</v>
      </c>
      <c r="AY335" s="19" t="s">
        <v>135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9" t="s">
        <v>87</v>
      </c>
      <c r="BK335" s="220">
        <f>ROUND(I335*H335,2)</f>
        <v>0</v>
      </c>
      <c r="BL335" s="19" t="s">
        <v>231</v>
      </c>
      <c r="BM335" s="219" t="s">
        <v>577</v>
      </c>
    </row>
    <row r="336" s="12" customFormat="1" ht="25.92" customHeight="1">
      <c r="A336" s="12"/>
      <c r="B336" s="192"/>
      <c r="C336" s="193"/>
      <c r="D336" s="194" t="s">
        <v>78</v>
      </c>
      <c r="E336" s="195" t="s">
        <v>302</v>
      </c>
      <c r="F336" s="195" t="s">
        <v>578</v>
      </c>
      <c r="G336" s="193"/>
      <c r="H336" s="193"/>
      <c r="I336" s="196"/>
      <c r="J336" s="197">
        <f>BK336</f>
        <v>0</v>
      </c>
      <c r="K336" s="193"/>
      <c r="L336" s="198"/>
      <c r="M336" s="199"/>
      <c r="N336" s="200"/>
      <c r="O336" s="200"/>
      <c r="P336" s="201">
        <f>P337</f>
        <v>0</v>
      </c>
      <c r="Q336" s="200"/>
      <c r="R336" s="201">
        <f>R337</f>
        <v>11.41177884</v>
      </c>
      <c r="S336" s="200"/>
      <c r="T336" s="202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3" t="s">
        <v>150</v>
      </c>
      <c r="AT336" s="204" t="s">
        <v>78</v>
      </c>
      <c r="AU336" s="204" t="s">
        <v>79</v>
      </c>
      <c r="AY336" s="203" t="s">
        <v>135</v>
      </c>
      <c r="BK336" s="205">
        <f>BK337</f>
        <v>0</v>
      </c>
    </row>
    <row r="337" s="12" customFormat="1" ht="22.8" customHeight="1">
      <c r="A337" s="12"/>
      <c r="B337" s="192"/>
      <c r="C337" s="193"/>
      <c r="D337" s="194" t="s">
        <v>78</v>
      </c>
      <c r="E337" s="206" t="s">
        <v>579</v>
      </c>
      <c r="F337" s="206" t="s">
        <v>580</v>
      </c>
      <c r="G337" s="193"/>
      <c r="H337" s="193"/>
      <c r="I337" s="196"/>
      <c r="J337" s="207">
        <f>BK337</f>
        <v>0</v>
      </c>
      <c r="K337" s="193"/>
      <c r="L337" s="198"/>
      <c r="M337" s="199"/>
      <c r="N337" s="200"/>
      <c r="O337" s="200"/>
      <c r="P337" s="201">
        <f>SUM(P338:P349)</f>
        <v>0</v>
      </c>
      <c r="Q337" s="200"/>
      <c r="R337" s="201">
        <f>SUM(R338:R349)</f>
        <v>11.41177884</v>
      </c>
      <c r="S337" s="200"/>
      <c r="T337" s="202">
        <f>SUM(T338:T349)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3" t="s">
        <v>150</v>
      </c>
      <c r="AT337" s="204" t="s">
        <v>78</v>
      </c>
      <c r="AU337" s="204" t="s">
        <v>87</v>
      </c>
      <c r="AY337" s="203" t="s">
        <v>135</v>
      </c>
      <c r="BK337" s="205">
        <f>SUM(BK338:BK349)</f>
        <v>0</v>
      </c>
    </row>
    <row r="338" s="2" customFormat="1" ht="14.4" customHeight="1">
      <c r="A338" s="41"/>
      <c r="B338" s="42"/>
      <c r="C338" s="208" t="s">
        <v>581</v>
      </c>
      <c r="D338" s="208" t="s">
        <v>137</v>
      </c>
      <c r="E338" s="209" t="s">
        <v>582</v>
      </c>
      <c r="F338" s="210" t="s">
        <v>583</v>
      </c>
      <c r="G338" s="211" t="s">
        <v>189</v>
      </c>
      <c r="H338" s="212">
        <v>310</v>
      </c>
      <c r="I338" s="213"/>
      <c r="J338" s="214">
        <f>ROUND(I338*H338,2)</f>
        <v>0</v>
      </c>
      <c r="K338" s="210" t="s">
        <v>140</v>
      </c>
      <c r="L338" s="47"/>
      <c r="M338" s="215" t="s">
        <v>39</v>
      </c>
      <c r="N338" s="216" t="s">
        <v>50</v>
      </c>
      <c r="O338" s="87"/>
      <c r="P338" s="217">
        <f>O338*H338</f>
        <v>0</v>
      </c>
      <c r="Q338" s="217">
        <v>6.0000000000000002E-05</v>
      </c>
      <c r="R338" s="217">
        <f>Q338*H338</f>
        <v>0.018600000000000002</v>
      </c>
      <c r="S338" s="217">
        <v>0</v>
      </c>
      <c r="T338" s="218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9" t="s">
        <v>495</v>
      </c>
      <c r="AT338" s="219" t="s">
        <v>137</v>
      </c>
      <c r="AU338" s="219" t="s">
        <v>89</v>
      </c>
      <c r="AY338" s="19" t="s">
        <v>135</v>
      </c>
      <c r="BE338" s="220">
        <f>IF(N338="základní",J338,0)</f>
        <v>0</v>
      </c>
      <c r="BF338" s="220">
        <f>IF(N338="snížená",J338,0)</f>
        <v>0</v>
      </c>
      <c r="BG338" s="220">
        <f>IF(N338="zákl. přenesená",J338,0)</f>
        <v>0</v>
      </c>
      <c r="BH338" s="220">
        <f>IF(N338="sníž. přenesená",J338,0)</f>
        <v>0</v>
      </c>
      <c r="BI338" s="220">
        <f>IF(N338="nulová",J338,0)</f>
        <v>0</v>
      </c>
      <c r="BJ338" s="19" t="s">
        <v>87</v>
      </c>
      <c r="BK338" s="220">
        <f>ROUND(I338*H338,2)</f>
        <v>0</v>
      </c>
      <c r="BL338" s="19" t="s">
        <v>495</v>
      </c>
      <c r="BM338" s="219" t="s">
        <v>584</v>
      </c>
    </row>
    <row r="339" s="2" customFormat="1" ht="14.4" customHeight="1">
      <c r="A339" s="41"/>
      <c r="B339" s="42"/>
      <c r="C339" s="208" t="s">
        <v>585</v>
      </c>
      <c r="D339" s="208" t="s">
        <v>137</v>
      </c>
      <c r="E339" s="209" t="s">
        <v>586</v>
      </c>
      <c r="F339" s="210" t="s">
        <v>587</v>
      </c>
      <c r="G339" s="211" t="s">
        <v>189</v>
      </c>
      <c r="H339" s="212">
        <v>50</v>
      </c>
      <c r="I339" s="213"/>
      <c r="J339" s="214">
        <f>ROUND(I339*H339,2)</f>
        <v>0</v>
      </c>
      <c r="K339" s="210" t="s">
        <v>140</v>
      </c>
      <c r="L339" s="47"/>
      <c r="M339" s="215" t="s">
        <v>39</v>
      </c>
      <c r="N339" s="216" t="s">
        <v>50</v>
      </c>
      <c r="O339" s="87"/>
      <c r="P339" s="217">
        <f>O339*H339</f>
        <v>0</v>
      </c>
      <c r="Q339" s="217">
        <v>6.9999999999999994E-05</v>
      </c>
      <c r="R339" s="217">
        <f>Q339*H339</f>
        <v>0.0034999999999999996</v>
      </c>
      <c r="S339" s="217">
        <v>0</v>
      </c>
      <c r="T339" s="218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9" t="s">
        <v>495</v>
      </c>
      <c r="AT339" s="219" t="s">
        <v>137</v>
      </c>
      <c r="AU339" s="219" t="s">
        <v>89</v>
      </c>
      <c r="AY339" s="19" t="s">
        <v>135</v>
      </c>
      <c r="BE339" s="220">
        <f>IF(N339="základní",J339,0)</f>
        <v>0</v>
      </c>
      <c r="BF339" s="220">
        <f>IF(N339="snížená",J339,0)</f>
        <v>0</v>
      </c>
      <c r="BG339" s="220">
        <f>IF(N339="zákl. přenesená",J339,0)</f>
        <v>0</v>
      </c>
      <c r="BH339" s="220">
        <f>IF(N339="sníž. přenesená",J339,0)</f>
        <v>0</v>
      </c>
      <c r="BI339" s="220">
        <f>IF(N339="nulová",J339,0)</f>
        <v>0</v>
      </c>
      <c r="BJ339" s="19" t="s">
        <v>87</v>
      </c>
      <c r="BK339" s="220">
        <f>ROUND(I339*H339,2)</f>
        <v>0</v>
      </c>
      <c r="BL339" s="19" t="s">
        <v>495</v>
      </c>
      <c r="BM339" s="219" t="s">
        <v>588</v>
      </c>
    </row>
    <row r="340" s="13" customFormat="1">
      <c r="A340" s="13"/>
      <c r="B340" s="221"/>
      <c r="C340" s="222"/>
      <c r="D340" s="223" t="s">
        <v>143</v>
      </c>
      <c r="E340" s="224" t="s">
        <v>39</v>
      </c>
      <c r="F340" s="225" t="s">
        <v>410</v>
      </c>
      <c r="G340" s="222"/>
      <c r="H340" s="226">
        <v>50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2" t="s">
        <v>143</v>
      </c>
      <c r="AU340" s="232" t="s">
        <v>89</v>
      </c>
      <c r="AV340" s="13" t="s">
        <v>89</v>
      </c>
      <c r="AW340" s="13" t="s">
        <v>40</v>
      </c>
      <c r="AX340" s="13" t="s">
        <v>87</v>
      </c>
      <c r="AY340" s="232" t="s">
        <v>135</v>
      </c>
    </row>
    <row r="341" s="2" customFormat="1" ht="24.15" customHeight="1">
      <c r="A341" s="41"/>
      <c r="B341" s="42"/>
      <c r="C341" s="208" t="s">
        <v>589</v>
      </c>
      <c r="D341" s="208" t="s">
        <v>137</v>
      </c>
      <c r="E341" s="209" t="s">
        <v>590</v>
      </c>
      <c r="F341" s="210" t="s">
        <v>591</v>
      </c>
      <c r="G341" s="211" t="s">
        <v>189</v>
      </c>
      <c r="H341" s="212">
        <v>50</v>
      </c>
      <c r="I341" s="213"/>
      <c r="J341" s="214">
        <f>ROUND(I341*H341,2)</f>
        <v>0</v>
      </c>
      <c r="K341" s="210" t="s">
        <v>140</v>
      </c>
      <c r="L341" s="47"/>
      <c r="M341" s="215" t="s">
        <v>39</v>
      </c>
      <c r="N341" s="216" t="s">
        <v>50</v>
      </c>
      <c r="O341" s="87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9" t="s">
        <v>495</v>
      </c>
      <c r="AT341" s="219" t="s">
        <v>137</v>
      </c>
      <c r="AU341" s="219" t="s">
        <v>89</v>
      </c>
      <c r="AY341" s="19" t="s">
        <v>135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87</v>
      </c>
      <c r="BK341" s="220">
        <f>ROUND(I341*H341,2)</f>
        <v>0</v>
      </c>
      <c r="BL341" s="19" t="s">
        <v>495</v>
      </c>
      <c r="BM341" s="219" t="s">
        <v>592</v>
      </c>
    </row>
    <row r="342" s="13" customFormat="1">
      <c r="A342" s="13"/>
      <c r="B342" s="221"/>
      <c r="C342" s="222"/>
      <c r="D342" s="223" t="s">
        <v>143</v>
      </c>
      <c r="E342" s="224" t="s">
        <v>39</v>
      </c>
      <c r="F342" s="225" t="s">
        <v>410</v>
      </c>
      <c r="G342" s="222"/>
      <c r="H342" s="226">
        <v>50</v>
      </c>
      <c r="I342" s="227"/>
      <c r="J342" s="222"/>
      <c r="K342" s="222"/>
      <c r="L342" s="228"/>
      <c r="M342" s="229"/>
      <c r="N342" s="230"/>
      <c r="O342" s="230"/>
      <c r="P342" s="230"/>
      <c r="Q342" s="230"/>
      <c r="R342" s="230"/>
      <c r="S342" s="230"/>
      <c r="T342" s="23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2" t="s">
        <v>143</v>
      </c>
      <c r="AU342" s="232" t="s">
        <v>89</v>
      </c>
      <c r="AV342" s="13" t="s">
        <v>89</v>
      </c>
      <c r="AW342" s="13" t="s">
        <v>40</v>
      </c>
      <c r="AX342" s="13" t="s">
        <v>87</v>
      </c>
      <c r="AY342" s="232" t="s">
        <v>135</v>
      </c>
    </row>
    <row r="343" s="2" customFormat="1" ht="14.4" customHeight="1">
      <c r="A343" s="41"/>
      <c r="B343" s="42"/>
      <c r="C343" s="265" t="s">
        <v>593</v>
      </c>
      <c r="D343" s="265" t="s">
        <v>302</v>
      </c>
      <c r="E343" s="266" t="s">
        <v>594</v>
      </c>
      <c r="F343" s="267" t="s">
        <v>595</v>
      </c>
      <c r="G343" s="268" t="s">
        <v>189</v>
      </c>
      <c r="H343" s="269">
        <v>54.177999999999997</v>
      </c>
      <c r="I343" s="270"/>
      <c r="J343" s="271">
        <f>ROUND(I343*H343,2)</f>
        <v>0</v>
      </c>
      <c r="K343" s="267" t="s">
        <v>140</v>
      </c>
      <c r="L343" s="272"/>
      <c r="M343" s="273" t="s">
        <v>39</v>
      </c>
      <c r="N343" s="274" t="s">
        <v>50</v>
      </c>
      <c r="O343" s="87"/>
      <c r="P343" s="217">
        <f>O343*H343</f>
        <v>0</v>
      </c>
      <c r="Q343" s="217">
        <v>0.00077999999999999999</v>
      </c>
      <c r="R343" s="217">
        <f>Q343*H343</f>
        <v>0.042258839999999999</v>
      </c>
      <c r="S343" s="217">
        <v>0</v>
      </c>
      <c r="T343" s="218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19" t="s">
        <v>596</v>
      </c>
      <c r="AT343" s="219" t="s">
        <v>302</v>
      </c>
      <c r="AU343" s="219" t="s">
        <v>89</v>
      </c>
      <c r="AY343" s="19" t="s">
        <v>135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9" t="s">
        <v>87</v>
      </c>
      <c r="BK343" s="220">
        <f>ROUND(I343*H343,2)</f>
        <v>0</v>
      </c>
      <c r="BL343" s="19" t="s">
        <v>596</v>
      </c>
      <c r="BM343" s="219" t="s">
        <v>597</v>
      </c>
    </row>
    <row r="344" s="13" customFormat="1">
      <c r="A344" s="13"/>
      <c r="B344" s="221"/>
      <c r="C344" s="222"/>
      <c r="D344" s="223" t="s">
        <v>143</v>
      </c>
      <c r="E344" s="222"/>
      <c r="F344" s="225" t="s">
        <v>598</v>
      </c>
      <c r="G344" s="222"/>
      <c r="H344" s="226">
        <v>54.177999999999997</v>
      </c>
      <c r="I344" s="227"/>
      <c r="J344" s="222"/>
      <c r="K344" s="222"/>
      <c r="L344" s="228"/>
      <c r="M344" s="229"/>
      <c r="N344" s="230"/>
      <c r="O344" s="230"/>
      <c r="P344" s="230"/>
      <c r="Q344" s="230"/>
      <c r="R344" s="230"/>
      <c r="S344" s="230"/>
      <c r="T344" s="23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2" t="s">
        <v>143</v>
      </c>
      <c r="AU344" s="232" t="s">
        <v>89</v>
      </c>
      <c r="AV344" s="13" t="s">
        <v>89</v>
      </c>
      <c r="AW344" s="13" t="s">
        <v>4</v>
      </c>
      <c r="AX344" s="13" t="s">
        <v>87</v>
      </c>
      <c r="AY344" s="232" t="s">
        <v>135</v>
      </c>
    </row>
    <row r="345" s="2" customFormat="1" ht="24.15" customHeight="1">
      <c r="A345" s="41"/>
      <c r="B345" s="42"/>
      <c r="C345" s="208" t="s">
        <v>599</v>
      </c>
      <c r="D345" s="208" t="s">
        <v>137</v>
      </c>
      <c r="E345" s="209" t="s">
        <v>600</v>
      </c>
      <c r="F345" s="210" t="s">
        <v>601</v>
      </c>
      <c r="G345" s="211" t="s">
        <v>189</v>
      </c>
      <c r="H345" s="212">
        <v>50</v>
      </c>
      <c r="I345" s="213"/>
      <c r="J345" s="214">
        <f>ROUND(I345*H345,2)</f>
        <v>0</v>
      </c>
      <c r="K345" s="210" t="s">
        <v>140</v>
      </c>
      <c r="L345" s="47"/>
      <c r="M345" s="215" t="s">
        <v>39</v>
      </c>
      <c r="N345" s="216" t="s">
        <v>50</v>
      </c>
      <c r="O345" s="87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9" t="s">
        <v>495</v>
      </c>
      <c r="AT345" s="219" t="s">
        <v>137</v>
      </c>
      <c r="AU345" s="219" t="s">
        <v>89</v>
      </c>
      <c r="AY345" s="19" t="s">
        <v>135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9" t="s">
        <v>87</v>
      </c>
      <c r="BK345" s="220">
        <f>ROUND(I345*H345,2)</f>
        <v>0</v>
      </c>
      <c r="BL345" s="19" t="s">
        <v>495</v>
      </c>
      <c r="BM345" s="219" t="s">
        <v>602</v>
      </c>
    </row>
    <row r="346" s="13" customFormat="1">
      <c r="A346" s="13"/>
      <c r="B346" s="221"/>
      <c r="C346" s="222"/>
      <c r="D346" s="223" t="s">
        <v>143</v>
      </c>
      <c r="E346" s="224" t="s">
        <v>39</v>
      </c>
      <c r="F346" s="225" t="s">
        <v>410</v>
      </c>
      <c r="G346" s="222"/>
      <c r="H346" s="226">
        <v>50</v>
      </c>
      <c r="I346" s="227"/>
      <c r="J346" s="222"/>
      <c r="K346" s="222"/>
      <c r="L346" s="228"/>
      <c r="M346" s="229"/>
      <c r="N346" s="230"/>
      <c r="O346" s="230"/>
      <c r="P346" s="230"/>
      <c r="Q346" s="230"/>
      <c r="R346" s="230"/>
      <c r="S346" s="230"/>
      <c r="T346" s="23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2" t="s">
        <v>143</v>
      </c>
      <c r="AU346" s="232" t="s">
        <v>89</v>
      </c>
      <c r="AV346" s="13" t="s">
        <v>89</v>
      </c>
      <c r="AW346" s="13" t="s">
        <v>40</v>
      </c>
      <c r="AX346" s="13" t="s">
        <v>87</v>
      </c>
      <c r="AY346" s="232" t="s">
        <v>135</v>
      </c>
    </row>
    <row r="347" s="2" customFormat="1" ht="14.4" customHeight="1">
      <c r="A347" s="41"/>
      <c r="B347" s="42"/>
      <c r="C347" s="265" t="s">
        <v>603</v>
      </c>
      <c r="D347" s="265" t="s">
        <v>302</v>
      </c>
      <c r="E347" s="266" t="s">
        <v>604</v>
      </c>
      <c r="F347" s="267" t="s">
        <v>605</v>
      </c>
      <c r="G347" s="268" t="s">
        <v>189</v>
      </c>
      <c r="H347" s="269">
        <v>51.5</v>
      </c>
      <c r="I347" s="270"/>
      <c r="J347" s="271">
        <f>ROUND(I347*H347,2)</f>
        <v>0</v>
      </c>
      <c r="K347" s="267" t="s">
        <v>140</v>
      </c>
      <c r="L347" s="272"/>
      <c r="M347" s="273" t="s">
        <v>39</v>
      </c>
      <c r="N347" s="274" t="s">
        <v>50</v>
      </c>
      <c r="O347" s="87"/>
      <c r="P347" s="217">
        <f>O347*H347</f>
        <v>0</v>
      </c>
      <c r="Q347" s="217">
        <v>0.0012800000000000001</v>
      </c>
      <c r="R347" s="217">
        <f>Q347*H347</f>
        <v>0.065920000000000006</v>
      </c>
      <c r="S347" s="217">
        <v>0</v>
      </c>
      <c r="T347" s="218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9" t="s">
        <v>596</v>
      </c>
      <c r="AT347" s="219" t="s">
        <v>302</v>
      </c>
      <c r="AU347" s="219" t="s">
        <v>89</v>
      </c>
      <c r="AY347" s="19" t="s">
        <v>135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9" t="s">
        <v>87</v>
      </c>
      <c r="BK347" s="220">
        <f>ROUND(I347*H347,2)</f>
        <v>0</v>
      </c>
      <c r="BL347" s="19" t="s">
        <v>596</v>
      </c>
      <c r="BM347" s="219" t="s">
        <v>606</v>
      </c>
    </row>
    <row r="348" s="13" customFormat="1">
      <c r="A348" s="13"/>
      <c r="B348" s="221"/>
      <c r="C348" s="222"/>
      <c r="D348" s="223" t="s">
        <v>143</v>
      </c>
      <c r="E348" s="222"/>
      <c r="F348" s="225" t="s">
        <v>607</v>
      </c>
      <c r="G348" s="222"/>
      <c r="H348" s="226">
        <v>51.5</v>
      </c>
      <c r="I348" s="227"/>
      <c r="J348" s="222"/>
      <c r="K348" s="222"/>
      <c r="L348" s="228"/>
      <c r="M348" s="229"/>
      <c r="N348" s="230"/>
      <c r="O348" s="230"/>
      <c r="P348" s="230"/>
      <c r="Q348" s="230"/>
      <c r="R348" s="230"/>
      <c r="S348" s="230"/>
      <c r="T348" s="23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2" t="s">
        <v>143</v>
      </c>
      <c r="AU348" s="232" t="s">
        <v>89</v>
      </c>
      <c r="AV348" s="13" t="s">
        <v>89</v>
      </c>
      <c r="AW348" s="13" t="s">
        <v>4</v>
      </c>
      <c r="AX348" s="13" t="s">
        <v>87</v>
      </c>
      <c r="AY348" s="232" t="s">
        <v>135</v>
      </c>
    </row>
    <row r="349" s="2" customFormat="1" ht="24.15" customHeight="1">
      <c r="A349" s="41"/>
      <c r="B349" s="42"/>
      <c r="C349" s="208" t="s">
        <v>608</v>
      </c>
      <c r="D349" s="208" t="s">
        <v>137</v>
      </c>
      <c r="E349" s="209" t="s">
        <v>609</v>
      </c>
      <c r="F349" s="210" t="s">
        <v>610</v>
      </c>
      <c r="G349" s="211" t="s">
        <v>189</v>
      </c>
      <c r="H349" s="212">
        <v>50</v>
      </c>
      <c r="I349" s="213"/>
      <c r="J349" s="214">
        <f>ROUND(I349*H349,2)</f>
        <v>0</v>
      </c>
      <c r="K349" s="210" t="s">
        <v>140</v>
      </c>
      <c r="L349" s="47"/>
      <c r="M349" s="279" t="s">
        <v>39</v>
      </c>
      <c r="N349" s="280" t="s">
        <v>50</v>
      </c>
      <c r="O349" s="281"/>
      <c r="P349" s="282">
        <f>O349*H349</f>
        <v>0</v>
      </c>
      <c r="Q349" s="282">
        <v>0.22563</v>
      </c>
      <c r="R349" s="282">
        <f>Q349*H349</f>
        <v>11.281499999999999</v>
      </c>
      <c r="S349" s="282">
        <v>0</v>
      </c>
      <c r="T349" s="283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9" t="s">
        <v>495</v>
      </c>
      <c r="AT349" s="219" t="s">
        <v>137</v>
      </c>
      <c r="AU349" s="219" t="s">
        <v>89</v>
      </c>
      <c r="AY349" s="19" t="s">
        <v>135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87</v>
      </c>
      <c r="BK349" s="220">
        <f>ROUND(I349*H349,2)</f>
        <v>0</v>
      </c>
      <c r="BL349" s="19" t="s">
        <v>495</v>
      </c>
      <c r="BM349" s="219" t="s">
        <v>611</v>
      </c>
    </row>
    <row r="350" s="2" customFormat="1" ht="6.96" customHeight="1">
      <c r="A350" s="41"/>
      <c r="B350" s="62"/>
      <c r="C350" s="63"/>
      <c r="D350" s="63"/>
      <c r="E350" s="63"/>
      <c r="F350" s="63"/>
      <c r="G350" s="63"/>
      <c r="H350" s="63"/>
      <c r="I350" s="63"/>
      <c r="J350" s="63"/>
      <c r="K350" s="63"/>
      <c r="L350" s="47"/>
      <c r="M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</row>
  </sheetData>
  <sheetProtection sheet="1" autoFilter="0" formatColumns="0" formatRows="0" objects="1" scenarios="1" spinCount="100000" saltValue="3UYcREMjsvd/3xpKHOqxRu9XVIOdAX+kYTAzsdiTOvj80xHx8L11gKj8ygYwoEOmBqiFW66Ak5gyI5npvuDc0g==" hashValue="4wS2JShQDAvnKg2/MZl22WHuFFEWQDd66PoWPa4q8CGwaD0Tm+6Notdm09nyQjx6DgrBXoD8BcD9p7FZ/Z0Ckw==" algorithmName="SHA-512" password="CC35"/>
  <autoFilter ref="C88:K34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2"/>
      <c r="AT3" s="19" t="s">
        <v>89</v>
      </c>
    </row>
    <row r="4" s="1" customFormat="1" ht="24.96" customHeight="1">
      <c r="B4" s="22"/>
      <c r="D4" s="134" t="s">
        <v>100</v>
      </c>
      <c r="L4" s="22"/>
      <c r="M4" s="135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6" t="s">
        <v>16</v>
      </c>
      <c r="L6" s="22"/>
    </row>
    <row r="7" s="1" customFormat="1" ht="16.5" customHeight="1">
      <c r="B7" s="22"/>
      <c r="E7" s="137" t="str">
        <f>'Rekapitulace stavby'!K6</f>
        <v>Rekonstrukce ulice Kutná, Psáry</v>
      </c>
      <c r="F7" s="136"/>
      <c r="G7" s="136"/>
      <c r="H7" s="136"/>
      <c r="L7" s="22"/>
    </row>
    <row r="8" s="2" customFormat="1" ht="12" customHeight="1">
      <c r="A8" s="41"/>
      <c r="B8" s="47"/>
      <c r="C8" s="41"/>
      <c r="D8" s="136" t="s">
        <v>104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39" t="s">
        <v>612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36" t="s">
        <v>18</v>
      </c>
      <c r="E11" s="41"/>
      <c r="F11" s="140" t="s">
        <v>39</v>
      </c>
      <c r="G11" s="41"/>
      <c r="H11" s="41"/>
      <c r="I11" s="136" t="s">
        <v>20</v>
      </c>
      <c r="J11" s="140" t="s">
        <v>39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36" t="s">
        <v>22</v>
      </c>
      <c r="E12" s="41"/>
      <c r="F12" s="140" t="s">
        <v>23</v>
      </c>
      <c r="G12" s="41"/>
      <c r="H12" s="41"/>
      <c r="I12" s="136" t="s">
        <v>24</v>
      </c>
      <c r="J12" s="141" t="str">
        <f>'Rekapitulace stavby'!AN8</f>
        <v>17. 5. 2021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36" t="s">
        <v>28</v>
      </c>
      <c r="E14" s="41"/>
      <c r="F14" s="41"/>
      <c r="G14" s="41"/>
      <c r="H14" s="41"/>
      <c r="I14" s="136" t="s">
        <v>29</v>
      </c>
      <c r="J14" s="140" t="s">
        <v>30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40" t="s">
        <v>31</v>
      </c>
      <c r="F15" s="41"/>
      <c r="G15" s="41"/>
      <c r="H15" s="41"/>
      <c r="I15" s="136" t="s">
        <v>32</v>
      </c>
      <c r="J15" s="140" t="s">
        <v>33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36" t="s">
        <v>34</v>
      </c>
      <c r="E17" s="41"/>
      <c r="F17" s="41"/>
      <c r="G17" s="41"/>
      <c r="H17" s="41"/>
      <c r="I17" s="136" t="s">
        <v>29</v>
      </c>
      <c r="J17" s="35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40"/>
      <c r="G18" s="140"/>
      <c r="H18" s="140"/>
      <c r="I18" s="136" t="s">
        <v>32</v>
      </c>
      <c r="J18" s="35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36" t="s">
        <v>36</v>
      </c>
      <c r="E20" s="41"/>
      <c r="F20" s="41"/>
      <c r="G20" s="41"/>
      <c r="H20" s="41"/>
      <c r="I20" s="136" t="s">
        <v>29</v>
      </c>
      <c r="J20" s="140" t="s">
        <v>37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40" t="s">
        <v>38</v>
      </c>
      <c r="F21" s="41"/>
      <c r="G21" s="41"/>
      <c r="H21" s="41"/>
      <c r="I21" s="136" t="s">
        <v>32</v>
      </c>
      <c r="J21" s="140" t="s">
        <v>39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36" t="s">
        <v>41</v>
      </c>
      <c r="E23" s="41"/>
      <c r="F23" s="41"/>
      <c r="G23" s="41"/>
      <c r="H23" s="41"/>
      <c r="I23" s="136" t="s">
        <v>29</v>
      </c>
      <c r="J23" s="140" t="s">
        <v>39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40" t="s">
        <v>42</v>
      </c>
      <c r="F24" s="41"/>
      <c r="G24" s="41"/>
      <c r="H24" s="41"/>
      <c r="I24" s="136" t="s">
        <v>32</v>
      </c>
      <c r="J24" s="140" t="s">
        <v>39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36" t="s">
        <v>43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47" t="s">
        <v>45</v>
      </c>
      <c r="E30" s="41"/>
      <c r="F30" s="41"/>
      <c r="G30" s="41"/>
      <c r="H30" s="41"/>
      <c r="I30" s="41"/>
      <c r="J30" s="148">
        <f>ROUND(J83, 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49" t="s">
        <v>47</v>
      </c>
      <c r="G32" s="41"/>
      <c r="H32" s="41"/>
      <c r="I32" s="149" t="s">
        <v>46</v>
      </c>
      <c r="J32" s="149" t="s">
        <v>48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0" t="s">
        <v>49</v>
      </c>
      <c r="E33" s="136" t="s">
        <v>50</v>
      </c>
      <c r="F33" s="151">
        <f>ROUND((SUM(BE83:BE109)),  2)</f>
        <v>0</v>
      </c>
      <c r="G33" s="41"/>
      <c r="H33" s="41"/>
      <c r="I33" s="152">
        <v>0.20999999999999999</v>
      </c>
      <c r="J33" s="151">
        <f>ROUND(((SUM(BE83:BE109))*I33),  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36" t="s">
        <v>51</v>
      </c>
      <c r="F34" s="151">
        <f>ROUND((SUM(BF83:BF109)),  2)</f>
        <v>0</v>
      </c>
      <c r="G34" s="41"/>
      <c r="H34" s="41"/>
      <c r="I34" s="152">
        <v>0.14999999999999999</v>
      </c>
      <c r="J34" s="151">
        <f>ROUND(((SUM(BF83:BF109))*I34),  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36" t="s">
        <v>52</v>
      </c>
      <c r="F35" s="151">
        <f>ROUND((SUM(BG83:BG109)),  2)</f>
        <v>0</v>
      </c>
      <c r="G35" s="41"/>
      <c r="H35" s="41"/>
      <c r="I35" s="152">
        <v>0.20999999999999999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36" t="s">
        <v>53</v>
      </c>
      <c r="F36" s="151">
        <f>ROUND((SUM(BH83:BH109)),  2)</f>
        <v>0</v>
      </c>
      <c r="G36" s="41"/>
      <c r="H36" s="41"/>
      <c r="I36" s="152">
        <v>0.14999999999999999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36" t="s">
        <v>54</v>
      </c>
      <c r="F37" s="151">
        <f>ROUND((SUM(BI83:BI109)),  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53"/>
      <c r="D39" s="154" t="s">
        <v>55</v>
      </c>
      <c r="E39" s="155"/>
      <c r="F39" s="155"/>
      <c r="G39" s="156" t="s">
        <v>56</v>
      </c>
      <c r="H39" s="157" t="s">
        <v>57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106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64" t="str">
        <f>E7</f>
        <v>Rekonstrukce ulice Kutná, Psáry</v>
      </c>
      <c r="F48" s="34"/>
      <c r="G48" s="34"/>
      <c r="H48" s="34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104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VON - Vedlejší a ostatní náklady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Psáry</v>
      </c>
      <c r="G52" s="43"/>
      <c r="H52" s="43"/>
      <c r="I52" s="34" t="s">
        <v>24</v>
      </c>
      <c r="J52" s="75" t="str">
        <f>IF(J12="","",J12)</f>
        <v>17. 5. 2021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Obec Psáry</v>
      </c>
      <c r="G54" s="43"/>
      <c r="H54" s="43"/>
      <c r="I54" s="34" t="s">
        <v>36</v>
      </c>
      <c r="J54" s="39" t="str">
        <f>E21</f>
        <v>AllPlan Projekt s.r.o.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34</v>
      </c>
      <c r="D55" s="43"/>
      <c r="E55" s="43"/>
      <c r="F55" s="29" t="str">
        <f>IF(E18="","",E18)</f>
        <v>Vyplň údaj</v>
      </c>
      <c r="G55" s="43"/>
      <c r="H55" s="43"/>
      <c r="I55" s="34" t="s">
        <v>41</v>
      </c>
      <c r="J55" s="39" t="str">
        <f>E24</f>
        <v>Křišťál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65" t="s">
        <v>107</v>
      </c>
      <c r="D57" s="166"/>
      <c r="E57" s="166"/>
      <c r="F57" s="166"/>
      <c r="G57" s="166"/>
      <c r="H57" s="166"/>
      <c r="I57" s="166"/>
      <c r="J57" s="167" t="s">
        <v>108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68" t="s">
        <v>77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109</v>
      </c>
    </row>
    <row r="60" s="9" customFormat="1" ht="24.96" customHeight="1">
      <c r="A60" s="9"/>
      <c r="B60" s="169"/>
      <c r="C60" s="170"/>
      <c r="D60" s="171" t="s">
        <v>613</v>
      </c>
      <c r="E60" s="172"/>
      <c r="F60" s="172"/>
      <c r="G60" s="172"/>
      <c r="H60" s="172"/>
      <c r="I60" s="172"/>
      <c r="J60" s="173">
        <f>J84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5"/>
      <c r="C61" s="176"/>
      <c r="D61" s="177" t="s">
        <v>614</v>
      </c>
      <c r="E61" s="178"/>
      <c r="F61" s="178"/>
      <c r="G61" s="178"/>
      <c r="H61" s="178"/>
      <c r="I61" s="178"/>
      <c r="J61" s="179">
        <f>J85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5"/>
      <c r="C62" s="176"/>
      <c r="D62" s="177" t="s">
        <v>615</v>
      </c>
      <c r="E62" s="178"/>
      <c r="F62" s="178"/>
      <c r="G62" s="178"/>
      <c r="H62" s="178"/>
      <c r="I62" s="178"/>
      <c r="J62" s="179">
        <f>J88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5"/>
      <c r="C63" s="176"/>
      <c r="D63" s="177" t="s">
        <v>616</v>
      </c>
      <c r="E63" s="178"/>
      <c r="F63" s="178"/>
      <c r="G63" s="178"/>
      <c r="H63" s="178"/>
      <c r="I63" s="178"/>
      <c r="J63" s="179">
        <f>J104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8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="2" customFormat="1" ht="6.96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8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="2" customFormat="1" ht="6.96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24.96" customHeight="1">
      <c r="A70" s="41"/>
      <c r="B70" s="42"/>
      <c r="C70" s="25" t="s">
        <v>120</v>
      </c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6.96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4" t="s">
        <v>16</v>
      </c>
      <c r="D72" s="43"/>
      <c r="E72" s="43"/>
      <c r="F72" s="43"/>
      <c r="G72" s="43"/>
      <c r="H72" s="43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6.5" customHeight="1">
      <c r="A73" s="41"/>
      <c r="B73" s="42"/>
      <c r="C73" s="43"/>
      <c r="D73" s="43"/>
      <c r="E73" s="164" t="str">
        <f>E7</f>
        <v>Rekonstrukce ulice Kutná, Psáry</v>
      </c>
      <c r="F73" s="34"/>
      <c r="G73" s="34"/>
      <c r="H73" s="34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4" t="s">
        <v>104</v>
      </c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6.5" customHeight="1">
      <c r="A75" s="41"/>
      <c r="B75" s="42"/>
      <c r="C75" s="43"/>
      <c r="D75" s="43"/>
      <c r="E75" s="72" t="str">
        <f>E9</f>
        <v>VON - Vedlejší a ostatní náklady</v>
      </c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22</v>
      </c>
      <c r="D77" s="43"/>
      <c r="E77" s="43"/>
      <c r="F77" s="29" t="str">
        <f>F12</f>
        <v>Psáry</v>
      </c>
      <c r="G77" s="43"/>
      <c r="H77" s="43"/>
      <c r="I77" s="34" t="s">
        <v>24</v>
      </c>
      <c r="J77" s="75" t="str">
        <f>IF(J12="","",J12)</f>
        <v>17. 5. 2021</v>
      </c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5.15" customHeight="1">
      <c r="A79" s="41"/>
      <c r="B79" s="42"/>
      <c r="C79" s="34" t="s">
        <v>28</v>
      </c>
      <c r="D79" s="43"/>
      <c r="E79" s="43"/>
      <c r="F79" s="29" t="str">
        <f>E15</f>
        <v>Obec Psáry</v>
      </c>
      <c r="G79" s="43"/>
      <c r="H79" s="43"/>
      <c r="I79" s="34" t="s">
        <v>36</v>
      </c>
      <c r="J79" s="39" t="str">
        <f>E21</f>
        <v>AllPlan Projekt s.r.o.</v>
      </c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5.15" customHeight="1">
      <c r="A80" s="41"/>
      <c r="B80" s="42"/>
      <c r="C80" s="34" t="s">
        <v>34</v>
      </c>
      <c r="D80" s="43"/>
      <c r="E80" s="43"/>
      <c r="F80" s="29" t="str">
        <f>IF(E18="","",E18)</f>
        <v>Vyplň údaj</v>
      </c>
      <c r="G80" s="43"/>
      <c r="H80" s="43"/>
      <c r="I80" s="34" t="s">
        <v>41</v>
      </c>
      <c r="J80" s="39" t="str">
        <f>E24</f>
        <v>Křišťál</v>
      </c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0.32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1" customFormat="1" ht="29.28" customHeight="1">
      <c r="A82" s="181"/>
      <c r="B82" s="182"/>
      <c r="C82" s="183" t="s">
        <v>121</v>
      </c>
      <c r="D82" s="184" t="s">
        <v>64</v>
      </c>
      <c r="E82" s="184" t="s">
        <v>60</v>
      </c>
      <c r="F82" s="184" t="s">
        <v>61</v>
      </c>
      <c r="G82" s="184" t="s">
        <v>122</v>
      </c>
      <c r="H82" s="184" t="s">
        <v>123</v>
      </c>
      <c r="I82" s="184" t="s">
        <v>124</v>
      </c>
      <c r="J82" s="184" t="s">
        <v>108</v>
      </c>
      <c r="K82" s="185" t="s">
        <v>125</v>
      </c>
      <c r="L82" s="186"/>
      <c r="M82" s="95" t="s">
        <v>39</v>
      </c>
      <c r="N82" s="96" t="s">
        <v>49</v>
      </c>
      <c r="O82" s="96" t="s">
        <v>126</v>
      </c>
      <c r="P82" s="96" t="s">
        <v>127</v>
      </c>
      <c r="Q82" s="96" t="s">
        <v>128</v>
      </c>
      <c r="R82" s="96" t="s">
        <v>129</v>
      </c>
      <c r="S82" s="96" t="s">
        <v>130</v>
      </c>
      <c r="T82" s="97" t="s">
        <v>131</v>
      </c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="2" customFormat="1" ht="22.8" customHeight="1">
      <c r="A83" s="41"/>
      <c r="B83" s="42"/>
      <c r="C83" s="102" t="s">
        <v>132</v>
      </c>
      <c r="D83" s="43"/>
      <c r="E83" s="43"/>
      <c r="F83" s="43"/>
      <c r="G83" s="43"/>
      <c r="H83" s="43"/>
      <c r="I83" s="43"/>
      <c r="J83" s="187">
        <f>BK83</f>
        <v>0</v>
      </c>
      <c r="K83" s="43"/>
      <c r="L83" s="47"/>
      <c r="M83" s="98"/>
      <c r="N83" s="188"/>
      <c r="O83" s="99"/>
      <c r="P83" s="189">
        <f>P84</f>
        <v>0</v>
      </c>
      <c r="Q83" s="99"/>
      <c r="R83" s="189">
        <f>R84</f>
        <v>0</v>
      </c>
      <c r="S83" s="99"/>
      <c r="T83" s="190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19" t="s">
        <v>78</v>
      </c>
      <c r="AU83" s="19" t="s">
        <v>109</v>
      </c>
      <c r="BK83" s="191">
        <f>BK84</f>
        <v>0</v>
      </c>
    </row>
    <row r="84" s="12" customFormat="1" ht="25.92" customHeight="1">
      <c r="A84" s="12"/>
      <c r="B84" s="192"/>
      <c r="C84" s="193"/>
      <c r="D84" s="194" t="s">
        <v>78</v>
      </c>
      <c r="E84" s="195" t="s">
        <v>617</v>
      </c>
      <c r="F84" s="195" t="s">
        <v>618</v>
      </c>
      <c r="G84" s="193"/>
      <c r="H84" s="193"/>
      <c r="I84" s="196"/>
      <c r="J84" s="197">
        <f>BK84</f>
        <v>0</v>
      </c>
      <c r="K84" s="193"/>
      <c r="L84" s="198"/>
      <c r="M84" s="199"/>
      <c r="N84" s="200"/>
      <c r="O84" s="200"/>
      <c r="P84" s="201">
        <f>P85+P88+P104</f>
        <v>0</v>
      </c>
      <c r="Q84" s="200"/>
      <c r="R84" s="201">
        <f>R85+R88+R104</f>
        <v>0</v>
      </c>
      <c r="S84" s="200"/>
      <c r="T84" s="202">
        <f>T85+T88+T104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3" t="s">
        <v>160</v>
      </c>
      <c r="AT84" s="204" t="s">
        <v>78</v>
      </c>
      <c r="AU84" s="204" t="s">
        <v>79</v>
      </c>
      <c r="AY84" s="203" t="s">
        <v>135</v>
      </c>
      <c r="BK84" s="205">
        <f>BK85+BK88+BK104</f>
        <v>0</v>
      </c>
    </row>
    <row r="85" s="12" customFormat="1" ht="22.8" customHeight="1">
      <c r="A85" s="12"/>
      <c r="B85" s="192"/>
      <c r="C85" s="193"/>
      <c r="D85" s="194" t="s">
        <v>78</v>
      </c>
      <c r="E85" s="206" t="s">
        <v>619</v>
      </c>
      <c r="F85" s="206" t="s">
        <v>620</v>
      </c>
      <c r="G85" s="193"/>
      <c r="H85" s="193"/>
      <c r="I85" s="196"/>
      <c r="J85" s="207">
        <f>BK85</f>
        <v>0</v>
      </c>
      <c r="K85" s="193"/>
      <c r="L85" s="198"/>
      <c r="M85" s="199"/>
      <c r="N85" s="200"/>
      <c r="O85" s="200"/>
      <c r="P85" s="201">
        <f>SUM(P86:P87)</f>
        <v>0</v>
      </c>
      <c r="Q85" s="200"/>
      <c r="R85" s="201">
        <f>SUM(R86:R87)</f>
        <v>0</v>
      </c>
      <c r="S85" s="200"/>
      <c r="T85" s="202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3" t="s">
        <v>160</v>
      </c>
      <c r="AT85" s="204" t="s">
        <v>78</v>
      </c>
      <c r="AU85" s="204" t="s">
        <v>87</v>
      </c>
      <c r="AY85" s="203" t="s">
        <v>135</v>
      </c>
      <c r="BK85" s="205">
        <f>SUM(BK86:BK87)</f>
        <v>0</v>
      </c>
    </row>
    <row r="86" s="2" customFormat="1" ht="14.4" customHeight="1">
      <c r="A86" s="41"/>
      <c r="B86" s="42"/>
      <c r="C86" s="208" t="s">
        <v>87</v>
      </c>
      <c r="D86" s="208" t="s">
        <v>137</v>
      </c>
      <c r="E86" s="209" t="s">
        <v>621</v>
      </c>
      <c r="F86" s="210" t="s">
        <v>622</v>
      </c>
      <c r="G86" s="211" t="s">
        <v>623</v>
      </c>
      <c r="H86" s="212">
        <v>1</v>
      </c>
      <c r="I86" s="213"/>
      <c r="J86" s="214">
        <f>ROUND(I86*H86,2)</f>
        <v>0</v>
      </c>
      <c r="K86" s="210" t="s">
        <v>140</v>
      </c>
      <c r="L86" s="47"/>
      <c r="M86" s="215" t="s">
        <v>39</v>
      </c>
      <c r="N86" s="216" t="s">
        <v>50</v>
      </c>
      <c r="O86" s="87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9" t="s">
        <v>624</v>
      </c>
      <c r="AT86" s="219" t="s">
        <v>137</v>
      </c>
      <c r="AU86" s="219" t="s">
        <v>89</v>
      </c>
      <c r="AY86" s="19" t="s">
        <v>135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87</v>
      </c>
      <c r="BK86" s="220">
        <f>ROUND(I86*H86,2)</f>
        <v>0</v>
      </c>
      <c r="BL86" s="19" t="s">
        <v>624</v>
      </c>
      <c r="BM86" s="219" t="s">
        <v>625</v>
      </c>
    </row>
    <row r="87" s="2" customFormat="1">
      <c r="A87" s="41"/>
      <c r="B87" s="42"/>
      <c r="C87" s="43"/>
      <c r="D87" s="223" t="s">
        <v>407</v>
      </c>
      <c r="E87" s="43"/>
      <c r="F87" s="275" t="s">
        <v>626</v>
      </c>
      <c r="G87" s="43"/>
      <c r="H87" s="43"/>
      <c r="I87" s="276"/>
      <c r="J87" s="43"/>
      <c r="K87" s="43"/>
      <c r="L87" s="47"/>
      <c r="M87" s="277"/>
      <c r="N87" s="278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407</v>
      </c>
      <c r="AU87" s="19" t="s">
        <v>89</v>
      </c>
    </row>
    <row r="88" s="12" customFormat="1" ht="22.8" customHeight="1">
      <c r="A88" s="12"/>
      <c r="B88" s="192"/>
      <c r="C88" s="193"/>
      <c r="D88" s="194" t="s">
        <v>78</v>
      </c>
      <c r="E88" s="206" t="s">
        <v>627</v>
      </c>
      <c r="F88" s="206" t="s">
        <v>628</v>
      </c>
      <c r="G88" s="193"/>
      <c r="H88" s="193"/>
      <c r="I88" s="196"/>
      <c r="J88" s="207">
        <f>BK88</f>
        <v>0</v>
      </c>
      <c r="K88" s="193"/>
      <c r="L88" s="198"/>
      <c r="M88" s="199"/>
      <c r="N88" s="200"/>
      <c r="O88" s="200"/>
      <c r="P88" s="201">
        <f>SUM(P89:P103)</f>
        <v>0</v>
      </c>
      <c r="Q88" s="200"/>
      <c r="R88" s="201">
        <f>SUM(R89:R103)</f>
        <v>0</v>
      </c>
      <c r="S88" s="200"/>
      <c r="T88" s="202">
        <f>SUM(T89:T103)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160</v>
      </c>
      <c r="AT88" s="204" t="s">
        <v>78</v>
      </c>
      <c r="AU88" s="204" t="s">
        <v>87</v>
      </c>
      <c r="AY88" s="203" t="s">
        <v>135</v>
      </c>
      <c r="BK88" s="205">
        <f>SUM(BK89:BK103)</f>
        <v>0</v>
      </c>
    </row>
    <row r="89" s="2" customFormat="1" ht="14.4" customHeight="1">
      <c r="A89" s="41"/>
      <c r="B89" s="42"/>
      <c r="C89" s="208" t="s">
        <v>89</v>
      </c>
      <c r="D89" s="208" t="s">
        <v>137</v>
      </c>
      <c r="E89" s="209" t="s">
        <v>629</v>
      </c>
      <c r="F89" s="210" t="s">
        <v>628</v>
      </c>
      <c r="G89" s="211" t="s">
        <v>502</v>
      </c>
      <c r="H89" s="212">
        <v>10</v>
      </c>
      <c r="I89" s="213"/>
      <c r="J89" s="214">
        <f>ROUND(I89*H89,2)</f>
        <v>0</v>
      </c>
      <c r="K89" s="210" t="s">
        <v>140</v>
      </c>
      <c r="L89" s="47"/>
      <c r="M89" s="215" t="s">
        <v>39</v>
      </c>
      <c r="N89" s="216" t="s">
        <v>50</v>
      </c>
      <c r="O89" s="87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9" t="s">
        <v>624</v>
      </c>
      <c r="AT89" s="219" t="s">
        <v>137</v>
      </c>
      <c r="AU89" s="219" t="s">
        <v>89</v>
      </c>
      <c r="AY89" s="19" t="s">
        <v>135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87</v>
      </c>
      <c r="BK89" s="220">
        <f>ROUND(I89*H89,2)</f>
        <v>0</v>
      </c>
      <c r="BL89" s="19" t="s">
        <v>624</v>
      </c>
      <c r="BM89" s="219" t="s">
        <v>630</v>
      </c>
    </row>
    <row r="90" s="2" customFormat="1">
      <c r="A90" s="41"/>
      <c r="B90" s="42"/>
      <c r="C90" s="43"/>
      <c r="D90" s="223" t="s">
        <v>407</v>
      </c>
      <c r="E90" s="43"/>
      <c r="F90" s="275" t="s">
        <v>631</v>
      </c>
      <c r="G90" s="43"/>
      <c r="H90" s="43"/>
      <c r="I90" s="276"/>
      <c r="J90" s="43"/>
      <c r="K90" s="43"/>
      <c r="L90" s="47"/>
      <c r="M90" s="277"/>
      <c r="N90" s="278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407</v>
      </c>
      <c r="AU90" s="19" t="s">
        <v>89</v>
      </c>
    </row>
    <row r="91" s="2" customFormat="1" ht="14.4" customHeight="1">
      <c r="A91" s="41"/>
      <c r="B91" s="42"/>
      <c r="C91" s="208" t="s">
        <v>150</v>
      </c>
      <c r="D91" s="208" t="s">
        <v>137</v>
      </c>
      <c r="E91" s="209" t="s">
        <v>632</v>
      </c>
      <c r="F91" s="210" t="s">
        <v>633</v>
      </c>
      <c r="G91" s="211" t="s">
        <v>623</v>
      </c>
      <c r="H91" s="212">
        <v>2</v>
      </c>
      <c r="I91" s="213"/>
      <c r="J91" s="214">
        <f>ROUND(I91*H91,2)</f>
        <v>0</v>
      </c>
      <c r="K91" s="210" t="s">
        <v>140</v>
      </c>
      <c r="L91" s="47"/>
      <c r="M91" s="215" t="s">
        <v>39</v>
      </c>
      <c r="N91" s="216" t="s">
        <v>50</v>
      </c>
      <c r="O91" s="87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9" t="s">
        <v>624</v>
      </c>
      <c r="AT91" s="219" t="s">
        <v>137</v>
      </c>
      <c r="AU91" s="219" t="s">
        <v>89</v>
      </c>
      <c r="AY91" s="19" t="s">
        <v>135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87</v>
      </c>
      <c r="BK91" s="220">
        <f>ROUND(I91*H91,2)</f>
        <v>0</v>
      </c>
      <c r="BL91" s="19" t="s">
        <v>624</v>
      </c>
      <c r="BM91" s="219" t="s">
        <v>634</v>
      </c>
    </row>
    <row r="92" s="2" customFormat="1">
      <c r="A92" s="41"/>
      <c r="B92" s="42"/>
      <c r="C92" s="43"/>
      <c r="D92" s="223" t="s">
        <v>407</v>
      </c>
      <c r="E92" s="43"/>
      <c r="F92" s="275" t="s">
        <v>635</v>
      </c>
      <c r="G92" s="43"/>
      <c r="H92" s="43"/>
      <c r="I92" s="276"/>
      <c r="J92" s="43"/>
      <c r="K92" s="43"/>
      <c r="L92" s="47"/>
      <c r="M92" s="277"/>
      <c r="N92" s="278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407</v>
      </c>
      <c r="AU92" s="19" t="s">
        <v>89</v>
      </c>
    </row>
    <row r="93" s="2" customFormat="1" ht="14.4" customHeight="1">
      <c r="A93" s="41"/>
      <c r="B93" s="42"/>
      <c r="C93" s="208" t="s">
        <v>141</v>
      </c>
      <c r="D93" s="208" t="s">
        <v>137</v>
      </c>
      <c r="E93" s="209" t="s">
        <v>636</v>
      </c>
      <c r="F93" s="210" t="s">
        <v>637</v>
      </c>
      <c r="G93" s="211" t="s">
        <v>623</v>
      </c>
      <c r="H93" s="212">
        <v>23</v>
      </c>
      <c r="I93" s="213"/>
      <c r="J93" s="214">
        <f>ROUND(I93*H93,2)</f>
        <v>0</v>
      </c>
      <c r="K93" s="210" t="s">
        <v>140</v>
      </c>
      <c r="L93" s="47"/>
      <c r="M93" s="215" t="s">
        <v>39</v>
      </c>
      <c r="N93" s="216" t="s">
        <v>50</v>
      </c>
      <c r="O93" s="87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9" t="s">
        <v>624</v>
      </c>
      <c r="AT93" s="219" t="s">
        <v>137</v>
      </c>
      <c r="AU93" s="219" t="s">
        <v>89</v>
      </c>
      <c r="AY93" s="19" t="s">
        <v>135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9" t="s">
        <v>87</v>
      </c>
      <c r="BK93" s="220">
        <f>ROUND(I93*H93,2)</f>
        <v>0</v>
      </c>
      <c r="BL93" s="19" t="s">
        <v>624</v>
      </c>
      <c r="BM93" s="219" t="s">
        <v>638</v>
      </c>
    </row>
    <row r="94" s="2" customFormat="1">
      <c r="A94" s="41"/>
      <c r="B94" s="42"/>
      <c r="C94" s="43"/>
      <c r="D94" s="223" t="s">
        <v>407</v>
      </c>
      <c r="E94" s="43"/>
      <c r="F94" s="275" t="s">
        <v>639</v>
      </c>
      <c r="G94" s="43"/>
      <c r="H94" s="43"/>
      <c r="I94" s="276"/>
      <c r="J94" s="43"/>
      <c r="K94" s="43"/>
      <c r="L94" s="47"/>
      <c r="M94" s="277"/>
      <c r="N94" s="278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407</v>
      </c>
      <c r="AU94" s="19" t="s">
        <v>89</v>
      </c>
    </row>
    <row r="95" s="2" customFormat="1" ht="14.4" customHeight="1">
      <c r="A95" s="41"/>
      <c r="B95" s="42"/>
      <c r="C95" s="208" t="s">
        <v>160</v>
      </c>
      <c r="D95" s="208" t="s">
        <v>137</v>
      </c>
      <c r="E95" s="209" t="s">
        <v>640</v>
      </c>
      <c r="F95" s="210" t="s">
        <v>641</v>
      </c>
      <c r="G95" s="211" t="s">
        <v>623</v>
      </c>
      <c r="H95" s="212">
        <v>1</v>
      </c>
      <c r="I95" s="213"/>
      <c r="J95" s="214">
        <f>ROUND(I95*H95,2)</f>
        <v>0</v>
      </c>
      <c r="K95" s="210" t="s">
        <v>140</v>
      </c>
      <c r="L95" s="47"/>
      <c r="M95" s="215" t="s">
        <v>39</v>
      </c>
      <c r="N95" s="216" t="s">
        <v>50</v>
      </c>
      <c r="O95" s="87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9" t="s">
        <v>624</v>
      </c>
      <c r="AT95" s="219" t="s">
        <v>137</v>
      </c>
      <c r="AU95" s="219" t="s">
        <v>89</v>
      </c>
      <c r="AY95" s="19" t="s">
        <v>135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87</v>
      </c>
      <c r="BK95" s="220">
        <f>ROUND(I95*H95,2)</f>
        <v>0</v>
      </c>
      <c r="BL95" s="19" t="s">
        <v>624</v>
      </c>
      <c r="BM95" s="219" t="s">
        <v>642</v>
      </c>
    </row>
    <row r="96" s="2" customFormat="1">
      <c r="A96" s="41"/>
      <c r="B96" s="42"/>
      <c r="C96" s="43"/>
      <c r="D96" s="223" t="s">
        <v>407</v>
      </c>
      <c r="E96" s="43"/>
      <c r="F96" s="275" t="s">
        <v>643</v>
      </c>
      <c r="G96" s="43"/>
      <c r="H96" s="43"/>
      <c r="I96" s="276"/>
      <c r="J96" s="43"/>
      <c r="K96" s="43"/>
      <c r="L96" s="47"/>
      <c r="M96" s="277"/>
      <c r="N96" s="278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407</v>
      </c>
      <c r="AU96" s="19" t="s">
        <v>89</v>
      </c>
    </row>
    <row r="97" s="2" customFormat="1" ht="14.4" customHeight="1">
      <c r="A97" s="41"/>
      <c r="B97" s="42"/>
      <c r="C97" s="208" t="s">
        <v>165</v>
      </c>
      <c r="D97" s="208" t="s">
        <v>137</v>
      </c>
      <c r="E97" s="209" t="s">
        <v>644</v>
      </c>
      <c r="F97" s="210" t="s">
        <v>645</v>
      </c>
      <c r="G97" s="211" t="s">
        <v>623</v>
      </c>
      <c r="H97" s="212">
        <v>1</v>
      </c>
      <c r="I97" s="213"/>
      <c r="J97" s="214">
        <f>ROUND(I97*H97,2)</f>
        <v>0</v>
      </c>
      <c r="K97" s="210" t="s">
        <v>646</v>
      </c>
      <c r="L97" s="47"/>
      <c r="M97" s="215" t="s">
        <v>39</v>
      </c>
      <c r="N97" s="216" t="s">
        <v>50</v>
      </c>
      <c r="O97" s="87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9" t="s">
        <v>624</v>
      </c>
      <c r="AT97" s="219" t="s">
        <v>137</v>
      </c>
      <c r="AU97" s="219" t="s">
        <v>89</v>
      </c>
      <c r="AY97" s="19" t="s">
        <v>135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87</v>
      </c>
      <c r="BK97" s="220">
        <f>ROUND(I97*H97,2)</f>
        <v>0</v>
      </c>
      <c r="BL97" s="19" t="s">
        <v>624</v>
      </c>
      <c r="BM97" s="219" t="s">
        <v>647</v>
      </c>
    </row>
    <row r="98" s="2" customFormat="1">
      <c r="A98" s="41"/>
      <c r="B98" s="42"/>
      <c r="C98" s="43"/>
      <c r="D98" s="223" t="s">
        <v>407</v>
      </c>
      <c r="E98" s="43"/>
      <c r="F98" s="275" t="s">
        <v>648</v>
      </c>
      <c r="G98" s="43"/>
      <c r="H98" s="43"/>
      <c r="I98" s="276"/>
      <c r="J98" s="43"/>
      <c r="K98" s="43"/>
      <c r="L98" s="47"/>
      <c r="M98" s="277"/>
      <c r="N98" s="278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407</v>
      </c>
      <c r="AU98" s="19" t="s">
        <v>89</v>
      </c>
    </row>
    <row r="99" s="2" customFormat="1" ht="14.4" customHeight="1">
      <c r="A99" s="41"/>
      <c r="B99" s="42"/>
      <c r="C99" s="208" t="s">
        <v>170</v>
      </c>
      <c r="D99" s="208" t="s">
        <v>137</v>
      </c>
      <c r="E99" s="209" t="s">
        <v>649</v>
      </c>
      <c r="F99" s="210" t="s">
        <v>650</v>
      </c>
      <c r="G99" s="211" t="s">
        <v>623</v>
      </c>
      <c r="H99" s="212">
        <v>1</v>
      </c>
      <c r="I99" s="213"/>
      <c r="J99" s="214">
        <f>ROUND(I99*H99,2)</f>
        <v>0</v>
      </c>
      <c r="K99" s="210" t="s">
        <v>646</v>
      </c>
      <c r="L99" s="47"/>
      <c r="M99" s="215" t="s">
        <v>39</v>
      </c>
      <c r="N99" s="216" t="s">
        <v>50</v>
      </c>
      <c r="O99" s="87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9" t="s">
        <v>624</v>
      </c>
      <c r="AT99" s="219" t="s">
        <v>137</v>
      </c>
      <c r="AU99" s="219" t="s">
        <v>89</v>
      </c>
      <c r="AY99" s="19" t="s">
        <v>135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87</v>
      </c>
      <c r="BK99" s="220">
        <f>ROUND(I99*H99,2)</f>
        <v>0</v>
      </c>
      <c r="BL99" s="19" t="s">
        <v>624</v>
      </c>
      <c r="BM99" s="219" t="s">
        <v>651</v>
      </c>
    </row>
    <row r="100" s="2" customFormat="1">
      <c r="A100" s="41"/>
      <c r="B100" s="42"/>
      <c r="C100" s="43"/>
      <c r="D100" s="223" t="s">
        <v>407</v>
      </c>
      <c r="E100" s="43"/>
      <c r="F100" s="275" t="s">
        <v>652</v>
      </c>
      <c r="G100" s="43"/>
      <c r="H100" s="43"/>
      <c r="I100" s="276"/>
      <c r="J100" s="43"/>
      <c r="K100" s="43"/>
      <c r="L100" s="47"/>
      <c r="M100" s="277"/>
      <c r="N100" s="278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407</v>
      </c>
      <c r="AU100" s="19" t="s">
        <v>89</v>
      </c>
    </row>
    <row r="101" s="2" customFormat="1" ht="14.4" customHeight="1">
      <c r="A101" s="41"/>
      <c r="B101" s="42"/>
      <c r="C101" s="208" t="s">
        <v>177</v>
      </c>
      <c r="D101" s="208" t="s">
        <v>137</v>
      </c>
      <c r="E101" s="209" t="s">
        <v>653</v>
      </c>
      <c r="F101" s="210" t="s">
        <v>654</v>
      </c>
      <c r="G101" s="211" t="s">
        <v>623</v>
      </c>
      <c r="H101" s="212">
        <v>1</v>
      </c>
      <c r="I101" s="213"/>
      <c r="J101" s="214">
        <f>ROUND(I101*H101,2)</f>
        <v>0</v>
      </c>
      <c r="K101" s="210" t="s">
        <v>646</v>
      </c>
      <c r="L101" s="47"/>
      <c r="M101" s="215" t="s">
        <v>39</v>
      </c>
      <c r="N101" s="216" t="s">
        <v>50</v>
      </c>
      <c r="O101" s="87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9" t="s">
        <v>624</v>
      </c>
      <c r="AT101" s="219" t="s">
        <v>137</v>
      </c>
      <c r="AU101" s="219" t="s">
        <v>89</v>
      </c>
      <c r="AY101" s="19" t="s">
        <v>135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87</v>
      </c>
      <c r="BK101" s="220">
        <f>ROUND(I101*H101,2)</f>
        <v>0</v>
      </c>
      <c r="BL101" s="19" t="s">
        <v>624</v>
      </c>
      <c r="BM101" s="219" t="s">
        <v>655</v>
      </c>
    </row>
    <row r="102" s="2" customFormat="1">
      <c r="A102" s="41"/>
      <c r="B102" s="42"/>
      <c r="C102" s="43"/>
      <c r="D102" s="223" t="s">
        <v>407</v>
      </c>
      <c r="E102" s="43"/>
      <c r="F102" s="275" t="s">
        <v>656</v>
      </c>
      <c r="G102" s="43"/>
      <c r="H102" s="43"/>
      <c r="I102" s="276"/>
      <c r="J102" s="43"/>
      <c r="K102" s="43"/>
      <c r="L102" s="47"/>
      <c r="M102" s="277"/>
      <c r="N102" s="278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407</v>
      </c>
      <c r="AU102" s="19" t="s">
        <v>89</v>
      </c>
    </row>
    <row r="103" s="2" customFormat="1" ht="14.4" customHeight="1">
      <c r="A103" s="41"/>
      <c r="B103" s="42"/>
      <c r="C103" s="208" t="s">
        <v>182</v>
      </c>
      <c r="D103" s="208" t="s">
        <v>137</v>
      </c>
      <c r="E103" s="209" t="s">
        <v>657</v>
      </c>
      <c r="F103" s="210" t="s">
        <v>658</v>
      </c>
      <c r="G103" s="211" t="s">
        <v>623</v>
      </c>
      <c r="H103" s="212">
        <v>1</v>
      </c>
      <c r="I103" s="213"/>
      <c r="J103" s="214">
        <f>ROUND(I103*H103,2)</f>
        <v>0</v>
      </c>
      <c r="K103" s="210" t="s">
        <v>646</v>
      </c>
      <c r="L103" s="47"/>
      <c r="M103" s="215" t="s">
        <v>39</v>
      </c>
      <c r="N103" s="216" t="s">
        <v>50</v>
      </c>
      <c r="O103" s="87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9" t="s">
        <v>624</v>
      </c>
      <c r="AT103" s="219" t="s">
        <v>137</v>
      </c>
      <c r="AU103" s="219" t="s">
        <v>89</v>
      </c>
      <c r="AY103" s="19" t="s">
        <v>135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87</v>
      </c>
      <c r="BK103" s="220">
        <f>ROUND(I103*H103,2)</f>
        <v>0</v>
      </c>
      <c r="BL103" s="19" t="s">
        <v>624</v>
      </c>
      <c r="BM103" s="219" t="s">
        <v>659</v>
      </c>
    </row>
    <row r="104" s="12" customFormat="1" ht="22.8" customHeight="1">
      <c r="A104" s="12"/>
      <c r="B104" s="192"/>
      <c r="C104" s="193"/>
      <c r="D104" s="194" t="s">
        <v>78</v>
      </c>
      <c r="E104" s="206" t="s">
        <v>660</v>
      </c>
      <c r="F104" s="206" t="s">
        <v>661</v>
      </c>
      <c r="G104" s="193"/>
      <c r="H104" s="193"/>
      <c r="I104" s="196"/>
      <c r="J104" s="207">
        <f>BK104</f>
        <v>0</v>
      </c>
      <c r="K104" s="193"/>
      <c r="L104" s="198"/>
      <c r="M104" s="199"/>
      <c r="N104" s="200"/>
      <c r="O104" s="200"/>
      <c r="P104" s="201">
        <f>SUM(P105:P109)</f>
        <v>0</v>
      </c>
      <c r="Q104" s="200"/>
      <c r="R104" s="201">
        <f>SUM(R105:R109)</f>
        <v>0</v>
      </c>
      <c r="S104" s="200"/>
      <c r="T104" s="202">
        <f>SUM(T105:T109)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3" t="s">
        <v>160</v>
      </c>
      <c r="AT104" s="204" t="s">
        <v>78</v>
      </c>
      <c r="AU104" s="204" t="s">
        <v>87</v>
      </c>
      <c r="AY104" s="203" t="s">
        <v>135</v>
      </c>
      <c r="BK104" s="205">
        <f>SUM(BK105:BK109)</f>
        <v>0</v>
      </c>
    </row>
    <row r="105" s="2" customFormat="1" ht="14.4" customHeight="1">
      <c r="A105" s="41"/>
      <c r="B105" s="42"/>
      <c r="C105" s="208" t="s">
        <v>144</v>
      </c>
      <c r="D105" s="208" t="s">
        <v>137</v>
      </c>
      <c r="E105" s="209" t="s">
        <v>662</v>
      </c>
      <c r="F105" s="210" t="s">
        <v>661</v>
      </c>
      <c r="G105" s="211" t="s">
        <v>623</v>
      </c>
      <c r="H105" s="212">
        <v>1</v>
      </c>
      <c r="I105" s="213"/>
      <c r="J105" s="214">
        <f>ROUND(I105*H105,2)</f>
        <v>0</v>
      </c>
      <c r="K105" s="210" t="s">
        <v>646</v>
      </c>
      <c r="L105" s="47"/>
      <c r="M105" s="215" t="s">
        <v>39</v>
      </c>
      <c r="N105" s="216" t="s">
        <v>50</v>
      </c>
      <c r="O105" s="87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9" t="s">
        <v>624</v>
      </c>
      <c r="AT105" s="219" t="s">
        <v>137</v>
      </c>
      <c r="AU105" s="219" t="s">
        <v>89</v>
      </c>
      <c r="AY105" s="19" t="s">
        <v>135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87</v>
      </c>
      <c r="BK105" s="220">
        <f>ROUND(I105*H105,2)</f>
        <v>0</v>
      </c>
      <c r="BL105" s="19" t="s">
        <v>624</v>
      </c>
      <c r="BM105" s="219" t="s">
        <v>663</v>
      </c>
    </row>
    <row r="106" s="2" customFormat="1">
      <c r="A106" s="41"/>
      <c r="B106" s="42"/>
      <c r="C106" s="43"/>
      <c r="D106" s="223" t="s">
        <v>407</v>
      </c>
      <c r="E106" s="43"/>
      <c r="F106" s="275" t="s">
        <v>664</v>
      </c>
      <c r="G106" s="43"/>
      <c r="H106" s="43"/>
      <c r="I106" s="276"/>
      <c r="J106" s="43"/>
      <c r="K106" s="43"/>
      <c r="L106" s="47"/>
      <c r="M106" s="277"/>
      <c r="N106" s="278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407</v>
      </c>
      <c r="AU106" s="19" t="s">
        <v>89</v>
      </c>
    </row>
    <row r="107" s="2" customFormat="1" ht="14.4" customHeight="1">
      <c r="A107" s="41"/>
      <c r="B107" s="42"/>
      <c r="C107" s="208" t="s">
        <v>192</v>
      </c>
      <c r="D107" s="208" t="s">
        <v>137</v>
      </c>
      <c r="E107" s="209" t="s">
        <v>665</v>
      </c>
      <c r="F107" s="210" t="s">
        <v>666</v>
      </c>
      <c r="G107" s="211" t="s">
        <v>623</v>
      </c>
      <c r="H107" s="212">
        <v>1</v>
      </c>
      <c r="I107" s="213"/>
      <c r="J107" s="214">
        <f>ROUND(I107*H107,2)</f>
        <v>0</v>
      </c>
      <c r="K107" s="210" t="s">
        <v>646</v>
      </c>
      <c r="L107" s="47"/>
      <c r="M107" s="215" t="s">
        <v>39</v>
      </c>
      <c r="N107" s="216" t="s">
        <v>50</v>
      </c>
      <c r="O107" s="87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9" t="s">
        <v>624</v>
      </c>
      <c r="AT107" s="219" t="s">
        <v>137</v>
      </c>
      <c r="AU107" s="219" t="s">
        <v>89</v>
      </c>
      <c r="AY107" s="19" t="s">
        <v>135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9" t="s">
        <v>87</v>
      </c>
      <c r="BK107" s="220">
        <f>ROUND(I107*H107,2)</f>
        <v>0</v>
      </c>
      <c r="BL107" s="19" t="s">
        <v>624</v>
      </c>
      <c r="BM107" s="219" t="s">
        <v>667</v>
      </c>
    </row>
    <row r="108" s="2" customFormat="1">
      <c r="A108" s="41"/>
      <c r="B108" s="42"/>
      <c r="C108" s="43"/>
      <c r="D108" s="223" t="s">
        <v>407</v>
      </c>
      <c r="E108" s="43"/>
      <c r="F108" s="275" t="s">
        <v>668</v>
      </c>
      <c r="G108" s="43"/>
      <c r="H108" s="43"/>
      <c r="I108" s="276"/>
      <c r="J108" s="43"/>
      <c r="K108" s="43"/>
      <c r="L108" s="47"/>
      <c r="M108" s="277"/>
      <c r="N108" s="278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407</v>
      </c>
      <c r="AU108" s="19" t="s">
        <v>89</v>
      </c>
    </row>
    <row r="109" s="13" customFormat="1">
      <c r="A109" s="13"/>
      <c r="B109" s="221"/>
      <c r="C109" s="222"/>
      <c r="D109" s="223" t="s">
        <v>143</v>
      </c>
      <c r="E109" s="224" t="s">
        <v>39</v>
      </c>
      <c r="F109" s="225" t="s">
        <v>669</v>
      </c>
      <c r="G109" s="222"/>
      <c r="H109" s="226">
        <v>1</v>
      </c>
      <c r="I109" s="227"/>
      <c r="J109" s="222"/>
      <c r="K109" s="222"/>
      <c r="L109" s="228"/>
      <c r="M109" s="284"/>
      <c r="N109" s="285"/>
      <c r="O109" s="285"/>
      <c r="P109" s="285"/>
      <c r="Q109" s="285"/>
      <c r="R109" s="285"/>
      <c r="S109" s="285"/>
      <c r="T109" s="28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143</v>
      </c>
      <c r="AU109" s="232" t="s">
        <v>89</v>
      </c>
      <c r="AV109" s="13" t="s">
        <v>89</v>
      </c>
      <c r="AW109" s="13" t="s">
        <v>40</v>
      </c>
      <c r="AX109" s="13" t="s">
        <v>87</v>
      </c>
      <c r="AY109" s="232" t="s">
        <v>135</v>
      </c>
    </row>
    <row r="110" s="2" customFormat="1" ht="6.96" customHeight="1">
      <c r="A110" s="41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47"/>
      <c r="M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</sheetData>
  <sheetProtection sheet="1" autoFilter="0" formatColumns="0" formatRows="0" objects="1" scenarios="1" spinCount="100000" saltValue="Qv5Fs2xarJSrmm8bjHbBBwgoSaxkv4XQXgIeDUJYiZwFFEZ5ZWWzr9FmvYqqGkdkVrgeZLnSq2bomxE4P7HZzw==" hashValue="J3mQ8tUbxiu/8mKWhRdKOJbkPQkdx29ZEy7kg9+NjhihTjScEtM6sVB+fQ0lJ38Fh7kAPXGfeI1erzMB/QejCg==" algorithmName="SHA-512" password="CC35"/>
  <autoFilter ref="C82:K10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2"/>
      <c r="C3" s="133"/>
      <c r="D3" s="133"/>
      <c r="E3" s="133"/>
      <c r="F3" s="133"/>
      <c r="G3" s="133"/>
      <c r="H3" s="22"/>
    </row>
    <row r="4" s="1" customFormat="1" ht="24.96" customHeight="1">
      <c r="B4" s="22"/>
      <c r="C4" s="134" t="s">
        <v>670</v>
      </c>
      <c r="H4" s="22"/>
    </row>
    <row r="5" s="1" customFormat="1" ht="12" customHeight="1">
      <c r="B5" s="22"/>
      <c r="C5" s="287" t="s">
        <v>13</v>
      </c>
      <c r="D5" s="144" t="s">
        <v>14</v>
      </c>
      <c r="E5" s="1"/>
      <c r="F5" s="1"/>
      <c r="H5" s="22"/>
    </row>
    <row r="6" s="1" customFormat="1" ht="36.96" customHeight="1">
      <c r="B6" s="22"/>
      <c r="C6" s="288" t="s">
        <v>16</v>
      </c>
      <c r="D6" s="289" t="s">
        <v>17</v>
      </c>
      <c r="E6" s="1"/>
      <c r="F6" s="1"/>
      <c r="H6" s="22"/>
    </row>
    <row r="7" s="1" customFormat="1" ht="16.5" customHeight="1">
      <c r="B7" s="22"/>
      <c r="C7" s="136" t="s">
        <v>24</v>
      </c>
      <c r="D7" s="141" t="str">
        <f>'Rekapitulace stavby'!AN8</f>
        <v>17. 5. 2021</v>
      </c>
      <c r="H7" s="22"/>
    </row>
    <row r="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="11" customFormat="1" ht="29.28" customHeight="1">
      <c r="A9" s="181"/>
      <c r="B9" s="290"/>
      <c r="C9" s="291" t="s">
        <v>60</v>
      </c>
      <c r="D9" s="292" t="s">
        <v>61</v>
      </c>
      <c r="E9" s="292" t="s">
        <v>122</v>
      </c>
      <c r="F9" s="293" t="s">
        <v>671</v>
      </c>
      <c r="G9" s="181"/>
      <c r="H9" s="290"/>
    </row>
    <row r="10" s="2" customFormat="1" ht="26.4" customHeight="1">
      <c r="A10" s="41"/>
      <c r="B10" s="47"/>
      <c r="C10" s="294" t="s">
        <v>672</v>
      </c>
      <c r="D10" s="294" t="s">
        <v>85</v>
      </c>
      <c r="E10" s="41"/>
      <c r="F10" s="41"/>
      <c r="G10" s="41"/>
      <c r="H10" s="47"/>
    </row>
    <row r="11" s="2" customFormat="1" ht="16.8" customHeight="1">
      <c r="A11" s="41"/>
      <c r="B11" s="47"/>
      <c r="C11" s="295" t="s">
        <v>397</v>
      </c>
      <c r="D11" s="296" t="s">
        <v>673</v>
      </c>
      <c r="E11" s="297" t="s">
        <v>95</v>
      </c>
      <c r="F11" s="298">
        <v>14.07</v>
      </c>
      <c r="G11" s="41"/>
      <c r="H11" s="47"/>
    </row>
    <row r="12" s="2" customFormat="1" ht="16.8" customHeight="1">
      <c r="A12" s="41"/>
      <c r="B12" s="47"/>
      <c r="C12" s="299" t="s">
        <v>39</v>
      </c>
      <c r="D12" s="299" t="s">
        <v>394</v>
      </c>
      <c r="E12" s="19" t="s">
        <v>39</v>
      </c>
      <c r="F12" s="300">
        <v>1.5600000000000001</v>
      </c>
      <c r="G12" s="41"/>
      <c r="H12" s="47"/>
    </row>
    <row r="13" s="2" customFormat="1" ht="16.8" customHeight="1">
      <c r="A13" s="41"/>
      <c r="B13" s="47"/>
      <c r="C13" s="299" t="s">
        <v>39</v>
      </c>
      <c r="D13" s="299" t="s">
        <v>395</v>
      </c>
      <c r="E13" s="19" t="s">
        <v>39</v>
      </c>
      <c r="F13" s="300">
        <v>10.25</v>
      </c>
      <c r="G13" s="41"/>
      <c r="H13" s="47"/>
    </row>
    <row r="14" s="2" customFormat="1" ht="16.8" customHeight="1">
      <c r="A14" s="41"/>
      <c r="B14" s="47"/>
      <c r="C14" s="299" t="s">
        <v>39</v>
      </c>
      <c r="D14" s="299" t="s">
        <v>396</v>
      </c>
      <c r="E14" s="19" t="s">
        <v>39</v>
      </c>
      <c r="F14" s="300">
        <v>2.2599999999999998</v>
      </c>
      <c r="G14" s="41"/>
      <c r="H14" s="47"/>
    </row>
    <row r="15" s="2" customFormat="1" ht="16.8" customHeight="1">
      <c r="A15" s="41"/>
      <c r="B15" s="47"/>
      <c r="C15" s="299" t="s">
        <v>397</v>
      </c>
      <c r="D15" s="299" t="s">
        <v>149</v>
      </c>
      <c r="E15" s="19" t="s">
        <v>39</v>
      </c>
      <c r="F15" s="300">
        <v>14.07</v>
      </c>
      <c r="G15" s="41"/>
      <c r="H15" s="47"/>
    </row>
    <row r="16" s="2" customFormat="1" ht="16.8" customHeight="1">
      <c r="A16" s="41"/>
      <c r="B16" s="47"/>
      <c r="C16" s="295" t="s">
        <v>93</v>
      </c>
      <c r="D16" s="296" t="s">
        <v>94</v>
      </c>
      <c r="E16" s="297" t="s">
        <v>95</v>
      </c>
      <c r="F16" s="298">
        <v>158.27799999999999</v>
      </c>
      <c r="G16" s="41"/>
      <c r="H16" s="47"/>
    </row>
    <row r="17" s="2" customFormat="1" ht="16.8" customHeight="1">
      <c r="A17" s="41"/>
      <c r="B17" s="47"/>
      <c r="C17" s="299" t="s">
        <v>39</v>
      </c>
      <c r="D17" s="299" t="s">
        <v>420</v>
      </c>
      <c r="E17" s="19" t="s">
        <v>39</v>
      </c>
      <c r="F17" s="300">
        <v>9.1430000000000007</v>
      </c>
      <c r="G17" s="41"/>
      <c r="H17" s="47"/>
    </row>
    <row r="18" s="2" customFormat="1" ht="16.8" customHeight="1">
      <c r="A18" s="41"/>
      <c r="B18" s="47"/>
      <c r="C18" s="299" t="s">
        <v>39</v>
      </c>
      <c r="D18" s="299" t="s">
        <v>421</v>
      </c>
      <c r="E18" s="19" t="s">
        <v>39</v>
      </c>
      <c r="F18" s="300">
        <v>17.5</v>
      </c>
      <c r="G18" s="41"/>
      <c r="H18" s="47"/>
    </row>
    <row r="19" s="2" customFormat="1" ht="16.8" customHeight="1">
      <c r="A19" s="41"/>
      <c r="B19" s="47"/>
      <c r="C19" s="299" t="s">
        <v>39</v>
      </c>
      <c r="D19" s="299" t="s">
        <v>422</v>
      </c>
      <c r="E19" s="19" t="s">
        <v>39</v>
      </c>
      <c r="F19" s="300">
        <v>16.899999999999999</v>
      </c>
      <c r="G19" s="41"/>
      <c r="H19" s="47"/>
    </row>
    <row r="20" s="2" customFormat="1" ht="16.8" customHeight="1">
      <c r="A20" s="41"/>
      <c r="B20" s="47"/>
      <c r="C20" s="299" t="s">
        <v>39</v>
      </c>
      <c r="D20" s="299" t="s">
        <v>423</v>
      </c>
      <c r="E20" s="19" t="s">
        <v>39</v>
      </c>
      <c r="F20" s="300">
        <v>16.370000000000001</v>
      </c>
      <c r="G20" s="41"/>
      <c r="H20" s="47"/>
    </row>
    <row r="21" s="2" customFormat="1" ht="16.8" customHeight="1">
      <c r="A21" s="41"/>
      <c r="B21" s="47"/>
      <c r="C21" s="299" t="s">
        <v>39</v>
      </c>
      <c r="D21" s="299" t="s">
        <v>424</v>
      </c>
      <c r="E21" s="19" t="s">
        <v>39</v>
      </c>
      <c r="F21" s="300">
        <v>9.0800000000000001</v>
      </c>
      <c r="G21" s="41"/>
      <c r="H21" s="47"/>
    </row>
    <row r="22" s="2" customFormat="1" ht="16.8" customHeight="1">
      <c r="A22" s="41"/>
      <c r="B22" s="47"/>
      <c r="C22" s="299" t="s">
        <v>39</v>
      </c>
      <c r="D22" s="299" t="s">
        <v>425</v>
      </c>
      <c r="E22" s="19" t="s">
        <v>39</v>
      </c>
      <c r="F22" s="300">
        <v>7.8200000000000003</v>
      </c>
      <c r="G22" s="41"/>
      <c r="H22" s="47"/>
    </row>
    <row r="23" s="2" customFormat="1" ht="16.8" customHeight="1">
      <c r="A23" s="41"/>
      <c r="B23" s="47"/>
      <c r="C23" s="299" t="s">
        <v>39</v>
      </c>
      <c r="D23" s="299" t="s">
        <v>426</v>
      </c>
      <c r="E23" s="19" t="s">
        <v>39</v>
      </c>
      <c r="F23" s="300">
        <v>6.2199999999999998</v>
      </c>
      <c r="G23" s="41"/>
      <c r="H23" s="47"/>
    </row>
    <row r="24" s="2" customFormat="1" ht="16.8" customHeight="1">
      <c r="A24" s="41"/>
      <c r="B24" s="47"/>
      <c r="C24" s="299" t="s">
        <v>39</v>
      </c>
      <c r="D24" s="299" t="s">
        <v>427</v>
      </c>
      <c r="E24" s="19" t="s">
        <v>39</v>
      </c>
      <c r="F24" s="300">
        <v>9.0700000000000003</v>
      </c>
      <c r="G24" s="41"/>
      <c r="H24" s="47"/>
    </row>
    <row r="25" s="2" customFormat="1" ht="16.8" customHeight="1">
      <c r="A25" s="41"/>
      <c r="B25" s="47"/>
      <c r="C25" s="299" t="s">
        <v>39</v>
      </c>
      <c r="D25" s="299" t="s">
        <v>428</v>
      </c>
      <c r="E25" s="19" t="s">
        <v>39</v>
      </c>
      <c r="F25" s="300">
        <v>15.390000000000001</v>
      </c>
      <c r="G25" s="41"/>
      <c r="H25" s="47"/>
    </row>
    <row r="26" s="2" customFormat="1" ht="16.8" customHeight="1">
      <c r="A26" s="41"/>
      <c r="B26" s="47"/>
      <c r="C26" s="299" t="s">
        <v>39</v>
      </c>
      <c r="D26" s="299" t="s">
        <v>429</v>
      </c>
      <c r="E26" s="19" t="s">
        <v>39</v>
      </c>
      <c r="F26" s="300">
        <v>-2.9399999999999999</v>
      </c>
      <c r="G26" s="41"/>
      <c r="H26" s="47"/>
    </row>
    <row r="27" s="2" customFormat="1" ht="16.8" customHeight="1">
      <c r="A27" s="41"/>
      <c r="B27" s="47"/>
      <c r="C27" s="299" t="s">
        <v>39</v>
      </c>
      <c r="D27" s="299" t="s">
        <v>176</v>
      </c>
      <c r="E27" s="19" t="s">
        <v>39</v>
      </c>
      <c r="F27" s="300">
        <v>49</v>
      </c>
      <c r="G27" s="41"/>
      <c r="H27" s="47"/>
    </row>
    <row r="28" s="2" customFormat="1" ht="16.8" customHeight="1">
      <c r="A28" s="41"/>
      <c r="B28" s="47"/>
      <c r="C28" s="299" t="s">
        <v>39</v>
      </c>
      <c r="D28" s="299" t="s">
        <v>430</v>
      </c>
      <c r="E28" s="19" t="s">
        <v>39</v>
      </c>
      <c r="F28" s="300">
        <v>4.7249999999999996</v>
      </c>
      <c r="G28" s="41"/>
      <c r="H28" s="47"/>
    </row>
    <row r="29" s="2" customFormat="1" ht="16.8" customHeight="1">
      <c r="A29" s="41"/>
      <c r="B29" s="47"/>
      <c r="C29" s="299" t="s">
        <v>93</v>
      </c>
      <c r="D29" s="299" t="s">
        <v>149</v>
      </c>
      <c r="E29" s="19" t="s">
        <v>39</v>
      </c>
      <c r="F29" s="300">
        <v>158.27799999999999</v>
      </c>
      <c r="G29" s="41"/>
      <c r="H29" s="47"/>
    </row>
    <row r="30" s="2" customFormat="1" ht="16.8" customHeight="1">
      <c r="A30" s="41"/>
      <c r="B30" s="47"/>
      <c r="C30" s="301" t="s">
        <v>674</v>
      </c>
      <c r="D30" s="41"/>
      <c r="E30" s="41"/>
      <c r="F30" s="41"/>
      <c r="G30" s="41"/>
      <c r="H30" s="47"/>
    </row>
    <row r="31" s="2" customFormat="1" ht="16.8" customHeight="1">
      <c r="A31" s="41"/>
      <c r="B31" s="47"/>
      <c r="C31" s="299" t="s">
        <v>417</v>
      </c>
      <c r="D31" s="299" t="s">
        <v>675</v>
      </c>
      <c r="E31" s="19" t="s">
        <v>95</v>
      </c>
      <c r="F31" s="300">
        <v>158.27799999999999</v>
      </c>
      <c r="G31" s="41"/>
      <c r="H31" s="47"/>
    </row>
    <row r="32" s="2" customFormat="1" ht="16.8" customHeight="1">
      <c r="A32" s="41"/>
      <c r="B32" s="47"/>
      <c r="C32" s="299" t="s">
        <v>381</v>
      </c>
      <c r="D32" s="299" t="s">
        <v>676</v>
      </c>
      <c r="E32" s="19" t="s">
        <v>95</v>
      </c>
      <c r="F32" s="300">
        <v>158.27799999999999</v>
      </c>
      <c r="G32" s="41"/>
      <c r="H32" s="47"/>
    </row>
    <row r="33" s="2" customFormat="1" ht="16.8" customHeight="1">
      <c r="A33" s="41"/>
      <c r="B33" s="47"/>
      <c r="C33" s="295" t="s">
        <v>97</v>
      </c>
      <c r="D33" s="296" t="s">
        <v>98</v>
      </c>
      <c r="E33" s="297" t="s">
        <v>95</v>
      </c>
      <c r="F33" s="298">
        <v>115.94</v>
      </c>
      <c r="G33" s="41"/>
      <c r="H33" s="47"/>
    </row>
    <row r="34" s="2" customFormat="1" ht="16.8" customHeight="1">
      <c r="A34" s="41"/>
      <c r="B34" s="47"/>
      <c r="C34" s="299" t="s">
        <v>39</v>
      </c>
      <c r="D34" s="299" t="s">
        <v>440</v>
      </c>
      <c r="E34" s="19" t="s">
        <v>39</v>
      </c>
      <c r="F34" s="300">
        <v>38.979999999999997</v>
      </c>
      <c r="G34" s="41"/>
      <c r="H34" s="47"/>
    </row>
    <row r="35" s="2" customFormat="1" ht="16.8" customHeight="1">
      <c r="A35" s="41"/>
      <c r="B35" s="47"/>
      <c r="C35" s="299" t="s">
        <v>39</v>
      </c>
      <c r="D35" s="299" t="s">
        <v>441</v>
      </c>
      <c r="E35" s="19" t="s">
        <v>39</v>
      </c>
      <c r="F35" s="300">
        <v>25.239999999999998</v>
      </c>
      <c r="G35" s="41"/>
      <c r="H35" s="47"/>
    </row>
    <row r="36" s="2" customFormat="1" ht="16.8" customHeight="1">
      <c r="A36" s="41"/>
      <c r="B36" s="47"/>
      <c r="C36" s="299" t="s">
        <v>39</v>
      </c>
      <c r="D36" s="299" t="s">
        <v>442</v>
      </c>
      <c r="E36" s="19" t="s">
        <v>39</v>
      </c>
      <c r="F36" s="300">
        <v>35.130000000000003</v>
      </c>
      <c r="G36" s="41"/>
      <c r="H36" s="47"/>
    </row>
    <row r="37" s="2" customFormat="1" ht="16.8" customHeight="1">
      <c r="A37" s="41"/>
      <c r="B37" s="47"/>
      <c r="C37" s="299" t="s">
        <v>39</v>
      </c>
      <c r="D37" s="299" t="s">
        <v>443</v>
      </c>
      <c r="E37" s="19" t="s">
        <v>39</v>
      </c>
      <c r="F37" s="300">
        <v>16.59</v>
      </c>
      <c r="G37" s="41"/>
      <c r="H37" s="47"/>
    </row>
    <row r="38" s="2" customFormat="1" ht="16.8" customHeight="1">
      <c r="A38" s="41"/>
      <c r="B38" s="47"/>
      <c r="C38" s="299" t="s">
        <v>97</v>
      </c>
      <c r="D38" s="299" t="s">
        <v>149</v>
      </c>
      <c r="E38" s="19" t="s">
        <v>39</v>
      </c>
      <c r="F38" s="300">
        <v>115.94</v>
      </c>
      <c r="G38" s="41"/>
      <c r="H38" s="47"/>
    </row>
    <row r="39" s="2" customFormat="1" ht="16.8" customHeight="1">
      <c r="A39" s="41"/>
      <c r="B39" s="47"/>
      <c r="C39" s="301" t="s">
        <v>674</v>
      </c>
      <c r="D39" s="41"/>
      <c r="E39" s="41"/>
      <c r="F39" s="41"/>
      <c r="G39" s="41"/>
      <c r="H39" s="47"/>
    </row>
    <row r="40" s="2" customFormat="1" ht="16.8" customHeight="1">
      <c r="A40" s="41"/>
      <c r="B40" s="47"/>
      <c r="C40" s="299" t="s">
        <v>437</v>
      </c>
      <c r="D40" s="299" t="s">
        <v>677</v>
      </c>
      <c r="E40" s="19" t="s">
        <v>95</v>
      </c>
      <c r="F40" s="300">
        <v>115.94</v>
      </c>
      <c r="G40" s="41"/>
      <c r="H40" s="47"/>
    </row>
    <row r="41" s="2" customFormat="1" ht="16.8" customHeight="1">
      <c r="A41" s="41"/>
      <c r="B41" s="47"/>
      <c r="C41" s="299" t="s">
        <v>372</v>
      </c>
      <c r="D41" s="299" t="s">
        <v>678</v>
      </c>
      <c r="E41" s="19" t="s">
        <v>95</v>
      </c>
      <c r="F41" s="300">
        <v>104.75</v>
      </c>
      <c r="G41" s="41"/>
      <c r="H41" s="47"/>
    </row>
    <row r="42" s="2" customFormat="1" ht="16.8" customHeight="1">
      <c r="A42" s="41"/>
      <c r="B42" s="47"/>
      <c r="C42" s="299" t="s">
        <v>365</v>
      </c>
      <c r="D42" s="299" t="s">
        <v>679</v>
      </c>
      <c r="E42" s="19" t="s">
        <v>95</v>
      </c>
      <c r="F42" s="300">
        <v>265.44999999999999</v>
      </c>
      <c r="G42" s="41"/>
      <c r="H42" s="47"/>
    </row>
    <row r="43" s="2" customFormat="1" ht="16.8" customHeight="1">
      <c r="A43" s="41"/>
      <c r="B43" s="47"/>
      <c r="C43" s="299" t="s">
        <v>471</v>
      </c>
      <c r="D43" s="299" t="s">
        <v>680</v>
      </c>
      <c r="E43" s="19" t="s">
        <v>95</v>
      </c>
      <c r="F43" s="300">
        <v>160.69999999999999</v>
      </c>
      <c r="G43" s="41"/>
      <c r="H43" s="47"/>
    </row>
    <row r="44" s="2" customFormat="1" ht="16.8" customHeight="1">
      <c r="A44" s="41"/>
      <c r="B44" s="47"/>
      <c r="C44" s="295" t="s">
        <v>101</v>
      </c>
      <c r="D44" s="296" t="s">
        <v>102</v>
      </c>
      <c r="E44" s="297" t="s">
        <v>95</v>
      </c>
      <c r="F44" s="298">
        <v>275.25</v>
      </c>
      <c r="G44" s="41"/>
      <c r="H44" s="47"/>
    </row>
    <row r="45" s="2" customFormat="1" ht="16.8" customHeight="1">
      <c r="A45" s="41"/>
      <c r="B45" s="47"/>
      <c r="C45" s="299" t="s">
        <v>101</v>
      </c>
      <c r="D45" s="299" t="s">
        <v>299</v>
      </c>
      <c r="E45" s="19" t="s">
        <v>39</v>
      </c>
      <c r="F45" s="300">
        <v>275.25</v>
      </c>
      <c r="G45" s="41"/>
      <c r="H45" s="47"/>
    </row>
    <row r="46" s="2" customFormat="1" ht="16.8" customHeight="1">
      <c r="A46" s="41"/>
      <c r="B46" s="47"/>
      <c r="C46" s="301" t="s">
        <v>674</v>
      </c>
      <c r="D46" s="41"/>
      <c r="E46" s="41"/>
      <c r="F46" s="41"/>
      <c r="G46" s="41"/>
      <c r="H46" s="47"/>
    </row>
    <row r="47" s="2" customFormat="1" ht="16.8" customHeight="1">
      <c r="A47" s="41"/>
      <c r="B47" s="47"/>
      <c r="C47" s="299" t="s">
        <v>296</v>
      </c>
      <c r="D47" s="299" t="s">
        <v>681</v>
      </c>
      <c r="E47" s="19" t="s">
        <v>95</v>
      </c>
      <c r="F47" s="300">
        <v>155.68000000000001</v>
      </c>
      <c r="G47" s="41"/>
      <c r="H47" s="47"/>
    </row>
    <row r="48" s="2" customFormat="1" ht="16.8" customHeight="1">
      <c r="A48" s="41"/>
      <c r="B48" s="47"/>
      <c r="C48" s="299" t="s">
        <v>317</v>
      </c>
      <c r="D48" s="299" t="s">
        <v>682</v>
      </c>
      <c r="E48" s="19" t="s">
        <v>95</v>
      </c>
      <c r="F48" s="300">
        <v>275.25</v>
      </c>
      <c r="G48" s="41"/>
      <c r="H48" s="47"/>
    </row>
    <row r="49" s="2" customFormat="1" ht="16.8" customHeight="1">
      <c r="A49" s="41"/>
      <c r="B49" s="47"/>
      <c r="C49" s="299" t="s">
        <v>335</v>
      </c>
      <c r="D49" s="299" t="s">
        <v>683</v>
      </c>
      <c r="E49" s="19" t="s">
        <v>95</v>
      </c>
      <c r="F49" s="300">
        <v>155.68000000000001</v>
      </c>
      <c r="G49" s="41"/>
      <c r="H49" s="47"/>
    </row>
    <row r="50" s="2" customFormat="1" ht="16.8" customHeight="1">
      <c r="A50" s="41"/>
      <c r="B50" s="47"/>
      <c r="C50" s="299" t="s">
        <v>343</v>
      </c>
      <c r="D50" s="299" t="s">
        <v>684</v>
      </c>
      <c r="E50" s="19" t="s">
        <v>95</v>
      </c>
      <c r="F50" s="300">
        <v>155.68000000000001</v>
      </c>
      <c r="G50" s="41"/>
      <c r="H50" s="47"/>
    </row>
    <row r="51" s="2" customFormat="1" ht="16.8" customHeight="1">
      <c r="A51" s="41"/>
      <c r="B51" s="47"/>
      <c r="C51" s="299" t="s">
        <v>351</v>
      </c>
      <c r="D51" s="299" t="s">
        <v>685</v>
      </c>
      <c r="E51" s="19" t="s">
        <v>95</v>
      </c>
      <c r="F51" s="300">
        <v>155.68000000000001</v>
      </c>
      <c r="G51" s="41"/>
      <c r="H51" s="47"/>
    </row>
    <row r="52" s="2" customFormat="1" ht="16.8" customHeight="1">
      <c r="A52" s="41"/>
      <c r="B52" s="47"/>
      <c r="C52" s="299" t="s">
        <v>359</v>
      </c>
      <c r="D52" s="299" t="s">
        <v>686</v>
      </c>
      <c r="E52" s="19" t="s">
        <v>209</v>
      </c>
      <c r="F52" s="300">
        <v>8.2579999999999991</v>
      </c>
      <c r="G52" s="41"/>
      <c r="H52" s="47"/>
    </row>
    <row r="53" s="2" customFormat="1" ht="7.44" customHeight="1">
      <c r="A53" s="41"/>
      <c r="B53" s="160"/>
      <c r="C53" s="161"/>
      <c r="D53" s="161"/>
      <c r="E53" s="161"/>
      <c r="F53" s="161"/>
      <c r="G53" s="161"/>
      <c r="H53" s="47"/>
    </row>
    <row r="54" s="2" customFormat="1">
      <c r="A54" s="41"/>
      <c r="B54" s="41"/>
      <c r="C54" s="41"/>
      <c r="D54" s="41"/>
      <c r="E54" s="41"/>
      <c r="F54" s="41"/>
      <c r="G54" s="41"/>
      <c r="H54" s="41"/>
    </row>
  </sheetData>
  <sheetProtection sheet="1" formatColumns="0" formatRows="0" objects="1" scenarios="1" spinCount="100000" saltValue="Y9FWUDB0cExBZC9W8PMq0U/isOk1bKvRtec2eiOtj/MNr6s89SDGmN3dy+kshgi93R9oMGjXrEZ5WQIIyINCWg==" hashValue="sNiBhGbgbrEqWe5HC0jq7gqAtVANaBI8gIa8TW8FJIISBsOq4ZBcpLcJwvk/5z9f+nV0z9cc1OTwLwwnYcTiVA==" algorithmName="SHA-512" password="CC35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2" customWidth="1"/>
    <col min="2" max="2" width="1.667969" style="302" customWidth="1"/>
    <col min="3" max="4" width="5" style="302" customWidth="1"/>
    <col min="5" max="5" width="11.66016" style="302" customWidth="1"/>
    <col min="6" max="6" width="9.160156" style="302" customWidth="1"/>
    <col min="7" max="7" width="5" style="302" customWidth="1"/>
    <col min="8" max="8" width="77.83203" style="302" customWidth="1"/>
    <col min="9" max="10" width="20" style="302" customWidth="1"/>
    <col min="11" max="11" width="1.667969" style="302" customWidth="1"/>
  </cols>
  <sheetData>
    <row r="1" s="1" customFormat="1" ht="37.5" customHeight="1"/>
    <row r="2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="17" customFormat="1" ht="45" customHeight="1">
      <c r="B3" s="306"/>
      <c r="C3" s="307" t="s">
        <v>687</v>
      </c>
      <c r="D3" s="307"/>
      <c r="E3" s="307"/>
      <c r="F3" s="307"/>
      <c r="G3" s="307"/>
      <c r="H3" s="307"/>
      <c r="I3" s="307"/>
      <c r="J3" s="307"/>
      <c r="K3" s="308"/>
    </row>
    <row r="4" s="1" customFormat="1" ht="25.5" customHeight="1">
      <c r="B4" s="309"/>
      <c r="C4" s="310" t="s">
        <v>688</v>
      </c>
      <c r="D4" s="310"/>
      <c r="E4" s="310"/>
      <c r="F4" s="310"/>
      <c r="G4" s="310"/>
      <c r="H4" s="310"/>
      <c r="I4" s="310"/>
      <c r="J4" s="310"/>
      <c r="K4" s="311"/>
    </row>
    <row r="5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="1" customFormat="1" ht="15" customHeight="1">
      <c r="B6" s="309"/>
      <c r="C6" s="313" t="s">
        <v>689</v>
      </c>
      <c r="D6" s="313"/>
      <c r="E6" s="313"/>
      <c r="F6" s="313"/>
      <c r="G6" s="313"/>
      <c r="H6" s="313"/>
      <c r="I6" s="313"/>
      <c r="J6" s="313"/>
      <c r="K6" s="311"/>
    </row>
    <row r="7" s="1" customFormat="1" ht="15" customHeight="1">
      <c r="B7" s="314"/>
      <c r="C7" s="313" t="s">
        <v>690</v>
      </c>
      <c r="D7" s="313"/>
      <c r="E7" s="313"/>
      <c r="F7" s="313"/>
      <c r="G7" s="313"/>
      <c r="H7" s="313"/>
      <c r="I7" s="313"/>
      <c r="J7" s="313"/>
      <c r="K7" s="311"/>
    </row>
    <row r="8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="1" customFormat="1" ht="15" customHeight="1">
      <c r="B9" s="314"/>
      <c r="C9" s="313" t="s">
        <v>691</v>
      </c>
      <c r="D9" s="313"/>
      <c r="E9" s="313"/>
      <c r="F9" s="313"/>
      <c r="G9" s="313"/>
      <c r="H9" s="313"/>
      <c r="I9" s="313"/>
      <c r="J9" s="313"/>
      <c r="K9" s="311"/>
    </row>
    <row r="10" s="1" customFormat="1" ht="15" customHeight="1">
      <c r="B10" s="314"/>
      <c r="C10" s="313"/>
      <c r="D10" s="313" t="s">
        <v>692</v>
      </c>
      <c r="E10" s="313"/>
      <c r="F10" s="313"/>
      <c r="G10" s="313"/>
      <c r="H10" s="313"/>
      <c r="I10" s="313"/>
      <c r="J10" s="313"/>
      <c r="K10" s="311"/>
    </row>
    <row r="11" s="1" customFormat="1" ht="15" customHeight="1">
      <c r="B11" s="314"/>
      <c r="C11" s="315"/>
      <c r="D11" s="313" t="s">
        <v>693</v>
      </c>
      <c r="E11" s="313"/>
      <c r="F11" s="313"/>
      <c r="G11" s="313"/>
      <c r="H11" s="313"/>
      <c r="I11" s="313"/>
      <c r="J11" s="313"/>
      <c r="K11" s="311"/>
    </row>
    <row r="12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="1" customFormat="1" ht="15" customHeight="1">
      <c r="B13" s="314"/>
      <c r="C13" s="315"/>
      <c r="D13" s="316" t="s">
        <v>694</v>
      </c>
      <c r="E13" s="313"/>
      <c r="F13" s="313"/>
      <c r="G13" s="313"/>
      <c r="H13" s="313"/>
      <c r="I13" s="313"/>
      <c r="J13" s="313"/>
      <c r="K13" s="311"/>
    </row>
    <row r="14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="1" customFormat="1" ht="15" customHeight="1">
      <c r="B15" s="314"/>
      <c r="C15" s="315"/>
      <c r="D15" s="313" t="s">
        <v>695</v>
      </c>
      <c r="E15" s="313"/>
      <c r="F15" s="313"/>
      <c r="G15" s="313"/>
      <c r="H15" s="313"/>
      <c r="I15" s="313"/>
      <c r="J15" s="313"/>
      <c r="K15" s="311"/>
    </row>
    <row r="16" s="1" customFormat="1" ht="15" customHeight="1">
      <c r="B16" s="314"/>
      <c r="C16" s="315"/>
      <c r="D16" s="313" t="s">
        <v>696</v>
      </c>
      <c r="E16" s="313"/>
      <c r="F16" s="313"/>
      <c r="G16" s="313"/>
      <c r="H16" s="313"/>
      <c r="I16" s="313"/>
      <c r="J16" s="313"/>
      <c r="K16" s="311"/>
    </row>
    <row r="17" s="1" customFormat="1" ht="15" customHeight="1">
      <c r="B17" s="314"/>
      <c r="C17" s="315"/>
      <c r="D17" s="313" t="s">
        <v>697</v>
      </c>
      <c r="E17" s="313"/>
      <c r="F17" s="313"/>
      <c r="G17" s="313"/>
      <c r="H17" s="313"/>
      <c r="I17" s="313"/>
      <c r="J17" s="313"/>
      <c r="K17" s="311"/>
    </row>
    <row r="18" s="1" customFormat="1" ht="15" customHeight="1">
      <c r="B18" s="314"/>
      <c r="C18" s="315"/>
      <c r="D18" s="315"/>
      <c r="E18" s="317" t="s">
        <v>86</v>
      </c>
      <c r="F18" s="313" t="s">
        <v>698</v>
      </c>
      <c r="G18" s="313"/>
      <c r="H18" s="313"/>
      <c r="I18" s="313"/>
      <c r="J18" s="313"/>
      <c r="K18" s="311"/>
    </row>
    <row r="19" s="1" customFormat="1" ht="15" customHeight="1">
      <c r="B19" s="314"/>
      <c r="C19" s="315"/>
      <c r="D19" s="315"/>
      <c r="E19" s="317" t="s">
        <v>699</v>
      </c>
      <c r="F19" s="313" t="s">
        <v>700</v>
      </c>
      <c r="G19" s="313"/>
      <c r="H19" s="313"/>
      <c r="I19" s="313"/>
      <c r="J19" s="313"/>
      <c r="K19" s="311"/>
    </row>
    <row r="20" s="1" customFormat="1" ht="15" customHeight="1">
      <c r="B20" s="314"/>
      <c r="C20" s="315"/>
      <c r="D20" s="315"/>
      <c r="E20" s="317" t="s">
        <v>701</v>
      </c>
      <c r="F20" s="313" t="s">
        <v>702</v>
      </c>
      <c r="G20" s="313"/>
      <c r="H20" s="313"/>
      <c r="I20" s="313"/>
      <c r="J20" s="313"/>
      <c r="K20" s="311"/>
    </row>
    <row r="21" s="1" customFormat="1" ht="15" customHeight="1">
      <c r="B21" s="314"/>
      <c r="C21" s="315"/>
      <c r="D21" s="315"/>
      <c r="E21" s="317" t="s">
        <v>90</v>
      </c>
      <c r="F21" s="313" t="s">
        <v>91</v>
      </c>
      <c r="G21" s="313"/>
      <c r="H21" s="313"/>
      <c r="I21" s="313"/>
      <c r="J21" s="313"/>
      <c r="K21" s="311"/>
    </row>
    <row r="22" s="1" customFormat="1" ht="15" customHeight="1">
      <c r="B22" s="314"/>
      <c r="C22" s="315"/>
      <c r="D22" s="315"/>
      <c r="E22" s="317" t="s">
        <v>703</v>
      </c>
      <c r="F22" s="313" t="s">
        <v>704</v>
      </c>
      <c r="G22" s="313"/>
      <c r="H22" s="313"/>
      <c r="I22" s="313"/>
      <c r="J22" s="313"/>
      <c r="K22" s="311"/>
    </row>
    <row r="23" s="1" customFormat="1" ht="15" customHeight="1">
      <c r="B23" s="314"/>
      <c r="C23" s="315"/>
      <c r="D23" s="315"/>
      <c r="E23" s="317" t="s">
        <v>705</v>
      </c>
      <c r="F23" s="313" t="s">
        <v>706</v>
      </c>
      <c r="G23" s="313"/>
      <c r="H23" s="313"/>
      <c r="I23" s="313"/>
      <c r="J23" s="313"/>
      <c r="K23" s="311"/>
    </row>
    <row r="24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="1" customFormat="1" ht="15" customHeight="1">
      <c r="B25" s="314"/>
      <c r="C25" s="313" t="s">
        <v>707</v>
      </c>
      <c r="D25" s="313"/>
      <c r="E25" s="313"/>
      <c r="F25" s="313"/>
      <c r="G25" s="313"/>
      <c r="H25" s="313"/>
      <c r="I25" s="313"/>
      <c r="J25" s="313"/>
      <c r="K25" s="311"/>
    </row>
    <row r="26" s="1" customFormat="1" ht="15" customHeight="1">
      <c r="B26" s="314"/>
      <c r="C26" s="313" t="s">
        <v>708</v>
      </c>
      <c r="D26" s="313"/>
      <c r="E26" s="313"/>
      <c r="F26" s="313"/>
      <c r="G26" s="313"/>
      <c r="H26" s="313"/>
      <c r="I26" s="313"/>
      <c r="J26" s="313"/>
      <c r="K26" s="311"/>
    </row>
    <row r="27" s="1" customFormat="1" ht="15" customHeight="1">
      <c r="B27" s="314"/>
      <c r="C27" s="313"/>
      <c r="D27" s="313" t="s">
        <v>709</v>
      </c>
      <c r="E27" s="313"/>
      <c r="F27" s="313"/>
      <c r="G27" s="313"/>
      <c r="H27" s="313"/>
      <c r="I27" s="313"/>
      <c r="J27" s="313"/>
      <c r="K27" s="311"/>
    </row>
    <row r="28" s="1" customFormat="1" ht="15" customHeight="1">
      <c r="B28" s="314"/>
      <c r="C28" s="315"/>
      <c r="D28" s="313" t="s">
        <v>710</v>
      </c>
      <c r="E28" s="313"/>
      <c r="F28" s="313"/>
      <c r="G28" s="313"/>
      <c r="H28" s="313"/>
      <c r="I28" s="313"/>
      <c r="J28" s="313"/>
      <c r="K28" s="311"/>
    </row>
    <row r="29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="1" customFormat="1" ht="15" customHeight="1">
      <c r="B30" s="314"/>
      <c r="C30" s="315"/>
      <c r="D30" s="313" t="s">
        <v>711</v>
      </c>
      <c r="E30" s="313"/>
      <c r="F30" s="313"/>
      <c r="G30" s="313"/>
      <c r="H30" s="313"/>
      <c r="I30" s="313"/>
      <c r="J30" s="313"/>
      <c r="K30" s="311"/>
    </row>
    <row r="31" s="1" customFormat="1" ht="15" customHeight="1">
      <c r="B31" s="314"/>
      <c r="C31" s="315"/>
      <c r="D31" s="313" t="s">
        <v>712</v>
      </c>
      <c r="E31" s="313"/>
      <c r="F31" s="313"/>
      <c r="G31" s="313"/>
      <c r="H31" s="313"/>
      <c r="I31" s="313"/>
      <c r="J31" s="313"/>
      <c r="K31" s="311"/>
    </row>
    <row r="32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="1" customFormat="1" ht="15" customHeight="1">
      <c r="B33" s="314"/>
      <c r="C33" s="315"/>
      <c r="D33" s="313" t="s">
        <v>713</v>
      </c>
      <c r="E33" s="313"/>
      <c r="F33" s="313"/>
      <c r="G33" s="313"/>
      <c r="H33" s="313"/>
      <c r="I33" s="313"/>
      <c r="J33" s="313"/>
      <c r="K33" s="311"/>
    </row>
    <row r="34" s="1" customFormat="1" ht="15" customHeight="1">
      <c r="B34" s="314"/>
      <c r="C34" s="315"/>
      <c r="D34" s="313" t="s">
        <v>714</v>
      </c>
      <c r="E34" s="313"/>
      <c r="F34" s="313"/>
      <c r="G34" s="313"/>
      <c r="H34" s="313"/>
      <c r="I34" s="313"/>
      <c r="J34" s="313"/>
      <c r="K34" s="311"/>
    </row>
    <row r="35" s="1" customFormat="1" ht="15" customHeight="1">
      <c r="B35" s="314"/>
      <c r="C35" s="315"/>
      <c r="D35" s="313" t="s">
        <v>715</v>
      </c>
      <c r="E35" s="313"/>
      <c r="F35" s="313"/>
      <c r="G35" s="313"/>
      <c r="H35" s="313"/>
      <c r="I35" s="313"/>
      <c r="J35" s="313"/>
      <c r="K35" s="311"/>
    </row>
    <row r="36" s="1" customFormat="1" ht="15" customHeight="1">
      <c r="B36" s="314"/>
      <c r="C36" s="315"/>
      <c r="D36" s="313"/>
      <c r="E36" s="316" t="s">
        <v>121</v>
      </c>
      <c r="F36" s="313"/>
      <c r="G36" s="313" t="s">
        <v>716</v>
      </c>
      <c r="H36" s="313"/>
      <c r="I36" s="313"/>
      <c r="J36" s="313"/>
      <c r="K36" s="311"/>
    </row>
    <row r="37" s="1" customFormat="1" ht="30.75" customHeight="1">
      <c r="B37" s="314"/>
      <c r="C37" s="315"/>
      <c r="D37" s="313"/>
      <c r="E37" s="316" t="s">
        <v>717</v>
      </c>
      <c r="F37" s="313"/>
      <c r="G37" s="313" t="s">
        <v>718</v>
      </c>
      <c r="H37" s="313"/>
      <c r="I37" s="313"/>
      <c r="J37" s="313"/>
      <c r="K37" s="311"/>
    </row>
    <row r="38" s="1" customFormat="1" ht="15" customHeight="1">
      <c r="B38" s="314"/>
      <c r="C38" s="315"/>
      <c r="D38" s="313"/>
      <c r="E38" s="316" t="s">
        <v>60</v>
      </c>
      <c r="F38" s="313"/>
      <c r="G38" s="313" t="s">
        <v>719</v>
      </c>
      <c r="H38" s="313"/>
      <c r="I38" s="313"/>
      <c r="J38" s="313"/>
      <c r="K38" s="311"/>
    </row>
    <row r="39" s="1" customFormat="1" ht="15" customHeight="1">
      <c r="B39" s="314"/>
      <c r="C39" s="315"/>
      <c r="D39" s="313"/>
      <c r="E39" s="316" t="s">
        <v>61</v>
      </c>
      <c r="F39" s="313"/>
      <c r="G39" s="313" t="s">
        <v>720</v>
      </c>
      <c r="H39" s="313"/>
      <c r="I39" s="313"/>
      <c r="J39" s="313"/>
      <c r="K39" s="311"/>
    </row>
    <row r="40" s="1" customFormat="1" ht="15" customHeight="1">
      <c r="B40" s="314"/>
      <c r="C40" s="315"/>
      <c r="D40" s="313"/>
      <c r="E40" s="316" t="s">
        <v>122</v>
      </c>
      <c r="F40" s="313"/>
      <c r="G40" s="313" t="s">
        <v>721</v>
      </c>
      <c r="H40" s="313"/>
      <c r="I40" s="313"/>
      <c r="J40" s="313"/>
      <c r="K40" s="311"/>
    </row>
    <row r="41" s="1" customFormat="1" ht="15" customHeight="1">
      <c r="B41" s="314"/>
      <c r="C41" s="315"/>
      <c r="D41" s="313"/>
      <c r="E41" s="316" t="s">
        <v>123</v>
      </c>
      <c r="F41" s="313"/>
      <c r="G41" s="313" t="s">
        <v>722</v>
      </c>
      <c r="H41" s="313"/>
      <c r="I41" s="313"/>
      <c r="J41" s="313"/>
      <c r="K41" s="311"/>
    </row>
    <row r="42" s="1" customFormat="1" ht="15" customHeight="1">
      <c r="B42" s="314"/>
      <c r="C42" s="315"/>
      <c r="D42" s="313"/>
      <c r="E42" s="316" t="s">
        <v>723</v>
      </c>
      <c r="F42" s="313"/>
      <c r="G42" s="313" t="s">
        <v>724</v>
      </c>
      <c r="H42" s="313"/>
      <c r="I42" s="313"/>
      <c r="J42" s="313"/>
      <c r="K42" s="311"/>
    </row>
    <row r="43" s="1" customFormat="1" ht="15" customHeight="1">
      <c r="B43" s="314"/>
      <c r="C43" s="315"/>
      <c r="D43" s="313"/>
      <c r="E43" s="316"/>
      <c r="F43" s="313"/>
      <c r="G43" s="313" t="s">
        <v>725</v>
      </c>
      <c r="H43" s="313"/>
      <c r="I43" s="313"/>
      <c r="J43" s="313"/>
      <c r="K43" s="311"/>
    </row>
    <row r="44" s="1" customFormat="1" ht="15" customHeight="1">
      <c r="B44" s="314"/>
      <c r="C44" s="315"/>
      <c r="D44" s="313"/>
      <c r="E44" s="316" t="s">
        <v>726</v>
      </c>
      <c r="F44" s="313"/>
      <c r="G44" s="313" t="s">
        <v>727</v>
      </c>
      <c r="H44" s="313"/>
      <c r="I44" s="313"/>
      <c r="J44" s="313"/>
      <c r="K44" s="311"/>
    </row>
    <row r="45" s="1" customFormat="1" ht="15" customHeight="1">
      <c r="B45" s="314"/>
      <c r="C45" s="315"/>
      <c r="D45" s="313"/>
      <c r="E45" s="316" t="s">
        <v>125</v>
      </c>
      <c r="F45" s="313"/>
      <c r="G45" s="313" t="s">
        <v>728</v>
      </c>
      <c r="H45" s="313"/>
      <c r="I45" s="313"/>
      <c r="J45" s="313"/>
      <c r="K45" s="311"/>
    </row>
    <row r="46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="1" customFormat="1" ht="15" customHeight="1">
      <c r="B47" s="314"/>
      <c r="C47" s="315"/>
      <c r="D47" s="313" t="s">
        <v>729</v>
      </c>
      <c r="E47" s="313"/>
      <c r="F47" s="313"/>
      <c r="G47" s="313"/>
      <c r="H47" s="313"/>
      <c r="I47" s="313"/>
      <c r="J47" s="313"/>
      <c r="K47" s="311"/>
    </row>
    <row r="48" s="1" customFormat="1" ht="15" customHeight="1">
      <c r="B48" s="314"/>
      <c r="C48" s="315"/>
      <c r="D48" s="315"/>
      <c r="E48" s="313" t="s">
        <v>730</v>
      </c>
      <c r="F48" s="313"/>
      <c r="G48" s="313"/>
      <c r="H48" s="313"/>
      <c r="I48" s="313"/>
      <c r="J48" s="313"/>
      <c r="K48" s="311"/>
    </row>
    <row r="49" s="1" customFormat="1" ht="15" customHeight="1">
      <c r="B49" s="314"/>
      <c r="C49" s="315"/>
      <c r="D49" s="315"/>
      <c r="E49" s="313" t="s">
        <v>731</v>
      </c>
      <c r="F49" s="313"/>
      <c r="G49" s="313"/>
      <c r="H49" s="313"/>
      <c r="I49" s="313"/>
      <c r="J49" s="313"/>
      <c r="K49" s="311"/>
    </row>
    <row r="50" s="1" customFormat="1" ht="15" customHeight="1">
      <c r="B50" s="314"/>
      <c r="C50" s="315"/>
      <c r="D50" s="315"/>
      <c r="E50" s="313" t="s">
        <v>732</v>
      </c>
      <c r="F50" s="313"/>
      <c r="G50" s="313"/>
      <c r="H50" s="313"/>
      <c r="I50" s="313"/>
      <c r="J50" s="313"/>
      <c r="K50" s="311"/>
    </row>
    <row r="51" s="1" customFormat="1" ht="15" customHeight="1">
      <c r="B51" s="314"/>
      <c r="C51" s="315"/>
      <c r="D51" s="313" t="s">
        <v>733</v>
      </c>
      <c r="E51" s="313"/>
      <c r="F51" s="313"/>
      <c r="G51" s="313"/>
      <c r="H51" s="313"/>
      <c r="I51" s="313"/>
      <c r="J51" s="313"/>
      <c r="K51" s="311"/>
    </row>
    <row r="52" s="1" customFormat="1" ht="25.5" customHeight="1">
      <c r="B52" s="309"/>
      <c r="C52" s="310" t="s">
        <v>734</v>
      </c>
      <c r="D52" s="310"/>
      <c r="E52" s="310"/>
      <c r="F52" s="310"/>
      <c r="G52" s="310"/>
      <c r="H52" s="310"/>
      <c r="I52" s="310"/>
      <c r="J52" s="310"/>
      <c r="K52" s="311"/>
    </row>
    <row r="53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="1" customFormat="1" ht="15" customHeight="1">
      <c r="B54" s="309"/>
      <c r="C54" s="313" t="s">
        <v>735</v>
      </c>
      <c r="D54" s="313"/>
      <c r="E54" s="313"/>
      <c r="F54" s="313"/>
      <c r="G54" s="313"/>
      <c r="H54" s="313"/>
      <c r="I54" s="313"/>
      <c r="J54" s="313"/>
      <c r="K54" s="311"/>
    </row>
    <row r="55" s="1" customFormat="1" ht="15" customHeight="1">
      <c r="B55" s="309"/>
      <c r="C55" s="313" t="s">
        <v>736</v>
      </c>
      <c r="D55" s="313"/>
      <c r="E55" s="313"/>
      <c r="F55" s="313"/>
      <c r="G55" s="313"/>
      <c r="H55" s="313"/>
      <c r="I55" s="313"/>
      <c r="J55" s="313"/>
      <c r="K55" s="311"/>
    </row>
    <row r="56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="1" customFormat="1" ht="15" customHeight="1">
      <c r="B57" s="309"/>
      <c r="C57" s="313" t="s">
        <v>737</v>
      </c>
      <c r="D57" s="313"/>
      <c r="E57" s="313"/>
      <c r="F57" s="313"/>
      <c r="G57" s="313"/>
      <c r="H57" s="313"/>
      <c r="I57" s="313"/>
      <c r="J57" s="313"/>
      <c r="K57" s="311"/>
    </row>
    <row r="58" s="1" customFormat="1" ht="15" customHeight="1">
      <c r="B58" s="309"/>
      <c r="C58" s="315"/>
      <c r="D58" s="313" t="s">
        <v>738</v>
      </c>
      <c r="E58" s="313"/>
      <c r="F58" s="313"/>
      <c r="G58" s="313"/>
      <c r="H58" s="313"/>
      <c r="I58" s="313"/>
      <c r="J58" s="313"/>
      <c r="K58" s="311"/>
    </row>
    <row r="59" s="1" customFormat="1" ht="15" customHeight="1">
      <c r="B59" s="309"/>
      <c r="C59" s="315"/>
      <c r="D59" s="313" t="s">
        <v>739</v>
      </c>
      <c r="E59" s="313"/>
      <c r="F59" s="313"/>
      <c r="G59" s="313"/>
      <c r="H59" s="313"/>
      <c r="I59" s="313"/>
      <c r="J59" s="313"/>
      <c r="K59" s="311"/>
    </row>
    <row r="60" s="1" customFormat="1" ht="15" customHeight="1">
      <c r="B60" s="309"/>
      <c r="C60" s="315"/>
      <c r="D60" s="313" t="s">
        <v>740</v>
      </c>
      <c r="E60" s="313"/>
      <c r="F60" s="313"/>
      <c r="G60" s="313"/>
      <c r="H60" s="313"/>
      <c r="I60" s="313"/>
      <c r="J60" s="313"/>
      <c r="K60" s="311"/>
    </row>
    <row r="61" s="1" customFormat="1" ht="15" customHeight="1">
      <c r="B61" s="309"/>
      <c r="C61" s="315"/>
      <c r="D61" s="313" t="s">
        <v>741</v>
      </c>
      <c r="E61" s="313"/>
      <c r="F61" s="313"/>
      <c r="G61" s="313"/>
      <c r="H61" s="313"/>
      <c r="I61" s="313"/>
      <c r="J61" s="313"/>
      <c r="K61" s="311"/>
    </row>
    <row r="62" s="1" customFormat="1" ht="15" customHeight="1">
      <c r="B62" s="309"/>
      <c r="C62" s="315"/>
      <c r="D62" s="318" t="s">
        <v>742</v>
      </c>
      <c r="E62" s="318"/>
      <c r="F62" s="318"/>
      <c r="G62" s="318"/>
      <c r="H62" s="318"/>
      <c r="I62" s="318"/>
      <c r="J62" s="318"/>
      <c r="K62" s="311"/>
    </row>
    <row r="63" s="1" customFormat="1" ht="15" customHeight="1">
      <c r="B63" s="309"/>
      <c r="C63" s="315"/>
      <c r="D63" s="313" t="s">
        <v>743</v>
      </c>
      <c r="E63" s="313"/>
      <c r="F63" s="313"/>
      <c r="G63" s="313"/>
      <c r="H63" s="313"/>
      <c r="I63" s="313"/>
      <c r="J63" s="313"/>
      <c r="K63" s="311"/>
    </row>
    <row r="64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="1" customFormat="1" ht="15" customHeight="1">
      <c r="B65" s="309"/>
      <c r="C65" s="315"/>
      <c r="D65" s="313" t="s">
        <v>744</v>
      </c>
      <c r="E65" s="313"/>
      <c r="F65" s="313"/>
      <c r="G65" s="313"/>
      <c r="H65" s="313"/>
      <c r="I65" s="313"/>
      <c r="J65" s="313"/>
      <c r="K65" s="311"/>
    </row>
    <row r="66" s="1" customFormat="1" ht="15" customHeight="1">
      <c r="B66" s="309"/>
      <c r="C66" s="315"/>
      <c r="D66" s="318" t="s">
        <v>745</v>
      </c>
      <c r="E66" s="318"/>
      <c r="F66" s="318"/>
      <c r="G66" s="318"/>
      <c r="H66" s="318"/>
      <c r="I66" s="318"/>
      <c r="J66" s="318"/>
      <c r="K66" s="311"/>
    </row>
    <row r="67" s="1" customFormat="1" ht="15" customHeight="1">
      <c r="B67" s="309"/>
      <c r="C67" s="315"/>
      <c r="D67" s="313" t="s">
        <v>746</v>
      </c>
      <c r="E67" s="313"/>
      <c r="F67" s="313"/>
      <c r="G67" s="313"/>
      <c r="H67" s="313"/>
      <c r="I67" s="313"/>
      <c r="J67" s="313"/>
      <c r="K67" s="311"/>
    </row>
    <row r="68" s="1" customFormat="1" ht="15" customHeight="1">
      <c r="B68" s="309"/>
      <c r="C68" s="315"/>
      <c r="D68" s="313" t="s">
        <v>747</v>
      </c>
      <c r="E68" s="313"/>
      <c r="F68" s="313"/>
      <c r="G68" s="313"/>
      <c r="H68" s="313"/>
      <c r="I68" s="313"/>
      <c r="J68" s="313"/>
      <c r="K68" s="311"/>
    </row>
    <row r="69" s="1" customFormat="1" ht="15" customHeight="1">
      <c r="B69" s="309"/>
      <c r="C69" s="315"/>
      <c r="D69" s="313" t="s">
        <v>748</v>
      </c>
      <c r="E69" s="313"/>
      <c r="F69" s="313"/>
      <c r="G69" s="313"/>
      <c r="H69" s="313"/>
      <c r="I69" s="313"/>
      <c r="J69" s="313"/>
      <c r="K69" s="311"/>
    </row>
    <row r="70" s="1" customFormat="1" ht="15" customHeight="1">
      <c r="B70" s="309"/>
      <c r="C70" s="315"/>
      <c r="D70" s="313" t="s">
        <v>749</v>
      </c>
      <c r="E70" s="313"/>
      <c r="F70" s="313"/>
      <c r="G70" s="313"/>
      <c r="H70" s="313"/>
      <c r="I70" s="313"/>
      <c r="J70" s="313"/>
      <c r="K70" s="311"/>
    </row>
    <row r="7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="1" customFormat="1" ht="45" customHeight="1">
      <c r="B75" s="328"/>
      <c r="C75" s="329" t="s">
        <v>750</v>
      </c>
      <c r="D75" s="329"/>
      <c r="E75" s="329"/>
      <c r="F75" s="329"/>
      <c r="G75" s="329"/>
      <c r="H75" s="329"/>
      <c r="I75" s="329"/>
      <c r="J75" s="329"/>
      <c r="K75" s="330"/>
    </row>
    <row r="76" s="1" customFormat="1" ht="17.25" customHeight="1">
      <c r="B76" s="328"/>
      <c r="C76" s="331" t="s">
        <v>751</v>
      </c>
      <c r="D76" s="331"/>
      <c r="E76" s="331"/>
      <c r="F76" s="331" t="s">
        <v>752</v>
      </c>
      <c r="G76" s="332"/>
      <c r="H76" s="331" t="s">
        <v>61</v>
      </c>
      <c r="I76" s="331" t="s">
        <v>64</v>
      </c>
      <c r="J76" s="331" t="s">
        <v>753</v>
      </c>
      <c r="K76" s="330"/>
    </row>
    <row r="77" s="1" customFormat="1" ht="17.25" customHeight="1">
      <c r="B77" s="328"/>
      <c r="C77" s="333" t="s">
        <v>754</v>
      </c>
      <c r="D77" s="333"/>
      <c r="E77" s="333"/>
      <c r="F77" s="334" t="s">
        <v>755</v>
      </c>
      <c r="G77" s="335"/>
      <c r="H77" s="333"/>
      <c r="I77" s="333"/>
      <c r="J77" s="333" t="s">
        <v>756</v>
      </c>
      <c r="K77" s="330"/>
    </row>
    <row r="78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="1" customFormat="1" ht="15" customHeight="1">
      <c r="B79" s="328"/>
      <c r="C79" s="316" t="s">
        <v>60</v>
      </c>
      <c r="D79" s="338"/>
      <c r="E79" s="338"/>
      <c r="F79" s="339" t="s">
        <v>757</v>
      </c>
      <c r="G79" s="340"/>
      <c r="H79" s="316" t="s">
        <v>758</v>
      </c>
      <c r="I79" s="316" t="s">
        <v>759</v>
      </c>
      <c r="J79" s="316">
        <v>20</v>
      </c>
      <c r="K79" s="330"/>
    </row>
    <row r="80" s="1" customFormat="1" ht="15" customHeight="1">
      <c r="B80" s="328"/>
      <c r="C80" s="316" t="s">
        <v>760</v>
      </c>
      <c r="D80" s="316"/>
      <c r="E80" s="316"/>
      <c r="F80" s="339" t="s">
        <v>757</v>
      </c>
      <c r="G80" s="340"/>
      <c r="H80" s="316" t="s">
        <v>761</v>
      </c>
      <c r="I80" s="316" t="s">
        <v>759</v>
      </c>
      <c r="J80" s="316">
        <v>120</v>
      </c>
      <c r="K80" s="330"/>
    </row>
    <row r="81" s="1" customFormat="1" ht="15" customHeight="1">
      <c r="B81" s="341"/>
      <c r="C81" s="316" t="s">
        <v>762</v>
      </c>
      <c r="D81" s="316"/>
      <c r="E81" s="316"/>
      <c r="F81" s="339" t="s">
        <v>763</v>
      </c>
      <c r="G81" s="340"/>
      <c r="H81" s="316" t="s">
        <v>764</v>
      </c>
      <c r="I81" s="316" t="s">
        <v>759</v>
      </c>
      <c r="J81" s="316">
        <v>50</v>
      </c>
      <c r="K81" s="330"/>
    </row>
    <row r="82" s="1" customFormat="1" ht="15" customHeight="1">
      <c r="B82" s="341"/>
      <c r="C82" s="316" t="s">
        <v>765</v>
      </c>
      <c r="D82" s="316"/>
      <c r="E82" s="316"/>
      <c r="F82" s="339" t="s">
        <v>757</v>
      </c>
      <c r="G82" s="340"/>
      <c r="H82" s="316" t="s">
        <v>766</v>
      </c>
      <c r="I82" s="316" t="s">
        <v>767</v>
      </c>
      <c r="J82" s="316"/>
      <c r="K82" s="330"/>
    </row>
    <row r="83" s="1" customFormat="1" ht="15" customHeight="1">
      <c r="B83" s="341"/>
      <c r="C83" s="342" t="s">
        <v>768</v>
      </c>
      <c r="D83" s="342"/>
      <c r="E83" s="342"/>
      <c r="F83" s="343" t="s">
        <v>763</v>
      </c>
      <c r="G83" s="342"/>
      <c r="H83" s="342" t="s">
        <v>769</v>
      </c>
      <c r="I83" s="342" t="s">
        <v>759</v>
      </c>
      <c r="J83" s="342">
        <v>15</v>
      </c>
      <c r="K83" s="330"/>
    </row>
    <row r="84" s="1" customFormat="1" ht="15" customHeight="1">
      <c r="B84" s="341"/>
      <c r="C84" s="342" t="s">
        <v>770</v>
      </c>
      <c r="D84" s="342"/>
      <c r="E84" s="342"/>
      <c r="F84" s="343" t="s">
        <v>763</v>
      </c>
      <c r="G84" s="342"/>
      <c r="H84" s="342" t="s">
        <v>771</v>
      </c>
      <c r="I84" s="342" t="s">
        <v>759</v>
      </c>
      <c r="J84" s="342">
        <v>15</v>
      </c>
      <c r="K84" s="330"/>
    </row>
    <row r="85" s="1" customFormat="1" ht="15" customHeight="1">
      <c r="B85" s="341"/>
      <c r="C85" s="342" t="s">
        <v>772</v>
      </c>
      <c r="D85" s="342"/>
      <c r="E85" s="342"/>
      <c r="F85" s="343" t="s">
        <v>763</v>
      </c>
      <c r="G85" s="342"/>
      <c r="H85" s="342" t="s">
        <v>773</v>
      </c>
      <c r="I85" s="342" t="s">
        <v>759</v>
      </c>
      <c r="J85" s="342">
        <v>20</v>
      </c>
      <c r="K85" s="330"/>
    </row>
    <row r="86" s="1" customFormat="1" ht="15" customHeight="1">
      <c r="B86" s="341"/>
      <c r="C86" s="342" t="s">
        <v>774</v>
      </c>
      <c r="D86" s="342"/>
      <c r="E86" s="342"/>
      <c r="F86" s="343" t="s">
        <v>763</v>
      </c>
      <c r="G86" s="342"/>
      <c r="H86" s="342" t="s">
        <v>775</v>
      </c>
      <c r="I86" s="342" t="s">
        <v>759</v>
      </c>
      <c r="J86" s="342">
        <v>20</v>
      </c>
      <c r="K86" s="330"/>
    </row>
    <row r="87" s="1" customFormat="1" ht="15" customHeight="1">
      <c r="B87" s="341"/>
      <c r="C87" s="316" t="s">
        <v>776</v>
      </c>
      <c r="D87" s="316"/>
      <c r="E87" s="316"/>
      <c r="F87" s="339" t="s">
        <v>763</v>
      </c>
      <c r="G87" s="340"/>
      <c r="H87" s="316" t="s">
        <v>777</v>
      </c>
      <c r="I87" s="316" t="s">
        <v>759</v>
      </c>
      <c r="J87" s="316">
        <v>50</v>
      </c>
      <c r="K87" s="330"/>
    </row>
    <row r="88" s="1" customFormat="1" ht="15" customHeight="1">
      <c r="B88" s="341"/>
      <c r="C88" s="316" t="s">
        <v>778</v>
      </c>
      <c r="D88" s="316"/>
      <c r="E88" s="316"/>
      <c r="F88" s="339" t="s">
        <v>763</v>
      </c>
      <c r="G88" s="340"/>
      <c r="H88" s="316" t="s">
        <v>779</v>
      </c>
      <c r="I88" s="316" t="s">
        <v>759</v>
      </c>
      <c r="J88" s="316">
        <v>20</v>
      </c>
      <c r="K88" s="330"/>
    </row>
    <row r="89" s="1" customFormat="1" ht="15" customHeight="1">
      <c r="B89" s="341"/>
      <c r="C89" s="316" t="s">
        <v>780</v>
      </c>
      <c r="D89" s="316"/>
      <c r="E89" s="316"/>
      <c r="F89" s="339" t="s">
        <v>763</v>
      </c>
      <c r="G89" s="340"/>
      <c r="H89" s="316" t="s">
        <v>781</v>
      </c>
      <c r="I89" s="316" t="s">
        <v>759</v>
      </c>
      <c r="J89" s="316">
        <v>20</v>
      </c>
      <c r="K89" s="330"/>
    </row>
    <row r="90" s="1" customFormat="1" ht="15" customHeight="1">
      <c r="B90" s="341"/>
      <c r="C90" s="316" t="s">
        <v>782</v>
      </c>
      <c r="D90" s="316"/>
      <c r="E90" s="316"/>
      <c r="F90" s="339" t="s">
        <v>763</v>
      </c>
      <c r="G90" s="340"/>
      <c r="H90" s="316" t="s">
        <v>783</v>
      </c>
      <c r="I90" s="316" t="s">
        <v>759</v>
      </c>
      <c r="J90" s="316">
        <v>50</v>
      </c>
      <c r="K90" s="330"/>
    </row>
    <row r="91" s="1" customFormat="1" ht="15" customHeight="1">
      <c r="B91" s="341"/>
      <c r="C91" s="316" t="s">
        <v>784</v>
      </c>
      <c r="D91" s="316"/>
      <c r="E91" s="316"/>
      <c r="F91" s="339" t="s">
        <v>763</v>
      </c>
      <c r="G91" s="340"/>
      <c r="H91" s="316" t="s">
        <v>784</v>
      </c>
      <c r="I91" s="316" t="s">
        <v>759</v>
      </c>
      <c r="J91" s="316">
        <v>50</v>
      </c>
      <c r="K91" s="330"/>
    </row>
    <row r="92" s="1" customFormat="1" ht="15" customHeight="1">
      <c r="B92" s="341"/>
      <c r="C92" s="316" t="s">
        <v>785</v>
      </c>
      <c r="D92" s="316"/>
      <c r="E92" s="316"/>
      <c r="F92" s="339" t="s">
        <v>763</v>
      </c>
      <c r="G92" s="340"/>
      <c r="H92" s="316" t="s">
        <v>786</v>
      </c>
      <c r="I92" s="316" t="s">
        <v>759</v>
      </c>
      <c r="J92" s="316">
        <v>255</v>
      </c>
      <c r="K92" s="330"/>
    </row>
    <row r="93" s="1" customFormat="1" ht="15" customHeight="1">
      <c r="B93" s="341"/>
      <c r="C93" s="316" t="s">
        <v>787</v>
      </c>
      <c r="D93" s="316"/>
      <c r="E93" s="316"/>
      <c r="F93" s="339" t="s">
        <v>757</v>
      </c>
      <c r="G93" s="340"/>
      <c r="H93" s="316" t="s">
        <v>788</v>
      </c>
      <c r="I93" s="316" t="s">
        <v>789</v>
      </c>
      <c r="J93" s="316"/>
      <c r="K93" s="330"/>
    </row>
    <row r="94" s="1" customFormat="1" ht="15" customHeight="1">
      <c r="B94" s="341"/>
      <c r="C94" s="316" t="s">
        <v>790</v>
      </c>
      <c r="D94" s="316"/>
      <c r="E94" s="316"/>
      <c r="F94" s="339" t="s">
        <v>757</v>
      </c>
      <c r="G94" s="340"/>
      <c r="H94" s="316" t="s">
        <v>791</v>
      </c>
      <c r="I94" s="316" t="s">
        <v>792</v>
      </c>
      <c r="J94" s="316"/>
      <c r="K94" s="330"/>
    </row>
    <row r="95" s="1" customFormat="1" ht="15" customHeight="1">
      <c r="B95" s="341"/>
      <c r="C95" s="316" t="s">
        <v>793</v>
      </c>
      <c r="D95" s="316"/>
      <c r="E95" s="316"/>
      <c r="F95" s="339" t="s">
        <v>757</v>
      </c>
      <c r="G95" s="340"/>
      <c r="H95" s="316" t="s">
        <v>793</v>
      </c>
      <c r="I95" s="316" t="s">
        <v>792</v>
      </c>
      <c r="J95" s="316"/>
      <c r="K95" s="330"/>
    </row>
    <row r="96" s="1" customFormat="1" ht="15" customHeight="1">
      <c r="B96" s="341"/>
      <c r="C96" s="316" t="s">
        <v>45</v>
      </c>
      <c r="D96" s="316"/>
      <c r="E96" s="316"/>
      <c r="F96" s="339" t="s">
        <v>757</v>
      </c>
      <c r="G96" s="340"/>
      <c r="H96" s="316" t="s">
        <v>794</v>
      </c>
      <c r="I96" s="316" t="s">
        <v>792</v>
      </c>
      <c r="J96" s="316"/>
      <c r="K96" s="330"/>
    </row>
    <row r="97" s="1" customFormat="1" ht="15" customHeight="1">
      <c r="B97" s="341"/>
      <c r="C97" s="316" t="s">
        <v>55</v>
      </c>
      <c r="D97" s="316"/>
      <c r="E97" s="316"/>
      <c r="F97" s="339" t="s">
        <v>757</v>
      </c>
      <c r="G97" s="340"/>
      <c r="H97" s="316" t="s">
        <v>795</v>
      </c>
      <c r="I97" s="316" t="s">
        <v>792</v>
      </c>
      <c r="J97" s="316"/>
      <c r="K97" s="330"/>
    </row>
    <row r="98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="1" customFormat="1" ht="45" customHeight="1">
      <c r="B102" s="328"/>
      <c r="C102" s="329" t="s">
        <v>796</v>
      </c>
      <c r="D102" s="329"/>
      <c r="E102" s="329"/>
      <c r="F102" s="329"/>
      <c r="G102" s="329"/>
      <c r="H102" s="329"/>
      <c r="I102" s="329"/>
      <c r="J102" s="329"/>
      <c r="K102" s="330"/>
    </row>
    <row r="103" s="1" customFormat="1" ht="17.25" customHeight="1">
      <c r="B103" s="328"/>
      <c r="C103" s="331" t="s">
        <v>751</v>
      </c>
      <c r="D103" s="331"/>
      <c r="E103" s="331"/>
      <c r="F103" s="331" t="s">
        <v>752</v>
      </c>
      <c r="G103" s="332"/>
      <c r="H103" s="331" t="s">
        <v>61</v>
      </c>
      <c r="I103" s="331" t="s">
        <v>64</v>
      </c>
      <c r="J103" s="331" t="s">
        <v>753</v>
      </c>
      <c r="K103" s="330"/>
    </row>
    <row r="104" s="1" customFormat="1" ht="17.25" customHeight="1">
      <c r="B104" s="328"/>
      <c r="C104" s="333" t="s">
        <v>754</v>
      </c>
      <c r="D104" s="333"/>
      <c r="E104" s="333"/>
      <c r="F104" s="334" t="s">
        <v>755</v>
      </c>
      <c r="G104" s="335"/>
      <c r="H104" s="333"/>
      <c r="I104" s="333"/>
      <c r="J104" s="333" t="s">
        <v>756</v>
      </c>
      <c r="K104" s="330"/>
    </row>
    <row r="105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="1" customFormat="1" ht="15" customHeight="1">
      <c r="B106" s="328"/>
      <c r="C106" s="316" t="s">
        <v>60</v>
      </c>
      <c r="D106" s="338"/>
      <c r="E106" s="338"/>
      <c r="F106" s="339" t="s">
        <v>757</v>
      </c>
      <c r="G106" s="316"/>
      <c r="H106" s="316" t="s">
        <v>797</v>
      </c>
      <c r="I106" s="316" t="s">
        <v>759</v>
      </c>
      <c r="J106" s="316">
        <v>20</v>
      </c>
      <c r="K106" s="330"/>
    </row>
    <row r="107" s="1" customFormat="1" ht="15" customHeight="1">
      <c r="B107" s="328"/>
      <c r="C107" s="316" t="s">
        <v>760</v>
      </c>
      <c r="D107" s="316"/>
      <c r="E107" s="316"/>
      <c r="F107" s="339" t="s">
        <v>757</v>
      </c>
      <c r="G107" s="316"/>
      <c r="H107" s="316" t="s">
        <v>797</v>
      </c>
      <c r="I107" s="316" t="s">
        <v>759</v>
      </c>
      <c r="J107" s="316">
        <v>120</v>
      </c>
      <c r="K107" s="330"/>
    </row>
    <row r="108" s="1" customFormat="1" ht="15" customHeight="1">
      <c r="B108" s="341"/>
      <c r="C108" s="316" t="s">
        <v>762</v>
      </c>
      <c r="D108" s="316"/>
      <c r="E108" s="316"/>
      <c r="F108" s="339" t="s">
        <v>763</v>
      </c>
      <c r="G108" s="316"/>
      <c r="H108" s="316" t="s">
        <v>797</v>
      </c>
      <c r="I108" s="316" t="s">
        <v>759</v>
      </c>
      <c r="J108" s="316">
        <v>50</v>
      </c>
      <c r="K108" s="330"/>
    </row>
    <row r="109" s="1" customFormat="1" ht="15" customHeight="1">
      <c r="B109" s="341"/>
      <c r="C109" s="316" t="s">
        <v>765</v>
      </c>
      <c r="D109" s="316"/>
      <c r="E109" s="316"/>
      <c r="F109" s="339" t="s">
        <v>757</v>
      </c>
      <c r="G109" s="316"/>
      <c r="H109" s="316" t="s">
        <v>797</v>
      </c>
      <c r="I109" s="316" t="s">
        <v>767</v>
      </c>
      <c r="J109" s="316"/>
      <c r="K109" s="330"/>
    </row>
    <row r="110" s="1" customFormat="1" ht="15" customHeight="1">
      <c r="B110" s="341"/>
      <c r="C110" s="316" t="s">
        <v>776</v>
      </c>
      <c r="D110" s="316"/>
      <c r="E110" s="316"/>
      <c r="F110" s="339" t="s">
        <v>763</v>
      </c>
      <c r="G110" s="316"/>
      <c r="H110" s="316" t="s">
        <v>797</v>
      </c>
      <c r="I110" s="316" t="s">
        <v>759</v>
      </c>
      <c r="J110" s="316">
        <v>50</v>
      </c>
      <c r="K110" s="330"/>
    </row>
    <row r="111" s="1" customFormat="1" ht="15" customHeight="1">
      <c r="B111" s="341"/>
      <c r="C111" s="316" t="s">
        <v>784</v>
      </c>
      <c r="D111" s="316"/>
      <c r="E111" s="316"/>
      <c r="F111" s="339" t="s">
        <v>763</v>
      </c>
      <c r="G111" s="316"/>
      <c r="H111" s="316" t="s">
        <v>797</v>
      </c>
      <c r="I111" s="316" t="s">
        <v>759</v>
      </c>
      <c r="J111" s="316">
        <v>50</v>
      </c>
      <c r="K111" s="330"/>
    </row>
    <row r="112" s="1" customFormat="1" ht="15" customHeight="1">
      <c r="B112" s="341"/>
      <c r="C112" s="316" t="s">
        <v>782</v>
      </c>
      <c r="D112" s="316"/>
      <c r="E112" s="316"/>
      <c r="F112" s="339" t="s">
        <v>763</v>
      </c>
      <c r="G112" s="316"/>
      <c r="H112" s="316" t="s">
        <v>797</v>
      </c>
      <c r="I112" s="316" t="s">
        <v>759</v>
      </c>
      <c r="J112" s="316">
        <v>50</v>
      </c>
      <c r="K112" s="330"/>
    </row>
    <row r="113" s="1" customFormat="1" ht="15" customHeight="1">
      <c r="B113" s="341"/>
      <c r="C113" s="316" t="s">
        <v>60</v>
      </c>
      <c r="D113" s="316"/>
      <c r="E113" s="316"/>
      <c r="F113" s="339" t="s">
        <v>757</v>
      </c>
      <c r="G113" s="316"/>
      <c r="H113" s="316" t="s">
        <v>798</v>
      </c>
      <c r="I113" s="316" t="s">
        <v>759</v>
      </c>
      <c r="J113" s="316">
        <v>20</v>
      </c>
      <c r="K113" s="330"/>
    </row>
    <row r="114" s="1" customFormat="1" ht="15" customHeight="1">
      <c r="B114" s="341"/>
      <c r="C114" s="316" t="s">
        <v>799</v>
      </c>
      <c r="D114" s="316"/>
      <c r="E114" s="316"/>
      <c r="F114" s="339" t="s">
        <v>757</v>
      </c>
      <c r="G114" s="316"/>
      <c r="H114" s="316" t="s">
        <v>800</v>
      </c>
      <c r="I114" s="316" t="s">
        <v>759</v>
      </c>
      <c r="J114" s="316">
        <v>120</v>
      </c>
      <c r="K114" s="330"/>
    </row>
    <row r="115" s="1" customFormat="1" ht="15" customHeight="1">
      <c r="B115" s="341"/>
      <c r="C115" s="316" t="s">
        <v>45</v>
      </c>
      <c r="D115" s="316"/>
      <c r="E115" s="316"/>
      <c r="F115" s="339" t="s">
        <v>757</v>
      </c>
      <c r="G115" s="316"/>
      <c r="H115" s="316" t="s">
        <v>801</v>
      </c>
      <c r="I115" s="316" t="s">
        <v>792</v>
      </c>
      <c r="J115" s="316"/>
      <c r="K115" s="330"/>
    </row>
    <row r="116" s="1" customFormat="1" ht="15" customHeight="1">
      <c r="B116" s="341"/>
      <c r="C116" s="316" t="s">
        <v>55</v>
      </c>
      <c r="D116" s="316"/>
      <c r="E116" s="316"/>
      <c r="F116" s="339" t="s">
        <v>757</v>
      </c>
      <c r="G116" s="316"/>
      <c r="H116" s="316" t="s">
        <v>802</v>
      </c>
      <c r="I116" s="316" t="s">
        <v>792</v>
      </c>
      <c r="J116" s="316"/>
      <c r="K116" s="330"/>
    </row>
    <row r="117" s="1" customFormat="1" ht="15" customHeight="1">
      <c r="B117" s="341"/>
      <c r="C117" s="316" t="s">
        <v>64</v>
      </c>
      <c r="D117" s="316"/>
      <c r="E117" s="316"/>
      <c r="F117" s="339" t="s">
        <v>757</v>
      </c>
      <c r="G117" s="316"/>
      <c r="H117" s="316" t="s">
        <v>803</v>
      </c>
      <c r="I117" s="316" t="s">
        <v>804</v>
      </c>
      <c r="J117" s="316"/>
      <c r="K117" s="330"/>
    </row>
    <row r="118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="1" customFormat="1" ht="45" customHeight="1">
      <c r="B122" s="357"/>
      <c r="C122" s="307" t="s">
        <v>805</v>
      </c>
      <c r="D122" s="307"/>
      <c r="E122" s="307"/>
      <c r="F122" s="307"/>
      <c r="G122" s="307"/>
      <c r="H122" s="307"/>
      <c r="I122" s="307"/>
      <c r="J122" s="307"/>
      <c r="K122" s="358"/>
    </row>
    <row r="123" s="1" customFormat="1" ht="17.25" customHeight="1">
      <c r="B123" s="359"/>
      <c r="C123" s="331" t="s">
        <v>751</v>
      </c>
      <c r="D123" s="331"/>
      <c r="E123" s="331"/>
      <c r="F123" s="331" t="s">
        <v>752</v>
      </c>
      <c r="G123" s="332"/>
      <c r="H123" s="331" t="s">
        <v>61</v>
      </c>
      <c r="I123" s="331" t="s">
        <v>64</v>
      </c>
      <c r="J123" s="331" t="s">
        <v>753</v>
      </c>
      <c r="K123" s="360"/>
    </row>
    <row r="124" s="1" customFormat="1" ht="17.25" customHeight="1">
      <c r="B124" s="359"/>
      <c r="C124" s="333" t="s">
        <v>754</v>
      </c>
      <c r="D124" s="333"/>
      <c r="E124" s="333"/>
      <c r="F124" s="334" t="s">
        <v>755</v>
      </c>
      <c r="G124" s="335"/>
      <c r="H124" s="333"/>
      <c r="I124" s="333"/>
      <c r="J124" s="333" t="s">
        <v>756</v>
      </c>
      <c r="K124" s="360"/>
    </row>
    <row r="125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="1" customFormat="1" ht="15" customHeight="1">
      <c r="B126" s="361"/>
      <c r="C126" s="316" t="s">
        <v>760</v>
      </c>
      <c r="D126" s="338"/>
      <c r="E126" s="338"/>
      <c r="F126" s="339" t="s">
        <v>757</v>
      </c>
      <c r="G126" s="316"/>
      <c r="H126" s="316" t="s">
        <v>797</v>
      </c>
      <c r="I126" s="316" t="s">
        <v>759</v>
      </c>
      <c r="J126" s="316">
        <v>120</v>
      </c>
      <c r="K126" s="364"/>
    </row>
    <row r="127" s="1" customFormat="1" ht="15" customHeight="1">
      <c r="B127" s="361"/>
      <c r="C127" s="316" t="s">
        <v>806</v>
      </c>
      <c r="D127" s="316"/>
      <c r="E127" s="316"/>
      <c r="F127" s="339" t="s">
        <v>757</v>
      </c>
      <c r="G127" s="316"/>
      <c r="H127" s="316" t="s">
        <v>807</v>
      </c>
      <c r="I127" s="316" t="s">
        <v>759</v>
      </c>
      <c r="J127" s="316" t="s">
        <v>808</v>
      </c>
      <c r="K127" s="364"/>
    </row>
    <row r="128" s="1" customFormat="1" ht="15" customHeight="1">
      <c r="B128" s="361"/>
      <c r="C128" s="316" t="s">
        <v>705</v>
      </c>
      <c r="D128" s="316"/>
      <c r="E128" s="316"/>
      <c r="F128" s="339" t="s">
        <v>757</v>
      </c>
      <c r="G128" s="316"/>
      <c r="H128" s="316" t="s">
        <v>809</v>
      </c>
      <c r="I128" s="316" t="s">
        <v>759</v>
      </c>
      <c r="J128" s="316" t="s">
        <v>808</v>
      </c>
      <c r="K128" s="364"/>
    </row>
    <row r="129" s="1" customFormat="1" ht="15" customHeight="1">
      <c r="B129" s="361"/>
      <c r="C129" s="316" t="s">
        <v>768</v>
      </c>
      <c r="D129" s="316"/>
      <c r="E129" s="316"/>
      <c r="F129" s="339" t="s">
        <v>763</v>
      </c>
      <c r="G129" s="316"/>
      <c r="H129" s="316" t="s">
        <v>769</v>
      </c>
      <c r="I129" s="316" t="s">
        <v>759</v>
      </c>
      <c r="J129" s="316">
        <v>15</v>
      </c>
      <c r="K129" s="364"/>
    </row>
    <row r="130" s="1" customFormat="1" ht="15" customHeight="1">
      <c r="B130" s="361"/>
      <c r="C130" s="342" t="s">
        <v>770</v>
      </c>
      <c r="D130" s="342"/>
      <c r="E130" s="342"/>
      <c r="F130" s="343" t="s">
        <v>763</v>
      </c>
      <c r="G130" s="342"/>
      <c r="H130" s="342" t="s">
        <v>771</v>
      </c>
      <c r="I130" s="342" t="s">
        <v>759</v>
      </c>
      <c r="J130" s="342">
        <v>15</v>
      </c>
      <c r="K130" s="364"/>
    </row>
    <row r="131" s="1" customFormat="1" ht="15" customHeight="1">
      <c r="B131" s="361"/>
      <c r="C131" s="342" t="s">
        <v>772</v>
      </c>
      <c r="D131" s="342"/>
      <c r="E131" s="342"/>
      <c r="F131" s="343" t="s">
        <v>763</v>
      </c>
      <c r="G131" s="342"/>
      <c r="H131" s="342" t="s">
        <v>773</v>
      </c>
      <c r="I131" s="342" t="s">
        <v>759</v>
      </c>
      <c r="J131" s="342">
        <v>20</v>
      </c>
      <c r="K131" s="364"/>
    </row>
    <row r="132" s="1" customFormat="1" ht="15" customHeight="1">
      <c r="B132" s="361"/>
      <c r="C132" s="342" t="s">
        <v>774</v>
      </c>
      <c r="D132" s="342"/>
      <c r="E132" s="342"/>
      <c r="F132" s="343" t="s">
        <v>763</v>
      </c>
      <c r="G132" s="342"/>
      <c r="H132" s="342" t="s">
        <v>775</v>
      </c>
      <c r="I132" s="342" t="s">
        <v>759</v>
      </c>
      <c r="J132" s="342">
        <v>20</v>
      </c>
      <c r="K132" s="364"/>
    </row>
    <row r="133" s="1" customFormat="1" ht="15" customHeight="1">
      <c r="B133" s="361"/>
      <c r="C133" s="316" t="s">
        <v>762</v>
      </c>
      <c r="D133" s="316"/>
      <c r="E133" s="316"/>
      <c r="F133" s="339" t="s">
        <v>763</v>
      </c>
      <c r="G133" s="316"/>
      <c r="H133" s="316" t="s">
        <v>797</v>
      </c>
      <c r="I133" s="316" t="s">
        <v>759</v>
      </c>
      <c r="J133" s="316">
        <v>50</v>
      </c>
      <c r="K133" s="364"/>
    </row>
    <row r="134" s="1" customFormat="1" ht="15" customHeight="1">
      <c r="B134" s="361"/>
      <c r="C134" s="316" t="s">
        <v>776</v>
      </c>
      <c r="D134" s="316"/>
      <c r="E134" s="316"/>
      <c r="F134" s="339" t="s">
        <v>763</v>
      </c>
      <c r="G134" s="316"/>
      <c r="H134" s="316" t="s">
        <v>797</v>
      </c>
      <c r="I134" s="316" t="s">
        <v>759</v>
      </c>
      <c r="J134" s="316">
        <v>50</v>
      </c>
      <c r="K134" s="364"/>
    </row>
    <row r="135" s="1" customFormat="1" ht="15" customHeight="1">
      <c r="B135" s="361"/>
      <c r="C135" s="316" t="s">
        <v>782</v>
      </c>
      <c r="D135" s="316"/>
      <c r="E135" s="316"/>
      <c r="F135" s="339" t="s">
        <v>763</v>
      </c>
      <c r="G135" s="316"/>
      <c r="H135" s="316" t="s">
        <v>797</v>
      </c>
      <c r="I135" s="316" t="s">
        <v>759</v>
      </c>
      <c r="J135" s="316">
        <v>50</v>
      </c>
      <c r="K135" s="364"/>
    </row>
    <row r="136" s="1" customFormat="1" ht="15" customHeight="1">
      <c r="B136" s="361"/>
      <c r="C136" s="316" t="s">
        <v>784</v>
      </c>
      <c r="D136" s="316"/>
      <c r="E136" s="316"/>
      <c r="F136" s="339" t="s">
        <v>763</v>
      </c>
      <c r="G136" s="316"/>
      <c r="H136" s="316" t="s">
        <v>797</v>
      </c>
      <c r="I136" s="316" t="s">
        <v>759</v>
      </c>
      <c r="J136" s="316">
        <v>50</v>
      </c>
      <c r="K136" s="364"/>
    </row>
    <row r="137" s="1" customFormat="1" ht="15" customHeight="1">
      <c r="B137" s="361"/>
      <c r="C137" s="316" t="s">
        <v>785</v>
      </c>
      <c r="D137" s="316"/>
      <c r="E137" s="316"/>
      <c r="F137" s="339" t="s">
        <v>763</v>
      </c>
      <c r="G137" s="316"/>
      <c r="H137" s="316" t="s">
        <v>810</v>
      </c>
      <c r="I137" s="316" t="s">
        <v>759</v>
      </c>
      <c r="J137" s="316">
        <v>255</v>
      </c>
      <c r="K137" s="364"/>
    </row>
    <row r="138" s="1" customFormat="1" ht="15" customHeight="1">
      <c r="B138" s="361"/>
      <c r="C138" s="316" t="s">
        <v>787</v>
      </c>
      <c r="D138" s="316"/>
      <c r="E138" s="316"/>
      <c r="F138" s="339" t="s">
        <v>757</v>
      </c>
      <c r="G138" s="316"/>
      <c r="H138" s="316" t="s">
        <v>811</v>
      </c>
      <c r="I138" s="316" t="s">
        <v>789</v>
      </c>
      <c r="J138" s="316"/>
      <c r="K138" s="364"/>
    </row>
    <row r="139" s="1" customFormat="1" ht="15" customHeight="1">
      <c r="B139" s="361"/>
      <c r="C139" s="316" t="s">
        <v>790</v>
      </c>
      <c r="D139" s="316"/>
      <c r="E139" s="316"/>
      <c r="F139" s="339" t="s">
        <v>757</v>
      </c>
      <c r="G139" s="316"/>
      <c r="H139" s="316" t="s">
        <v>812</v>
      </c>
      <c r="I139" s="316" t="s">
        <v>792</v>
      </c>
      <c r="J139" s="316"/>
      <c r="K139" s="364"/>
    </row>
    <row r="140" s="1" customFormat="1" ht="15" customHeight="1">
      <c r="B140" s="361"/>
      <c r="C140" s="316" t="s">
        <v>793</v>
      </c>
      <c r="D140" s="316"/>
      <c r="E140" s="316"/>
      <c r="F140" s="339" t="s">
        <v>757</v>
      </c>
      <c r="G140" s="316"/>
      <c r="H140" s="316" t="s">
        <v>793</v>
      </c>
      <c r="I140" s="316" t="s">
        <v>792</v>
      </c>
      <c r="J140" s="316"/>
      <c r="K140" s="364"/>
    </row>
    <row r="141" s="1" customFormat="1" ht="15" customHeight="1">
      <c r="B141" s="361"/>
      <c r="C141" s="316" t="s">
        <v>45</v>
      </c>
      <c r="D141" s="316"/>
      <c r="E141" s="316"/>
      <c r="F141" s="339" t="s">
        <v>757</v>
      </c>
      <c r="G141" s="316"/>
      <c r="H141" s="316" t="s">
        <v>813</v>
      </c>
      <c r="I141" s="316" t="s">
        <v>792</v>
      </c>
      <c r="J141" s="316"/>
      <c r="K141" s="364"/>
    </row>
    <row r="142" s="1" customFormat="1" ht="15" customHeight="1">
      <c r="B142" s="361"/>
      <c r="C142" s="316" t="s">
        <v>814</v>
      </c>
      <c r="D142" s="316"/>
      <c r="E142" s="316"/>
      <c r="F142" s="339" t="s">
        <v>757</v>
      </c>
      <c r="G142" s="316"/>
      <c r="H142" s="316" t="s">
        <v>815</v>
      </c>
      <c r="I142" s="316" t="s">
        <v>792</v>
      </c>
      <c r="J142" s="316"/>
      <c r="K142" s="364"/>
    </row>
    <row r="143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="1" customFormat="1" ht="45" customHeight="1">
      <c r="B147" s="328"/>
      <c r="C147" s="329" t="s">
        <v>816</v>
      </c>
      <c r="D147" s="329"/>
      <c r="E147" s="329"/>
      <c r="F147" s="329"/>
      <c r="G147" s="329"/>
      <c r="H147" s="329"/>
      <c r="I147" s="329"/>
      <c r="J147" s="329"/>
      <c r="K147" s="330"/>
    </row>
    <row r="148" s="1" customFormat="1" ht="17.25" customHeight="1">
      <c r="B148" s="328"/>
      <c r="C148" s="331" t="s">
        <v>751</v>
      </c>
      <c r="D148" s="331"/>
      <c r="E148" s="331"/>
      <c r="F148" s="331" t="s">
        <v>752</v>
      </c>
      <c r="G148" s="332"/>
      <c r="H148" s="331" t="s">
        <v>61</v>
      </c>
      <c r="I148" s="331" t="s">
        <v>64</v>
      </c>
      <c r="J148" s="331" t="s">
        <v>753</v>
      </c>
      <c r="K148" s="330"/>
    </row>
    <row r="149" s="1" customFormat="1" ht="17.25" customHeight="1">
      <c r="B149" s="328"/>
      <c r="C149" s="333" t="s">
        <v>754</v>
      </c>
      <c r="D149" s="333"/>
      <c r="E149" s="333"/>
      <c r="F149" s="334" t="s">
        <v>755</v>
      </c>
      <c r="G149" s="335"/>
      <c r="H149" s="333"/>
      <c r="I149" s="333"/>
      <c r="J149" s="333" t="s">
        <v>756</v>
      </c>
      <c r="K149" s="330"/>
    </row>
    <row r="150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="1" customFormat="1" ht="15" customHeight="1">
      <c r="B151" s="341"/>
      <c r="C151" s="368" t="s">
        <v>760</v>
      </c>
      <c r="D151" s="316"/>
      <c r="E151" s="316"/>
      <c r="F151" s="369" t="s">
        <v>757</v>
      </c>
      <c r="G151" s="316"/>
      <c r="H151" s="368" t="s">
        <v>797</v>
      </c>
      <c r="I151" s="368" t="s">
        <v>759</v>
      </c>
      <c r="J151" s="368">
        <v>120</v>
      </c>
      <c r="K151" s="364"/>
    </row>
    <row r="152" s="1" customFormat="1" ht="15" customHeight="1">
      <c r="B152" s="341"/>
      <c r="C152" s="368" t="s">
        <v>806</v>
      </c>
      <c r="D152" s="316"/>
      <c r="E152" s="316"/>
      <c r="F152" s="369" t="s">
        <v>757</v>
      </c>
      <c r="G152" s="316"/>
      <c r="H152" s="368" t="s">
        <v>817</v>
      </c>
      <c r="I152" s="368" t="s">
        <v>759</v>
      </c>
      <c r="J152" s="368" t="s">
        <v>808</v>
      </c>
      <c r="K152" s="364"/>
    </row>
    <row r="153" s="1" customFormat="1" ht="15" customHeight="1">
      <c r="B153" s="341"/>
      <c r="C153" s="368" t="s">
        <v>705</v>
      </c>
      <c r="D153" s="316"/>
      <c r="E153" s="316"/>
      <c r="F153" s="369" t="s">
        <v>757</v>
      </c>
      <c r="G153" s="316"/>
      <c r="H153" s="368" t="s">
        <v>818</v>
      </c>
      <c r="I153" s="368" t="s">
        <v>759</v>
      </c>
      <c r="J153" s="368" t="s">
        <v>808</v>
      </c>
      <c r="K153" s="364"/>
    </row>
    <row r="154" s="1" customFormat="1" ht="15" customHeight="1">
      <c r="B154" s="341"/>
      <c r="C154" s="368" t="s">
        <v>762</v>
      </c>
      <c r="D154" s="316"/>
      <c r="E154" s="316"/>
      <c r="F154" s="369" t="s">
        <v>763</v>
      </c>
      <c r="G154" s="316"/>
      <c r="H154" s="368" t="s">
        <v>797</v>
      </c>
      <c r="I154" s="368" t="s">
        <v>759</v>
      </c>
      <c r="J154" s="368">
        <v>50</v>
      </c>
      <c r="K154" s="364"/>
    </row>
    <row r="155" s="1" customFormat="1" ht="15" customHeight="1">
      <c r="B155" s="341"/>
      <c r="C155" s="368" t="s">
        <v>765</v>
      </c>
      <c r="D155" s="316"/>
      <c r="E155" s="316"/>
      <c r="F155" s="369" t="s">
        <v>757</v>
      </c>
      <c r="G155" s="316"/>
      <c r="H155" s="368" t="s">
        <v>797</v>
      </c>
      <c r="I155" s="368" t="s">
        <v>767</v>
      </c>
      <c r="J155" s="368"/>
      <c r="K155" s="364"/>
    </row>
    <row r="156" s="1" customFormat="1" ht="15" customHeight="1">
      <c r="B156" s="341"/>
      <c r="C156" s="368" t="s">
        <v>776</v>
      </c>
      <c r="D156" s="316"/>
      <c r="E156" s="316"/>
      <c r="F156" s="369" t="s">
        <v>763</v>
      </c>
      <c r="G156" s="316"/>
      <c r="H156" s="368" t="s">
        <v>797</v>
      </c>
      <c r="I156" s="368" t="s">
        <v>759</v>
      </c>
      <c r="J156" s="368">
        <v>50</v>
      </c>
      <c r="K156" s="364"/>
    </row>
    <row r="157" s="1" customFormat="1" ht="15" customHeight="1">
      <c r="B157" s="341"/>
      <c r="C157" s="368" t="s">
        <v>784</v>
      </c>
      <c r="D157" s="316"/>
      <c r="E157" s="316"/>
      <c r="F157" s="369" t="s">
        <v>763</v>
      </c>
      <c r="G157" s="316"/>
      <c r="H157" s="368" t="s">
        <v>797</v>
      </c>
      <c r="I157" s="368" t="s">
        <v>759</v>
      </c>
      <c r="J157" s="368">
        <v>50</v>
      </c>
      <c r="K157" s="364"/>
    </row>
    <row r="158" s="1" customFormat="1" ht="15" customHeight="1">
      <c r="B158" s="341"/>
      <c r="C158" s="368" t="s">
        <v>782</v>
      </c>
      <c r="D158" s="316"/>
      <c r="E158" s="316"/>
      <c r="F158" s="369" t="s">
        <v>763</v>
      </c>
      <c r="G158" s="316"/>
      <c r="H158" s="368" t="s">
        <v>797</v>
      </c>
      <c r="I158" s="368" t="s">
        <v>759</v>
      </c>
      <c r="J158" s="368">
        <v>50</v>
      </c>
      <c r="K158" s="364"/>
    </row>
    <row r="159" s="1" customFormat="1" ht="15" customHeight="1">
      <c r="B159" s="341"/>
      <c r="C159" s="368" t="s">
        <v>107</v>
      </c>
      <c r="D159" s="316"/>
      <c r="E159" s="316"/>
      <c r="F159" s="369" t="s">
        <v>757</v>
      </c>
      <c r="G159" s="316"/>
      <c r="H159" s="368" t="s">
        <v>819</v>
      </c>
      <c r="I159" s="368" t="s">
        <v>759</v>
      </c>
      <c r="J159" s="368" t="s">
        <v>820</v>
      </c>
      <c r="K159" s="364"/>
    </row>
    <row r="160" s="1" customFormat="1" ht="15" customHeight="1">
      <c r="B160" s="341"/>
      <c r="C160" s="368" t="s">
        <v>821</v>
      </c>
      <c r="D160" s="316"/>
      <c r="E160" s="316"/>
      <c r="F160" s="369" t="s">
        <v>757</v>
      </c>
      <c r="G160" s="316"/>
      <c r="H160" s="368" t="s">
        <v>822</v>
      </c>
      <c r="I160" s="368" t="s">
        <v>792</v>
      </c>
      <c r="J160" s="368"/>
      <c r="K160" s="364"/>
    </row>
    <row r="16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="1" customFormat="1" ht="45" customHeight="1">
      <c r="B165" s="306"/>
      <c r="C165" s="307" t="s">
        <v>823</v>
      </c>
      <c r="D165" s="307"/>
      <c r="E165" s="307"/>
      <c r="F165" s="307"/>
      <c r="G165" s="307"/>
      <c r="H165" s="307"/>
      <c r="I165" s="307"/>
      <c r="J165" s="307"/>
      <c r="K165" s="308"/>
    </row>
    <row r="166" s="1" customFormat="1" ht="17.25" customHeight="1">
      <c r="B166" s="306"/>
      <c r="C166" s="331" t="s">
        <v>751</v>
      </c>
      <c r="D166" s="331"/>
      <c r="E166" s="331"/>
      <c r="F166" s="331" t="s">
        <v>752</v>
      </c>
      <c r="G166" s="373"/>
      <c r="H166" s="374" t="s">
        <v>61</v>
      </c>
      <c r="I166" s="374" t="s">
        <v>64</v>
      </c>
      <c r="J166" s="331" t="s">
        <v>753</v>
      </c>
      <c r="K166" s="308"/>
    </row>
    <row r="167" s="1" customFormat="1" ht="17.25" customHeight="1">
      <c r="B167" s="309"/>
      <c r="C167" s="333" t="s">
        <v>754</v>
      </c>
      <c r="D167" s="333"/>
      <c r="E167" s="333"/>
      <c r="F167" s="334" t="s">
        <v>755</v>
      </c>
      <c r="G167" s="375"/>
      <c r="H167" s="376"/>
      <c r="I167" s="376"/>
      <c r="J167" s="333" t="s">
        <v>756</v>
      </c>
      <c r="K167" s="311"/>
    </row>
    <row r="168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="1" customFormat="1" ht="15" customHeight="1">
      <c r="B169" s="341"/>
      <c r="C169" s="316" t="s">
        <v>760</v>
      </c>
      <c r="D169" s="316"/>
      <c r="E169" s="316"/>
      <c r="F169" s="339" t="s">
        <v>757</v>
      </c>
      <c r="G169" s="316"/>
      <c r="H169" s="316" t="s">
        <v>797</v>
      </c>
      <c r="I169" s="316" t="s">
        <v>759</v>
      </c>
      <c r="J169" s="316">
        <v>120</v>
      </c>
      <c r="K169" s="364"/>
    </row>
    <row r="170" s="1" customFormat="1" ht="15" customHeight="1">
      <c r="B170" s="341"/>
      <c r="C170" s="316" t="s">
        <v>806</v>
      </c>
      <c r="D170" s="316"/>
      <c r="E170" s="316"/>
      <c r="F170" s="339" t="s">
        <v>757</v>
      </c>
      <c r="G170" s="316"/>
      <c r="H170" s="316" t="s">
        <v>807</v>
      </c>
      <c r="I170" s="316" t="s">
        <v>759</v>
      </c>
      <c r="J170" s="316" t="s">
        <v>808</v>
      </c>
      <c r="K170" s="364"/>
    </row>
    <row r="171" s="1" customFormat="1" ht="15" customHeight="1">
      <c r="B171" s="341"/>
      <c r="C171" s="316" t="s">
        <v>705</v>
      </c>
      <c r="D171" s="316"/>
      <c r="E171" s="316"/>
      <c r="F171" s="339" t="s">
        <v>757</v>
      </c>
      <c r="G171" s="316"/>
      <c r="H171" s="316" t="s">
        <v>824</v>
      </c>
      <c r="I171" s="316" t="s">
        <v>759</v>
      </c>
      <c r="J171" s="316" t="s">
        <v>808</v>
      </c>
      <c r="K171" s="364"/>
    </row>
    <row r="172" s="1" customFormat="1" ht="15" customHeight="1">
      <c r="B172" s="341"/>
      <c r="C172" s="316" t="s">
        <v>762</v>
      </c>
      <c r="D172" s="316"/>
      <c r="E172" s="316"/>
      <c r="F172" s="339" t="s">
        <v>763</v>
      </c>
      <c r="G172" s="316"/>
      <c r="H172" s="316" t="s">
        <v>824</v>
      </c>
      <c r="I172" s="316" t="s">
        <v>759</v>
      </c>
      <c r="J172" s="316">
        <v>50</v>
      </c>
      <c r="K172" s="364"/>
    </row>
    <row r="173" s="1" customFormat="1" ht="15" customHeight="1">
      <c r="B173" s="341"/>
      <c r="C173" s="316" t="s">
        <v>765</v>
      </c>
      <c r="D173" s="316"/>
      <c r="E173" s="316"/>
      <c r="F173" s="339" t="s">
        <v>757</v>
      </c>
      <c r="G173" s="316"/>
      <c r="H173" s="316" t="s">
        <v>824</v>
      </c>
      <c r="I173" s="316" t="s">
        <v>767</v>
      </c>
      <c r="J173" s="316"/>
      <c r="K173" s="364"/>
    </row>
    <row r="174" s="1" customFormat="1" ht="15" customHeight="1">
      <c r="B174" s="341"/>
      <c r="C174" s="316" t="s">
        <v>776</v>
      </c>
      <c r="D174" s="316"/>
      <c r="E174" s="316"/>
      <c r="F174" s="339" t="s">
        <v>763</v>
      </c>
      <c r="G174" s="316"/>
      <c r="H174" s="316" t="s">
        <v>824</v>
      </c>
      <c r="I174" s="316" t="s">
        <v>759</v>
      </c>
      <c r="J174" s="316">
        <v>50</v>
      </c>
      <c r="K174" s="364"/>
    </row>
    <row r="175" s="1" customFormat="1" ht="15" customHeight="1">
      <c r="B175" s="341"/>
      <c r="C175" s="316" t="s">
        <v>784</v>
      </c>
      <c r="D175" s="316"/>
      <c r="E175" s="316"/>
      <c r="F175" s="339" t="s">
        <v>763</v>
      </c>
      <c r="G175" s="316"/>
      <c r="H175" s="316" t="s">
        <v>824</v>
      </c>
      <c r="I175" s="316" t="s">
        <v>759</v>
      </c>
      <c r="J175" s="316">
        <v>50</v>
      </c>
      <c r="K175" s="364"/>
    </row>
    <row r="176" s="1" customFormat="1" ht="15" customHeight="1">
      <c r="B176" s="341"/>
      <c r="C176" s="316" t="s">
        <v>782</v>
      </c>
      <c r="D176" s="316"/>
      <c r="E176" s="316"/>
      <c r="F176" s="339" t="s">
        <v>763</v>
      </c>
      <c r="G176" s="316"/>
      <c r="H176" s="316" t="s">
        <v>824</v>
      </c>
      <c r="I176" s="316" t="s">
        <v>759</v>
      </c>
      <c r="J176" s="316">
        <v>50</v>
      </c>
      <c r="K176" s="364"/>
    </row>
    <row r="177" s="1" customFormat="1" ht="15" customHeight="1">
      <c r="B177" s="341"/>
      <c r="C177" s="316" t="s">
        <v>121</v>
      </c>
      <c r="D177" s="316"/>
      <c r="E177" s="316"/>
      <c r="F177" s="339" t="s">
        <v>757</v>
      </c>
      <c r="G177" s="316"/>
      <c r="H177" s="316" t="s">
        <v>825</v>
      </c>
      <c r="I177" s="316" t="s">
        <v>826</v>
      </c>
      <c r="J177" s="316"/>
      <c r="K177" s="364"/>
    </row>
    <row r="178" s="1" customFormat="1" ht="15" customHeight="1">
      <c r="B178" s="341"/>
      <c r="C178" s="316" t="s">
        <v>64</v>
      </c>
      <c r="D178" s="316"/>
      <c r="E178" s="316"/>
      <c r="F178" s="339" t="s">
        <v>757</v>
      </c>
      <c r="G178" s="316"/>
      <c r="H178" s="316" t="s">
        <v>827</v>
      </c>
      <c r="I178" s="316" t="s">
        <v>828</v>
      </c>
      <c r="J178" s="316">
        <v>1</v>
      </c>
      <c r="K178" s="364"/>
    </row>
    <row r="179" s="1" customFormat="1" ht="15" customHeight="1">
      <c r="B179" s="341"/>
      <c r="C179" s="316" t="s">
        <v>60</v>
      </c>
      <c r="D179" s="316"/>
      <c r="E179" s="316"/>
      <c r="F179" s="339" t="s">
        <v>757</v>
      </c>
      <c r="G179" s="316"/>
      <c r="H179" s="316" t="s">
        <v>829</v>
      </c>
      <c r="I179" s="316" t="s">
        <v>759</v>
      </c>
      <c r="J179" s="316">
        <v>20</v>
      </c>
      <c r="K179" s="364"/>
    </row>
    <row r="180" s="1" customFormat="1" ht="15" customHeight="1">
      <c r="B180" s="341"/>
      <c r="C180" s="316" t="s">
        <v>61</v>
      </c>
      <c r="D180" s="316"/>
      <c r="E180" s="316"/>
      <c r="F180" s="339" t="s">
        <v>757</v>
      </c>
      <c r="G180" s="316"/>
      <c r="H180" s="316" t="s">
        <v>830</v>
      </c>
      <c r="I180" s="316" t="s">
        <v>759</v>
      </c>
      <c r="J180" s="316">
        <v>255</v>
      </c>
      <c r="K180" s="364"/>
    </row>
    <row r="181" s="1" customFormat="1" ht="15" customHeight="1">
      <c r="B181" s="341"/>
      <c r="C181" s="316" t="s">
        <v>122</v>
      </c>
      <c r="D181" s="316"/>
      <c r="E181" s="316"/>
      <c r="F181" s="339" t="s">
        <v>757</v>
      </c>
      <c r="G181" s="316"/>
      <c r="H181" s="316" t="s">
        <v>721</v>
      </c>
      <c r="I181" s="316" t="s">
        <v>759</v>
      </c>
      <c r="J181" s="316">
        <v>10</v>
      </c>
      <c r="K181" s="364"/>
    </row>
    <row r="182" s="1" customFormat="1" ht="15" customHeight="1">
      <c r="B182" s="341"/>
      <c r="C182" s="316" t="s">
        <v>123</v>
      </c>
      <c r="D182" s="316"/>
      <c r="E182" s="316"/>
      <c r="F182" s="339" t="s">
        <v>757</v>
      </c>
      <c r="G182" s="316"/>
      <c r="H182" s="316" t="s">
        <v>831</v>
      </c>
      <c r="I182" s="316" t="s">
        <v>792</v>
      </c>
      <c r="J182" s="316"/>
      <c r="K182" s="364"/>
    </row>
    <row r="183" s="1" customFormat="1" ht="15" customHeight="1">
      <c r="B183" s="341"/>
      <c r="C183" s="316" t="s">
        <v>832</v>
      </c>
      <c r="D183" s="316"/>
      <c r="E183" s="316"/>
      <c r="F183" s="339" t="s">
        <v>757</v>
      </c>
      <c r="G183" s="316"/>
      <c r="H183" s="316" t="s">
        <v>833</v>
      </c>
      <c r="I183" s="316" t="s">
        <v>792</v>
      </c>
      <c r="J183" s="316"/>
      <c r="K183" s="364"/>
    </row>
    <row r="184" s="1" customFormat="1" ht="15" customHeight="1">
      <c r="B184" s="341"/>
      <c r="C184" s="316" t="s">
        <v>821</v>
      </c>
      <c r="D184" s="316"/>
      <c r="E184" s="316"/>
      <c r="F184" s="339" t="s">
        <v>757</v>
      </c>
      <c r="G184" s="316"/>
      <c r="H184" s="316" t="s">
        <v>834</v>
      </c>
      <c r="I184" s="316" t="s">
        <v>792</v>
      </c>
      <c r="J184" s="316"/>
      <c r="K184" s="364"/>
    </row>
    <row r="185" s="1" customFormat="1" ht="15" customHeight="1">
      <c r="B185" s="341"/>
      <c r="C185" s="316" t="s">
        <v>125</v>
      </c>
      <c r="D185" s="316"/>
      <c r="E185" s="316"/>
      <c r="F185" s="339" t="s">
        <v>763</v>
      </c>
      <c r="G185" s="316"/>
      <c r="H185" s="316" t="s">
        <v>835</v>
      </c>
      <c r="I185" s="316" t="s">
        <v>759</v>
      </c>
      <c r="J185" s="316">
        <v>50</v>
      </c>
      <c r="K185" s="364"/>
    </row>
    <row r="186" s="1" customFormat="1" ht="15" customHeight="1">
      <c r="B186" s="341"/>
      <c r="C186" s="316" t="s">
        <v>836</v>
      </c>
      <c r="D186" s="316"/>
      <c r="E186" s="316"/>
      <c r="F186" s="339" t="s">
        <v>763</v>
      </c>
      <c r="G186" s="316"/>
      <c r="H186" s="316" t="s">
        <v>837</v>
      </c>
      <c r="I186" s="316" t="s">
        <v>838</v>
      </c>
      <c r="J186" s="316"/>
      <c r="K186" s="364"/>
    </row>
    <row r="187" s="1" customFormat="1" ht="15" customHeight="1">
      <c r="B187" s="341"/>
      <c r="C187" s="316" t="s">
        <v>839</v>
      </c>
      <c r="D187" s="316"/>
      <c r="E187" s="316"/>
      <c r="F187" s="339" t="s">
        <v>763</v>
      </c>
      <c r="G187" s="316"/>
      <c r="H187" s="316" t="s">
        <v>840</v>
      </c>
      <c r="I187" s="316" t="s">
        <v>838</v>
      </c>
      <c r="J187" s="316"/>
      <c r="K187" s="364"/>
    </row>
    <row r="188" s="1" customFormat="1" ht="15" customHeight="1">
      <c r="B188" s="341"/>
      <c r="C188" s="316" t="s">
        <v>841</v>
      </c>
      <c r="D188" s="316"/>
      <c r="E188" s="316"/>
      <c r="F188" s="339" t="s">
        <v>763</v>
      </c>
      <c r="G188" s="316"/>
      <c r="H188" s="316" t="s">
        <v>842</v>
      </c>
      <c r="I188" s="316" t="s">
        <v>838</v>
      </c>
      <c r="J188" s="316"/>
      <c r="K188" s="364"/>
    </row>
    <row r="189" s="1" customFormat="1" ht="15" customHeight="1">
      <c r="B189" s="341"/>
      <c r="C189" s="377" t="s">
        <v>843</v>
      </c>
      <c r="D189" s="316"/>
      <c r="E189" s="316"/>
      <c r="F189" s="339" t="s">
        <v>763</v>
      </c>
      <c r="G189" s="316"/>
      <c r="H189" s="316" t="s">
        <v>844</v>
      </c>
      <c r="I189" s="316" t="s">
        <v>845</v>
      </c>
      <c r="J189" s="378" t="s">
        <v>846</v>
      </c>
      <c r="K189" s="364"/>
    </row>
    <row r="190" s="1" customFormat="1" ht="15" customHeight="1">
      <c r="B190" s="341"/>
      <c r="C190" s="377" t="s">
        <v>49</v>
      </c>
      <c r="D190" s="316"/>
      <c r="E190" s="316"/>
      <c r="F190" s="339" t="s">
        <v>757</v>
      </c>
      <c r="G190" s="316"/>
      <c r="H190" s="313" t="s">
        <v>847</v>
      </c>
      <c r="I190" s="316" t="s">
        <v>848</v>
      </c>
      <c r="J190" s="316"/>
      <c r="K190" s="364"/>
    </row>
    <row r="191" s="1" customFormat="1" ht="15" customHeight="1">
      <c r="B191" s="341"/>
      <c r="C191" s="377" t="s">
        <v>849</v>
      </c>
      <c r="D191" s="316"/>
      <c r="E191" s="316"/>
      <c r="F191" s="339" t="s">
        <v>757</v>
      </c>
      <c r="G191" s="316"/>
      <c r="H191" s="316" t="s">
        <v>850</v>
      </c>
      <c r="I191" s="316" t="s">
        <v>792</v>
      </c>
      <c r="J191" s="316"/>
      <c r="K191" s="364"/>
    </row>
    <row r="192" s="1" customFormat="1" ht="15" customHeight="1">
      <c r="B192" s="341"/>
      <c r="C192" s="377" t="s">
        <v>851</v>
      </c>
      <c r="D192" s="316"/>
      <c r="E192" s="316"/>
      <c r="F192" s="339" t="s">
        <v>757</v>
      </c>
      <c r="G192" s="316"/>
      <c r="H192" s="316" t="s">
        <v>852</v>
      </c>
      <c r="I192" s="316" t="s">
        <v>792</v>
      </c>
      <c r="J192" s="316"/>
      <c r="K192" s="364"/>
    </row>
    <row r="193" s="1" customFormat="1" ht="15" customHeight="1">
      <c r="B193" s="341"/>
      <c r="C193" s="377" t="s">
        <v>853</v>
      </c>
      <c r="D193" s="316"/>
      <c r="E193" s="316"/>
      <c r="F193" s="339" t="s">
        <v>763</v>
      </c>
      <c r="G193" s="316"/>
      <c r="H193" s="316" t="s">
        <v>854</v>
      </c>
      <c r="I193" s="316" t="s">
        <v>792</v>
      </c>
      <c r="J193" s="316"/>
      <c r="K193" s="364"/>
    </row>
    <row r="194" s="1" customFormat="1" ht="15" customHeight="1">
      <c r="B194" s="370"/>
      <c r="C194" s="379"/>
      <c r="D194" s="350"/>
      <c r="E194" s="350"/>
      <c r="F194" s="350"/>
      <c r="G194" s="350"/>
      <c r="H194" s="350"/>
      <c r="I194" s="350"/>
      <c r="J194" s="350"/>
      <c r="K194" s="371"/>
    </row>
    <row r="195" s="1" customFormat="1" ht="18.75" customHeight="1">
      <c r="B195" s="352"/>
      <c r="C195" s="362"/>
      <c r="D195" s="362"/>
      <c r="E195" s="362"/>
      <c r="F195" s="372"/>
      <c r="G195" s="362"/>
      <c r="H195" s="362"/>
      <c r="I195" s="362"/>
      <c r="J195" s="362"/>
      <c r="K195" s="352"/>
    </row>
    <row r="196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="1" customFormat="1" ht="21">
      <c r="B199" s="306"/>
      <c r="C199" s="307" t="s">
        <v>855</v>
      </c>
      <c r="D199" s="307"/>
      <c r="E199" s="307"/>
      <c r="F199" s="307"/>
      <c r="G199" s="307"/>
      <c r="H199" s="307"/>
      <c r="I199" s="307"/>
      <c r="J199" s="307"/>
      <c r="K199" s="308"/>
    </row>
    <row r="200" s="1" customFormat="1" ht="25.5" customHeight="1">
      <c r="B200" s="306"/>
      <c r="C200" s="380" t="s">
        <v>856</v>
      </c>
      <c r="D200" s="380"/>
      <c r="E200" s="380"/>
      <c r="F200" s="380" t="s">
        <v>857</v>
      </c>
      <c r="G200" s="381"/>
      <c r="H200" s="380" t="s">
        <v>858</v>
      </c>
      <c r="I200" s="380"/>
      <c r="J200" s="380"/>
      <c r="K200" s="308"/>
    </row>
    <row r="201" s="1" customFormat="1" ht="5.25" customHeight="1">
      <c r="B201" s="341"/>
      <c r="C201" s="336"/>
      <c r="D201" s="336"/>
      <c r="E201" s="336"/>
      <c r="F201" s="336"/>
      <c r="G201" s="362"/>
      <c r="H201" s="336"/>
      <c r="I201" s="336"/>
      <c r="J201" s="336"/>
      <c r="K201" s="364"/>
    </row>
    <row r="202" s="1" customFormat="1" ht="15" customHeight="1">
      <c r="B202" s="341"/>
      <c r="C202" s="316" t="s">
        <v>848</v>
      </c>
      <c r="D202" s="316"/>
      <c r="E202" s="316"/>
      <c r="F202" s="339" t="s">
        <v>50</v>
      </c>
      <c r="G202" s="316"/>
      <c r="H202" s="316" t="s">
        <v>859</v>
      </c>
      <c r="I202" s="316"/>
      <c r="J202" s="316"/>
      <c r="K202" s="364"/>
    </row>
    <row r="203" s="1" customFormat="1" ht="15" customHeight="1">
      <c r="B203" s="341"/>
      <c r="C203" s="316"/>
      <c r="D203" s="316"/>
      <c r="E203" s="316"/>
      <c r="F203" s="339" t="s">
        <v>51</v>
      </c>
      <c r="G203" s="316"/>
      <c r="H203" s="316" t="s">
        <v>860</v>
      </c>
      <c r="I203" s="316"/>
      <c r="J203" s="316"/>
      <c r="K203" s="364"/>
    </row>
    <row r="204" s="1" customFormat="1" ht="15" customHeight="1">
      <c r="B204" s="341"/>
      <c r="C204" s="316"/>
      <c r="D204" s="316"/>
      <c r="E204" s="316"/>
      <c r="F204" s="339" t="s">
        <v>54</v>
      </c>
      <c r="G204" s="316"/>
      <c r="H204" s="316" t="s">
        <v>861</v>
      </c>
      <c r="I204" s="316"/>
      <c r="J204" s="316"/>
      <c r="K204" s="364"/>
    </row>
    <row r="205" s="1" customFormat="1" ht="15" customHeight="1">
      <c r="B205" s="341"/>
      <c r="C205" s="316"/>
      <c r="D205" s="316"/>
      <c r="E205" s="316"/>
      <c r="F205" s="339" t="s">
        <v>52</v>
      </c>
      <c r="G205" s="316"/>
      <c r="H205" s="316" t="s">
        <v>862</v>
      </c>
      <c r="I205" s="316"/>
      <c r="J205" s="316"/>
      <c r="K205" s="364"/>
    </row>
    <row r="206" s="1" customFormat="1" ht="15" customHeight="1">
      <c r="B206" s="341"/>
      <c r="C206" s="316"/>
      <c r="D206" s="316"/>
      <c r="E206" s="316"/>
      <c r="F206" s="339" t="s">
        <v>53</v>
      </c>
      <c r="G206" s="316"/>
      <c r="H206" s="316" t="s">
        <v>863</v>
      </c>
      <c r="I206" s="316"/>
      <c r="J206" s="316"/>
      <c r="K206" s="364"/>
    </row>
    <row r="207" s="1" customFormat="1" ht="15" customHeight="1">
      <c r="B207" s="341"/>
      <c r="C207" s="316"/>
      <c r="D207" s="316"/>
      <c r="E207" s="316"/>
      <c r="F207" s="339"/>
      <c r="G207" s="316"/>
      <c r="H207" s="316"/>
      <c r="I207" s="316"/>
      <c r="J207" s="316"/>
      <c r="K207" s="364"/>
    </row>
    <row r="208" s="1" customFormat="1" ht="15" customHeight="1">
      <c r="B208" s="341"/>
      <c r="C208" s="316" t="s">
        <v>804</v>
      </c>
      <c r="D208" s="316"/>
      <c r="E208" s="316"/>
      <c r="F208" s="339" t="s">
        <v>86</v>
      </c>
      <c r="G208" s="316"/>
      <c r="H208" s="316" t="s">
        <v>864</v>
      </c>
      <c r="I208" s="316"/>
      <c r="J208" s="316"/>
      <c r="K208" s="364"/>
    </row>
    <row r="209" s="1" customFormat="1" ht="15" customHeight="1">
      <c r="B209" s="341"/>
      <c r="C209" s="316"/>
      <c r="D209" s="316"/>
      <c r="E209" s="316"/>
      <c r="F209" s="339" t="s">
        <v>701</v>
      </c>
      <c r="G209" s="316"/>
      <c r="H209" s="316" t="s">
        <v>702</v>
      </c>
      <c r="I209" s="316"/>
      <c r="J209" s="316"/>
      <c r="K209" s="364"/>
    </row>
    <row r="210" s="1" customFormat="1" ht="15" customHeight="1">
      <c r="B210" s="341"/>
      <c r="C210" s="316"/>
      <c r="D210" s="316"/>
      <c r="E210" s="316"/>
      <c r="F210" s="339" t="s">
        <v>699</v>
      </c>
      <c r="G210" s="316"/>
      <c r="H210" s="316" t="s">
        <v>865</v>
      </c>
      <c r="I210" s="316"/>
      <c r="J210" s="316"/>
      <c r="K210" s="364"/>
    </row>
    <row r="211" s="1" customFormat="1" ht="15" customHeight="1">
      <c r="B211" s="382"/>
      <c r="C211" s="316"/>
      <c r="D211" s="316"/>
      <c r="E211" s="316"/>
      <c r="F211" s="339" t="s">
        <v>90</v>
      </c>
      <c r="G211" s="377"/>
      <c r="H211" s="368" t="s">
        <v>91</v>
      </c>
      <c r="I211" s="368"/>
      <c r="J211" s="368"/>
      <c r="K211" s="383"/>
    </row>
    <row r="212" s="1" customFormat="1" ht="15" customHeight="1">
      <c r="B212" s="382"/>
      <c r="C212" s="316"/>
      <c r="D212" s="316"/>
      <c r="E212" s="316"/>
      <c r="F212" s="339" t="s">
        <v>703</v>
      </c>
      <c r="G212" s="377"/>
      <c r="H212" s="368" t="s">
        <v>866</v>
      </c>
      <c r="I212" s="368"/>
      <c r="J212" s="368"/>
      <c r="K212" s="383"/>
    </row>
    <row r="213" s="1" customFormat="1" ht="15" customHeight="1">
      <c r="B213" s="382"/>
      <c r="C213" s="316"/>
      <c r="D213" s="316"/>
      <c r="E213" s="316"/>
      <c r="F213" s="339"/>
      <c r="G213" s="377"/>
      <c r="H213" s="368"/>
      <c r="I213" s="368"/>
      <c r="J213" s="368"/>
      <c r="K213" s="383"/>
    </row>
    <row r="214" s="1" customFormat="1" ht="15" customHeight="1">
      <c r="B214" s="382"/>
      <c r="C214" s="316" t="s">
        <v>828</v>
      </c>
      <c r="D214" s="316"/>
      <c r="E214" s="316"/>
      <c r="F214" s="339">
        <v>1</v>
      </c>
      <c r="G214" s="377"/>
      <c r="H214" s="368" t="s">
        <v>867</v>
      </c>
      <c r="I214" s="368"/>
      <c r="J214" s="368"/>
      <c r="K214" s="383"/>
    </row>
    <row r="215" s="1" customFormat="1" ht="15" customHeight="1">
      <c r="B215" s="382"/>
      <c r="C215" s="316"/>
      <c r="D215" s="316"/>
      <c r="E215" s="316"/>
      <c r="F215" s="339">
        <v>2</v>
      </c>
      <c r="G215" s="377"/>
      <c r="H215" s="368" t="s">
        <v>868</v>
      </c>
      <c r="I215" s="368"/>
      <c r="J215" s="368"/>
      <c r="K215" s="383"/>
    </row>
    <row r="216" s="1" customFormat="1" ht="15" customHeight="1">
      <c r="B216" s="382"/>
      <c r="C216" s="316"/>
      <c r="D216" s="316"/>
      <c r="E216" s="316"/>
      <c r="F216" s="339">
        <v>3</v>
      </c>
      <c r="G216" s="377"/>
      <c r="H216" s="368" t="s">
        <v>869</v>
      </c>
      <c r="I216" s="368"/>
      <c r="J216" s="368"/>
      <c r="K216" s="383"/>
    </row>
    <row r="217" s="1" customFormat="1" ht="15" customHeight="1">
      <c r="B217" s="382"/>
      <c r="C217" s="316"/>
      <c r="D217" s="316"/>
      <c r="E217" s="316"/>
      <c r="F217" s="339">
        <v>4</v>
      </c>
      <c r="G217" s="377"/>
      <c r="H217" s="368" t="s">
        <v>870</v>
      </c>
      <c r="I217" s="368"/>
      <c r="J217" s="368"/>
      <c r="K217" s="383"/>
    </row>
    <row r="218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Václav Křišťál</dc:creator>
  <cp:lastModifiedBy>Václav Křišťál</cp:lastModifiedBy>
  <dcterms:created xsi:type="dcterms:W3CDTF">2021-07-23T11:16:01Z</dcterms:created>
  <dcterms:modified xsi:type="dcterms:W3CDTF">2021-07-23T11:16:09Z</dcterms:modified>
</cp:coreProperties>
</file>