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101 - Rekonstrukce ulice ..." sheetId="2" r:id="rId2"/>
    <sheet name="VON - Vedlejší a ostatní ..." sheetId="3" r:id="rId3"/>
    <sheet name="Seznam figur" sheetId="4" r:id="rId4"/>
    <sheet name="Pokyny pro vyplnění" sheetId="5" r:id="rId5"/>
  </sheets>
  <definedNames>
    <definedName name="_xlnm._FilterDatabase" localSheetId="1" hidden="1">'101 - Rekonstrukce ulice ...'!$C$88:$K$349</definedName>
    <definedName name="_xlnm._FilterDatabase" localSheetId="2" hidden="1">'VON - Vedlejší a ostatní ...'!$C$82:$K$105</definedName>
    <definedName name="_xlnm.Print_Area" localSheetId="1">'101 - Rekonstrukce ulice ...'!$C$4:$J$39,'101 - Rekonstrukce ulice ...'!$C$45:$J$70,'101 - Rekonstrukce ulice ...'!$C$76:$K$349</definedName>
    <definedName name="_xlnm.Print_Area" localSheetId="4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Area" localSheetId="3">'Seznam figur'!$C$4:$G$52</definedName>
    <definedName name="_xlnm.Print_Area" localSheetId="2">'VON - Vedlejší a ostatní ...'!$C$4:$J$39,'VON - Vedlejší a ostatní ...'!$C$45:$J$64,'VON - Vedlejší a ostatní ...'!$C$70:$K$105</definedName>
    <definedName name="_xlnm.Print_Titles" localSheetId="0">'Rekapitulace stavby'!$52:$52</definedName>
    <definedName name="_xlnm.Print_Titles" localSheetId="1">'101 - Rekonstrukce ulice ...'!$88:$88</definedName>
    <definedName name="_xlnm.Print_Titles" localSheetId="2">'VON - Vedlejší a ostatní ...'!$82:$82</definedName>
    <definedName name="_xlnm.Print_Titles" localSheetId="3">'Seznam figur'!$9:$9</definedName>
  </definedNames>
  <calcPr calcId="162913"/>
</workbook>
</file>

<file path=xl/sharedStrings.xml><?xml version="1.0" encoding="utf-8"?>
<sst xmlns="http://schemas.openxmlformats.org/spreadsheetml/2006/main" count="3991" uniqueCount="863">
  <si>
    <t>Export Komplet</t>
  </si>
  <si>
    <t>VZ</t>
  </si>
  <si>
    <t>2.0</t>
  </si>
  <si>
    <t>ZAMOK</t>
  </si>
  <si>
    <t>False</t>
  </si>
  <si>
    <t>{93f6f77b-b22b-4b51-9006-0815c7914bfb}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</si>
  <si>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</si>
  <si>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</si>
  <si>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</si>
  <si>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</si>
  <si>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</si>
  <si>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</si>
  <si>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</si>
  <si>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</si>
  <si>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21-23-II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</si>
  <si>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</si>
  <si>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</si>
  <si>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ulice Kutná, Psáry</t>
  </si>
  <si>
    <t>KSO:</t>
  </si>
  <si>
    <t>822 23 72</t>
  </si>
  <si>
    <t>CC-CZ:</t>
  </si>
  <si>
    <t>21121</t>
  </si>
  <si>
    <t>Místo:</t>
  </si>
  <si>
    <t>Psáry</t>
  </si>
  <si>
    <t>Datum:</t>
  </si>
  <si>
    <t>17. 5. 2021</t>
  </si>
  <si>
    <t>CZ-CPA:</t>
  </si>
  <si>
    <t>42.11.10</t>
  </si>
  <si>
    <t>Zadavatel:</t>
  </si>
  <si>
    <t>IČ:</t>
  </si>
  <si>
    <t>00241580</t>
  </si>
  <si>
    <t>Obec Psáry</t>
  </si>
  <si>
    <t>DIČ:</t>
  </si>
  <si>
    <t>CZ00241580</t>
  </si>
  <si>
    <t>Uchazeč:</t>
  </si>
  <si>
    <t>Vyplň údaj</t>
  </si>
  <si>
    <t>Projektant:</t>
  </si>
  <si>
    <t>03833861</t>
  </si>
  <si>
    <t>AllPlan Projekt s.r.o.</t>
  </si>
  <si>
    <t/>
  </si>
  <si>
    <t>True</t>
  </si>
  <si>
    <t>Zpracovatel:</t>
  </si>
  <si>
    <t>Křišťál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</si>
  <si>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</si>
  <si>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</si>
  <si>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</si>
  <si>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</si>
  <si>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</si>
  <si>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</si>
  <si>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</si>
  <si>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</si>
  <si>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</si>
  <si>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</si>
  <si>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</si>
  <si>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</si>
  <si>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</si>
  <si>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</si>
  <si>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</si>
  <si>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</si>
  <si>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</si>
  <si>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</si>
  <si>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</si>
  <si>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</si>
  <si>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</si>
  <si>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</si>
  <si>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</si>
  <si>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</si>
  <si>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</si>
  <si>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</si>
  <si>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</si>
  <si>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</si>
  <si>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</si>
  <si>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</si>
  <si>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</si>
  <si>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</si>
  <si>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</si>
  <si>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</si>
  <si>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</si>
  <si>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</si>
  <si>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</si>
  <si>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</si>
  <si>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</si>
  <si>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</si>
  <si>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</si>
  <si>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101</t>
  </si>
  <si>
    <t>Rekonstrukce ulice Kutná</t>
  </si>
  <si>
    <t>STA</t>
  </si>
  <si>
    <t>1</t>
  </si>
  <si>
    <t>{fa709ffc-24ff-4b62-939c-dca74cd99f53}</t>
  </si>
  <si>
    <t>2</t>
  </si>
  <si>
    <t>VON</t>
  </si>
  <si>
    <t>Vedlejší a ostatní náklady</t>
  </si>
  <si>
    <t>{b911ad10-534d-4b3c-82ce-c43a47143a33}</t>
  </si>
  <si>
    <t>Bet_dl8</t>
  </si>
  <si>
    <t>Betonová dlažba tl. 80mm - vjezdy</t>
  </si>
  <si>
    <t>m2</t>
  </si>
  <si>
    <t>158,278</t>
  </si>
  <si>
    <t>Dren_dl</t>
  </si>
  <si>
    <t>Drenážní dlažba</t>
  </si>
  <si>
    <t>115,94</t>
  </si>
  <si>
    <t>KRYCÍ LIST SOUPISU PRACÍ</t>
  </si>
  <si>
    <t>Zatravnění</t>
  </si>
  <si>
    <t>Plocha pro zatravnění</t>
  </si>
  <si>
    <t>275,25</t>
  </si>
  <si>
    <t>Objekt:</t>
  </si>
  <si>
    <t>101 - Rekonstrukce ulice Kutná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</si>
  <si>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</si>
  <si>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</si>
  <si>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</si>
  <si>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</si>
  <si>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</si>
  <si>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</si>
  <si>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</si>
  <si>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</si>
  <si>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</si>
  <si>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</si>
  <si>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</si>
  <si>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</si>
  <si>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M - Práce a dodávky M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</si>
  <si>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</si>
  <si>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</si>
  <si>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</si>
  <si>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</si>
  <si>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</si>
  <si>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</si>
  <si>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</si>
  <si>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</si>
  <si>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</si>
  <si>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</si>
  <si>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</si>
  <si>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</si>
  <si>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</si>
  <si>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</si>
  <si>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</si>
  <si>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</si>
  <si>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</si>
  <si>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</si>
  <si>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</si>
  <si>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</si>
  <si>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</si>
  <si>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CS ÚRS 2021 01</t>
  </si>
  <si>
    <t>4</t>
  </si>
  <si>
    <t>-1397493573</t>
  </si>
  <si>
    <t>VV</t>
  </si>
  <si>
    <t>10</t>
  </si>
  <si>
    <t>113106134</t>
  </si>
  <si>
    <t>Rozebrání dlažeb komunikací pro pěší s přemístěním hmot na skládku na vzdálenost do 3 m nebo s naložením na dopravní prostředek s ložem z kameniva nebo živice a s jakoukoliv výplní spár strojně plochy jednotlivě do 50 m2 ze zámkové dlažby</t>
  </si>
  <si>
    <t>1220730974</t>
  </si>
  <si>
    <t>"vstupy"1,5</t>
  </si>
  <si>
    <t>Součet</t>
  </si>
  <si>
    <t>3</t>
  </si>
  <si>
    <t>113106171</t>
  </si>
  <si>
    <t>Rozebrání dlažeb a dílců vozovek a ploch s přemístěním hmot na skládku na vzdálenost do 3 m nebo s naložením na dopravní prostředek, s jakoukoliv výplní spár ručně ze zámkové dlažby s ložem z kameniva</t>
  </si>
  <si>
    <t>-515103561</t>
  </si>
  <si>
    <t>"předláždění vjezdů"3,95*0,5</t>
  </si>
  <si>
    <t>5,5*0,5"vb 0,11</t>
  </si>
  <si>
    <t>113106187</t>
  </si>
  <si>
    <t>Rozebrání dlažeb a dílců vozovek a ploch s přemístěním hmot na skládku na vzdálenost do 3 m nebo s naložením na dopravní prostředek, s jakoukoliv výplní spár strojně plochy jednotlivě do 50 m2 ze zámkové dlažby s ložem z kameniva</t>
  </si>
  <si>
    <t>-1444093397</t>
  </si>
  <si>
    <t>"vjezdy"7,1+14,26</t>
  </si>
  <si>
    <t>5</t>
  </si>
  <si>
    <t>113107163</t>
  </si>
  <si>
    <t>Odstranění podkladů nebo krytů strojně plochy jednotlivě přes 50 m2 do 200 m2 s přemístěním hmot na skládku na vzdálenost do 20 m nebo s naložením na dopravní prostředek z kameniva hrubého drceného, o tl. vrstvy přes 200 do 300 mm</t>
  </si>
  <si>
    <t>-420080899</t>
  </si>
  <si>
    <t>"asf"62,62</t>
  </si>
  <si>
    <t>6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</si>
  <si>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</si>
  <si>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</si>
  <si>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-1767390373</t>
  </si>
  <si>
    <t>"dlažba 60mm"1,5</t>
  </si>
  <si>
    <t>7</t>
  </si>
  <si>
    <t>113107323</t>
  </si>
  <si>
    <t>Odstranění podkladů nebo krytů strojně plochy jednotlivě do 50 m2 s přemístěním hmot na skládku na vzdálenost do 3 m nebo s naložením na dopravní prostředek z kameniva hrubého drceného, o tl. vrstvy přes 200 do 300 mm</t>
  </si>
  <si>
    <t>-1904747500</t>
  </si>
  <si>
    <t>"dlažba 80mm"21,36</t>
  </si>
  <si>
    <t>"beton"48,89</t>
  </si>
  <si>
    <t>49"vb 0,18</t>
  </si>
  <si>
    <t>8</t>
  </si>
  <si>
    <t>113107331</t>
  </si>
  <si>
    <t>Odstranění podkladů nebo krytů strojně plochy jednotlivě do 50 m2 s přemístěním hmot na skládku na vzdálenost do 3 m nebo s naložením na dopravní prostředek z betonu prostého, o tl. vrstvy přes 100 do 150 mm</t>
  </si>
  <si>
    <t>-403108204</t>
  </si>
  <si>
    <t>9,7+18,84+8,3+4,82+7,23</t>
  </si>
  <si>
    <t>9</t>
  </si>
  <si>
    <t>113107343</t>
  </si>
  <si>
    <t>Odstranění podkladů nebo krytů strojně plochy jednotlivě do 50 m2 s přemístěním hmot na skládku na vzdálenost do 3 m nebo s naložením na dopravní prostředek živičných, o tl. vrstvy přes 100 do 150 mm</t>
  </si>
  <si>
    <t>-1334607164</t>
  </si>
  <si>
    <t>16,42+46,2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</si>
  <si>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</si>
  <si>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</si>
  <si>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</si>
  <si>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442049396</t>
  </si>
  <si>
    <t>6,8"vjezd vb 0,02</t>
  </si>
  <si>
    <t>11</t>
  </si>
  <si>
    <t>119001405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</si>
  <si>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plastového, jmenovité světlosti DN do 200 mm</t>
  </si>
  <si>
    <t>-55110471</t>
  </si>
  <si>
    <t>20</t>
  </si>
  <si>
    <t>12</t>
  </si>
  <si>
    <t>119001421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</si>
  <si>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</si>
  <si>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-1613429633</t>
  </si>
  <si>
    <t>13</t>
  </si>
  <si>
    <t>121151113</t>
  </si>
  <si>
    <t>Sejmutí ornice strojně při souvislé ploše přes 100 do 500 m2, tl. vrstvy do 200 mm</t>
  </si>
  <si>
    <t>207592971</t>
  </si>
  <si>
    <t>17,92+6,3+48,73+60,83+27,81+49,34+17,23+31,78+10,42+8,8+21,44+77,53"stáv.zel.plocha</t>
  </si>
  <si>
    <t>14</t>
  </si>
  <si>
    <t>122251101</t>
  </si>
  <si>
    <t>Odkopávky a prokopávky nezapažené strojně v hornině třídy těžitelnosti I skupiny 3 do 20 m3</t>
  </si>
  <si>
    <t>m3</t>
  </si>
  <si>
    <t>855178414</t>
  </si>
  <si>
    <t>"odkop pro podklad vjezdy-rozšíření původního"</t>
  </si>
  <si>
    <t>"vstupy-tl. původní skladby-250mm-vb 0,0169"(1,56-1,5)*0,1+1,5*0,07</t>
  </si>
  <si>
    <t>"vjezdy vb 0,02"(9,143-7,1)*0,15+9,143*0,27</t>
  </si>
  <si>
    <t>(18,84-17,5)*0,15+17,5*0,27"vb 0,0725</t>
  </si>
  <si>
    <t>(16,9-16,4)*0,15+16,9*0,27"vb 0,095-0,09</t>
  </si>
  <si>
    <t>(16,37-14,26)*0,15+16,37*0,27"vb 0,1076-0,1136</t>
  </si>
  <si>
    <t>(9,08-8,3)*0,15+9,08*0,27"vb 0,119-0,125</t>
  </si>
  <si>
    <t>(7,82-6,88)*0,15+7,82*0,27"vb 0,139-0,143</t>
  </si>
  <si>
    <t>(6,22-4,82)*0,15+6,22*0,27"vb 0,154-0,156</t>
  </si>
  <si>
    <t>(9,07-7,28)*0,15+9,07*0,27"vb 0,164</t>
  </si>
  <si>
    <t>(15,39-14,143)*0,15+15,39*0,27"vb 0,191</t>
  </si>
  <si>
    <t>2,259*0,27"vb 0,215</t>
  </si>
  <si>
    <t>49*0,27"vb 0,18</t>
  </si>
  <si>
    <t>122251102</t>
  </si>
  <si>
    <t>Odkopávky a prokopávky nezapažené strojně v hornině třídy těžitelnosti I skupiny 3 přes 20 do 50 m3</t>
  </si>
  <si>
    <t>-2030044886</t>
  </si>
  <si>
    <t>"dren.dlažba"115,94*0,4</t>
  </si>
  <si>
    <t>"odp.rigolu"-(15,3+8,8+4,23)*0,12</t>
  </si>
  <si>
    <t>"odp.propustku"-16,75*0,5*0,5</t>
  </si>
  <si>
    <t>"odp.odv.žlabu"-1,85*0,15*0,2</t>
  </si>
  <si>
    <t>16</t>
  </si>
  <si>
    <t>129001101</t>
  </si>
  <si>
    <t>Příplatek k cenám vykopávek za ztížení vykopávky v blízkosti podzemního vedení nebo výbušnin v horninách jakékoliv třídy</t>
  </si>
  <si>
    <t>1405844279</t>
  </si>
  <si>
    <t>"UV"0,8*0,8*7</t>
  </si>
  <si>
    <t>"kan.poklopy"7*0,5*0,5*0,7</t>
  </si>
  <si>
    <t>"hrnce"17*1*1*0,7</t>
  </si>
  <si>
    <t>"kabely"(14*6)*0,4*0,3</t>
  </si>
  <si>
    <t>"VO"50*0,5*0,4</t>
  </si>
  <si>
    <t>17</t>
  </si>
  <si>
    <t>132251101</t>
  </si>
  <si>
    <t>Hloubení nezapažených rýh šířky do 800 mm strojně s urovnáním dna do předepsaného profilu a spádu v hornině třídy těžitelnosti I skupiny 3 do 20 m3</t>
  </si>
  <si>
    <t>792032996</t>
  </si>
  <si>
    <t>"odv.rigoly"(13,5+2,5+25,7+4,5+14,4+6,3+1,5+12,8+16,7+10,8)*0,13</t>
  </si>
  <si>
    <t>18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</si>
  <si>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</si>
  <si>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</si>
  <si>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1637035811</t>
  </si>
  <si>
    <t>55,32"uložení na dočas.skládku</t>
  </si>
  <si>
    <t>(119,57+155,68)*0,1+27,66"převoz zpět z dočas.skládky</t>
  </si>
  <si>
    <t>19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</si>
  <si>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</si>
  <si>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</si>
  <si>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-2117191534</t>
  </si>
  <si>
    <t>"výkopy-odvoz"44,795+38,732+14,131</t>
  </si>
  <si>
    <t>"zásypy-odp"-(11,957+27,66)</t>
  </si>
  <si>
    <t>Mezisoučet</t>
  </si>
  <si>
    <t>"ornice"(378,13-119,57-155,68)*0,1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</si>
  <si>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</si>
  <si>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</si>
  <si>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1296097188</t>
  </si>
  <si>
    <t>68,329*20"celkem 30km</t>
  </si>
  <si>
    <t>167151101</t>
  </si>
  <si>
    <t>Nakládání, skládání a překládání neulehlého výkopku nebo sypaniny strojně nakládání, množství do 100 m3, z horniny třídy těžitelnosti I, skupiny 1 až 3</t>
  </si>
  <si>
    <t>-739667829</t>
  </si>
  <si>
    <t>27,66</t>
  </si>
  <si>
    <t>(155,68+119,57)*0,1</t>
  </si>
  <si>
    <t>22</t>
  </si>
  <si>
    <t>171151103</t>
  </si>
  <si>
    <t>Uložení sypanin do násypů strojně s rozprostřením sypaniny ve vrstvách a s hrubým urovnáním zhutněných z hornin soudržných jakékoliv třídy těžitelnosti</t>
  </si>
  <si>
    <t>1855962277</t>
  </si>
  <si>
    <t>119,57*0,1</t>
  </si>
  <si>
    <t>23</t>
  </si>
  <si>
    <t>171201231</t>
  </si>
  <si>
    <t>Poplatek za uložení stavebního odpadu na recyklační skládce (skládkovné) zeminy a kamení zatříděného do Katalogu odpadů pod kódem 17 05 04</t>
  </si>
  <si>
    <t>t</t>
  </si>
  <si>
    <t>1350971546</t>
  </si>
  <si>
    <t>58,041*1,8</t>
  </si>
  <si>
    <t>"ornice"(378,13-119,57-155,68)*0,1*1,6</t>
  </si>
  <si>
    <t>24</t>
  </si>
  <si>
    <t>171251201</t>
  </si>
  <si>
    <t>Uložení sypaniny na skládky nebo meziskládky bez hutnění s upravením uložené sypaniny do předepsaného tvaru</t>
  </si>
  <si>
    <t>304635882</t>
  </si>
  <si>
    <t>378,13*0,1</t>
  </si>
  <si>
    <t>25</t>
  </si>
  <si>
    <t>174151101</t>
  </si>
  <si>
    <t>Zásyp sypaninou z jakékoliv horniny strojně s uložením výkopku ve vrstvách se zhutněním jam, šachet, rýh nebo kolem objektů v těchto vykopávkách</t>
  </si>
  <si>
    <t>816491305</t>
  </si>
  <si>
    <t>"přejezdový-dren.dlažba"(2,9+17,8+2,8+2,75+10,8+2,7+2,65+15,1+2,7)*0,3</t>
  </si>
  <si>
    <t>"silniční-levá strana vb 0-0,032"32*0,3</t>
  </si>
  <si>
    <t>26</t>
  </si>
  <si>
    <t>181351103</t>
  </si>
  <si>
    <t>Rozprostření a urovnání ornice v rovině nebo ve svahu sklonu do 1:5 strojně při souvislé ploše přes 100 do 500 m2, tl. vrstvy do 200 mm</t>
  </si>
  <si>
    <t>1611993202</t>
  </si>
  <si>
    <t>27</t>
  </si>
  <si>
    <t>181411141</t>
  </si>
  <si>
    <t>Založení trávníku na půdě předem připravené plochy do 1000 m2 výsevem včetně utažení parterového v rovině nebo na svahu do 1:5</t>
  </si>
  <si>
    <t>-600016734</t>
  </si>
  <si>
    <t>18,4+6,5+47,5+21,7+3,54+10,8+11,83+31+9,4+6,55+20,45+15,12+34,46+38</t>
  </si>
  <si>
    <t>"odp.rigoly"-119,57</t>
  </si>
  <si>
    <t>28</t>
  </si>
  <si>
    <t>M</t>
  </si>
  <si>
    <t>00572470</t>
  </si>
  <si>
    <t>osivo směs travní univerzál</t>
  </si>
  <si>
    <t>kg</t>
  </si>
  <si>
    <t>1866721137</t>
  </si>
  <si>
    <t>155,68*0,02 'Přepočtené koeficientem množství</t>
  </si>
  <si>
    <t>29</t>
  </si>
  <si>
    <t>181411142</t>
  </si>
  <si>
    <t>Založení trávníku na půdě předem připravené plochy do 1000 m2 výsevem včetně utažení parterového na svahu přes 1:5 do 1:2</t>
  </si>
  <si>
    <t>-326313730</t>
  </si>
  <si>
    <t>"odvod.rigoly"119,57</t>
  </si>
  <si>
    <t>30</t>
  </si>
  <si>
    <t>1953327158</t>
  </si>
  <si>
    <t>119,57*0,02 'Přepočtené koeficientem množství</t>
  </si>
  <si>
    <t>31</t>
  </si>
  <si>
    <t>181951111</t>
  </si>
  <si>
    <t>Úprava pláně vyrovnáním výškových rozdílů strojně v hornině třídy těžitelnosti I, skupiny 1 až 3 bez zhutnění</t>
  </si>
  <si>
    <t>163693111</t>
  </si>
  <si>
    <t>32</t>
  </si>
  <si>
    <t>181951112</t>
  </si>
  <si>
    <t>Úprava pláně vyrovnáním výškových rozdílů strojně v hornině třídy těžitelnosti I, skupiny 1 až 3 se zhutněním</t>
  </si>
  <si>
    <t>-1468644230</t>
  </si>
  <si>
    <t>150</t>
  </si>
  <si>
    <t>33</t>
  </si>
  <si>
    <t>182112121</t>
  </si>
  <si>
    <t>Svahování trvalých svahů do projektovaných profilů ručně s potřebným přemístěním výkopku při svahování v zářezech v hornině třídy těžitelnosti I skupiny 3</t>
  </si>
  <si>
    <t>1094593711</t>
  </si>
  <si>
    <t>"odv.rigoly"(13,5+2,5+25,7+4,5+14,4+6,3+1,5+12,8+16,7+10,8)*1,1</t>
  </si>
  <si>
    <t>34</t>
  </si>
  <si>
    <t>182311123</t>
  </si>
  <si>
    <t>Rozprostření a urovnání ornice ve svahu sklonu přes 1:5 ručně při souvislé ploše, tl. vrstvy do 200 mm</t>
  </si>
  <si>
    <t>-2011258291</t>
  </si>
  <si>
    <t>35</t>
  </si>
  <si>
    <t>183403114</t>
  </si>
  <si>
    <t>Obdělání půdy kultivátorováním v rovině nebo na svahu do 1:5</t>
  </si>
  <si>
    <t>-1681288283</t>
  </si>
  <si>
    <t>36</t>
  </si>
  <si>
    <t>183403115</t>
  </si>
  <si>
    <t>Obdělání půdy kultivátorováním na svahu přes 1:5 do 1:2</t>
  </si>
  <si>
    <t>-988558648</t>
  </si>
  <si>
    <t>37</t>
  </si>
  <si>
    <t>183403161</t>
  </si>
  <si>
    <t>Obdělání půdy válením v rovině nebo na svahu do 1:5</t>
  </si>
  <si>
    <t>-994568776</t>
  </si>
  <si>
    <t>38</t>
  </si>
  <si>
    <t>183403261</t>
  </si>
  <si>
    <t>Obdělání půdy válením na svahu přes 1:5 do 1:2</t>
  </si>
  <si>
    <t>1953765714</t>
  </si>
  <si>
    <t>39</t>
  </si>
  <si>
    <t>184802111</t>
  </si>
  <si>
    <t>Chemické odplevelení půdy před založením kultury, trávníku nebo zpevněných ploch o výměře jednotlivě přes 20 m2 v rovině nebo na svahu do 1:5 postřikem na široko</t>
  </si>
  <si>
    <t>-922491601</t>
  </si>
  <si>
    <t>40</t>
  </si>
  <si>
    <t>184802311</t>
  </si>
  <si>
    <t>Chemické odplevelení půdy před založením kultury, trávníku nebo zpevněných ploch o výměře jednotlivě přes 20 m2 na svahu přes 1:2 do 1:1 postřikem na široko</t>
  </si>
  <si>
    <t>1949934789</t>
  </si>
  <si>
    <t>41</t>
  </si>
  <si>
    <t>185804312</t>
  </si>
  <si>
    <t>Zalití rostlin vodou plochy záhonů jednotlivě přes 20 m2</t>
  </si>
  <si>
    <t>1553763492</t>
  </si>
  <si>
    <t>Zatravnění*0,01*3"předpoklad 10l/m2 - 3x</t>
  </si>
  <si>
    <t>Komunikace pozemní</t>
  </si>
  <si>
    <t>42</t>
  </si>
  <si>
    <t>564770111</t>
  </si>
  <si>
    <t>Podklad nebo kryt z kameniva hrubého drceného vel. 16-32 mm s rozprostřením a zhutněním, po zhutnění tl. 250 mm</t>
  </si>
  <si>
    <t>-1565099924</t>
  </si>
  <si>
    <t>"drenážní podloží"Dren_dl</t>
  </si>
  <si>
    <t>"lože obrub"(2,9+17,8+2,8+15+2,75+10,8+2,7+8,2+2,65+15,1+2,7+12,4+8+3,1+5)*0,15</t>
  </si>
  <si>
    <t>"celková tl. 500mm"132,725</t>
  </si>
  <si>
    <t>43</t>
  </si>
  <si>
    <t>564750112</t>
  </si>
  <si>
    <t>Podklad nebo kryt z kameniva hrubého drceného vel. 16-32 mm s rozprostřením a zhutněním, po zhutnění tl. 160 mm</t>
  </si>
  <si>
    <t>444234022</t>
  </si>
  <si>
    <t>"odp.lože obrub"-(2,9+17,8+2,8+15+2,75+10,8+2,7+8,2+2,65+15,1+2,7+12,4+8+3,1+5)*0,1</t>
  </si>
  <si>
    <t>44</t>
  </si>
  <si>
    <t>564861111</t>
  </si>
  <si>
    <t>Podklad ze štěrkodrti ŠD s rozprostřením a zhutněním, po zhutnění tl. 200 mm</t>
  </si>
  <si>
    <t>1723249413</t>
  </si>
  <si>
    <t>45</t>
  </si>
  <si>
    <t>564962111</t>
  </si>
  <si>
    <t>Podklad z mechanicky zpevněného kameniva MZK (minerální beton) s rozprostřením a s hutněním, po zhutnění tl. 200 mm</t>
  </si>
  <si>
    <t>-1099481569</t>
  </si>
  <si>
    <t>46</t>
  </si>
  <si>
    <t>566401111</t>
  </si>
  <si>
    <t>Úprava dosavadního krytu z kameniva drceného jako podklad pro nový kryt s vyrovnáním profilu v příčném i podélném směru, s vlhčením a zhutněním, s doplněním kamenivem drceným, jeho rozprostřením a zhutněním, v množství přes 0,06 do 0,08 m3/m2</t>
  </si>
  <si>
    <t>-302449378</t>
  </si>
  <si>
    <t>"předpoklad výměny 1/2 sil.obrub levá strana-předláždění"233,3*0,6</t>
  </si>
  <si>
    <t>0,5+4,725"předlážděnívjezdy</t>
  </si>
  <si>
    <t>47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</si>
  <si>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</si>
  <si>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</si>
  <si>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627913902</t>
  </si>
  <si>
    <t>1,56"vb 0,0169</t>
  </si>
  <si>
    <t>10,25"vb 0,0517</t>
  </si>
  <si>
    <t>2,26"vb 0,215</t>
  </si>
  <si>
    <t>Bet_dl6</t>
  </si>
  <si>
    <t>48</t>
  </si>
  <si>
    <t>59245008</t>
  </si>
  <si>
    <t>dlažba tvar obdélník betonová 200x100x60mm barevná</t>
  </si>
  <si>
    <t>23024384</t>
  </si>
  <si>
    <t>14,07*1,03 'Přepočtené koeficientem množství</t>
  </si>
  <si>
    <t>49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</si>
  <si>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</si>
  <si>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</si>
  <si>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-1095190437</t>
  </si>
  <si>
    <t>P</t>
  </si>
  <si>
    <t>Poznámka k položce:
Předláždění stáv.chodníku - předpoklad po výměně obrub.</t>
  </si>
  <si>
    <t>"vstupy-předláždění"1*0,5</t>
  </si>
  <si>
    <t>50</t>
  </si>
  <si>
    <t>59245018.R.01</t>
  </si>
  <si>
    <t>dlažba tvar obdélník betonová 200x100x60mm přírodní</t>
  </si>
  <si>
    <t>1805196778</t>
  </si>
  <si>
    <t>Poznámka k položce:
Použití stávající dlažby. Předpoklad doplnění nové 10%</t>
  </si>
  <si>
    <t>140,48*1,03 'Přepočtené koeficientem množství</t>
  </si>
  <si>
    <t>51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</si>
  <si>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</si>
  <si>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</si>
  <si>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-1180208411</t>
  </si>
  <si>
    <t>9,143"vjezdy - vb 0,02</t>
  </si>
  <si>
    <t>17,5"vb 0,0725</t>
  </si>
  <si>
    <t>16,9"vb 0,095-0,09</t>
  </si>
  <si>
    <t>16,37"vb 0,1076-0,1136</t>
  </si>
  <si>
    <t>9,08"vb 0,119-0,125</t>
  </si>
  <si>
    <t>7,82"vb 0,139-0,143</t>
  </si>
  <si>
    <t>6,22"vb 0,154-0,156</t>
  </si>
  <si>
    <t>9,07"vb 0,164</t>
  </si>
  <si>
    <t>15,39"vb 0,191</t>
  </si>
  <si>
    <t>"odp.žlab"-14*0,21</t>
  </si>
  <si>
    <t>4,725"předláždění vjezdů</t>
  </si>
  <si>
    <t>52</t>
  </si>
  <si>
    <t>59245005</t>
  </si>
  <si>
    <t>dlažba tvar obdélník betonová 200x100x80mm barevná</t>
  </si>
  <si>
    <t>2005863418</t>
  </si>
  <si>
    <t>158,278*1,03 'Přepočtené koeficientem množství</t>
  </si>
  <si>
    <t>53</t>
  </si>
  <si>
    <t>596412210</t>
  </si>
  <si>
    <t>Kladení dlažby z betonových vegetačních dlaždic pozemních komunikací s ložem z kameniva těženého nebo drceného tl. do 50 mm, s vyplněním spár a vegetačních otvorů, s hutněním vibrováním tl. 80 mm, pro plochy do 50 m2</t>
  </si>
  <si>
    <t>-238679296</t>
  </si>
  <si>
    <t>38,98"vb 0,055-0,0725</t>
  </si>
  <si>
    <t>25,24"vb 0,077-0,09</t>
  </si>
  <si>
    <t>35,13"vb 0,092-0,1076</t>
  </si>
  <si>
    <t>16,59"vb 0,184-0,192</t>
  </si>
  <si>
    <t>54</t>
  </si>
  <si>
    <t>BET.Dl.VEG.1</t>
  </si>
  <si>
    <t>Vegetační dlažba přírodní, 200x200x80, distančník 30mm</t>
  </si>
  <si>
    <t>-763994082</t>
  </si>
  <si>
    <t>115,94*1,03 'Přepočtené koeficientem množství</t>
  </si>
  <si>
    <t>Ostatní konstrukce a práce, bourání</t>
  </si>
  <si>
    <t>55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</si>
  <si>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</si>
  <si>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</si>
  <si>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275990012</t>
  </si>
  <si>
    <t>"přejezdový-celá pravá strana"233,3</t>
  </si>
  <si>
    <t>56</t>
  </si>
  <si>
    <t>59217029</t>
  </si>
  <si>
    <t>obrubník betonový silniční nájezdový 1000x150x150mm</t>
  </si>
  <si>
    <t>-269921221</t>
  </si>
  <si>
    <t>233,3*1,02 'Přepočtené koeficientem množství</t>
  </si>
  <si>
    <t>57</t>
  </si>
  <si>
    <t>919112222</t>
  </si>
  <si>
    <t>Řezání dilatačních spár v živičném krytu vytvoření komůrky pro těsnící zálivku šířky 15 mm, hloubky 25 mm</t>
  </si>
  <si>
    <t>-1935159773</t>
  </si>
  <si>
    <t>"přechod na stáv.komun"6,05+5,5</t>
  </si>
  <si>
    <t>58</t>
  </si>
  <si>
    <t>919122121</t>
  </si>
  <si>
    <t>Utěsnění dilatačních spár zálivkou za tepla v cementobetonovém nebo živičném krytu včetně adhezního nátěru s těsnicím profilem pod zálivkou, pro komůrky šířky 15 mm, hloubky 25 mm</t>
  </si>
  <si>
    <t>-1353261428</t>
  </si>
  <si>
    <t>"u obrub"233,3</t>
  </si>
  <si>
    <t>59</t>
  </si>
  <si>
    <t>919726123</t>
  </si>
  <si>
    <t>Geotextilie netkaná pro ochranu, separaci nebo filtraci měrná hmotnost přes 300 do 500 g/m2</t>
  </si>
  <si>
    <t>84658159</t>
  </si>
  <si>
    <t>"šikné náběhy ve výkopu"(2,9+17,8+2,8+15+2,75+10,8+2,7+8,2+2,65+15,1+2,7+12,4+8+3,1+5)*0,4</t>
  </si>
  <si>
    <t>60</t>
  </si>
  <si>
    <t>919735111</t>
  </si>
  <si>
    <t>Řezání stávajícího živičného krytu nebo podkladu hloubky do 50 mm</t>
  </si>
  <si>
    <t>-1229634011</t>
  </si>
  <si>
    <t>61</t>
  </si>
  <si>
    <t>919735112</t>
  </si>
  <si>
    <t>Řezání stávajícího živičného krytu nebo podkladu hloubky přes 50 do 100 mm</t>
  </si>
  <si>
    <t>-713826362</t>
  </si>
  <si>
    <t>11,550"ložná vrstva asf.</t>
  </si>
  <si>
    <t>62</t>
  </si>
  <si>
    <t>919735113</t>
  </si>
  <si>
    <t>Řezání stávajícího živičného krytu nebo podkladu hloubky přes 100 do 150 mm</t>
  </si>
  <si>
    <t>-34499606</t>
  </si>
  <si>
    <t>"navázání na stáv.stav"6,05+5,5</t>
  </si>
  <si>
    <t>"vjezdy"5,15</t>
  </si>
  <si>
    <t>63</t>
  </si>
  <si>
    <t>919735123</t>
  </si>
  <si>
    <t>Řezání stávajícího betonového krytu nebo podkladu hloubky přes 100 do 150 mm</t>
  </si>
  <si>
    <t>-351600575</t>
  </si>
  <si>
    <t>"vjezdy"1+3,6+4,7</t>
  </si>
  <si>
    <t>64</t>
  </si>
  <si>
    <t>935112111</t>
  </si>
  <si>
    <t>Osazení betonového příkopového žlabu s vyplněním a zatřením spár cementovou maltou s ložem tl. 100 mm z betonu prostého z betonových příkopových tvárnic šířky do 500 mm</t>
  </si>
  <si>
    <t>929331145</t>
  </si>
  <si>
    <t>65</t>
  </si>
  <si>
    <t>59227724</t>
  </si>
  <si>
    <t>žlab dvouvrstvý vibrolisovaný pro povrchové odvodnění betonový 70/100x280x210mm</t>
  </si>
  <si>
    <t>kus</t>
  </si>
  <si>
    <t>-2070337203</t>
  </si>
  <si>
    <t>14*3,6*1,02</t>
  </si>
  <si>
    <t>66</t>
  </si>
  <si>
    <t>966008111</t>
  </si>
  <si>
    <t>Bourání trubního propustku s odklizením a uložením vybouraného materiálu na skládku na vzdálenost do 3 m nebo s naložením na dopravní prostředek z trub DN do 300 mm</t>
  </si>
  <si>
    <t>-1783314336</t>
  </si>
  <si>
    <t>3,25+7+6,5"stáv.propustky</t>
  </si>
  <si>
    <t>67</t>
  </si>
  <si>
    <t>966008221</t>
  </si>
  <si>
    <t>Bourání odvodňovacího žlabu s odklizením a uložením vybouraného materiálu na skládku na vzdálenost do 10 m nebo s naložením na dopravní prostředek betonového nebo polymerbetonového s krycím roštem šířky do 200 mm</t>
  </si>
  <si>
    <t>110577938</t>
  </si>
  <si>
    <t>1,85"vb 0,156</t>
  </si>
  <si>
    <t>997</t>
  </si>
  <si>
    <t>Přesun sutě</t>
  </si>
  <si>
    <t>68</t>
  </si>
  <si>
    <t>997221551</t>
  </si>
  <si>
    <t>Vodorovná doprava suti bez naložení, ale se složením a s hrubým urovnáním ze sypkých materiálů, na vzdálenost do 1 km</t>
  </si>
  <si>
    <t>-963659787</t>
  </si>
  <si>
    <t>69</t>
  </si>
  <si>
    <t>997221559</t>
  </si>
  <si>
    <t>Vodorovná doprava suti bez naložení, ale se složením a s hrubým urovnáním Příplatek k ceně za každý další i započatý 1 km přes 1 km</t>
  </si>
  <si>
    <t>2039613334</t>
  </si>
  <si>
    <t>Poznámka k položce:
Předpoklad odvozu sutí do vzdálenosti 30km.</t>
  </si>
  <si>
    <t>158,554*29 'Přepočtené koeficientem množství</t>
  </si>
  <si>
    <t>70</t>
  </si>
  <si>
    <t>997013631</t>
  </si>
  <si>
    <t>Poplatek za uložení stavebního odpadu na skládce (skládkovné) směsného stavebního a demoličního zatříděného do Katalogu odpadů pod kódem 17 09 04</t>
  </si>
  <si>
    <t>-1960651225</t>
  </si>
  <si>
    <t>71</t>
  </si>
  <si>
    <t>997221861</t>
  </si>
  <si>
    <t>Poplatek za uložení stavebního odpadu na recyklační skládce (skládkovné) z prostého betonu zatříděného do Katalogu odpadů pod kódem 17 01 01</t>
  </si>
  <si>
    <t>1211465068</t>
  </si>
  <si>
    <t>2,6+0,39+1,394+6,301+15,889+12,613+1,972</t>
  </si>
  <si>
    <t>72</t>
  </si>
  <si>
    <t>997221873</t>
  </si>
  <si>
    <t>1154146602</t>
  </si>
  <si>
    <t>27,553+0,435+52,47</t>
  </si>
  <si>
    <t>73</t>
  </si>
  <si>
    <t>997221875</t>
  </si>
  <si>
    <t>Poplatek za uložení stavebního odpadu na recyklační skládce (skládkovné) asfaltového bez obsahu dehtu zatříděného do Katalogu odpadů pod kódem 17 03 02</t>
  </si>
  <si>
    <t>1824915932</t>
  </si>
  <si>
    <t>35,272</t>
  </si>
  <si>
    <t>998</t>
  </si>
  <si>
    <t>Přesun hmot</t>
  </si>
  <si>
    <t>74</t>
  </si>
  <si>
    <t>998225111</t>
  </si>
  <si>
    <t>Přesun hmot pro komunikace s krytem z kameniva, monolitickým betonovým nebo živičným dopravní vzdálenost do 200 m jakékoliv délky objektu</t>
  </si>
  <si>
    <t>627299457</t>
  </si>
  <si>
    <t>75</t>
  </si>
  <si>
    <t>998225191</t>
  </si>
  <si>
    <t>Přesun hmot pro komunikace s krytem z kameniva, monolitickým betonovým nebo živičným Příplatek k ceně za zvětšený přesun přes vymezenou největší dopravní vzdálenost do 1000 m</t>
  </si>
  <si>
    <t>-882438537</t>
  </si>
  <si>
    <t>PSV</t>
  </si>
  <si>
    <t>Práce a dodávky PSV</t>
  </si>
  <si>
    <t>711</t>
  </si>
  <si>
    <t>Izolace proti vodě, vlhkosti a plynům</t>
  </si>
  <si>
    <t>76</t>
  </si>
  <si>
    <t>711112001</t>
  </si>
  <si>
    <t>Provedení izolace proti zemní vlhkosti natěradly a tmely za studena na ploše svislé S nátěrem penetračním</t>
  </si>
  <si>
    <t>1727344039</t>
  </si>
  <si>
    <t>233*0,12*2"svislá strana obrub</t>
  </si>
  <si>
    <t>77</t>
  </si>
  <si>
    <t>11162100</t>
  </si>
  <si>
    <t>asfalt silniční obyčejný</t>
  </si>
  <si>
    <t>725769882</t>
  </si>
  <si>
    <t>55,92*0,00034 'Přepočtené koeficientem množství</t>
  </si>
  <si>
    <t>78</t>
  </si>
  <si>
    <t>711161122</t>
  </si>
  <si>
    <t>Izolace proti zemní vlhkosti a beztlakové vodě nopovými fóliemi na ploše vodorovné V vrstva ochranná, odvětrávací a drenážní s nakašírovanou filtrační textilií výška nopku 8,0 mm, tl. fólie do 0,6 mm</t>
  </si>
  <si>
    <t>1366702953</t>
  </si>
  <si>
    <t>56*0,75"předpoklad ochrany objektů</t>
  </si>
  <si>
    <t>79</t>
  </si>
  <si>
    <t>998711101</t>
  </si>
  <si>
    <t>Přesun hmot pro izolace proti vodě, vlhkosti a plynům stanovený z hmotnosti přesunovaného materiálu vodorovná dopravní vzdálenost do 50 m v objektech výšky do 6 m</t>
  </si>
  <si>
    <t>-1181028291</t>
  </si>
  <si>
    <t>Práce a dodávky M</t>
  </si>
  <si>
    <t>46-M</t>
  </si>
  <si>
    <t>Zemní práce při extr.mont.pracích</t>
  </si>
  <si>
    <t>80</t>
  </si>
  <si>
    <t>460671111</t>
  </si>
  <si>
    <t>Výstražná fólie z PVC pro krytí kabelů včetně vyrovnání povrchu rýhy, rozvinutí a uložení fólie šířky do 20 cm</t>
  </si>
  <si>
    <t>-1472599867</t>
  </si>
  <si>
    <t>81</t>
  </si>
  <si>
    <t>460671112</t>
  </si>
  <si>
    <t>Výstražná fólie z PVC pro krytí kabelů včetně vyrovnání povrchu rýhy, rozvinutí a uložení fólie šířky do 25 cm</t>
  </si>
  <si>
    <t>1784867325</t>
  </si>
  <si>
    <t>82</t>
  </si>
  <si>
    <t>460742111</t>
  </si>
  <si>
    <t>Osazení kabelových prostupů včetně utěsnění a spárování z trub plastových do rýhy, bez výkopových prací bez obsypu, vnitřního průměru do 10 cm</t>
  </si>
  <si>
    <t>-516756465</t>
  </si>
  <si>
    <t>83</t>
  </si>
  <si>
    <t>34571098</t>
  </si>
  <si>
    <t>trubka elektroinstalační dělená (chránička) D 100/110mm, HDPE</t>
  </si>
  <si>
    <t>128</t>
  </si>
  <si>
    <t>-2102882953</t>
  </si>
  <si>
    <t>52,6002971768202*1,03 'Přepočtené koeficientem množství</t>
  </si>
  <si>
    <t>84</t>
  </si>
  <si>
    <t>460742112</t>
  </si>
  <si>
    <t>Osazení kabelových prostupů včetně utěsnění a spárování z trub plastových do rýhy, bez výkopových prací bez obsypu, vnitřního průměru přes 10 do 15 cm</t>
  </si>
  <si>
    <t>-2017663251</t>
  </si>
  <si>
    <t>85</t>
  </si>
  <si>
    <t>34571099</t>
  </si>
  <si>
    <t>trubka elektroinstalační dělená (chránička) D 138/160mm, HDPE</t>
  </si>
  <si>
    <t>1026249548</t>
  </si>
  <si>
    <t>50*1,03 'Přepočtené koeficientem množství</t>
  </si>
  <si>
    <t>86</t>
  </si>
  <si>
    <t>460742132</t>
  </si>
  <si>
    <t>Osazení kabelových prostupů včetně utěsnění a spárování z trub plastových do rýhy, bez výkopových prací s obetonováním, vnitřního průměru přes 10 do 15 cm</t>
  </si>
  <si>
    <t>464030201</t>
  </si>
  <si>
    <t>VON - Vedlejší a ostatní náklady</t>
  </si>
  <si>
    <t>VRN - Vedlejší rozpočtové náklady</t>
  </si>
  <si>
    <t xml:space="preserve">    VRN4 - Inženýrská činnost</t>
  </si>
  <si>
    <t xml:space="preserve">    VRN1 - Průzkumné, geodetické a projektové práce</t>
  </si>
  <si>
    <t xml:space="preserve">    VRN3 - Zařízení staveniště</t>
  </si>
  <si>
    <t>VRN</t>
  </si>
  <si>
    <t>Vedlejší rozpočtové náklady</t>
  </si>
  <si>
    <t>VRN4</t>
  </si>
  <si>
    <t>Inženýrská činnost</t>
  </si>
  <si>
    <t>041903000</t>
  </si>
  <si>
    <t>Dozor jiné osoby</t>
  </si>
  <si>
    <t>kpl</t>
  </si>
  <si>
    <t>1024</t>
  </si>
  <si>
    <t>1412520362</t>
  </si>
  <si>
    <t>Poznámka k položce:
Dozory majitelů sítí - plyn, data, voda.</t>
  </si>
  <si>
    <t>VRN1</t>
  </si>
  <si>
    <t>Průzkumné, geodetické a projektové práce</t>
  </si>
  <si>
    <t>010001000</t>
  </si>
  <si>
    <t>1451836729</t>
  </si>
  <si>
    <t>Poznámka k položce:
Ručně kopané sondy - rozměr 800x800x1000, provedení, evidence a dokumentace, zásyp. Zjištění podloží, hloubky a stavu inženýrských sítí.</t>
  </si>
  <si>
    <t>011134000</t>
  </si>
  <si>
    <t>Hydrogeologický průzkum</t>
  </si>
  <si>
    <t>678466981</t>
  </si>
  <si>
    <t>Poznámka k položce:
Provedení vsakovací zkoušky.</t>
  </si>
  <si>
    <t>012103000</t>
  </si>
  <si>
    <t>Geodetické práce před výstavbou</t>
  </si>
  <si>
    <t>CS ÚRS 2018 01</t>
  </si>
  <si>
    <t>1857394717</t>
  </si>
  <si>
    <t>Poznámka k položce:
Vytyčení podzemních inženýrských sítí.</t>
  </si>
  <si>
    <t>012203000</t>
  </si>
  <si>
    <t>Geodetické práce při provádění stavby</t>
  </si>
  <si>
    <t>515464127</t>
  </si>
  <si>
    <t>Poznámka k položce:
Vytyčení stavebních objektů.</t>
  </si>
  <si>
    <t>012403000</t>
  </si>
  <si>
    <t>Kartografické práce</t>
  </si>
  <si>
    <t>-1382166670</t>
  </si>
  <si>
    <t>Poznámka k položce:
Geometrické zaměření skutečně provedené stavby vč. geometrického plánu.</t>
  </si>
  <si>
    <t>013254000</t>
  </si>
  <si>
    <t>Dokumentace skutečného provedení stavby</t>
  </si>
  <si>
    <t>-1963001293</t>
  </si>
  <si>
    <t>VRN3</t>
  </si>
  <si>
    <t>Zařízení staveniště</t>
  </si>
  <si>
    <t>030001000</t>
  </si>
  <si>
    <t>-916410637</t>
  </si>
  <si>
    <t xml:space="preserve">Poznámka k položce:
Zajištění prostoru a vybudování zařízení staveniště včetně potřebných staveništních komunikací
Případné oplocení stavby a staveniště mobilním oplocením.
</t>
  </si>
  <si>
    <t>034303000</t>
  </si>
  <si>
    <t>Dopravní značení na staveništi</t>
  </si>
  <si>
    <t>-176023038</t>
  </si>
  <si>
    <t>Poznámka k položce:
Vyřízení DIO, zajištění DIO po celou dobu výstavby.</t>
  </si>
  <si>
    <t>"dočasné značení po dobu výstavby"1</t>
  </si>
  <si>
    <t>SEZNAM FIGUR</t>
  </si>
  <si>
    <t>Výměra</t>
  </si>
  <si>
    <t xml:space="preserve"> 101</t>
  </si>
  <si>
    <t>Betonová dlažba tl. 60mm - vstupy</t>
  </si>
  <si>
    <t>Použití figury:</t>
  </si>
  <si>
    <t>Kladení zámkové dlažby pozemních komunikací tl 80 mm skupiny A pl do 50 m2</t>
  </si>
  <si>
    <t>Podklad z mechanicky zpevněného kameniva MZK tl 200 mm</t>
  </si>
  <si>
    <t>Kladení dlažby z vegetačních tvárnic pozemních komunikací tl 80 mm do 50 m2</t>
  </si>
  <si>
    <t>Podklad z kameniva hrubého drceného vel. 16-32 mm tl 160 mm</t>
  </si>
  <si>
    <t>Podklad z kameniva hrubého drceného vel. 16-32 mm tl 250 mm</t>
  </si>
  <si>
    <t>Geotextilie pro ochranu, separaci a filtraci netkaná měrná hmotnost do 500 g/m2</t>
  </si>
  <si>
    <t>Založení parterového trávníku výsevem plochy do 1000 m2 v rovině a ve svahu do 1:5</t>
  </si>
  <si>
    <t>Úprava pláně v hornině třídy těžitelnosti I, skupiny 1 až 3 bez zhutnění strojně</t>
  </si>
  <si>
    <t>Obdělání půdy kultivátorováním v rovině a svahu do 1:5</t>
  </si>
  <si>
    <t>Obdělání půdy válením v rovině a svahu do 1:5</t>
  </si>
  <si>
    <t>Chemické odplevelení před založením kultury nad 20 m2 postřikem na široko v rovině a svahu do 1:5</t>
  </si>
  <si>
    <t>Zalití rostlin vodou plocha přes 20 m2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</si>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</sst>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1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0" fillId="0" borderId="0" xfId="0"/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 wrapText="1"/>
    </xf>
    <xf numFmtId="0" fontId="42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82" t="s">
        <v>14</v>
      </c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3"/>
      <c r="AP5" s="24"/>
      <c r="AQ5" s="24"/>
      <c r="AR5" s="22"/>
      <c r="BE5" s="379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84" t="s">
        <v>17</v>
      </c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24"/>
      <c r="AQ6" s="24"/>
      <c r="AR6" s="22"/>
      <c r="BE6" s="380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21</v>
      </c>
      <c r="AO7" s="24"/>
      <c r="AP7" s="24"/>
      <c r="AQ7" s="24"/>
      <c r="AR7" s="22"/>
      <c r="BE7" s="380"/>
      <c r="BS7" s="19" t="s">
        <v>6</v>
      </c>
    </row>
    <row r="8" spans="2:71" s="1" customFormat="1" ht="12" customHeight="1">
      <c r="B8" s="23"/>
      <c r="C8" s="24"/>
      <c r="D8" s="31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24</v>
      </c>
      <c r="AL8" s="24"/>
      <c r="AM8" s="24"/>
      <c r="AN8" s="32" t="s">
        <v>25</v>
      </c>
      <c r="AO8" s="24"/>
      <c r="AP8" s="24"/>
      <c r="AQ8" s="24"/>
      <c r="AR8" s="22"/>
      <c r="BE8" s="380"/>
      <c r="BS8" s="19" t="s">
        <v>6</v>
      </c>
    </row>
    <row r="9" spans="2:71" s="1" customFormat="1" ht="29.2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8" t="s">
        <v>26</v>
      </c>
      <c r="AL9" s="24"/>
      <c r="AM9" s="24"/>
      <c r="AN9" s="33" t="s">
        <v>27</v>
      </c>
      <c r="AO9" s="24"/>
      <c r="AP9" s="24"/>
      <c r="AQ9" s="24"/>
      <c r="AR9" s="22"/>
      <c r="BE9" s="380"/>
      <c r="BS9" s="19" t="s">
        <v>6</v>
      </c>
    </row>
    <row r="10" spans="2:71" s="1" customFormat="1" ht="12" customHeight="1">
      <c r="B10" s="23"/>
      <c r="C10" s="24"/>
      <c r="D10" s="31" t="s">
        <v>28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29</v>
      </c>
      <c r="AL10" s="24"/>
      <c r="AM10" s="24"/>
      <c r="AN10" s="29" t="s">
        <v>30</v>
      </c>
      <c r="AO10" s="24"/>
      <c r="AP10" s="24"/>
      <c r="AQ10" s="24"/>
      <c r="AR10" s="22"/>
      <c r="BE10" s="380"/>
      <c r="BS10" s="19" t="s">
        <v>6</v>
      </c>
    </row>
    <row r="11" spans="2:71" s="1" customFormat="1" ht="18.4" customHeight="1">
      <c r="B11" s="23"/>
      <c r="C11" s="24"/>
      <c r="D11" s="24"/>
      <c r="E11" s="29" t="s">
        <v>31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32</v>
      </c>
      <c r="AL11" s="24"/>
      <c r="AM11" s="24"/>
      <c r="AN11" s="29" t="s">
        <v>33</v>
      </c>
      <c r="AO11" s="24"/>
      <c r="AP11" s="24"/>
      <c r="AQ11" s="24"/>
      <c r="AR11" s="22"/>
      <c r="BE11" s="380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80"/>
      <c r="BS12" s="19" t="s">
        <v>6</v>
      </c>
    </row>
    <row r="13" spans="2:71" s="1" customFormat="1" ht="12" customHeight="1">
      <c r="B13" s="23"/>
      <c r="C13" s="24"/>
      <c r="D13" s="31" t="s">
        <v>34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29</v>
      </c>
      <c r="AL13" s="24"/>
      <c r="AM13" s="24"/>
      <c r="AN13" s="34" t="s">
        <v>35</v>
      </c>
      <c r="AO13" s="24"/>
      <c r="AP13" s="24"/>
      <c r="AQ13" s="24"/>
      <c r="AR13" s="22"/>
      <c r="BE13" s="380"/>
      <c r="BS13" s="19" t="s">
        <v>6</v>
      </c>
    </row>
    <row r="14" spans="2:71" ht="12.75">
      <c r="B14" s="23"/>
      <c r="C14" s="24"/>
      <c r="D14" s="24"/>
      <c r="E14" s="385" t="s">
        <v>35</v>
      </c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  <c r="AE14" s="386"/>
      <c r="AF14" s="386"/>
      <c r="AG14" s="386"/>
      <c r="AH14" s="386"/>
      <c r="AI14" s="386"/>
      <c r="AJ14" s="386"/>
      <c r="AK14" s="31" t="s">
        <v>32</v>
      </c>
      <c r="AL14" s="24"/>
      <c r="AM14" s="24"/>
      <c r="AN14" s="34" t="s">
        <v>35</v>
      </c>
      <c r="AO14" s="24"/>
      <c r="AP14" s="24"/>
      <c r="AQ14" s="24"/>
      <c r="AR14" s="22"/>
      <c r="BE14" s="380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80"/>
      <c r="BS15" s="19" t="s">
        <v>4</v>
      </c>
    </row>
    <row r="16" spans="2:71" s="1" customFormat="1" ht="12" customHeight="1">
      <c r="B16" s="23"/>
      <c r="C16" s="24"/>
      <c r="D16" s="31" t="s">
        <v>36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29</v>
      </c>
      <c r="AL16" s="24"/>
      <c r="AM16" s="24"/>
      <c r="AN16" s="29" t="s">
        <v>37</v>
      </c>
      <c r="AO16" s="24"/>
      <c r="AP16" s="24"/>
      <c r="AQ16" s="24"/>
      <c r="AR16" s="22"/>
      <c r="BE16" s="380"/>
      <c r="BS16" s="19" t="s">
        <v>4</v>
      </c>
    </row>
    <row r="17" spans="2:71" s="1" customFormat="1" ht="18.4" customHeight="1">
      <c r="B17" s="23"/>
      <c r="C17" s="24"/>
      <c r="D17" s="24"/>
      <c r="E17" s="29" t="s">
        <v>38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32</v>
      </c>
      <c r="AL17" s="24"/>
      <c r="AM17" s="24"/>
      <c r="AN17" s="29" t="s">
        <v>39</v>
      </c>
      <c r="AO17" s="24"/>
      <c r="AP17" s="24"/>
      <c r="AQ17" s="24"/>
      <c r="AR17" s="22"/>
      <c r="BE17" s="380"/>
      <c r="BS17" s="19" t="s">
        <v>40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80"/>
      <c r="BS18" s="19" t="s">
        <v>6</v>
      </c>
    </row>
    <row r="19" spans="2:71" s="1" customFormat="1" ht="12" customHeight="1">
      <c r="B19" s="23"/>
      <c r="C19" s="24"/>
      <c r="D19" s="31" t="s">
        <v>41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29</v>
      </c>
      <c r="AL19" s="24"/>
      <c r="AM19" s="24"/>
      <c r="AN19" s="29" t="s">
        <v>39</v>
      </c>
      <c r="AO19" s="24"/>
      <c r="AP19" s="24"/>
      <c r="AQ19" s="24"/>
      <c r="AR19" s="22"/>
      <c r="BE19" s="380"/>
      <c r="BS19" s="19" t="s">
        <v>6</v>
      </c>
    </row>
    <row r="20" spans="2:71" s="1" customFormat="1" ht="18.4" customHeight="1">
      <c r="B20" s="23"/>
      <c r="C20" s="24"/>
      <c r="D20" s="24"/>
      <c r="E20" s="29" t="s">
        <v>42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32</v>
      </c>
      <c r="AL20" s="24"/>
      <c r="AM20" s="24"/>
      <c r="AN20" s="29" t="s">
        <v>39</v>
      </c>
      <c r="AO20" s="24"/>
      <c r="AP20" s="24"/>
      <c r="AQ20" s="24"/>
      <c r="AR20" s="22"/>
      <c r="BE20" s="380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80"/>
    </row>
    <row r="22" spans="2:57" s="1" customFormat="1" ht="12" customHeight="1">
      <c r="B22" s="23"/>
      <c r="C22" s="24"/>
      <c r="D22" s="31" t="s">
        <v>43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80"/>
    </row>
    <row r="23" spans="2:57" s="1" customFormat="1" ht="47.25" customHeight="1">
      <c r="B23" s="23"/>
      <c r="C23" s="24"/>
      <c r="D23" s="24"/>
      <c r="E23" s="387" t="s">
        <v>44</v>
      </c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87"/>
      <c r="U23" s="387"/>
      <c r="V23" s="387"/>
      <c r="W23" s="387"/>
      <c r="X23" s="387"/>
      <c r="Y23" s="387"/>
      <c r="Z23" s="387"/>
      <c r="AA23" s="387"/>
      <c r="AB23" s="387"/>
      <c r="AC23" s="387"/>
      <c r="AD23" s="387"/>
      <c r="AE23" s="387"/>
      <c r="AF23" s="387"/>
      <c r="AG23" s="387"/>
      <c r="AH23" s="387"/>
      <c r="AI23" s="387"/>
      <c r="AJ23" s="387"/>
      <c r="AK23" s="387"/>
      <c r="AL23" s="387"/>
      <c r="AM23" s="387"/>
      <c r="AN23" s="387"/>
      <c r="AO23" s="24"/>
      <c r="AP23" s="24"/>
      <c r="AQ23" s="24"/>
      <c r="AR23" s="22"/>
      <c r="BE23" s="380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80"/>
    </row>
    <row r="25" spans="2:57" s="1" customFormat="1" ht="6.95" customHeight="1">
      <c r="B25" s="23"/>
      <c r="C25" s="2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4"/>
      <c r="AQ25" s="24"/>
      <c r="AR25" s="22"/>
      <c r="BE25" s="380"/>
    </row>
    <row r="26" spans="1:57" s="2" customFormat="1" ht="25.9" customHeight="1">
      <c r="A26" s="37"/>
      <c r="B26" s="38"/>
      <c r="C26" s="39"/>
      <c r="D26" s="40" t="s">
        <v>45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88">
        <f>ROUND(AG54,2)</f>
        <v>0</v>
      </c>
      <c r="AL26" s="389"/>
      <c r="AM26" s="389"/>
      <c r="AN26" s="389"/>
      <c r="AO26" s="389"/>
      <c r="AP26" s="39"/>
      <c r="AQ26" s="39"/>
      <c r="AR26" s="42"/>
      <c r="BE26" s="38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2"/>
      <c r="BE27" s="380"/>
    </row>
    <row r="28" spans="1:57" s="2" customFormat="1" ht="12.75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0" t="s">
        <v>46</v>
      </c>
      <c r="M28" s="390"/>
      <c r="N28" s="390"/>
      <c r="O28" s="390"/>
      <c r="P28" s="390"/>
      <c r="Q28" s="39"/>
      <c r="R28" s="39"/>
      <c r="S28" s="39"/>
      <c r="T28" s="39"/>
      <c r="U28" s="39"/>
      <c r="V28" s="39"/>
      <c r="W28" s="390" t="s">
        <v>47</v>
      </c>
      <c r="X28" s="390"/>
      <c r="Y28" s="390"/>
      <c r="Z28" s="390"/>
      <c r="AA28" s="390"/>
      <c r="AB28" s="390"/>
      <c r="AC28" s="390"/>
      <c r="AD28" s="390"/>
      <c r="AE28" s="390"/>
      <c r="AF28" s="39"/>
      <c r="AG28" s="39"/>
      <c r="AH28" s="39"/>
      <c r="AI28" s="39"/>
      <c r="AJ28" s="39"/>
      <c r="AK28" s="390" t="s">
        <v>48</v>
      </c>
      <c r="AL28" s="390"/>
      <c r="AM28" s="390"/>
      <c r="AN28" s="390"/>
      <c r="AO28" s="390"/>
      <c r="AP28" s="39"/>
      <c r="AQ28" s="39"/>
      <c r="AR28" s="42"/>
      <c r="BE28" s="380"/>
    </row>
    <row r="29" spans="2:57" s="3" customFormat="1" ht="14.45" customHeight="1">
      <c r="B29" s="43"/>
      <c r="C29" s="44"/>
      <c r="D29" s="31" t="s">
        <v>49</v>
      </c>
      <c r="E29" s="44"/>
      <c r="F29" s="31" t="s">
        <v>50</v>
      </c>
      <c r="G29" s="44"/>
      <c r="H29" s="44"/>
      <c r="I29" s="44"/>
      <c r="J29" s="44"/>
      <c r="K29" s="44"/>
      <c r="L29" s="374">
        <v>0.21</v>
      </c>
      <c r="M29" s="373"/>
      <c r="N29" s="373"/>
      <c r="O29" s="373"/>
      <c r="P29" s="373"/>
      <c r="Q29" s="44"/>
      <c r="R29" s="44"/>
      <c r="S29" s="44"/>
      <c r="T29" s="44"/>
      <c r="U29" s="44"/>
      <c r="V29" s="44"/>
      <c r="W29" s="372">
        <f>ROUND(AZ54,2)</f>
        <v>0</v>
      </c>
      <c r="X29" s="373"/>
      <c r="Y29" s="373"/>
      <c r="Z29" s="373"/>
      <c r="AA29" s="373"/>
      <c r="AB29" s="373"/>
      <c r="AC29" s="373"/>
      <c r="AD29" s="373"/>
      <c r="AE29" s="373"/>
      <c r="AF29" s="44"/>
      <c r="AG29" s="44"/>
      <c r="AH29" s="44"/>
      <c r="AI29" s="44"/>
      <c r="AJ29" s="44"/>
      <c r="AK29" s="372">
        <f>ROUND(AV54,2)</f>
        <v>0</v>
      </c>
      <c r="AL29" s="373"/>
      <c r="AM29" s="373"/>
      <c r="AN29" s="373"/>
      <c r="AO29" s="373"/>
      <c r="AP29" s="44"/>
      <c r="AQ29" s="44"/>
      <c r="AR29" s="45"/>
      <c r="BE29" s="381"/>
    </row>
    <row r="30" spans="2:57" s="3" customFormat="1" ht="14.45" customHeight="1">
      <c r="B30" s="43"/>
      <c r="C30" s="44"/>
      <c r="D30" s="44"/>
      <c r="E30" s="44"/>
      <c r="F30" s="31" t="s">
        <v>51</v>
      </c>
      <c r="G30" s="44"/>
      <c r="H30" s="44"/>
      <c r="I30" s="44"/>
      <c r="J30" s="44"/>
      <c r="K30" s="44"/>
      <c r="L30" s="374">
        <v>0.15</v>
      </c>
      <c r="M30" s="373"/>
      <c r="N30" s="373"/>
      <c r="O30" s="373"/>
      <c r="P30" s="373"/>
      <c r="Q30" s="44"/>
      <c r="R30" s="44"/>
      <c r="S30" s="44"/>
      <c r="T30" s="44"/>
      <c r="U30" s="44"/>
      <c r="V30" s="44"/>
      <c r="W30" s="372">
        <f>ROUND(BA54,2)</f>
        <v>0</v>
      </c>
      <c r="X30" s="373"/>
      <c r="Y30" s="373"/>
      <c r="Z30" s="373"/>
      <c r="AA30" s="373"/>
      <c r="AB30" s="373"/>
      <c r="AC30" s="373"/>
      <c r="AD30" s="373"/>
      <c r="AE30" s="373"/>
      <c r="AF30" s="44"/>
      <c r="AG30" s="44"/>
      <c r="AH30" s="44"/>
      <c r="AI30" s="44"/>
      <c r="AJ30" s="44"/>
      <c r="AK30" s="372">
        <f>ROUND(AW54,2)</f>
        <v>0</v>
      </c>
      <c r="AL30" s="373"/>
      <c r="AM30" s="373"/>
      <c r="AN30" s="373"/>
      <c r="AO30" s="373"/>
      <c r="AP30" s="44"/>
      <c r="AQ30" s="44"/>
      <c r="AR30" s="45"/>
      <c r="BE30" s="381"/>
    </row>
    <row r="31" spans="2:57" s="3" customFormat="1" ht="14.45" customHeight="1" hidden="1">
      <c r="B31" s="43"/>
      <c r="C31" s="44"/>
      <c r="D31" s="44"/>
      <c r="E31" s="44"/>
      <c r="F31" s="31" t="s">
        <v>52</v>
      </c>
      <c r="G31" s="44"/>
      <c r="H31" s="44"/>
      <c r="I31" s="44"/>
      <c r="J31" s="44"/>
      <c r="K31" s="44"/>
      <c r="L31" s="374">
        <v>0.21</v>
      </c>
      <c r="M31" s="373"/>
      <c r="N31" s="373"/>
      <c r="O31" s="373"/>
      <c r="P31" s="373"/>
      <c r="Q31" s="44"/>
      <c r="R31" s="44"/>
      <c r="S31" s="44"/>
      <c r="T31" s="44"/>
      <c r="U31" s="44"/>
      <c r="V31" s="44"/>
      <c r="W31" s="372">
        <f>ROUND(BB54,2)</f>
        <v>0</v>
      </c>
      <c r="X31" s="373"/>
      <c r="Y31" s="373"/>
      <c r="Z31" s="373"/>
      <c r="AA31" s="373"/>
      <c r="AB31" s="373"/>
      <c r="AC31" s="373"/>
      <c r="AD31" s="373"/>
      <c r="AE31" s="373"/>
      <c r="AF31" s="44"/>
      <c r="AG31" s="44"/>
      <c r="AH31" s="44"/>
      <c r="AI31" s="44"/>
      <c r="AJ31" s="44"/>
      <c r="AK31" s="372">
        <v>0</v>
      </c>
      <c r="AL31" s="373"/>
      <c r="AM31" s="373"/>
      <c r="AN31" s="373"/>
      <c r="AO31" s="373"/>
      <c r="AP31" s="44"/>
      <c r="AQ31" s="44"/>
      <c r="AR31" s="45"/>
      <c r="BE31" s="381"/>
    </row>
    <row r="32" spans="2:57" s="3" customFormat="1" ht="14.45" customHeight="1" hidden="1">
      <c r="B32" s="43"/>
      <c r="C32" s="44"/>
      <c r="D32" s="44"/>
      <c r="E32" s="44"/>
      <c r="F32" s="31" t="s">
        <v>53</v>
      </c>
      <c r="G32" s="44"/>
      <c r="H32" s="44"/>
      <c r="I32" s="44"/>
      <c r="J32" s="44"/>
      <c r="K32" s="44"/>
      <c r="L32" s="374">
        <v>0.15</v>
      </c>
      <c r="M32" s="373"/>
      <c r="N32" s="373"/>
      <c r="O32" s="373"/>
      <c r="P32" s="373"/>
      <c r="Q32" s="44"/>
      <c r="R32" s="44"/>
      <c r="S32" s="44"/>
      <c r="T32" s="44"/>
      <c r="U32" s="44"/>
      <c r="V32" s="44"/>
      <c r="W32" s="372">
        <f>ROUND(BC54,2)</f>
        <v>0</v>
      </c>
      <c r="X32" s="373"/>
      <c r="Y32" s="373"/>
      <c r="Z32" s="373"/>
      <c r="AA32" s="373"/>
      <c r="AB32" s="373"/>
      <c r="AC32" s="373"/>
      <c r="AD32" s="373"/>
      <c r="AE32" s="373"/>
      <c r="AF32" s="44"/>
      <c r="AG32" s="44"/>
      <c r="AH32" s="44"/>
      <c r="AI32" s="44"/>
      <c r="AJ32" s="44"/>
      <c r="AK32" s="372">
        <v>0</v>
      </c>
      <c r="AL32" s="373"/>
      <c r="AM32" s="373"/>
      <c r="AN32" s="373"/>
      <c r="AO32" s="373"/>
      <c r="AP32" s="44"/>
      <c r="AQ32" s="44"/>
      <c r="AR32" s="45"/>
      <c r="BE32" s="381"/>
    </row>
    <row r="33" spans="2:44" s="3" customFormat="1" ht="14.45" customHeight="1" hidden="1">
      <c r="B33" s="43"/>
      <c r="C33" s="44"/>
      <c r="D33" s="44"/>
      <c r="E33" s="44"/>
      <c r="F33" s="31" t="s">
        <v>54</v>
      </c>
      <c r="G33" s="44"/>
      <c r="H33" s="44"/>
      <c r="I33" s="44"/>
      <c r="J33" s="44"/>
      <c r="K33" s="44"/>
      <c r="L33" s="374">
        <v>0</v>
      </c>
      <c r="M33" s="373"/>
      <c r="N33" s="373"/>
      <c r="O33" s="373"/>
      <c r="P33" s="373"/>
      <c r="Q33" s="44"/>
      <c r="R33" s="44"/>
      <c r="S33" s="44"/>
      <c r="T33" s="44"/>
      <c r="U33" s="44"/>
      <c r="V33" s="44"/>
      <c r="W33" s="372">
        <f>ROUND(BD54,2)</f>
        <v>0</v>
      </c>
      <c r="X33" s="373"/>
      <c r="Y33" s="373"/>
      <c r="Z33" s="373"/>
      <c r="AA33" s="373"/>
      <c r="AB33" s="373"/>
      <c r="AC33" s="373"/>
      <c r="AD33" s="373"/>
      <c r="AE33" s="373"/>
      <c r="AF33" s="44"/>
      <c r="AG33" s="44"/>
      <c r="AH33" s="44"/>
      <c r="AI33" s="44"/>
      <c r="AJ33" s="44"/>
      <c r="AK33" s="372">
        <v>0</v>
      </c>
      <c r="AL33" s="373"/>
      <c r="AM33" s="373"/>
      <c r="AN33" s="373"/>
      <c r="AO33" s="373"/>
      <c r="AP33" s="44"/>
      <c r="AQ33" s="44"/>
      <c r="AR33" s="45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2"/>
      <c r="BE34" s="37"/>
    </row>
    <row r="35" spans="1:57" s="2" customFormat="1" ht="25.9" customHeight="1">
      <c r="A35" s="37"/>
      <c r="B35" s="38"/>
      <c r="C35" s="46"/>
      <c r="D35" s="47" t="s">
        <v>55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56</v>
      </c>
      <c r="U35" s="48"/>
      <c r="V35" s="48"/>
      <c r="W35" s="48"/>
      <c r="X35" s="375" t="s">
        <v>57</v>
      </c>
      <c r="Y35" s="376"/>
      <c r="Z35" s="376"/>
      <c r="AA35" s="376"/>
      <c r="AB35" s="376"/>
      <c r="AC35" s="48"/>
      <c r="AD35" s="48"/>
      <c r="AE35" s="48"/>
      <c r="AF35" s="48"/>
      <c r="AG35" s="48"/>
      <c r="AH35" s="48"/>
      <c r="AI35" s="48"/>
      <c r="AJ35" s="48"/>
      <c r="AK35" s="377">
        <f>SUM(AK26:AK33)</f>
        <v>0</v>
      </c>
      <c r="AL35" s="376"/>
      <c r="AM35" s="376"/>
      <c r="AN35" s="376"/>
      <c r="AO35" s="378"/>
      <c r="AP35" s="46"/>
      <c r="AQ35" s="46"/>
      <c r="AR35" s="42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2"/>
      <c r="BE36" s="37"/>
    </row>
    <row r="37" spans="1:57" s="2" customFormat="1" ht="6.95" customHeight="1">
      <c r="A37" s="37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42"/>
      <c r="BE37" s="37"/>
    </row>
    <row r="41" spans="1:57" s="2" customFormat="1" ht="6.95" customHeight="1">
      <c r="A41" s="37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42"/>
      <c r="BE41" s="37"/>
    </row>
    <row r="42" spans="1:57" s="2" customFormat="1" ht="24.95" customHeight="1">
      <c r="A42" s="37"/>
      <c r="B42" s="38"/>
      <c r="C42" s="25" t="s">
        <v>58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2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2"/>
      <c r="BE43" s="37"/>
    </row>
    <row r="44" spans="2:44" s="4" customFormat="1" ht="12" customHeight="1">
      <c r="B44" s="54"/>
      <c r="C44" s="31" t="s">
        <v>13</v>
      </c>
      <c r="D44" s="55"/>
      <c r="E44" s="55"/>
      <c r="F44" s="55"/>
      <c r="G44" s="55"/>
      <c r="H44" s="55"/>
      <c r="I44" s="55"/>
      <c r="J44" s="55"/>
      <c r="K44" s="55"/>
      <c r="L44" s="55" t="str">
        <f>K5</f>
        <v>21-23-II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6"/>
    </row>
    <row r="45" spans="2:44" s="5" customFormat="1" ht="36.95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361" t="str">
        <f>K6</f>
        <v>Rekonstrukce ulice Kutná, Psáry</v>
      </c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2"/>
      <c r="X45" s="362"/>
      <c r="Y45" s="362"/>
      <c r="Z45" s="362"/>
      <c r="AA45" s="362"/>
      <c r="AB45" s="362"/>
      <c r="AC45" s="362"/>
      <c r="AD45" s="362"/>
      <c r="AE45" s="362"/>
      <c r="AF45" s="362"/>
      <c r="AG45" s="362"/>
      <c r="AH45" s="362"/>
      <c r="AI45" s="362"/>
      <c r="AJ45" s="362"/>
      <c r="AK45" s="362"/>
      <c r="AL45" s="362"/>
      <c r="AM45" s="362"/>
      <c r="AN45" s="362"/>
      <c r="AO45" s="362"/>
      <c r="AP45" s="59"/>
      <c r="AQ45" s="59"/>
      <c r="AR45" s="60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2"/>
      <c r="BE46" s="37"/>
    </row>
    <row r="47" spans="1:57" s="2" customFormat="1" ht="12" customHeight="1">
      <c r="A47" s="37"/>
      <c r="B47" s="38"/>
      <c r="C47" s="31" t="s">
        <v>22</v>
      </c>
      <c r="D47" s="39"/>
      <c r="E47" s="39"/>
      <c r="F47" s="39"/>
      <c r="G47" s="39"/>
      <c r="H47" s="39"/>
      <c r="I47" s="39"/>
      <c r="J47" s="39"/>
      <c r="K47" s="39"/>
      <c r="L47" s="61" t="str">
        <f>IF(K8="","",K8)</f>
        <v>Psáry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24</v>
      </c>
      <c r="AJ47" s="39"/>
      <c r="AK47" s="39"/>
      <c r="AL47" s="39"/>
      <c r="AM47" s="363" t="str">
        <f>IF(AN8="","",AN8)</f>
        <v>17. 5. 2021</v>
      </c>
      <c r="AN47" s="363"/>
      <c r="AO47" s="39"/>
      <c r="AP47" s="39"/>
      <c r="AQ47" s="39"/>
      <c r="AR47" s="42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2"/>
      <c r="BE48" s="37"/>
    </row>
    <row r="49" spans="1:57" s="2" customFormat="1" ht="15.2" customHeight="1">
      <c r="A49" s="37"/>
      <c r="B49" s="38"/>
      <c r="C49" s="31" t="s">
        <v>28</v>
      </c>
      <c r="D49" s="39"/>
      <c r="E49" s="39"/>
      <c r="F49" s="39"/>
      <c r="G49" s="39"/>
      <c r="H49" s="39"/>
      <c r="I49" s="39"/>
      <c r="J49" s="39"/>
      <c r="K49" s="39"/>
      <c r="L49" s="55" t="str">
        <f>IF(E11="","",E11)</f>
        <v>Obec Psáry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36</v>
      </c>
      <c r="AJ49" s="39"/>
      <c r="AK49" s="39"/>
      <c r="AL49" s="39"/>
      <c r="AM49" s="364" t="str">
        <f>IF(E17="","",E17)</f>
        <v>AllPlan Projekt s.r.o.</v>
      </c>
      <c r="AN49" s="365"/>
      <c r="AO49" s="365"/>
      <c r="AP49" s="365"/>
      <c r="AQ49" s="39"/>
      <c r="AR49" s="42"/>
      <c r="AS49" s="366" t="s">
        <v>59</v>
      </c>
      <c r="AT49" s="367"/>
      <c r="AU49" s="63"/>
      <c r="AV49" s="63"/>
      <c r="AW49" s="63"/>
      <c r="AX49" s="63"/>
      <c r="AY49" s="63"/>
      <c r="AZ49" s="63"/>
      <c r="BA49" s="63"/>
      <c r="BB49" s="63"/>
      <c r="BC49" s="63"/>
      <c r="BD49" s="64"/>
      <c r="BE49" s="37"/>
    </row>
    <row r="50" spans="1:57" s="2" customFormat="1" ht="15.2" customHeight="1">
      <c r="A50" s="37"/>
      <c r="B50" s="38"/>
      <c r="C50" s="31" t="s">
        <v>34</v>
      </c>
      <c r="D50" s="39"/>
      <c r="E50" s="39"/>
      <c r="F50" s="39"/>
      <c r="G50" s="39"/>
      <c r="H50" s="39"/>
      <c r="I50" s="39"/>
      <c r="J50" s="39"/>
      <c r="K50" s="39"/>
      <c r="L50" s="55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41</v>
      </c>
      <c r="AJ50" s="39"/>
      <c r="AK50" s="39"/>
      <c r="AL50" s="39"/>
      <c r="AM50" s="364" t="str">
        <f>IF(E20="","",E20)</f>
        <v>Křišťál</v>
      </c>
      <c r="AN50" s="365"/>
      <c r="AO50" s="365"/>
      <c r="AP50" s="365"/>
      <c r="AQ50" s="39"/>
      <c r="AR50" s="42"/>
      <c r="AS50" s="368"/>
      <c r="AT50" s="369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37"/>
    </row>
    <row r="51" spans="1:57" s="2" customFormat="1" ht="10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2"/>
      <c r="AS51" s="370"/>
      <c r="AT51" s="371"/>
      <c r="AU51" s="67"/>
      <c r="AV51" s="67"/>
      <c r="AW51" s="67"/>
      <c r="AX51" s="67"/>
      <c r="AY51" s="67"/>
      <c r="AZ51" s="67"/>
      <c r="BA51" s="67"/>
      <c r="BB51" s="67"/>
      <c r="BC51" s="67"/>
      <c r="BD51" s="68"/>
      <c r="BE51" s="37"/>
    </row>
    <row r="52" spans="1:57" s="2" customFormat="1" ht="29.25" customHeight="1">
      <c r="A52" s="37"/>
      <c r="B52" s="38"/>
      <c r="C52" s="357" t="s">
        <v>60</v>
      </c>
      <c r="D52" s="358"/>
      <c r="E52" s="358"/>
      <c r="F52" s="358"/>
      <c r="G52" s="358"/>
      <c r="H52" s="69"/>
      <c r="I52" s="359" t="s">
        <v>61</v>
      </c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8"/>
      <c r="AD52" s="358"/>
      <c r="AE52" s="358"/>
      <c r="AF52" s="358"/>
      <c r="AG52" s="360" t="s">
        <v>62</v>
      </c>
      <c r="AH52" s="358"/>
      <c r="AI52" s="358"/>
      <c r="AJ52" s="358"/>
      <c r="AK52" s="358"/>
      <c r="AL52" s="358"/>
      <c r="AM52" s="358"/>
      <c r="AN52" s="359" t="s">
        <v>63</v>
      </c>
      <c r="AO52" s="358"/>
      <c r="AP52" s="358"/>
      <c r="AQ52" s="70" t="s">
        <v>64</v>
      </c>
      <c r="AR52" s="42"/>
      <c r="AS52" s="71" t="s">
        <v>65</v>
      </c>
      <c r="AT52" s="72" t="s">
        <v>66</v>
      </c>
      <c r="AU52" s="72" t="s">
        <v>67</v>
      </c>
      <c r="AV52" s="72" t="s">
        <v>68</v>
      </c>
      <c r="AW52" s="72" t="s">
        <v>69</v>
      </c>
      <c r="AX52" s="72" t="s">
        <v>70</v>
      </c>
      <c r="AY52" s="72" t="s">
        <v>71</v>
      </c>
      <c r="AZ52" s="72" t="s">
        <v>72</v>
      </c>
      <c r="BA52" s="72" t="s">
        <v>73</v>
      </c>
      <c r="BB52" s="72" t="s">
        <v>74</v>
      </c>
      <c r="BC52" s="72" t="s">
        <v>75</v>
      </c>
      <c r="BD52" s="73" t="s">
        <v>76</v>
      </c>
      <c r="BE52" s="37"/>
    </row>
    <row r="53" spans="1:57" s="2" customFormat="1" ht="10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2"/>
      <c r="AS53" s="74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6"/>
      <c r="BE53" s="37"/>
    </row>
    <row r="54" spans="2:90" s="6" customFormat="1" ht="32.45" customHeight="1">
      <c r="B54" s="77"/>
      <c r="C54" s="78" t="s">
        <v>77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355">
        <f>ROUND(SUM(AG55:AG56),2)</f>
        <v>0</v>
      </c>
      <c r="AH54" s="355"/>
      <c r="AI54" s="355"/>
      <c r="AJ54" s="355"/>
      <c r="AK54" s="355"/>
      <c r="AL54" s="355"/>
      <c r="AM54" s="355"/>
      <c r="AN54" s="356">
        <f>SUM(AG54,AT54)</f>
        <v>0</v>
      </c>
      <c r="AO54" s="356"/>
      <c r="AP54" s="356"/>
      <c r="AQ54" s="81" t="s">
        <v>39</v>
      </c>
      <c r="AR54" s="82"/>
      <c r="AS54" s="83">
        <f>ROUND(SUM(AS55:AS56),2)</f>
        <v>0</v>
      </c>
      <c r="AT54" s="84">
        <f>ROUND(SUM(AV54:AW54),2)</f>
        <v>0</v>
      </c>
      <c r="AU54" s="85">
        <f>ROUND(SUM(AU55:AU56),5)</f>
        <v>0</v>
      </c>
      <c r="AV54" s="84">
        <f>ROUND(AZ54*L29,2)</f>
        <v>0</v>
      </c>
      <c r="AW54" s="84">
        <f>ROUND(BA54*L30,2)</f>
        <v>0</v>
      </c>
      <c r="AX54" s="84">
        <f>ROUND(BB54*L29,2)</f>
        <v>0</v>
      </c>
      <c r="AY54" s="84">
        <f>ROUND(BC54*L30,2)</f>
        <v>0</v>
      </c>
      <c r="AZ54" s="84">
        <f>ROUND(SUM(AZ55:AZ56),2)</f>
        <v>0</v>
      </c>
      <c r="BA54" s="84">
        <f>ROUND(SUM(BA55:BA56),2)</f>
        <v>0</v>
      </c>
      <c r="BB54" s="84">
        <f>ROUND(SUM(BB55:BB56),2)</f>
        <v>0</v>
      </c>
      <c r="BC54" s="84">
        <f>ROUND(SUM(BC55:BC56),2)</f>
        <v>0</v>
      </c>
      <c r="BD54" s="86">
        <f>ROUND(SUM(BD55:BD56),2)</f>
        <v>0</v>
      </c>
      <c r="BS54" s="87" t="s">
        <v>78</v>
      </c>
      <c r="BT54" s="87" t="s">
        <v>79</v>
      </c>
      <c r="BU54" s="88" t="s">
        <v>80</v>
      </c>
      <c r="BV54" s="87" t="s">
        <v>81</v>
      </c>
      <c r="BW54" s="87" t="s">
        <v>5</v>
      </c>
      <c r="BX54" s="87" t="s">
        <v>82</v>
      </c>
      <c r="CL54" s="87" t="s">
        <v>19</v>
      </c>
    </row>
    <row r="55" spans="1:91" s="7" customFormat="1" ht="16.5" customHeight="1">
      <c r="A55" s="89" t="s">
        <v>83</v>
      </c>
      <c r="B55" s="90"/>
      <c r="C55" s="91"/>
      <c r="D55" s="354" t="s">
        <v>84</v>
      </c>
      <c r="E55" s="354"/>
      <c r="F55" s="354"/>
      <c r="G55" s="354"/>
      <c r="H55" s="354"/>
      <c r="I55" s="92"/>
      <c r="J55" s="354" t="s">
        <v>85</v>
      </c>
      <c r="K55" s="354"/>
      <c r="L55" s="354"/>
      <c r="M55" s="354"/>
      <c r="N55" s="354"/>
      <c r="O55" s="354"/>
      <c r="P55" s="354"/>
      <c r="Q55" s="354"/>
      <c r="R55" s="354"/>
      <c r="S55" s="354"/>
      <c r="T55" s="354"/>
      <c r="U55" s="354"/>
      <c r="V55" s="354"/>
      <c r="W55" s="354"/>
      <c r="X55" s="354"/>
      <c r="Y55" s="354"/>
      <c r="Z55" s="354"/>
      <c r="AA55" s="354"/>
      <c r="AB55" s="354"/>
      <c r="AC55" s="354"/>
      <c r="AD55" s="354"/>
      <c r="AE55" s="354"/>
      <c r="AF55" s="354"/>
      <c r="AG55" s="352">
        <f>'101 - Rekonstrukce ulice ...'!J30</f>
        <v>0</v>
      </c>
      <c r="AH55" s="353"/>
      <c r="AI55" s="353"/>
      <c r="AJ55" s="353"/>
      <c r="AK55" s="353"/>
      <c r="AL55" s="353"/>
      <c r="AM55" s="353"/>
      <c r="AN55" s="352">
        <f>SUM(AG55,AT55)</f>
        <v>0</v>
      </c>
      <c r="AO55" s="353"/>
      <c r="AP55" s="353"/>
      <c r="AQ55" s="93" t="s">
        <v>86</v>
      </c>
      <c r="AR55" s="94"/>
      <c r="AS55" s="95">
        <v>0</v>
      </c>
      <c r="AT55" s="96">
        <f>ROUND(SUM(AV55:AW55),2)</f>
        <v>0</v>
      </c>
      <c r="AU55" s="97">
        <f>'101 - Rekonstrukce ulice ...'!P89</f>
        <v>0</v>
      </c>
      <c r="AV55" s="96">
        <f>'101 - Rekonstrukce ulice ...'!J33</f>
        <v>0</v>
      </c>
      <c r="AW55" s="96">
        <f>'101 - Rekonstrukce ulice ...'!J34</f>
        <v>0</v>
      </c>
      <c r="AX55" s="96">
        <f>'101 - Rekonstrukce ulice ...'!J35</f>
        <v>0</v>
      </c>
      <c r="AY55" s="96">
        <f>'101 - Rekonstrukce ulice ...'!J36</f>
        <v>0</v>
      </c>
      <c r="AZ55" s="96">
        <f>'101 - Rekonstrukce ulice ...'!F33</f>
        <v>0</v>
      </c>
      <c r="BA55" s="96">
        <f>'101 - Rekonstrukce ulice ...'!F34</f>
        <v>0</v>
      </c>
      <c r="BB55" s="96">
        <f>'101 - Rekonstrukce ulice ...'!F35</f>
        <v>0</v>
      </c>
      <c r="BC55" s="96">
        <f>'101 - Rekonstrukce ulice ...'!F36</f>
        <v>0</v>
      </c>
      <c r="BD55" s="98">
        <f>'101 - Rekonstrukce ulice ...'!F37</f>
        <v>0</v>
      </c>
      <c r="BT55" s="99" t="s">
        <v>87</v>
      </c>
      <c r="BV55" s="99" t="s">
        <v>81</v>
      </c>
      <c r="BW55" s="99" t="s">
        <v>88</v>
      </c>
      <c r="BX55" s="99" t="s">
        <v>5</v>
      </c>
      <c r="CL55" s="99" t="s">
        <v>39</v>
      </c>
      <c r="CM55" s="99" t="s">
        <v>89</v>
      </c>
    </row>
    <row r="56" spans="1:91" s="7" customFormat="1" ht="16.5" customHeight="1">
      <c r="A56" s="89" t="s">
        <v>83</v>
      </c>
      <c r="B56" s="90"/>
      <c r="C56" s="91"/>
      <c r="D56" s="354" t="s">
        <v>90</v>
      </c>
      <c r="E56" s="354"/>
      <c r="F56" s="354"/>
      <c r="G56" s="354"/>
      <c r="H56" s="354"/>
      <c r="I56" s="92"/>
      <c r="J56" s="354" t="s">
        <v>91</v>
      </c>
      <c r="K56" s="354"/>
      <c r="L56" s="354"/>
      <c r="M56" s="354"/>
      <c r="N56" s="354"/>
      <c r="O56" s="354"/>
      <c r="P56" s="354"/>
      <c r="Q56" s="354"/>
      <c r="R56" s="354"/>
      <c r="S56" s="354"/>
      <c r="T56" s="354"/>
      <c r="U56" s="354"/>
      <c r="V56" s="354"/>
      <c r="W56" s="354"/>
      <c r="X56" s="354"/>
      <c r="Y56" s="354"/>
      <c r="Z56" s="354"/>
      <c r="AA56" s="354"/>
      <c r="AB56" s="354"/>
      <c r="AC56" s="354"/>
      <c r="AD56" s="354"/>
      <c r="AE56" s="354"/>
      <c r="AF56" s="354"/>
      <c r="AG56" s="352">
        <f>'VON - Vedlejší a ostatní ...'!J30</f>
        <v>0</v>
      </c>
      <c r="AH56" s="353"/>
      <c r="AI56" s="353"/>
      <c r="AJ56" s="353"/>
      <c r="AK56" s="353"/>
      <c r="AL56" s="353"/>
      <c r="AM56" s="353"/>
      <c r="AN56" s="352">
        <f>SUM(AG56,AT56)</f>
        <v>0</v>
      </c>
      <c r="AO56" s="353"/>
      <c r="AP56" s="353"/>
      <c r="AQ56" s="93" t="s">
        <v>90</v>
      </c>
      <c r="AR56" s="94"/>
      <c r="AS56" s="100">
        <v>0</v>
      </c>
      <c r="AT56" s="101">
        <f>ROUND(SUM(AV56:AW56),2)</f>
        <v>0</v>
      </c>
      <c r="AU56" s="102">
        <f>'VON - Vedlejší a ostatní ...'!P83</f>
        <v>0</v>
      </c>
      <c r="AV56" s="101">
        <f>'VON - Vedlejší a ostatní ...'!J33</f>
        <v>0</v>
      </c>
      <c r="AW56" s="101">
        <f>'VON - Vedlejší a ostatní ...'!J34</f>
        <v>0</v>
      </c>
      <c r="AX56" s="101">
        <f>'VON - Vedlejší a ostatní ...'!J35</f>
        <v>0</v>
      </c>
      <c r="AY56" s="101">
        <f>'VON - Vedlejší a ostatní ...'!J36</f>
        <v>0</v>
      </c>
      <c r="AZ56" s="101">
        <f>'VON - Vedlejší a ostatní ...'!F33</f>
        <v>0</v>
      </c>
      <c r="BA56" s="101">
        <f>'VON - Vedlejší a ostatní ...'!F34</f>
        <v>0</v>
      </c>
      <c r="BB56" s="101">
        <f>'VON - Vedlejší a ostatní ...'!F35</f>
        <v>0</v>
      </c>
      <c r="BC56" s="101">
        <f>'VON - Vedlejší a ostatní ...'!F36</f>
        <v>0</v>
      </c>
      <c r="BD56" s="103">
        <f>'VON - Vedlejší a ostatní ...'!F37</f>
        <v>0</v>
      </c>
      <c r="BT56" s="99" t="s">
        <v>87</v>
      </c>
      <c r="BV56" s="99" t="s">
        <v>81</v>
      </c>
      <c r="BW56" s="99" t="s">
        <v>92</v>
      </c>
      <c r="BX56" s="99" t="s">
        <v>5</v>
      </c>
      <c r="CL56" s="99" t="s">
        <v>39</v>
      </c>
      <c r="CM56" s="99" t="s">
        <v>89</v>
      </c>
    </row>
    <row r="57" spans="1:57" s="2" customFormat="1" ht="30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2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s="2" customFormat="1" ht="6.95" customHeight="1">
      <c r="A58" s="37"/>
      <c r="B58" s="50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42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</sheetData>
  <sheetProtection algorithmName="SHA-512" hashValue="QyGFVqzVbfK61dODSBxVEVA7ME79AB8Gk9lnVD9dRjAwWaucuN2Xh/nNwRLWwZTJL3V4HBqwIPWfQK4NBe1oLA==" saltValue="UMmz+e7lGaJttuI8R0d8djhsvaxL7Rn9KFxW7Enm3TRL+wgZrKeZEjo/EG5GbkDm25CjmePPe9QG8hx+El6nmw==" spinCount="100000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47:AN47"/>
    <mergeCell ref="AM49:AP49"/>
    <mergeCell ref="AS49:AT51"/>
    <mergeCell ref="AM50:AP50"/>
    <mergeCell ref="W33:AE33"/>
    <mergeCell ref="AK33:AO33"/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</mergeCells>
  <hyperlinks>
    <hyperlink ref="A55" location="'101 - Rekonstrukce ulice ...'!C2" display="/"/>
    <hyperlink ref="A5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9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19" t="s">
        <v>88</v>
      </c>
      <c r="AZ2" s="104" t="s">
        <v>93</v>
      </c>
      <c r="BA2" s="104" t="s">
        <v>94</v>
      </c>
      <c r="BB2" s="104" t="s">
        <v>95</v>
      </c>
      <c r="BC2" s="104" t="s">
        <v>96</v>
      </c>
      <c r="BD2" s="104" t="s">
        <v>89</v>
      </c>
    </row>
    <row r="3" spans="2:5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22"/>
      <c r="AT3" s="19" t="s">
        <v>89</v>
      </c>
      <c r="AZ3" s="104" t="s">
        <v>97</v>
      </c>
      <c r="BA3" s="104" t="s">
        <v>98</v>
      </c>
      <c r="BB3" s="104" t="s">
        <v>95</v>
      </c>
      <c r="BC3" s="104" t="s">
        <v>99</v>
      </c>
      <c r="BD3" s="104" t="s">
        <v>89</v>
      </c>
    </row>
    <row r="4" spans="2:56" s="1" customFormat="1" ht="24.95" customHeight="1">
      <c r="B4" s="22"/>
      <c r="D4" s="107" t="s">
        <v>100</v>
      </c>
      <c r="L4" s="22"/>
      <c r="M4" s="108" t="s">
        <v>10</v>
      </c>
      <c r="AT4" s="19" t="s">
        <v>4</v>
      </c>
      <c r="AZ4" s="104" t="s">
        <v>101</v>
      </c>
      <c r="BA4" s="104" t="s">
        <v>102</v>
      </c>
      <c r="BB4" s="104" t="s">
        <v>95</v>
      </c>
      <c r="BC4" s="104" t="s">
        <v>103</v>
      </c>
      <c r="BD4" s="104" t="s">
        <v>89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9" t="s">
        <v>16</v>
      </c>
      <c r="L6" s="22"/>
    </row>
    <row r="7" spans="2:12" s="1" customFormat="1" ht="16.5" customHeight="1">
      <c r="B7" s="22"/>
      <c r="E7" s="394" t="str">
        <f>'Rekapitulace stavby'!K6</f>
        <v>Rekonstrukce ulice Kutná, Psáry</v>
      </c>
      <c r="F7" s="395"/>
      <c r="G7" s="395"/>
      <c r="H7" s="395"/>
      <c r="L7" s="22"/>
    </row>
    <row r="8" spans="1:31" s="2" customFormat="1" ht="12" customHeight="1">
      <c r="A8" s="37"/>
      <c r="B8" s="42"/>
      <c r="C8" s="37"/>
      <c r="D8" s="109" t="s">
        <v>104</v>
      </c>
      <c r="E8" s="37"/>
      <c r="F8" s="37"/>
      <c r="G8" s="37"/>
      <c r="H8" s="37"/>
      <c r="I8" s="37"/>
      <c r="J8" s="37"/>
      <c r="K8" s="37"/>
      <c r="L8" s="110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96" t="s">
        <v>105</v>
      </c>
      <c r="F9" s="397"/>
      <c r="G9" s="397"/>
      <c r="H9" s="397"/>
      <c r="I9" s="37"/>
      <c r="J9" s="37"/>
      <c r="K9" s="37"/>
      <c r="L9" s="110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10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09" t="s">
        <v>18</v>
      </c>
      <c r="E11" s="37"/>
      <c r="F11" s="111" t="s">
        <v>39</v>
      </c>
      <c r="G11" s="37"/>
      <c r="H11" s="37"/>
      <c r="I11" s="109" t="s">
        <v>20</v>
      </c>
      <c r="J11" s="111" t="s">
        <v>39</v>
      </c>
      <c r="K11" s="37"/>
      <c r="L11" s="110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9" t="s">
        <v>22</v>
      </c>
      <c r="E12" s="37"/>
      <c r="F12" s="111" t="s">
        <v>23</v>
      </c>
      <c r="G12" s="37"/>
      <c r="H12" s="37"/>
      <c r="I12" s="109" t="s">
        <v>24</v>
      </c>
      <c r="J12" s="112" t="str">
        <f>'Rekapitulace stavby'!AN8</f>
        <v>17. 5. 2021</v>
      </c>
      <c r="K12" s="37"/>
      <c r="L12" s="110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10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09" t="s">
        <v>28</v>
      </c>
      <c r="E14" s="37"/>
      <c r="F14" s="37"/>
      <c r="G14" s="37"/>
      <c r="H14" s="37"/>
      <c r="I14" s="109" t="s">
        <v>29</v>
      </c>
      <c r="J14" s="111" t="s">
        <v>30</v>
      </c>
      <c r="K14" s="37"/>
      <c r="L14" s="110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11" t="s">
        <v>31</v>
      </c>
      <c r="F15" s="37"/>
      <c r="G15" s="37"/>
      <c r="H15" s="37"/>
      <c r="I15" s="109" t="s">
        <v>32</v>
      </c>
      <c r="J15" s="111" t="s">
        <v>33</v>
      </c>
      <c r="K15" s="37"/>
      <c r="L15" s="110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10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9" t="s">
        <v>34</v>
      </c>
      <c r="E17" s="37"/>
      <c r="F17" s="37"/>
      <c r="G17" s="37"/>
      <c r="H17" s="37"/>
      <c r="I17" s="109" t="s">
        <v>29</v>
      </c>
      <c r="J17" s="32" t="str">
        <f>'Rekapitulace stavby'!AN13</f>
        <v>Vyplň údaj</v>
      </c>
      <c r="K17" s="37"/>
      <c r="L17" s="110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98" t="str">
        <f>'Rekapitulace stavby'!E14</f>
        <v>Vyplň údaj</v>
      </c>
      <c r="F18" s="399"/>
      <c r="G18" s="399"/>
      <c r="H18" s="399"/>
      <c r="I18" s="109" t="s">
        <v>32</v>
      </c>
      <c r="J18" s="32" t="str">
        <f>'Rekapitulace stavby'!AN14</f>
        <v>Vyplň údaj</v>
      </c>
      <c r="K18" s="37"/>
      <c r="L18" s="110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10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9" t="s">
        <v>36</v>
      </c>
      <c r="E20" s="37"/>
      <c r="F20" s="37"/>
      <c r="G20" s="37"/>
      <c r="H20" s="37"/>
      <c r="I20" s="109" t="s">
        <v>29</v>
      </c>
      <c r="J20" s="111" t="s">
        <v>37</v>
      </c>
      <c r="K20" s="37"/>
      <c r="L20" s="110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1" t="s">
        <v>38</v>
      </c>
      <c r="F21" s="37"/>
      <c r="G21" s="37"/>
      <c r="H21" s="37"/>
      <c r="I21" s="109" t="s">
        <v>32</v>
      </c>
      <c r="J21" s="111" t="s">
        <v>39</v>
      </c>
      <c r="K21" s="37"/>
      <c r="L21" s="110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10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9" t="s">
        <v>41</v>
      </c>
      <c r="E23" s="37"/>
      <c r="F23" s="37"/>
      <c r="G23" s="37"/>
      <c r="H23" s="37"/>
      <c r="I23" s="109" t="s">
        <v>29</v>
      </c>
      <c r="J23" s="111" t="s">
        <v>39</v>
      </c>
      <c r="K23" s="37"/>
      <c r="L23" s="110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1" t="s">
        <v>42</v>
      </c>
      <c r="F24" s="37"/>
      <c r="G24" s="37"/>
      <c r="H24" s="37"/>
      <c r="I24" s="109" t="s">
        <v>32</v>
      </c>
      <c r="J24" s="111" t="s">
        <v>39</v>
      </c>
      <c r="K24" s="37"/>
      <c r="L24" s="110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10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9" t="s">
        <v>43</v>
      </c>
      <c r="E26" s="37"/>
      <c r="F26" s="37"/>
      <c r="G26" s="37"/>
      <c r="H26" s="37"/>
      <c r="I26" s="37"/>
      <c r="J26" s="37"/>
      <c r="K26" s="37"/>
      <c r="L26" s="110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3"/>
      <c r="B27" s="114"/>
      <c r="C27" s="113"/>
      <c r="D27" s="113"/>
      <c r="E27" s="400" t="s">
        <v>39</v>
      </c>
      <c r="F27" s="400"/>
      <c r="G27" s="400"/>
      <c r="H27" s="400"/>
      <c r="I27" s="113"/>
      <c r="J27" s="113"/>
      <c r="K27" s="113"/>
      <c r="L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10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16"/>
      <c r="E29" s="116"/>
      <c r="F29" s="116"/>
      <c r="G29" s="116"/>
      <c r="H29" s="116"/>
      <c r="I29" s="116"/>
      <c r="J29" s="116"/>
      <c r="K29" s="116"/>
      <c r="L29" s="110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7" t="s">
        <v>45</v>
      </c>
      <c r="E30" s="37"/>
      <c r="F30" s="37"/>
      <c r="G30" s="37"/>
      <c r="H30" s="37"/>
      <c r="I30" s="37"/>
      <c r="J30" s="118">
        <f>ROUND(J89,2)</f>
        <v>0</v>
      </c>
      <c r="K30" s="37"/>
      <c r="L30" s="110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16"/>
      <c r="E31" s="116"/>
      <c r="F31" s="116"/>
      <c r="G31" s="116"/>
      <c r="H31" s="116"/>
      <c r="I31" s="116"/>
      <c r="J31" s="116"/>
      <c r="K31" s="116"/>
      <c r="L31" s="110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19" t="s">
        <v>47</v>
      </c>
      <c r="G32" s="37"/>
      <c r="H32" s="37"/>
      <c r="I32" s="119" t="s">
        <v>46</v>
      </c>
      <c r="J32" s="119" t="s">
        <v>48</v>
      </c>
      <c r="K32" s="37"/>
      <c r="L32" s="110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20" t="s">
        <v>49</v>
      </c>
      <c r="E33" s="109" t="s">
        <v>50</v>
      </c>
      <c r="F33" s="121">
        <f>ROUND((SUM(BE89:BE349)),2)</f>
        <v>0</v>
      </c>
      <c r="G33" s="37"/>
      <c r="H33" s="37"/>
      <c r="I33" s="122">
        <v>0.21</v>
      </c>
      <c r="J33" s="121">
        <f>ROUND(((SUM(BE89:BE349))*I33),2)</f>
        <v>0</v>
      </c>
      <c r="K33" s="37"/>
      <c r="L33" s="110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09" t="s">
        <v>51</v>
      </c>
      <c r="F34" s="121">
        <f>ROUND((SUM(BF89:BF349)),2)</f>
        <v>0</v>
      </c>
      <c r="G34" s="37"/>
      <c r="H34" s="37"/>
      <c r="I34" s="122">
        <v>0.15</v>
      </c>
      <c r="J34" s="121">
        <f>ROUND(((SUM(BF89:BF349))*I34),2)</f>
        <v>0</v>
      </c>
      <c r="K34" s="37"/>
      <c r="L34" s="110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09" t="s">
        <v>52</v>
      </c>
      <c r="F35" s="121">
        <f>ROUND((SUM(BG89:BG349)),2)</f>
        <v>0</v>
      </c>
      <c r="G35" s="37"/>
      <c r="H35" s="37"/>
      <c r="I35" s="122">
        <v>0.21</v>
      </c>
      <c r="J35" s="121">
        <f>0</f>
        <v>0</v>
      </c>
      <c r="K35" s="37"/>
      <c r="L35" s="110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09" t="s">
        <v>53</v>
      </c>
      <c r="F36" s="121">
        <f>ROUND((SUM(BH89:BH349)),2)</f>
        <v>0</v>
      </c>
      <c r="G36" s="37"/>
      <c r="H36" s="37"/>
      <c r="I36" s="122">
        <v>0.15</v>
      </c>
      <c r="J36" s="121">
        <f>0</f>
        <v>0</v>
      </c>
      <c r="K36" s="37"/>
      <c r="L36" s="110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09" t="s">
        <v>54</v>
      </c>
      <c r="F37" s="121">
        <f>ROUND((SUM(BI89:BI349)),2)</f>
        <v>0</v>
      </c>
      <c r="G37" s="37"/>
      <c r="H37" s="37"/>
      <c r="I37" s="122">
        <v>0</v>
      </c>
      <c r="J37" s="121">
        <f>0</f>
        <v>0</v>
      </c>
      <c r="K37" s="37"/>
      <c r="L37" s="110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10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3"/>
      <c r="D39" s="124" t="s">
        <v>55</v>
      </c>
      <c r="E39" s="125"/>
      <c r="F39" s="125"/>
      <c r="G39" s="126" t="s">
        <v>56</v>
      </c>
      <c r="H39" s="127" t="s">
        <v>57</v>
      </c>
      <c r="I39" s="125"/>
      <c r="J39" s="128">
        <f>SUM(J30:J37)</f>
        <v>0</v>
      </c>
      <c r="K39" s="129"/>
      <c r="L39" s="110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30"/>
      <c r="C40" s="131"/>
      <c r="D40" s="131"/>
      <c r="E40" s="131"/>
      <c r="F40" s="131"/>
      <c r="G40" s="131"/>
      <c r="H40" s="131"/>
      <c r="I40" s="131"/>
      <c r="J40" s="131"/>
      <c r="K40" s="131"/>
      <c r="L40" s="110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10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5" t="s">
        <v>106</v>
      </c>
      <c r="D45" s="39"/>
      <c r="E45" s="39"/>
      <c r="F45" s="39"/>
      <c r="G45" s="39"/>
      <c r="H45" s="39"/>
      <c r="I45" s="39"/>
      <c r="J45" s="39"/>
      <c r="K45" s="39"/>
      <c r="L45" s="110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10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10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92" t="str">
        <f>E7</f>
        <v>Rekonstrukce ulice Kutná, Psáry</v>
      </c>
      <c r="F48" s="393"/>
      <c r="G48" s="393"/>
      <c r="H48" s="393"/>
      <c r="I48" s="39"/>
      <c r="J48" s="39"/>
      <c r="K48" s="39"/>
      <c r="L48" s="110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104</v>
      </c>
      <c r="D49" s="39"/>
      <c r="E49" s="39"/>
      <c r="F49" s="39"/>
      <c r="G49" s="39"/>
      <c r="H49" s="39"/>
      <c r="I49" s="39"/>
      <c r="J49" s="39"/>
      <c r="K49" s="39"/>
      <c r="L49" s="110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61" t="str">
        <f>E9</f>
        <v>101 - Rekonstrukce ulice Kutná</v>
      </c>
      <c r="F50" s="391"/>
      <c r="G50" s="391"/>
      <c r="H50" s="391"/>
      <c r="I50" s="39"/>
      <c r="J50" s="39"/>
      <c r="K50" s="39"/>
      <c r="L50" s="110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10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9" t="str">
        <f>F12</f>
        <v>Psáry</v>
      </c>
      <c r="G52" s="39"/>
      <c r="H52" s="39"/>
      <c r="I52" s="31" t="s">
        <v>24</v>
      </c>
      <c r="J52" s="62" t="str">
        <f>IF(J12="","",J12)</f>
        <v>17. 5. 2021</v>
      </c>
      <c r="K52" s="39"/>
      <c r="L52" s="110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10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2" customHeight="1">
      <c r="A54" s="37"/>
      <c r="B54" s="38"/>
      <c r="C54" s="31" t="s">
        <v>28</v>
      </c>
      <c r="D54" s="39"/>
      <c r="E54" s="39"/>
      <c r="F54" s="29" t="str">
        <f>E15</f>
        <v>Obec Psáry</v>
      </c>
      <c r="G54" s="39"/>
      <c r="H54" s="39"/>
      <c r="I54" s="31" t="s">
        <v>36</v>
      </c>
      <c r="J54" s="35" t="str">
        <f>E21</f>
        <v>AllPlan Projekt s.r.o.</v>
      </c>
      <c r="K54" s="39"/>
      <c r="L54" s="110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2" customHeight="1">
      <c r="A55" s="37"/>
      <c r="B55" s="38"/>
      <c r="C55" s="31" t="s">
        <v>34</v>
      </c>
      <c r="D55" s="39"/>
      <c r="E55" s="39"/>
      <c r="F55" s="29" t="str">
        <f>IF(E18="","",E18)</f>
        <v>Vyplň údaj</v>
      </c>
      <c r="G55" s="39"/>
      <c r="H55" s="39"/>
      <c r="I55" s="31" t="s">
        <v>41</v>
      </c>
      <c r="J55" s="35" t="str">
        <f>E24</f>
        <v>Křišťál</v>
      </c>
      <c r="K55" s="39"/>
      <c r="L55" s="110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10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4" t="s">
        <v>107</v>
      </c>
      <c r="D57" s="135"/>
      <c r="E57" s="135"/>
      <c r="F57" s="135"/>
      <c r="G57" s="135"/>
      <c r="H57" s="135"/>
      <c r="I57" s="135"/>
      <c r="J57" s="136" t="s">
        <v>108</v>
      </c>
      <c r="K57" s="135"/>
      <c r="L57" s="110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10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37" t="s">
        <v>77</v>
      </c>
      <c r="D59" s="39"/>
      <c r="E59" s="39"/>
      <c r="F59" s="39"/>
      <c r="G59" s="39"/>
      <c r="H59" s="39"/>
      <c r="I59" s="39"/>
      <c r="J59" s="80">
        <f>J89</f>
        <v>0</v>
      </c>
      <c r="K59" s="39"/>
      <c r="L59" s="110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109</v>
      </c>
    </row>
    <row r="60" spans="2:12" s="9" customFormat="1" ht="24.95" customHeight="1">
      <c r="B60" s="138"/>
      <c r="C60" s="139"/>
      <c r="D60" s="140" t="s">
        <v>110</v>
      </c>
      <c r="E60" s="141"/>
      <c r="F60" s="141"/>
      <c r="G60" s="141"/>
      <c r="H60" s="141"/>
      <c r="I60" s="141"/>
      <c r="J60" s="142">
        <f>J90</f>
        <v>0</v>
      </c>
      <c r="K60" s="139"/>
      <c r="L60" s="143"/>
    </row>
    <row r="61" spans="2:12" s="10" customFormat="1" ht="19.9" customHeight="1">
      <c r="B61" s="144"/>
      <c r="C61" s="145"/>
      <c r="D61" s="146" t="s">
        <v>111</v>
      </c>
      <c r="E61" s="147"/>
      <c r="F61" s="147"/>
      <c r="G61" s="147"/>
      <c r="H61" s="147"/>
      <c r="I61" s="147"/>
      <c r="J61" s="148">
        <f>J91</f>
        <v>0</v>
      </c>
      <c r="K61" s="145"/>
      <c r="L61" s="149"/>
    </row>
    <row r="62" spans="2:12" s="10" customFormat="1" ht="19.9" customHeight="1">
      <c r="B62" s="144"/>
      <c r="C62" s="145"/>
      <c r="D62" s="146" t="s">
        <v>112</v>
      </c>
      <c r="E62" s="147"/>
      <c r="F62" s="147"/>
      <c r="G62" s="147"/>
      <c r="H62" s="147"/>
      <c r="I62" s="147"/>
      <c r="J62" s="148">
        <f>J222</f>
        <v>0</v>
      </c>
      <c r="K62" s="145"/>
      <c r="L62" s="149"/>
    </row>
    <row r="63" spans="2:12" s="10" customFormat="1" ht="19.9" customHeight="1">
      <c r="B63" s="144"/>
      <c r="C63" s="145"/>
      <c r="D63" s="146" t="s">
        <v>113</v>
      </c>
      <c r="E63" s="147"/>
      <c r="F63" s="147"/>
      <c r="G63" s="147"/>
      <c r="H63" s="147"/>
      <c r="I63" s="147"/>
      <c r="J63" s="148">
        <f>J280</f>
        <v>0</v>
      </c>
      <c r="K63" s="145"/>
      <c r="L63" s="149"/>
    </row>
    <row r="64" spans="2:12" s="10" customFormat="1" ht="19.9" customHeight="1">
      <c r="B64" s="144"/>
      <c r="C64" s="145"/>
      <c r="D64" s="146" t="s">
        <v>114</v>
      </c>
      <c r="E64" s="147"/>
      <c r="F64" s="147"/>
      <c r="G64" s="147"/>
      <c r="H64" s="147"/>
      <c r="I64" s="147"/>
      <c r="J64" s="148">
        <f>J312</f>
        <v>0</v>
      </c>
      <c r="K64" s="145"/>
      <c r="L64" s="149"/>
    </row>
    <row r="65" spans="2:12" s="10" customFormat="1" ht="19.9" customHeight="1">
      <c r="B65" s="144"/>
      <c r="C65" s="145"/>
      <c r="D65" s="146" t="s">
        <v>115</v>
      </c>
      <c r="E65" s="147"/>
      <c r="F65" s="147"/>
      <c r="G65" s="147"/>
      <c r="H65" s="147"/>
      <c r="I65" s="147"/>
      <c r="J65" s="148">
        <f>J324</f>
        <v>0</v>
      </c>
      <c r="K65" s="145"/>
      <c r="L65" s="149"/>
    </row>
    <row r="66" spans="2:12" s="9" customFormat="1" ht="24.95" customHeight="1">
      <c r="B66" s="138"/>
      <c r="C66" s="139"/>
      <c r="D66" s="140" t="s">
        <v>116</v>
      </c>
      <c r="E66" s="141"/>
      <c r="F66" s="141"/>
      <c r="G66" s="141"/>
      <c r="H66" s="141"/>
      <c r="I66" s="141"/>
      <c r="J66" s="142">
        <f>J327</f>
        <v>0</v>
      </c>
      <c r="K66" s="139"/>
      <c r="L66" s="143"/>
    </row>
    <row r="67" spans="2:12" s="10" customFormat="1" ht="19.9" customHeight="1">
      <c r="B67" s="144"/>
      <c r="C67" s="145"/>
      <c r="D67" s="146" t="s">
        <v>117</v>
      </c>
      <c r="E67" s="147"/>
      <c r="F67" s="147"/>
      <c r="G67" s="147"/>
      <c r="H67" s="147"/>
      <c r="I67" s="147"/>
      <c r="J67" s="148">
        <f>J328</f>
        <v>0</v>
      </c>
      <c r="K67" s="145"/>
      <c r="L67" s="149"/>
    </row>
    <row r="68" spans="2:12" s="9" customFormat="1" ht="24.95" customHeight="1">
      <c r="B68" s="138"/>
      <c r="C68" s="139"/>
      <c r="D68" s="140" t="s">
        <v>118</v>
      </c>
      <c r="E68" s="141"/>
      <c r="F68" s="141"/>
      <c r="G68" s="141"/>
      <c r="H68" s="141"/>
      <c r="I68" s="141"/>
      <c r="J68" s="142">
        <f>J336</f>
        <v>0</v>
      </c>
      <c r="K68" s="139"/>
      <c r="L68" s="143"/>
    </row>
    <row r="69" spans="2:12" s="10" customFormat="1" ht="19.9" customHeight="1">
      <c r="B69" s="144"/>
      <c r="C69" s="145"/>
      <c r="D69" s="146" t="s">
        <v>119</v>
      </c>
      <c r="E69" s="147"/>
      <c r="F69" s="147"/>
      <c r="G69" s="147"/>
      <c r="H69" s="147"/>
      <c r="I69" s="147"/>
      <c r="J69" s="148">
        <f>J337</f>
        <v>0</v>
      </c>
      <c r="K69" s="145"/>
      <c r="L69" s="149"/>
    </row>
    <row r="70" spans="1:31" s="2" customFormat="1" ht="21.75" customHeight="1">
      <c r="A70" s="37"/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110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110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5" spans="1:31" s="2" customFormat="1" ht="6.95" customHeight="1">
      <c r="A75" s="37"/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110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24.95" customHeight="1">
      <c r="A76" s="37"/>
      <c r="B76" s="38"/>
      <c r="C76" s="25" t="s">
        <v>120</v>
      </c>
      <c r="D76" s="39"/>
      <c r="E76" s="39"/>
      <c r="F76" s="39"/>
      <c r="G76" s="39"/>
      <c r="H76" s="39"/>
      <c r="I76" s="39"/>
      <c r="J76" s="39"/>
      <c r="K76" s="39"/>
      <c r="L76" s="110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10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1" t="s">
        <v>16</v>
      </c>
      <c r="D78" s="39"/>
      <c r="E78" s="39"/>
      <c r="F78" s="39"/>
      <c r="G78" s="39"/>
      <c r="H78" s="39"/>
      <c r="I78" s="39"/>
      <c r="J78" s="39"/>
      <c r="K78" s="39"/>
      <c r="L78" s="110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6.5" customHeight="1">
      <c r="A79" s="37"/>
      <c r="B79" s="38"/>
      <c r="C79" s="39"/>
      <c r="D79" s="39"/>
      <c r="E79" s="392" t="str">
        <f>E7</f>
        <v>Rekonstrukce ulice Kutná, Psáry</v>
      </c>
      <c r="F79" s="393"/>
      <c r="G79" s="393"/>
      <c r="H79" s="393"/>
      <c r="I79" s="39"/>
      <c r="J79" s="39"/>
      <c r="K79" s="39"/>
      <c r="L79" s="110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2" customHeight="1">
      <c r="A80" s="37"/>
      <c r="B80" s="38"/>
      <c r="C80" s="31" t="s">
        <v>104</v>
      </c>
      <c r="D80" s="39"/>
      <c r="E80" s="39"/>
      <c r="F80" s="39"/>
      <c r="G80" s="39"/>
      <c r="H80" s="39"/>
      <c r="I80" s="39"/>
      <c r="J80" s="39"/>
      <c r="K80" s="39"/>
      <c r="L80" s="110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6.5" customHeight="1">
      <c r="A81" s="37"/>
      <c r="B81" s="38"/>
      <c r="C81" s="39"/>
      <c r="D81" s="39"/>
      <c r="E81" s="361" t="str">
        <f>E9</f>
        <v>101 - Rekonstrukce ulice Kutná</v>
      </c>
      <c r="F81" s="391"/>
      <c r="G81" s="391"/>
      <c r="H81" s="391"/>
      <c r="I81" s="39"/>
      <c r="J81" s="39"/>
      <c r="K81" s="39"/>
      <c r="L81" s="110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110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>
      <c r="A83" s="37"/>
      <c r="B83" s="38"/>
      <c r="C83" s="31" t="s">
        <v>22</v>
      </c>
      <c r="D83" s="39"/>
      <c r="E83" s="39"/>
      <c r="F83" s="29" t="str">
        <f>F12</f>
        <v>Psáry</v>
      </c>
      <c r="G83" s="39"/>
      <c r="H83" s="39"/>
      <c r="I83" s="31" t="s">
        <v>24</v>
      </c>
      <c r="J83" s="62" t="str">
        <f>IF(J12="","",J12)</f>
        <v>17. 5. 2021</v>
      </c>
      <c r="K83" s="39"/>
      <c r="L83" s="110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6.95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110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5.2" customHeight="1">
      <c r="A85" s="37"/>
      <c r="B85" s="38"/>
      <c r="C85" s="31" t="s">
        <v>28</v>
      </c>
      <c r="D85" s="39"/>
      <c r="E85" s="39"/>
      <c r="F85" s="29" t="str">
        <f>E15</f>
        <v>Obec Psáry</v>
      </c>
      <c r="G85" s="39"/>
      <c r="H85" s="39"/>
      <c r="I85" s="31" t="s">
        <v>36</v>
      </c>
      <c r="J85" s="35" t="str">
        <f>E21</f>
        <v>AllPlan Projekt s.r.o.</v>
      </c>
      <c r="K85" s="39"/>
      <c r="L85" s="110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5.2" customHeight="1">
      <c r="A86" s="37"/>
      <c r="B86" s="38"/>
      <c r="C86" s="31" t="s">
        <v>34</v>
      </c>
      <c r="D86" s="39"/>
      <c r="E86" s="39"/>
      <c r="F86" s="29" t="str">
        <f>IF(E18="","",E18)</f>
        <v>Vyplň údaj</v>
      </c>
      <c r="G86" s="39"/>
      <c r="H86" s="39"/>
      <c r="I86" s="31" t="s">
        <v>41</v>
      </c>
      <c r="J86" s="35" t="str">
        <f>E24</f>
        <v>Křišťál</v>
      </c>
      <c r="K86" s="39"/>
      <c r="L86" s="110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0.35" customHeight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110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11" customFormat="1" ht="29.25" customHeight="1">
      <c r="A88" s="150"/>
      <c r="B88" s="151"/>
      <c r="C88" s="152" t="s">
        <v>121</v>
      </c>
      <c r="D88" s="153" t="s">
        <v>64</v>
      </c>
      <c r="E88" s="153" t="s">
        <v>60</v>
      </c>
      <c r="F88" s="153" t="s">
        <v>61</v>
      </c>
      <c r="G88" s="153" t="s">
        <v>122</v>
      </c>
      <c r="H88" s="153" t="s">
        <v>123</v>
      </c>
      <c r="I88" s="153" t="s">
        <v>124</v>
      </c>
      <c r="J88" s="153" t="s">
        <v>108</v>
      </c>
      <c r="K88" s="154" t="s">
        <v>125</v>
      </c>
      <c r="L88" s="155"/>
      <c r="M88" s="71" t="s">
        <v>39</v>
      </c>
      <c r="N88" s="72" t="s">
        <v>49</v>
      </c>
      <c r="O88" s="72" t="s">
        <v>126</v>
      </c>
      <c r="P88" s="72" t="s">
        <v>127</v>
      </c>
      <c r="Q88" s="72" t="s">
        <v>128</v>
      </c>
      <c r="R88" s="72" t="s">
        <v>129</v>
      </c>
      <c r="S88" s="72" t="s">
        <v>130</v>
      </c>
      <c r="T88" s="73" t="s">
        <v>131</v>
      </c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</row>
    <row r="89" spans="1:63" s="2" customFormat="1" ht="22.9" customHeight="1">
      <c r="A89" s="37"/>
      <c r="B89" s="38"/>
      <c r="C89" s="78" t="s">
        <v>132</v>
      </c>
      <c r="D89" s="39"/>
      <c r="E89" s="39"/>
      <c r="F89" s="39"/>
      <c r="G89" s="39"/>
      <c r="H89" s="39"/>
      <c r="I89" s="39"/>
      <c r="J89" s="156">
        <f>BK89</f>
        <v>0</v>
      </c>
      <c r="K89" s="39"/>
      <c r="L89" s="42"/>
      <c r="M89" s="74"/>
      <c r="N89" s="157"/>
      <c r="O89" s="75"/>
      <c r="P89" s="158">
        <f>P90+P327+P336</f>
        <v>0</v>
      </c>
      <c r="Q89" s="75"/>
      <c r="R89" s="158">
        <f>R90+R327+R336</f>
        <v>190.77774895000002</v>
      </c>
      <c r="S89" s="75"/>
      <c r="T89" s="159">
        <f>T90+T327+T336</f>
        <v>158.553795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T89" s="19" t="s">
        <v>78</v>
      </c>
      <c r="AU89" s="19" t="s">
        <v>109</v>
      </c>
      <c r="BK89" s="160">
        <f>BK90+BK327+BK336</f>
        <v>0</v>
      </c>
    </row>
    <row r="90" spans="2:63" s="12" customFormat="1" ht="25.9" customHeight="1">
      <c r="B90" s="161"/>
      <c r="C90" s="162"/>
      <c r="D90" s="163" t="s">
        <v>78</v>
      </c>
      <c r="E90" s="164" t="s">
        <v>133</v>
      </c>
      <c r="F90" s="164" t="s">
        <v>134</v>
      </c>
      <c r="G90" s="162"/>
      <c r="H90" s="162"/>
      <c r="I90" s="165"/>
      <c r="J90" s="166">
        <f>BK90</f>
        <v>0</v>
      </c>
      <c r="K90" s="162"/>
      <c r="L90" s="167"/>
      <c r="M90" s="168"/>
      <c r="N90" s="169"/>
      <c r="O90" s="169"/>
      <c r="P90" s="170">
        <f>P91+P222+P280+P312+P324</f>
        <v>0</v>
      </c>
      <c r="Q90" s="169"/>
      <c r="R90" s="170">
        <f>R91+R222+R280+R312+R324</f>
        <v>179.32261011</v>
      </c>
      <c r="S90" s="169"/>
      <c r="T90" s="171">
        <f>T91+T222+T280+T312+T324</f>
        <v>158.553795</v>
      </c>
      <c r="AR90" s="172" t="s">
        <v>87</v>
      </c>
      <c r="AT90" s="173" t="s">
        <v>78</v>
      </c>
      <c r="AU90" s="173" t="s">
        <v>79</v>
      </c>
      <c r="AY90" s="172" t="s">
        <v>135</v>
      </c>
      <c r="BK90" s="174">
        <f>BK91+BK222+BK280+BK312+BK324</f>
        <v>0</v>
      </c>
    </row>
    <row r="91" spans="2:63" s="12" customFormat="1" ht="22.9" customHeight="1">
      <c r="B91" s="161"/>
      <c r="C91" s="162"/>
      <c r="D91" s="163" t="s">
        <v>78</v>
      </c>
      <c r="E91" s="175" t="s">
        <v>87</v>
      </c>
      <c r="F91" s="175" t="s">
        <v>136</v>
      </c>
      <c r="G91" s="162"/>
      <c r="H91" s="162"/>
      <c r="I91" s="165"/>
      <c r="J91" s="176">
        <f>BK91</f>
        <v>0</v>
      </c>
      <c r="K91" s="162"/>
      <c r="L91" s="167"/>
      <c r="M91" s="168"/>
      <c r="N91" s="169"/>
      <c r="O91" s="169"/>
      <c r="P91" s="170">
        <f>SUM(P92:P221)</f>
        <v>0</v>
      </c>
      <c r="Q91" s="169"/>
      <c r="R91" s="170">
        <f>SUM(R92:R221)</f>
        <v>1.481505</v>
      </c>
      <c r="S91" s="169"/>
      <c r="T91" s="171">
        <f>SUM(T92:T221)</f>
        <v>144.276045</v>
      </c>
      <c r="AR91" s="172" t="s">
        <v>87</v>
      </c>
      <c r="AT91" s="173" t="s">
        <v>78</v>
      </c>
      <c r="AU91" s="173" t="s">
        <v>87</v>
      </c>
      <c r="AY91" s="172" t="s">
        <v>135</v>
      </c>
      <c r="BK91" s="174">
        <f>SUM(BK92:BK221)</f>
        <v>0</v>
      </c>
    </row>
    <row r="92" spans="1:65" s="2" customFormat="1" ht="37.9" customHeight="1">
      <c r="A92" s="37"/>
      <c r="B92" s="38"/>
      <c r="C92" s="177" t="s">
        <v>87</v>
      </c>
      <c r="D92" s="177" t="s">
        <v>137</v>
      </c>
      <c r="E92" s="178" t="s">
        <v>138</v>
      </c>
      <c r="F92" s="179" t="s">
        <v>139</v>
      </c>
      <c r="G92" s="180" t="s">
        <v>95</v>
      </c>
      <c r="H92" s="181">
        <v>10</v>
      </c>
      <c r="I92" s="182"/>
      <c r="J92" s="183">
        <f>ROUND(I92*H92,2)</f>
        <v>0</v>
      </c>
      <c r="K92" s="179" t="s">
        <v>140</v>
      </c>
      <c r="L92" s="42"/>
      <c r="M92" s="184" t="s">
        <v>39</v>
      </c>
      <c r="N92" s="185" t="s">
        <v>50</v>
      </c>
      <c r="O92" s="67"/>
      <c r="P92" s="186">
        <f>O92*H92</f>
        <v>0</v>
      </c>
      <c r="Q92" s="186">
        <v>0</v>
      </c>
      <c r="R92" s="186">
        <f>Q92*H92</f>
        <v>0</v>
      </c>
      <c r="S92" s="186">
        <v>0.26</v>
      </c>
      <c r="T92" s="187">
        <f>S92*H92</f>
        <v>2.6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188" t="s">
        <v>141</v>
      </c>
      <c r="AT92" s="188" t="s">
        <v>137</v>
      </c>
      <c r="AU92" s="188" t="s">
        <v>89</v>
      </c>
      <c r="AY92" s="19" t="s">
        <v>135</v>
      </c>
      <c r="BE92" s="189">
        <f>IF(N92="základní",J92,0)</f>
        <v>0</v>
      </c>
      <c r="BF92" s="189">
        <f>IF(N92="snížená",J92,0)</f>
        <v>0</v>
      </c>
      <c r="BG92" s="189">
        <f>IF(N92="zákl. přenesená",J92,0)</f>
        <v>0</v>
      </c>
      <c r="BH92" s="189">
        <f>IF(N92="sníž. přenesená",J92,0)</f>
        <v>0</v>
      </c>
      <c r="BI92" s="189">
        <f>IF(N92="nulová",J92,0)</f>
        <v>0</v>
      </c>
      <c r="BJ92" s="19" t="s">
        <v>87</v>
      </c>
      <c r="BK92" s="189">
        <f>ROUND(I92*H92,2)</f>
        <v>0</v>
      </c>
      <c r="BL92" s="19" t="s">
        <v>141</v>
      </c>
      <c r="BM92" s="188" t="s">
        <v>142</v>
      </c>
    </row>
    <row r="93" spans="2:51" s="13" customFormat="1" ht="12">
      <c r="B93" s="190"/>
      <c r="C93" s="191"/>
      <c r="D93" s="192" t="s">
        <v>143</v>
      </c>
      <c r="E93" s="193" t="s">
        <v>39</v>
      </c>
      <c r="F93" s="194" t="s">
        <v>144</v>
      </c>
      <c r="G93" s="191"/>
      <c r="H93" s="195">
        <v>10</v>
      </c>
      <c r="I93" s="196"/>
      <c r="J93" s="191"/>
      <c r="K93" s="191"/>
      <c r="L93" s="197"/>
      <c r="M93" s="198"/>
      <c r="N93" s="199"/>
      <c r="O93" s="199"/>
      <c r="P93" s="199"/>
      <c r="Q93" s="199"/>
      <c r="R93" s="199"/>
      <c r="S93" s="199"/>
      <c r="T93" s="200"/>
      <c r="AT93" s="201" t="s">
        <v>143</v>
      </c>
      <c r="AU93" s="201" t="s">
        <v>89</v>
      </c>
      <c r="AV93" s="13" t="s">
        <v>89</v>
      </c>
      <c r="AW93" s="13" t="s">
        <v>40</v>
      </c>
      <c r="AX93" s="13" t="s">
        <v>87</v>
      </c>
      <c r="AY93" s="201" t="s">
        <v>135</v>
      </c>
    </row>
    <row r="94" spans="1:65" s="2" customFormat="1" ht="37.9" customHeight="1">
      <c r="A94" s="37"/>
      <c r="B94" s="38"/>
      <c r="C94" s="177" t="s">
        <v>89</v>
      </c>
      <c r="D94" s="177" t="s">
        <v>137</v>
      </c>
      <c r="E94" s="178" t="s">
        <v>145</v>
      </c>
      <c r="F94" s="179" t="s">
        <v>146</v>
      </c>
      <c r="G94" s="180" t="s">
        <v>95</v>
      </c>
      <c r="H94" s="181">
        <v>1.5</v>
      </c>
      <c r="I94" s="182"/>
      <c r="J94" s="183">
        <f>ROUND(I94*H94,2)</f>
        <v>0</v>
      </c>
      <c r="K94" s="179" t="s">
        <v>140</v>
      </c>
      <c r="L94" s="42"/>
      <c r="M94" s="184" t="s">
        <v>39</v>
      </c>
      <c r="N94" s="185" t="s">
        <v>50</v>
      </c>
      <c r="O94" s="67"/>
      <c r="P94" s="186">
        <f>O94*H94</f>
        <v>0</v>
      </c>
      <c r="Q94" s="186">
        <v>0</v>
      </c>
      <c r="R94" s="186">
        <f>Q94*H94</f>
        <v>0</v>
      </c>
      <c r="S94" s="186">
        <v>0.26</v>
      </c>
      <c r="T94" s="187">
        <f>S94*H94</f>
        <v>0.39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188" t="s">
        <v>141</v>
      </c>
      <c r="AT94" s="188" t="s">
        <v>137</v>
      </c>
      <c r="AU94" s="188" t="s">
        <v>89</v>
      </c>
      <c r="AY94" s="19" t="s">
        <v>135</v>
      </c>
      <c r="BE94" s="189">
        <f>IF(N94="základní",J94,0)</f>
        <v>0</v>
      </c>
      <c r="BF94" s="189">
        <f>IF(N94="snížená",J94,0)</f>
        <v>0</v>
      </c>
      <c r="BG94" s="189">
        <f>IF(N94="zákl. přenesená",J94,0)</f>
        <v>0</v>
      </c>
      <c r="BH94" s="189">
        <f>IF(N94="sníž. přenesená",J94,0)</f>
        <v>0</v>
      </c>
      <c r="BI94" s="189">
        <f>IF(N94="nulová",J94,0)</f>
        <v>0</v>
      </c>
      <c r="BJ94" s="19" t="s">
        <v>87</v>
      </c>
      <c r="BK94" s="189">
        <f>ROUND(I94*H94,2)</f>
        <v>0</v>
      </c>
      <c r="BL94" s="19" t="s">
        <v>141</v>
      </c>
      <c r="BM94" s="188" t="s">
        <v>147</v>
      </c>
    </row>
    <row r="95" spans="2:51" s="13" customFormat="1" ht="12">
      <c r="B95" s="190"/>
      <c r="C95" s="191"/>
      <c r="D95" s="192" t="s">
        <v>143</v>
      </c>
      <c r="E95" s="193" t="s">
        <v>39</v>
      </c>
      <c r="F95" s="194" t="s">
        <v>148</v>
      </c>
      <c r="G95" s="191"/>
      <c r="H95" s="195">
        <v>1.5</v>
      </c>
      <c r="I95" s="196"/>
      <c r="J95" s="191"/>
      <c r="K95" s="191"/>
      <c r="L95" s="197"/>
      <c r="M95" s="198"/>
      <c r="N95" s="199"/>
      <c r="O95" s="199"/>
      <c r="P95" s="199"/>
      <c r="Q95" s="199"/>
      <c r="R95" s="199"/>
      <c r="S95" s="199"/>
      <c r="T95" s="200"/>
      <c r="AT95" s="201" t="s">
        <v>143</v>
      </c>
      <c r="AU95" s="201" t="s">
        <v>89</v>
      </c>
      <c r="AV95" s="13" t="s">
        <v>89</v>
      </c>
      <c r="AW95" s="13" t="s">
        <v>40</v>
      </c>
      <c r="AX95" s="13" t="s">
        <v>79</v>
      </c>
      <c r="AY95" s="201" t="s">
        <v>135</v>
      </c>
    </row>
    <row r="96" spans="2:51" s="14" customFormat="1" ht="12">
      <c r="B96" s="202"/>
      <c r="C96" s="203"/>
      <c r="D96" s="192" t="s">
        <v>143</v>
      </c>
      <c r="E96" s="204" t="s">
        <v>39</v>
      </c>
      <c r="F96" s="205" t="s">
        <v>149</v>
      </c>
      <c r="G96" s="203"/>
      <c r="H96" s="206">
        <v>1.5</v>
      </c>
      <c r="I96" s="207"/>
      <c r="J96" s="203"/>
      <c r="K96" s="203"/>
      <c r="L96" s="208"/>
      <c r="M96" s="209"/>
      <c r="N96" s="210"/>
      <c r="O96" s="210"/>
      <c r="P96" s="210"/>
      <c r="Q96" s="210"/>
      <c r="R96" s="210"/>
      <c r="S96" s="210"/>
      <c r="T96" s="211"/>
      <c r="AT96" s="212" t="s">
        <v>143</v>
      </c>
      <c r="AU96" s="212" t="s">
        <v>89</v>
      </c>
      <c r="AV96" s="14" t="s">
        <v>141</v>
      </c>
      <c r="AW96" s="14" t="s">
        <v>40</v>
      </c>
      <c r="AX96" s="14" t="s">
        <v>87</v>
      </c>
      <c r="AY96" s="212" t="s">
        <v>135</v>
      </c>
    </row>
    <row r="97" spans="1:65" s="2" customFormat="1" ht="24.2" customHeight="1">
      <c r="A97" s="37"/>
      <c r="B97" s="38"/>
      <c r="C97" s="177" t="s">
        <v>150</v>
      </c>
      <c r="D97" s="177" t="s">
        <v>137</v>
      </c>
      <c r="E97" s="178" t="s">
        <v>151</v>
      </c>
      <c r="F97" s="179" t="s">
        <v>152</v>
      </c>
      <c r="G97" s="180" t="s">
        <v>95</v>
      </c>
      <c r="H97" s="181">
        <v>4.725</v>
      </c>
      <c r="I97" s="182"/>
      <c r="J97" s="183">
        <f>ROUND(I97*H97,2)</f>
        <v>0</v>
      </c>
      <c r="K97" s="179" t="s">
        <v>140</v>
      </c>
      <c r="L97" s="42"/>
      <c r="M97" s="184" t="s">
        <v>39</v>
      </c>
      <c r="N97" s="185" t="s">
        <v>50</v>
      </c>
      <c r="O97" s="67"/>
      <c r="P97" s="186">
        <f>O97*H97</f>
        <v>0</v>
      </c>
      <c r="Q97" s="186">
        <v>0</v>
      </c>
      <c r="R97" s="186">
        <f>Q97*H97</f>
        <v>0</v>
      </c>
      <c r="S97" s="186">
        <v>0.295</v>
      </c>
      <c r="T97" s="187">
        <f>S97*H97</f>
        <v>1.3938749999999998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88" t="s">
        <v>141</v>
      </c>
      <c r="AT97" s="188" t="s">
        <v>137</v>
      </c>
      <c r="AU97" s="188" t="s">
        <v>89</v>
      </c>
      <c r="AY97" s="19" t="s">
        <v>135</v>
      </c>
      <c r="BE97" s="189">
        <f>IF(N97="základní",J97,0)</f>
        <v>0</v>
      </c>
      <c r="BF97" s="189">
        <f>IF(N97="snížená",J97,0)</f>
        <v>0</v>
      </c>
      <c r="BG97" s="189">
        <f>IF(N97="zákl. přenesená",J97,0)</f>
        <v>0</v>
      </c>
      <c r="BH97" s="189">
        <f>IF(N97="sníž. přenesená",J97,0)</f>
        <v>0</v>
      </c>
      <c r="BI97" s="189">
        <f>IF(N97="nulová",J97,0)</f>
        <v>0</v>
      </c>
      <c r="BJ97" s="19" t="s">
        <v>87</v>
      </c>
      <c r="BK97" s="189">
        <f>ROUND(I97*H97,2)</f>
        <v>0</v>
      </c>
      <c r="BL97" s="19" t="s">
        <v>141</v>
      </c>
      <c r="BM97" s="188" t="s">
        <v>153</v>
      </c>
    </row>
    <row r="98" spans="2:51" s="13" customFormat="1" ht="12">
      <c r="B98" s="190"/>
      <c r="C98" s="191"/>
      <c r="D98" s="192" t="s">
        <v>143</v>
      </c>
      <c r="E98" s="193" t="s">
        <v>39</v>
      </c>
      <c r="F98" s="194" t="s">
        <v>154</v>
      </c>
      <c r="G98" s="191"/>
      <c r="H98" s="195">
        <v>1.975</v>
      </c>
      <c r="I98" s="196"/>
      <c r="J98" s="191"/>
      <c r="K98" s="191"/>
      <c r="L98" s="197"/>
      <c r="M98" s="198"/>
      <c r="N98" s="199"/>
      <c r="O98" s="199"/>
      <c r="P98" s="199"/>
      <c r="Q98" s="199"/>
      <c r="R98" s="199"/>
      <c r="S98" s="199"/>
      <c r="T98" s="200"/>
      <c r="AT98" s="201" t="s">
        <v>143</v>
      </c>
      <c r="AU98" s="201" t="s">
        <v>89</v>
      </c>
      <c r="AV98" s="13" t="s">
        <v>89</v>
      </c>
      <c r="AW98" s="13" t="s">
        <v>40</v>
      </c>
      <c r="AX98" s="13" t="s">
        <v>79</v>
      </c>
      <c r="AY98" s="201" t="s">
        <v>135</v>
      </c>
    </row>
    <row r="99" spans="2:51" s="13" customFormat="1" ht="12">
      <c r="B99" s="190"/>
      <c r="C99" s="191"/>
      <c r="D99" s="192" t="s">
        <v>143</v>
      </c>
      <c r="E99" s="193" t="s">
        <v>39</v>
      </c>
      <c r="F99" s="194" t="s">
        <v>155</v>
      </c>
      <c r="G99" s="191"/>
      <c r="H99" s="195">
        <v>2.75</v>
      </c>
      <c r="I99" s="196"/>
      <c r="J99" s="191"/>
      <c r="K99" s="191"/>
      <c r="L99" s="197"/>
      <c r="M99" s="198"/>
      <c r="N99" s="199"/>
      <c r="O99" s="199"/>
      <c r="P99" s="199"/>
      <c r="Q99" s="199"/>
      <c r="R99" s="199"/>
      <c r="S99" s="199"/>
      <c r="T99" s="200"/>
      <c r="AT99" s="201" t="s">
        <v>143</v>
      </c>
      <c r="AU99" s="201" t="s">
        <v>89</v>
      </c>
      <c r="AV99" s="13" t="s">
        <v>89</v>
      </c>
      <c r="AW99" s="13" t="s">
        <v>40</v>
      </c>
      <c r="AX99" s="13" t="s">
        <v>79</v>
      </c>
      <c r="AY99" s="201" t="s">
        <v>135</v>
      </c>
    </row>
    <row r="100" spans="2:51" s="14" customFormat="1" ht="12">
      <c r="B100" s="202"/>
      <c r="C100" s="203"/>
      <c r="D100" s="192" t="s">
        <v>143</v>
      </c>
      <c r="E100" s="204" t="s">
        <v>39</v>
      </c>
      <c r="F100" s="205" t="s">
        <v>149</v>
      </c>
      <c r="G100" s="203"/>
      <c r="H100" s="206">
        <v>4.725</v>
      </c>
      <c r="I100" s="207"/>
      <c r="J100" s="203"/>
      <c r="K100" s="203"/>
      <c r="L100" s="208"/>
      <c r="M100" s="209"/>
      <c r="N100" s="210"/>
      <c r="O100" s="210"/>
      <c r="P100" s="210"/>
      <c r="Q100" s="210"/>
      <c r="R100" s="210"/>
      <c r="S100" s="210"/>
      <c r="T100" s="211"/>
      <c r="AT100" s="212" t="s">
        <v>143</v>
      </c>
      <c r="AU100" s="212" t="s">
        <v>89</v>
      </c>
      <c r="AV100" s="14" t="s">
        <v>141</v>
      </c>
      <c r="AW100" s="14" t="s">
        <v>40</v>
      </c>
      <c r="AX100" s="14" t="s">
        <v>87</v>
      </c>
      <c r="AY100" s="212" t="s">
        <v>135</v>
      </c>
    </row>
    <row r="101" spans="1:65" s="2" customFormat="1" ht="37.9" customHeight="1">
      <c r="A101" s="37"/>
      <c r="B101" s="38"/>
      <c r="C101" s="177" t="s">
        <v>141</v>
      </c>
      <c r="D101" s="177" t="s">
        <v>137</v>
      </c>
      <c r="E101" s="178" t="s">
        <v>156</v>
      </c>
      <c r="F101" s="179" t="s">
        <v>157</v>
      </c>
      <c r="G101" s="180" t="s">
        <v>95</v>
      </c>
      <c r="H101" s="181">
        <v>21.36</v>
      </c>
      <c r="I101" s="182"/>
      <c r="J101" s="183">
        <f>ROUND(I101*H101,2)</f>
        <v>0</v>
      </c>
      <c r="K101" s="179" t="s">
        <v>140</v>
      </c>
      <c r="L101" s="42"/>
      <c r="M101" s="184" t="s">
        <v>39</v>
      </c>
      <c r="N101" s="185" t="s">
        <v>50</v>
      </c>
      <c r="O101" s="67"/>
      <c r="P101" s="186">
        <f>O101*H101</f>
        <v>0</v>
      </c>
      <c r="Q101" s="186">
        <v>0</v>
      </c>
      <c r="R101" s="186">
        <f>Q101*H101</f>
        <v>0</v>
      </c>
      <c r="S101" s="186">
        <v>0.295</v>
      </c>
      <c r="T101" s="187">
        <f>S101*H101</f>
        <v>6.3012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88" t="s">
        <v>141</v>
      </c>
      <c r="AT101" s="188" t="s">
        <v>137</v>
      </c>
      <c r="AU101" s="188" t="s">
        <v>89</v>
      </c>
      <c r="AY101" s="19" t="s">
        <v>135</v>
      </c>
      <c r="BE101" s="189">
        <f>IF(N101="základní",J101,0)</f>
        <v>0</v>
      </c>
      <c r="BF101" s="189">
        <f>IF(N101="snížená",J101,0)</f>
        <v>0</v>
      </c>
      <c r="BG101" s="189">
        <f>IF(N101="zákl. přenesená",J101,0)</f>
        <v>0</v>
      </c>
      <c r="BH101" s="189">
        <f>IF(N101="sníž. přenesená",J101,0)</f>
        <v>0</v>
      </c>
      <c r="BI101" s="189">
        <f>IF(N101="nulová",J101,0)</f>
        <v>0</v>
      </c>
      <c r="BJ101" s="19" t="s">
        <v>87</v>
      </c>
      <c r="BK101" s="189">
        <f>ROUND(I101*H101,2)</f>
        <v>0</v>
      </c>
      <c r="BL101" s="19" t="s">
        <v>141</v>
      </c>
      <c r="BM101" s="188" t="s">
        <v>158</v>
      </c>
    </row>
    <row r="102" spans="2:51" s="13" customFormat="1" ht="12">
      <c r="B102" s="190"/>
      <c r="C102" s="191"/>
      <c r="D102" s="192" t="s">
        <v>143</v>
      </c>
      <c r="E102" s="193" t="s">
        <v>39</v>
      </c>
      <c r="F102" s="194" t="s">
        <v>159</v>
      </c>
      <c r="G102" s="191"/>
      <c r="H102" s="195">
        <v>21.36</v>
      </c>
      <c r="I102" s="196"/>
      <c r="J102" s="191"/>
      <c r="K102" s="191"/>
      <c r="L102" s="197"/>
      <c r="M102" s="198"/>
      <c r="N102" s="199"/>
      <c r="O102" s="199"/>
      <c r="P102" s="199"/>
      <c r="Q102" s="199"/>
      <c r="R102" s="199"/>
      <c r="S102" s="199"/>
      <c r="T102" s="200"/>
      <c r="AT102" s="201" t="s">
        <v>143</v>
      </c>
      <c r="AU102" s="201" t="s">
        <v>89</v>
      </c>
      <c r="AV102" s="13" t="s">
        <v>89</v>
      </c>
      <c r="AW102" s="13" t="s">
        <v>40</v>
      </c>
      <c r="AX102" s="13" t="s">
        <v>87</v>
      </c>
      <c r="AY102" s="201" t="s">
        <v>135</v>
      </c>
    </row>
    <row r="103" spans="1:65" s="2" customFormat="1" ht="37.9" customHeight="1">
      <c r="A103" s="37"/>
      <c r="B103" s="38"/>
      <c r="C103" s="177" t="s">
        <v>160</v>
      </c>
      <c r="D103" s="177" t="s">
        <v>137</v>
      </c>
      <c r="E103" s="178" t="s">
        <v>161</v>
      </c>
      <c r="F103" s="179" t="s">
        <v>162</v>
      </c>
      <c r="G103" s="180" t="s">
        <v>95</v>
      </c>
      <c r="H103" s="181">
        <v>62.62</v>
      </c>
      <c r="I103" s="182"/>
      <c r="J103" s="183">
        <f>ROUND(I103*H103,2)</f>
        <v>0</v>
      </c>
      <c r="K103" s="179" t="s">
        <v>140</v>
      </c>
      <c r="L103" s="42"/>
      <c r="M103" s="184" t="s">
        <v>39</v>
      </c>
      <c r="N103" s="185" t="s">
        <v>50</v>
      </c>
      <c r="O103" s="67"/>
      <c r="P103" s="186">
        <f>O103*H103</f>
        <v>0</v>
      </c>
      <c r="Q103" s="186">
        <v>0</v>
      </c>
      <c r="R103" s="186">
        <f>Q103*H103</f>
        <v>0</v>
      </c>
      <c r="S103" s="186">
        <v>0.44</v>
      </c>
      <c r="T103" s="187">
        <f>S103*H103</f>
        <v>27.552799999999998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88" t="s">
        <v>141</v>
      </c>
      <c r="AT103" s="188" t="s">
        <v>137</v>
      </c>
      <c r="AU103" s="188" t="s">
        <v>89</v>
      </c>
      <c r="AY103" s="19" t="s">
        <v>135</v>
      </c>
      <c r="BE103" s="189">
        <f>IF(N103="základní",J103,0)</f>
        <v>0</v>
      </c>
      <c r="BF103" s="189">
        <f>IF(N103="snížená",J103,0)</f>
        <v>0</v>
      </c>
      <c r="BG103" s="189">
        <f>IF(N103="zákl. přenesená",J103,0)</f>
        <v>0</v>
      </c>
      <c r="BH103" s="189">
        <f>IF(N103="sníž. přenesená",J103,0)</f>
        <v>0</v>
      </c>
      <c r="BI103" s="189">
        <f>IF(N103="nulová",J103,0)</f>
        <v>0</v>
      </c>
      <c r="BJ103" s="19" t="s">
        <v>87</v>
      </c>
      <c r="BK103" s="189">
        <f>ROUND(I103*H103,2)</f>
        <v>0</v>
      </c>
      <c r="BL103" s="19" t="s">
        <v>141</v>
      </c>
      <c r="BM103" s="188" t="s">
        <v>163</v>
      </c>
    </row>
    <row r="104" spans="2:51" s="13" customFormat="1" ht="12">
      <c r="B104" s="190"/>
      <c r="C104" s="191"/>
      <c r="D104" s="192" t="s">
        <v>143</v>
      </c>
      <c r="E104" s="193" t="s">
        <v>39</v>
      </c>
      <c r="F104" s="194" t="s">
        <v>164</v>
      </c>
      <c r="G104" s="191"/>
      <c r="H104" s="195">
        <v>62.62</v>
      </c>
      <c r="I104" s="196"/>
      <c r="J104" s="191"/>
      <c r="K104" s="191"/>
      <c r="L104" s="197"/>
      <c r="M104" s="198"/>
      <c r="N104" s="199"/>
      <c r="O104" s="199"/>
      <c r="P104" s="199"/>
      <c r="Q104" s="199"/>
      <c r="R104" s="199"/>
      <c r="S104" s="199"/>
      <c r="T104" s="200"/>
      <c r="AT104" s="201" t="s">
        <v>143</v>
      </c>
      <c r="AU104" s="201" t="s">
        <v>89</v>
      </c>
      <c r="AV104" s="13" t="s">
        <v>89</v>
      </c>
      <c r="AW104" s="13" t="s">
        <v>40</v>
      </c>
      <c r="AX104" s="13" t="s">
        <v>87</v>
      </c>
      <c r="AY104" s="201" t="s">
        <v>135</v>
      </c>
    </row>
    <row r="105" spans="1:65" s="2" customFormat="1" ht="37.9" customHeight="1">
      <c r="A105" s="37"/>
      <c r="B105" s="38"/>
      <c r="C105" s="177" t="s">
        <v>165</v>
      </c>
      <c r="D105" s="177" t="s">
        <v>137</v>
      </c>
      <c r="E105" s="178" t="s">
        <v>166</v>
      </c>
      <c r="F105" s="179" t="s">
        <v>167</v>
      </c>
      <c r="G105" s="180" t="s">
        <v>95</v>
      </c>
      <c r="H105" s="181">
        <v>1.5</v>
      </c>
      <c r="I105" s="182"/>
      <c r="J105" s="183">
        <f>ROUND(I105*H105,2)</f>
        <v>0</v>
      </c>
      <c r="K105" s="179" t="s">
        <v>140</v>
      </c>
      <c r="L105" s="42"/>
      <c r="M105" s="184" t="s">
        <v>39</v>
      </c>
      <c r="N105" s="185" t="s">
        <v>50</v>
      </c>
      <c r="O105" s="67"/>
      <c r="P105" s="186">
        <f>O105*H105</f>
        <v>0</v>
      </c>
      <c r="Q105" s="186">
        <v>0</v>
      </c>
      <c r="R105" s="186">
        <f>Q105*H105</f>
        <v>0</v>
      </c>
      <c r="S105" s="186">
        <v>0.29</v>
      </c>
      <c r="T105" s="187">
        <f>S105*H105</f>
        <v>0.43499999999999994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88" t="s">
        <v>141</v>
      </c>
      <c r="AT105" s="188" t="s">
        <v>137</v>
      </c>
      <c r="AU105" s="188" t="s">
        <v>89</v>
      </c>
      <c r="AY105" s="19" t="s">
        <v>135</v>
      </c>
      <c r="BE105" s="189">
        <f>IF(N105="základní",J105,0)</f>
        <v>0</v>
      </c>
      <c r="BF105" s="189">
        <f>IF(N105="snížená",J105,0)</f>
        <v>0</v>
      </c>
      <c r="BG105" s="189">
        <f>IF(N105="zákl. přenesená",J105,0)</f>
        <v>0</v>
      </c>
      <c r="BH105" s="189">
        <f>IF(N105="sníž. přenesená",J105,0)</f>
        <v>0</v>
      </c>
      <c r="BI105" s="189">
        <f>IF(N105="nulová",J105,0)</f>
        <v>0</v>
      </c>
      <c r="BJ105" s="19" t="s">
        <v>87</v>
      </c>
      <c r="BK105" s="189">
        <f>ROUND(I105*H105,2)</f>
        <v>0</v>
      </c>
      <c r="BL105" s="19" t="s">
        <v>141</v>
      </c>
      <c r="BM105" s="188" t="s">
        <v>168</v>
      </c>
    </row>
    <row r="106" spans="2:51" s="13" customFormat="1" ht="12">
      <c r="B106" s="190"/>
      <c r="C106" s="191"/>
      <c r="D106" s="192" t="s">
        <v>143</v>
      </c>
      <c r="E106" s="193" t="s">
        <v>39</v>
      </c>
      <c r="F106" s="194" t="s">
        <v>169</v>
      </c>
      <c r="G106" s="191"/>
      <c r="H106" s="195">
        <v>1.5</v>
      </c>
      <c r="I106" s="196"/>
      <c r="J106" s="191"/>
      <c r="K106" s="191"/>
      <c r="L106" s="197"/>
      <c r="M106" s="198"/>
      <c r="N106" s="199"/>
      <c r="O106" s="199"/>
      <c r="P106" s="199"/>
      <c r="Q106" s="199"/>
      <c r="R106" s="199"/>
      <c r="S106" s="199"/>
      <c r="T106" s="200"/>
      <c r="AT106" s="201" t="s">
        <v>143</v>
      </c>
      <c r="AU106" s="201" t="s">
        <v>89</v>
      </c>
      <c r="AV106" s="13" t="s">
        <v>89</v>
      </c>
      <c r="AW106" s="13" t="s">
        <v>40</v>
      </c>
      <c r="AX106" s="13" t="s">
        <v>87</v>
      </c>
      <c r="AY106" s="201" t="s">
        <v>135</v>
      </c>
    </row>
    <row r="107" spans="1:65" s="2" customFormat="1" ht="37.9" customHeight="1">
      <c r="A107" s="37"/>
      <c r="B107" s="38"/>
      <c r="C107" s="177" t="s">
        <v>170</v>
      </c>
      <c r="D107" s="177" t="s">
        <v>137</v>
      </c>
      <c r="E107" s="178" t="s">
        <v>171</v>
      </c>
      <c r="F107" s="179" t="s">
        <v>172</v>
      </c>
      <c r="G107" s="180" t="s">
        <v>95</v>
      </c>
      <c r="H107" s="181">
        <v>119.25</v>
      </c>
      <c r="I107" s="182"/>
      <c r="J107" s="183">
        <f>ROUND(I107*H107,2)</f>
        <v>0</v>
      </c>
      <c r="K107" s="179" t="s">
        <v>140</v>
      </c>
      <c r="L107" s="42"/>
      <c r="M107" s="184" t="s">
        <v>39</v>
      </c>
      <c r="N107" s="185" t="s">
        <v>50</v>
      </c>
      <c r="O107" s="67"/>
      <c r="P107" s="186">
        <f>O107*H107</f>
        <v>0</v>
      </c>
      <c r="Q107" s="186">
        <v>0</v>
      </c>
      <c r="R107" s="186">
        <f>Q107*H107</f>
        <v>0</v>
      </c>
      <c r="S107" s="186">
        <v>0.44</v>
      </c>
      <c r="T107" s="187">
        <f>S107*H107</f>
        <v>52.47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88" t="s">
        <v>141</v>
      </c>
      <c r="AT107" s="188" t="s">
        <v>137</v>
      </c>
      <c r="AU107" s="188" t="s">
        <v>89</v>
      </c>
      <c r="AY107" s="19" t="s">
        <v>135</v>
      </c>
      <c r="BE107" s="189">
        <f>IF(N107="základní",J107,0)</f>
        <v>0</v>
      </c>
      <c r="BF107" s="189">
        <f>IF(N107="snížená",J107,0)</f>
        <v>0</v>
      </c>
      <c r="BG107" s="189">
        <f>IF(N107="zákl. přenesená",J107,0)</f>
        <v>0</v>
      </c>
      <c r="BH107" s="189">
        <f>IF(N107="sníž. přenesená",J107,0)</f>
        <v>0</v>
      </c>
      <c r="BI107" s="189">
        <f>IF(N107="nulová",J107,0)</f>
        <v>0</v>
      </c>
      <c r="BJ107" s="19" t="s">
        <v>87</v>
      </c>
      <c r="BK107" s="189">
        <f>ROUND(I107*H107,2)</f>
        <v>0</v>
      </c>
      <c r="BL107" s="19" t="s">
        <v>141</v>
      </c>
      <c r="BM107" s="188" t="s">
        <v>173</v>
      </c>
    </row>
    <row r="108" spans="2:51" s="13" customFormat="1" ht="12">
      <c r="B108" s="190"/>
      <c r="C108" s="191"/>
      <c r="D108" s="192" t="s">
        <v>143</v>
      </c>
      <c r="E108" s="193" t="s">
        <v>39</v>
      </c>
      <c r="F108" s="194" t="s">
        <v>174</v>
      </c>
      <c r="G108" s="191"/>
      <c r="H108" s="195">
        <v>21.36</v>
      </c>
      <c r="I108" s="196"/>
      <c r="J108" s="191"/>
      <c r="K108" s="191"/>
      <c r="L108" s="197"/>
      <c r="M108" s="198"/>
      <c r="N108" s="199"/>
      <c r="O108" s="199"/>
      <c r="P108" s="199"/>
      <c r="Q108" s="199"/>
      <c r="R108" s="199"/>
      <c r="S108" s="199"/>
      <c r="T108" s="200"/>
      <c r="AT108" s="201" t="s">
        <v>143</v>
      </c>
      <c r="AU108" s="201" t="s">
        <v>89</v>
      </c>
      <c r="AV108" s="13" t="s">
        <v>89</v>
      </c>
      <c r="AW108" s="13" t="s">
        <v>40</v>
      </c>
      <c r="AX108" s="13" t="s">
        <v>79</v>
      </c>
      <c r="AY108" s="201" t="s">
        <v>135</v>
      </c>
    </row>
    <row r="109" spans="2:51" s="13" customFormat="1" ht="12">
      <c r="B109" s="190"/>
      <c r="C109" s="191"/>
      <c r="D109" s="192" t="s">
        <v>143</v>
      </c>
      <c r="E109" s="193" t="s">
        <v>39</v>
      </c>
      <c r="F109" s="194" t="s">
        <v>175</v>
      </c>
      <c r="G109" s="191"/>
      <c r="H109" s="195">
        <v>48.89</v>
      </c>
      <c r="I109" s="196"/>
      <c r="J109" s="191"/>
      <c r="K109" s="191"/>
      <c r="L109" s="197"/>
      <c r="M109" s="198"/>
      <c r="N109" s="199"/>
      <c r="O109" s="199"/>
      <c r="P109" s="199"/>
      <c r="Q109" s="199"/>
      <c r="R109" s="199"/>
      <c r="S109" s="199"/>
      <c r="T109" s="200"/>
      <c r="AT109" s="201" t="s">
        <v>143</v>
      </c>
      <c r="AU109" s="201" t="s">
        <v>89</v>
      </c>
      <c r="AV109" s="13" t="s">
        <v>89</v>
      </c>
      <c r="AW109" s="13" t="s">
        <v>40</v>
      </c>
      <c r="AX109" s="13" t="s">
        <v>79</v>
      </c>
      <c r="AY109" s="201" t="s">
        <v>135</v>
      </c>
    </row>
    <row r="110" spans="2:51" s="13" customFormat="1" ht="12">
      <c r="B110" s="190"/>
      <c r="C110" s="191"/>
      <c r="D110" s="192" t="s">
        <v>143</v>
      </c>
      <c r="E110" s="193" t="s">
        <v>39</v>
      </c>
      <c r="F110" s="194" t="s">
        <v>176</v>
      </c>
      <c r="G110" s="191"/>
      <c r="H110" s="195">
        <v>49</v>
      </c>
      <c r="I110" s="196"/>
      <c r="J110" s="191"/>
      <c r="K110" s="191"/>
      <c r="L110" s="197"/>
      <c r="M110" s="198"/>
      <c r="N110" s="199"/>
      <c r="O110" s="199"/>
      <c r="P110" s="199"/>
      <c r="Q110" s="199"/>
      <c r="R110" s="199"/>
      <c r="S110" s="199"/>
      <c r="T110" s="200"/>
      <c r="AT110" s="201" t="s">
        <v>143</v>
      </c>
      <c r="AU110" s="201" t="s">
        <v>89</v>
      </c>
      <c r="AV110" s="13" t="s">
        <v>89</v>
      </c>
      <c r="AW110" s="13" t="s">
        <v>40</v>
      </c>
      <c r="AX110" s="13" t="s">
        <v>79</v>
      </c>
      <c r="AY110" s="201" t="s">
        <v>135</v>
      </c>
    </row>
    <row r="111" spans="2:51" s="14" customFormat="1" ht="12">
      <c r="B111" s="202"/>
      <c r="C111" s="203"/>
      <c r="D111" s="192" t="s">
        <v>143</v>
      </c>
      <c r="E111" s="204" t="s">
        <v>39</v>
      </c>
      <c r="F111" s="205" t="s">
        <v>149</v>
      </c>
      <c r="G111" s="203"/>
      <c r="H111" s="206">
        <v>119.25</v>
      </c>
      <c r="I111" s="207"/>
      <c r="J111" s="203"/>
      <c r="K111" s="203"/>
      <c r="L111" s="208"/>
      <c r="M111" s="209"/>
      <c r="N111" s="210"/>
      <c r="O111" s="210"/>
      <c r="P111" s="210"/>
      <c r="Q111" s="210"/>
      <c r="R111" s="210"/>
      <c r="S111" s="210"/>
      <c r="T111" s="211"/>
      <c r="AT111" s="212" t="s">
        <v>143</v>
      </c>
      <c r="AU111" s="212" t="s">
        <v>89</v>
      </c>
      <c r="AV111" s="14" t="s">
        <v>141</v>
      </c>
      <c r="AW111" s="14" t="s">
        <v>40</v>
      </c>
      <c r="AX111" s="14" t="s">
        <v>87</v>
      </c>
      <c r="AY111" s="212" t="s">
        <v>135</v>
      </c>
    </row>
    <row r="112" spans="1:65" s="2" customFormat="1" ht="24.2" customHeight="1">
      <c r="A112" s="37"/>
      <c r="B112" s="38"/>
      <c r="C112" s="177" t="s">
        <v>177</v>
      </c>
      <c r="D112" s="177" t="s">
        <v>137</v>
      </c>
      <c r="E112" s="178" t="s">
        <v>178</v>
      </c>
      <c r="F112" s="179" t="s">
        <v>179</v>
      </c>
      <c r="G112" s="180" t="s">
        <v>95</v>
      </c>
      <c r="H112" s="181">
        <v>48.89</v>
      </c>
      <c r="I112" s="182"/>
      <c r="J112" s="183">
        <f>ROUND(I112*H112,2)</f>
        <v>0</v>
      </c>
      <c r="K112" s="179" t="s">
        <v>140</v>
      </c>
      <c r="L112" s="42"/>
      <c r="M112" s="184" t="s">
        <v>39</v>
      </c>
      <c r="N112" s="185" t="s">
        <v>50</v>
      </c>
      <c r="O112" s="67"/>
      <c r="P112" s="186">
        <f>O112*H112</f>
        <v>0</v>
      </c>
      <c r="Q112" s="186">
        <v>0</v>
      </c>
      <c r="R112" s="186">
        <f>Q112*H112</f>
        <v>0</v>
      </c>
      <c r="S112" s="186">
        <v>0.325</v>
      </c>
      <c r="T112" s="187">
        <f>S112*H112</f>
        <v>15.88925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88" t="s">
        <v>141</v>
      </c>
      <c r="AT112" s="188" t="s">
        <v>137</v>
      </c>
      <c r="AU112" s="188" t="s">
        <v>89</v>
      </c>
      <c r="AY112" s="19" t="s">
        <v>135</v>
      </c>
      <c r="BE112" s="189">
        <f>IF(N112="základní",J112,0)</f>
        <v>0</v>
      </c>
      <c r="BF112" s="189">
        <f>IF(N112="snížená",J112,0)</f>
        <v>0</v>
      </c>
      <c r="BG112" s="189">
        <f>IF(N112="zákl. přenesená",J112,0)</f>
        <v>0</v>
      </c>
      <c r="BH112" s="189">
        <f>IF(N112="sníž. přenesená",J112,0)</f>
        <v>0</v>
      </c>
      <c r="BI112" s="189">
        <f>IF(N112="nulová",J112,0)</f>
        <v>0</v>
      </c>
      <c r="BJ112" s="19" t="s">
        <v>87</v>
      </c>
      <c r="BK112" s="189">
        <f>ROUND(I112*H112,2)</f>
        <v>0</v>
      </c>
      <c r="BL112" s="19" t="s">
        <v>141</v>
      </c>
      <c r="BM112" s="188" t="s">
        <v>180</v>
      </c>
    </row>
    <row r="113" spans="2:51" s="13" customFormat="1" ht="12">
      <c r="B113" s="190"/>
      <c r="C113" s="191"/>
      <c r="D113" s="192" t="s">
        <v>143</v>
      </c>
      <c r="E113" s="193" t="s">
        <v>39</v>
      </c>
      <c r="F113" s="194" t="s">
        <v>181</v>
      </c>
      <c r="G113" s="191"/>
      <c r="H113" s="195">
        <v>48.89</v>
      </c>
      <c r="I113" s="196"/>
      <c r="J113" s="191"/>
      <c r="K113" s="191"/>
      <c r="L113" s="197"/>
      <c r="M113" s="198"/>
      <c r="N113" s="199"/>
      <c r="O113" s="199"/>
      <c r="P113" s="199"/>
      <c r="Q113" s="199"/>
      <c r="R113" s="199"/>
      <c r="S113" s="199"/>
      <c r="T113" s="200"/>
      <c r="AT113" s="201" t="s">
        <v>143</v>
      </c>
      <c r="AU113" s="201" t="s">
        <v>89</v>
      </c>
      <c r="AV113" s="13" t="s">
        <v>89</v>
      </c>
      <c r="AW113" s="13" t="s">
        <v>40</v>
      </c>
      <c r="AX113" s="13" t="s">
        <v>87</v>
      </c>
      <c r="AY113" s="201" t="s">
        <v>135</v>
      </c>
    </row>
    <row r="114" spans="1:65" s="2" customFormat="1" ht="24.2" customHeight="1">
      <c r="A114" s="37"/>
      <c r="B114" s="38"/>
      <c r="C114" s="177" t="s">
        <v>182</v>
      </c>
      <c r="D114" s="177" t="s">
        <v>137</v>
      </c>
      <c r="E114" s="178" t="s">
        <v>183</v>
      </c>
      <c r="F114" s="179" t="s">
        <v>184</v>
      </c>
      <c r="G114" s="180" t="s">
        <v>95</v>
      </c>
      <c r="H114" s="181">
        <v>111.62</v>
      </c>
      <c r="I114" s="182"/>
      <c r="J114" s="183">
        <f>ROUND(I114*H114,2)</f>
        <v>0</v>
      </c>
      <c r="K114" s="179" t="s">
        <v>140</v>
      </c>
      <c r="L114" s="42"/>
      <c r="M114" s="184" t="s">
        <v>39</v>
      </c>
      <c r="N114" s="185" t="s">
        <v>50</v>
      </c>
      <c r="O114" s="67"/>
      <c r="P114" s="186">
        <f>O114*H114</f>
        <v>0</v>
      </c>
      <c r="Q114" s="186">
        <v>0</v>
      </c>
      <c r="R114" s="186">
        <f>Q114*H114</f>
        <v>0</v>
      </c>
      <c r="S114" s="186">
        <v>0.316</v>
      </c>
      <c r="T114" s="187">
        <f>S114*H114</f>
        <v>35.27192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88" t="s">
        <v>141</v>
      </c>
      <c r="AT114" s="188" t="s">
        <v>137</v>
      </c>
      <c r="AU114" s="188" t="s">
        <v>89</v>
      </c>
      <c r="AY114" s="19" t="s">
        <v>135</v>
      </c>
      <c r="BE114" s="189">
        <f>IF(N114="základní",J114,0)</f>
        <v>0</v>
      </c>
      <c r="BF114" s="189">
        <f>IF(N114="snížená",J114,0)</f>
        <v>0</v>
      </c>
      <c r="BG114" s="189">
        <f>IF(N114="zákl. přenesená",J114,0)</f>
        <v>0</v>
      </c>
      <c r="BH114" s="189">
        <f>IF(N114="sníž. přenesená",J114,0)</f>
        <v>0</v>
      </c>
      <c r="BI114" s="189">
        <f>IF(N114="nulová",J114,0)</f>
        <v>0</v>
      </c>
      <c r="BJ114" s="19" t="s">
        <v>87</v>
      </c>
      <c r="BK114" s="189">
        <f>ROUND(I114*H114,2)</f>
        <v>0</v>
      </c>
      <c r="BL114" s="19" t="s">
        <v>141</v>
      </c>
      <c r="BM114" s="188" t="s">
        <v>185</v>
      </c>
    </row>
    <row r="115" spans="2:51" s="13" customFormat="1" ht="12">
      <c r="B115" s="190"/>
      <c r="C115" s="191"/>
      <c r="D115" s="192" t="s">
        <v>143</v>
      </c>
      <c r="E115" s="193" t="s">
        <v>39</v>
      </c>
      <c r="F115" s="194" t="s">
        <v>186</v>
      </c>
      <c r="G115" s="191"/>
      <c r="H115" s="195">
        <v>62.62</v>
      </c>
      <c r="I115" s="196"/>
      <c r="J115" s="191"/>
      <c r="K115" s="191"/>
      <c r="L115" s="197"/>
      <c r="M115" s="198"/>
      <c r="N115" s="199"/>
      <c r="O115" s="199"/>
      <c r="P115" s="199"/>
      <c r="Q115" s="199"/>
      <c r="R115" s="199"/>
      <c r="S115" s="199"/>
      <c r="T115" s="200"/>
      <c r="AT115" s="201" t="s">
        <v>143</v>
      </c>
      <c r="AU115" s="201" t="s">
        <v>89</v>
      </c>
      <c r="AV115" s="13" t="s">
        <v>89</v>
      </c>
      <c r="AW115" s="13" t="s">
        <v>40</v>
      </c>
      <c r="AX115" s="13" t="s">
        <v>79</v>
      </c>
      <c r="AY115" s="201" t="s">
        <v>135</v>
      </c>
    </row>
    <row r="116" spans="2:51" s="13" customFormat="1" ht="12">
      <c r="B116" s="190"/>
      <c r="C116" s="191"/>
      <c r="D116" s="192" t="s">
        <v>143</v>
      </c>
      <c r="E116" s="193" t="s">
        <v>39</v>
      </c>
      <c r="F116" s="194" t="s">
        <v>176</v>
      </c>
      <c r="G116" s="191"/>
      <c r="H116" s="195">
        <v>49</v>
      </c>
      <c r="I116" s="196"/>
      <c r="J116" s="191"/>
      <c r="K116" s="191"/>
      <c r="L116" s="197"/>
      <c r="M116" s="198"/>
      <c r="N116" s="199"/>
      <c r="O116" s="199"/>
      <c r="P116" s="199"/>
      <c r="Q116" s="199"/>
      <c r="R116" s="199"/>
      <c r="S116" s="199"/>
      <c r="T116" s="200"/>
      <c r="AT116" s="201" t="s">
        <v>143</v>
      </c>
      <c r="AU116" s="201" t="s">
        <v>89</v>
      </c>
      <c r="AV116" s="13" t="s">
        <v>89</v>
      </c>
      <c r="AW116" s="13" t="s">
        <v>40</v>
      </c>
      <c r="AX116" s="13" t="s">
        <v>79</v>
      </c>
      <c r="AY116" s="201" t="s">
        <v>135</v>
      </c>
    </row>
    <row r="117" spans="2:51" s="14" customFormat="1" ht="12">
      <c r="B117" s="202"/>
      <c r="C117" s="203"/>
      <c r="D117" s="192" t="s">
        <v>143</v>
      </c>
      <c r="E117" s="204" t="s">
        <v>39</v>
      </c>
      <c r="F117" s="205" t="s">
        <v>149</v>
      </c>
      <c r="G117" s="203"/>
      <c r="H117" s="206">
        <v>111.62</v>
      </c>
      <c r="I117" s="207"/>
      <c r="J117" s="203"/>
      <c r="K117" s="203"/>
      <c r="L117" s="208"/>
      <c r="M117" s="209"/>
      <c r="N117" s="210"/>
      <c r="O117" s="210"/>
      <c r="P117" s="210"/>
      <c r="Q117" s="210"/>
      <c r="R117" s="210"/>
      <c r="S117" s="210"/>
      <c r="T117" s="211"/>
      <c r="AT117" s="212" t="s">
        <v>143</v>
      </c>
      <c r="AU117" s="212" t="s">
        <v>89</v>
      </c>
      <c r="AV117" s="14" t="s">
        <v>141</v>
      </c>
      <c r="AW117" s="14" t="s">
        <v>40</v>
      </c>
      <c r="AX117" s="14" t="s">
        <v>87</v>
      </c>
      <c r="AY117" s="212" t="s">
        <v>135</v>
      </c>
    </row>
    <row r="118" spans="1:65" s="2" customFormat="1" ht="24.2" customHeight="1">
      <c r="A118" s="37"/>
      <c r="B118" s="38"/>
      <c r="C118" s="177" t="s">
        <v>144</v>
      </c>
      <c r="D118" s="177" t="s">
        <v>137</v>
      </c>
      <c r="E118" s="178" t="s">
        <v>187</v>
      </c>
      <c r="F118" s="179" t="s">
        <v>188</v>
      </c>
      <c r="G118" s="180" t="s">
        <v>189</v>
      </c>
      <c r="H118" s="181">
        <v>6.8</v>
      </c>
      <c r="I118" s="182"/>
      <c r="J118" s="183">
        <f>ROUND(I118*H118,2)</f>
        <v>0</v>
      </c>
      <c r="K118" s="179" t="s">
        <v>140</v>
      </c>
      <c r="L118" s="42"/>
      <c r="M118" s="184" t="s">
        <v>39</v>
      </c>
      <c r="N118" s="185" t="s">
        <v>50</v>
      </c>
      <c r="O118" s="67"/>
      <c r="P118" s="186">
        <f>O118*H118</f>
        <v>0</v>
      </c>
      <c r="Q118" s="186">
        <v>0</v>
      </c>
      <c r="R118" s="186">
        <f>Q118*H118</f>
        <v>0</v>
      </c>
      <c r="S118" s="186">
        <v>0.29</v>
      </c>
      <c r="T118" s="187">
        <f>S118*H118</f>
        <v>1.9719999999999998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88" t="s">
        <v>141</v>
      </c>
      <c r="AT118" s="188" t="s">
        <v>137</v>
      </c>
      <c r="AU118" s="188" t="s">
        <v>89</v>
      </c>
      <c r="AY118" s="19" t="s">
        <v>135</v>
      </c>
      <c r="BE118" s="189">
        <f>IF(N118="základní",J118,0)</f>
        <v>0</v>
      </c>
      <c r="BF118" s="189">
        <f>IF(N118="snížená",J118,0)</f>
        <v>0</v>
      </c>
      <c r="BG118" s="189">
        <f>IF(N118="zákl. přenesená",J118,0)</f>
        <v>0</v>
      </c>
      <c r="BH118" s="189">
        <f>IF(N118="sníž. přenesená",J118,0)</f>
        <v>0</v>
      </c>
      <c r="BI118" s="189">
        <f>IF(N118="nulová",J118,0)</f>
        <v>0</v>
      </c>
      <c r="BJ118" s="19" t="s">
        <v>87</v>
      </c>
      <c r="BK118" s="189">
        <f>ROUND(I118*H118,2)</f>
        <v>0</v>
      </c>
      <c r="BL118" s="19" t="s">
        <v>141</v>
      </c>
      <c r="BM118" s="188" t="s">
        <v>190</v>
      </c>
    </row>
    <row r="119" spans="2:51" s="13" customFormat="1" ht="12">
      <c r="B119" s="190"/>
      <c r="C119" s="191"/>
      <c r="D119" s="192" t="s">
        <v>143</v>
      </c>
      <c r="E119" s="193" t="s">
        <v>39</v>
      </c>
      <c r="F119" s="194" t="s">
        <v>191</v>
      </c>
      <c r="G119" s="191"/>
      <c r="H119" s="195">
        <v>6.8</v>
      </c>
      <c r="I119" s="196"/>
      <c r="J119" s="191"/>
      <c r="K119" s="191"/>
      <c r="L119" s="197"/>
      <c r="M119" s="198"/>
      <c r="N119" s="199"/>
      <c r="O119" s="199"/>
      <c r="P119" s="199"/>
      <c r="Q119" s="199"/>
      <c r="R119" s="199"/>
      <c r="S119" s="199"/>
      <c r="T119" s="200"/>
      <c r="AT119" s="201" t="s">
        <v>143</v>
      </c>
      <c r="AU119" s="201" t="s">
        <v>89</v>
      </c>
      <c r="AV119" s="13" t="s">
        <v>89</v>
      </c>
      <c r="AW119" s="13" t="s">
        <v>40</v>
      </c>
      <c r="AX119" s="13" t="s">
        <v>87</v>
      </c>
      <c r="AY119" s="201" t="s">
        <v>135</v>
      </c>
    </row>
    <row r="120" spans="1:65" s="2" customFormat="1" ht="49.15" customHeight="1">
      <c r="A120" s="37"/>
      <c r="B120" s="38"/>
      <c r="C120" s="177" t="s">
        <v>192</v>
      </c>
      <c r="D120" s="177" t="s">
        <v>137</v>
      </c>
      <c r="E120" s="178" t="s">
        <v>193</v>
      </c>
      <c r="F120" s="179" t="s">
        <v>194</v>
      </c>
      <c r="G120" s="180" t="s">
        <v>189</v>
      </c>
      <c r="H120" s="181">
        <v>20</v>
      </c>
      <c r="I120" s="182"/>
      <c r="J120" s="183">
        <f>ROUND(I120*H120,2)</f>
        <v>0</v>
      </c>
      <c r="K120" s="179" t="s">
        <v>140</v>
      </c>
      <c r="L120" s="42"/>
      <c r="M120" s="184" t="s">
        <v>39</v>
      </c>
      <c r="N120" s="185" t="s">
        <v>50</v>
      </c>
      <c r="O120" s="67"/>
      <c r="P120" s="186">
        <f>O120*H120</f>
        <v>0</v>
      </c>
      <c r="Q120" s="186">
        <v>0.0369</v>
      </c>
      <c r="R120" s="186">
        <f>Q120*H120</f>
        <v>0.738</v>
      </c>
      <c r="S120" s="186">
        <v>0</v>
      </c>
      <c r="T120" s="187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88" t="s">
        <v>141</v>
      </c>
      <c r="AT120" s="188" t="s">
        <v>137</v>
      </c>
      <c r="AU120" s="188" t="s">
        <v>89</v>
      </c>
      <c r="AY120" s="19" t="s">
        <v>135</v>
      </c>
      <c r="BE120" s="189">
        <f>IF(N120="základní",J120,0)</f>
        <v>0</v>
      </c>
      <c r="BF120" s="189">
        <f>IF(N120="snížená",J120,0)</f>
        <v>0</v>
      </c>
      <c r="BG120" s="189">
        <f>IF(N120="zákl. přenesená",J120,0)</f>
        <v>0</v>
      </c>
      <c r="BH120" s="189">
        <f>IF(N120="sníž. přenesená",J120,0)</f>
        <v>0</v>
      </c>
      <c r="BI120" s="189">
        <f>IF(N120="nulová",J120,0)</f>
        <v>0</v>
      </c>
      <c r="BJ120" s="19" t="s">
        <v>87</v>
      </c>
      <c r="BK120" s="189">
        <f>ROUND(I120*H120,2)</f>
        <v>0</v>
      </c>
      <c r="BL120" s="19" t="s">
        <v>141</v>
      </c>
      <c r="BM120" s="188" t="s">
        <v>195</v>
      </c>
    </row>
    <row r="121" spans="2:51" s="13" customFormat="1" ht="12">
      <c r="B121" s="190"/>
      <c r="C121" s="191"/>
      <c r="D121" s="192" t="s">
        <v>143</v>
      </c>
      <c r="E121" s="193" t="s">
        <v>39</v>
      </c>
      <c r="F121" s="194" t="s">
        <v>196</v>
      </c>
      <c r="G121" s="191"/>
      <c r="H121" s="195">
        <v>20</v>
      </c>
      <c r="I121" s="196"/>
      <c r="J121" s="191"/>
      <c r="K121" s="191"/>
      <c r="L121" s="197"/>
      <c r="M121" s="198"/>
      <c r="N121" s="199"/>
      <c r="O121" s="199"/>
      <c r="P121" s="199"/>
      <c r="Q121" s="199"/>
      <c r="R121" s="199"/>
      <c r="S121" s="199"/>
      <c r="T121" s="200"/>
      <c r="AT121" s="201" t="s">
        <v>143</v>
      </c>
      <c r="AU121" s="201" t="s">
        <v>89</v>
      </c>
      <c r="AV121" s="13" t="s">
        <v>89</v>
      </c>
      <c r="AW121" s="13" t="s">
        <v>40</v>
      </c>
      <c r="AX121" s="13" t="s">
        <v>87</v>
      </c>
      <c r="AY121" s="201" t="s">
        <v>135</v>
      </c>
    </row>
    <row r="122" spans="1:65" s="2" customFormat="1" ht="49.15" customHeight="1">
      <c r="A122" s="37"/>
      <c r="B122" s="38"/>
      <c r="C122" s="177" t="s">
        <v>197</v>
      </c>
      <c r="D122" s="177" t="s">
        <v>137</v>
      </c>
      <c r="E122" s="178" t="s">
        <v>198</v>
      </c>
      <c r="F122" s="179" t="s">
        <v>199</v>
      </c>
      <c r="G122" s="180" t="s">
        <v>189</v>
      </c>
      <c r="H122" s="181">
        <v>20</v>
      </c>
      <c r="I122" s="182"/>
      <c r="J122" s="183">
        <f>ROUND(I122*H122,2)</f>
        <v>0</v>
      </c>
      <c r="K122" s="179" t="s">
        <v>140</v>
      </c>
      <c r="L122" s="42"/>
      <c r="M122" s="184" t="s">
        <v>39</v>
      </c>
      <c r="N122" s="185" t="s">
        <v>50</v>
      </c>
      <c r="O122" s="67"/>
      <c r="P122" s="186">
        <f>O122*H122</f>
        <v>0</v>
      </c>
      <c r="Q122" s="186">
        <v>0.0369</v>
      </c>
      <c r="R122" s="186">
        <f>Q122*H122</f>
        <v>0.738</v>
      </c>
      <c r="S122" s="186">
        <v>0</v>
      </c>
      <c r="T122" s="187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88" t="s">
        <v>141</v>
      </c>
      <c r="AT122" s="188" t="s">
        <v>137</v>
      </c>
      <c r="AU122" s="188" t="s">
        <v>89</v>
      </c>
      <c r="AY122" s="19" t="s">
        <v>135</v>
      </c>
      <c r="BE122" s="189">
        <f>IF(N122="základní",J122,0)</f>
        <v>0</v>
      </c>
      <c r="BF122" s="189">
        <f>IF(N122="snížená",J122,0)</f>
        <v>0</v>
      </c>
      <c r="BG122" s="189">
        <f>IF(N122="zákl. přenesená",J122,0)</f>
        <v>0</v>
      </c>
      <c r="BH122" s="189">
        <f>IF(N122="sníž. přenesená",J122,0)</f>
        <v>0</v>
      </c>
      <c r="BI122" s="189">
        <f>IF(N122="nulová",J122,0)</f>
        <v>0</v>
      </c>
      <c r="BJ122" s="19" t="s">
        <v>87</v>
      </c>
      <c r="BK122" s="189">
        <f>ROUND(I122*H122,2)</f>
        <v>0</v>
      </c>
      <c r="BL122" s="19" t="s">
        <v>141</v>
      </c>
      <c r="BM122" s="188" t="s">
        <v>200</v>
      </c>
    </row>
    <row r="123" spans="2:51" s="13" customFormat="1" ht="12">
      <c r="B123" s="190"/>
      <c r="C123" s="191"/>
      <c r="D123" s="192" t="s">
        <v>143</v>
      </c>
      <c r="E123" s="193" t="s">
        <v>39</v>
      </c>
      <c r="F123" s="194" t="s">
        <v>196</v>
      </c>
      <c r="G123" s="191"/>
      <c r="H123" s="195">
        <v>20</v>
      </c>
      <c r="I123" s="196"/>
      <c r="J123" s="191"/>
      <c r="K123" s="191"/>
      <c r="L123" s="197"/>
      <c r="M123" s="198"/>
      <c r="N123" s="199"/>
      <c r="O123" s="199"/>
      <c r="P123" s="199"/>
      <c r="Q123" s="199"/>
      <c r="R123" s="199"/>
      <c r="S123" s="199"/>
      <c r="T123" s="200"/>
      <c r="AT123" s="201" t="s">
        <v>143</v>
      </c>
      <c r="AU123" s="201" t="s">
        <v>89</v>
      </c>
      <c r="AV123" s="13" t="s">
        <v>89</v>
      </c>
      <c r="AW123" s="13" t="s">
        <v>40</v>
      </c>
      <c r="AX123" s="13" t="s">
        <v>87</v>
      </c>
      <c r="AY123" s="201" t="s">
        <v>135</v>
      </c>
    </row>
    <row r="124" spans="1:65" s="2" customFormat="1" ht="14.45" customHeight="1">
      <c r="A124" s="37"/>
      <c r="B124" s="38"/>
      <c r="C124" s="177" t="s">
        <v>201</v>
      </c>
      <c r="D124" s="177" t="s">
        <v>137</v>
      </c>
      <c r="E124" s="178" t="s">
        <v>202</v>
      </c>
      <c r="F124" s="179" t="s">
        <v>203</v>
      </c>
      <c r="G124" s="180" t="s">
        <v>95</v>
      </c>
      <c r="H124" s="181">
        <v>378.13</v>
      </c>
      <c r="I124" s="182"/>
      <c r="J124" s="183">
        <f>ROUND(I124*H124,2)</f>
        <v>0</v>
      </c>
      <c r="K124" s="179" t="s">
        <v>140</v>
      </c>
      <c r="L124" s="42"/>
      <c r="M124" s="184" t="s">
        <v>39</v>
      </c>
      <c r="N124" s="185" t="s">
        <v>50</v>
      </c>
      <c r="O124" s="67"/>
      <c r="P124" s="186">
        <f>O124*H124</f>
        <v>0</v>
      </c>
      <c r="Q124" s="186">
        <v>0</v>
      </c>
      <c r="R124" s="186">
        <f>Q124*H124</f>
        <v>0</v>
      </c>
      <c r="S124" s="186">
        <v>0</v>
      </c>
      <c r="T124" s="187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88" t="s">
        <v>141</v>
      </c>
      <c r="AT124" s="188" t="s">
        <v>137</v>
      </c>
      <c r="AU124" s="188" t="s">
        <v>89</v>
      </c>
      <c r="AY124" s="19" t="s">
        <v>135</v>
      </c>
      <c r="BE124" s="189">
        <f>IF(N124="základní",J124,0)</f>
        <v>0</v>
      </c>
      <c r="BF124" s="189">
        <f>IF(N124="snížená",J124,0)</f>
        <v>0</v>
      </c>
      <c r="BG124" s="189">
        <f>IF(N124="zákl. přenesená",J124,0)</f>
        <v>0</v>
      </c>
      <c r="BH124" s="189">
        <f>IF(N124="sníž. přenesená",J124,0)</f>
        <v>0</v>
      </c>
      <c r="BI124" s="189">
        <f>IF(N124="nulová",J124,0)</f>
        <v>0</v>
      </c>
      <c r="BJ124" s="19" t="s">
        <v>87</v>
      </c>
      <c r="BK124" s="189">
        <f>ROUND(I124*H124,2)</f>
        <v>0</v>
      </c>
      <c r="BL124" s="19" t="s">
        <v>141</v>
      </c>
      <c r="BM124" s="188" t="s">
        <v>204</v>
      </c>
    </row>
    <row r="125" spans="2:51" s="13" customFormat="1" ht="12">
      <c r="B125" s="190"/>
      <c r="C125" s="191"/>
      <c r="D125" s="192" t="s">
        <v>143</v>
      </c>
      <c r="E125" s="193" t="s">
        <v>39</v>
      </c>
      <c r="F125" s="194" t="s">
        <v>205</v>
      </c>
      <c r="G125" s="191"/>
      <c r="H125" s="195">
        <v>378.13</v>
      </c>
      <c r="I125" s="196"/>
      <c r="J125" s="191"/>
      <c r="K125" s="191"/>
      <c r="L125" s="197"/>
      <c r="M125" s="198"/>
      <c r="N125" s="199"/>
      <c r="O125" s="199"/>
      <c r="P125" s="199"/>
      <c r="Q125" s="199"/>
      <c r="R125" s="199"/>
      <c r="S125" s="199"/>
      <c r="T125" s="200"/>
      <c r="AT125" s="201" t="s">
        <v>143</v>
      </c>
      <c r="AU125" s="201" t="s">
        <v>89</v>
      </c>
      <c r="AV125" s="13" t="s">
        <v>89</v>
      </c>
      <c r="AW125" s="13" t="s">
        <v>40</v>
      </c>
      <c r="AX125" s="13" t="s">
        <v>87</v>
      </c>
      <c r="AY125" s="201" t="s">
        <v>135</v>
      </c>
    </row>
    <row r="126" spans="1:65" s="2" customFormat="1" ht="14.45" customHeight="1">
      <c r="A126" s="37"/>
      <c r="B126" s="38"/>
      <c r="C126" s="177" t="s">
        <v>206</v>
      </c>
      <c r="D126" s="177" t="s">
        <v>137</v>
      </c>
      <c r="E126" s="178" t="s">
        <v>207</v>
      </c>
      <c r="F126" s="179" t="s">
        <v>208</v>
      </c>
      <c r="G126" s="180" t="s">
        <v>209</v>
      </c>
      <c r="H126" s="181">
        <v>44.795</v>
      </c>
      <c r="I126" s="182"/>
      <c r="J126" s="183">
        <f>ROUND(I126*H126,2)</f>
        <v>0</v>
      </c>
      <c r="K126" s="179" t="s">
        <v>140</v>
      </c>
      <c r="L126" s="42"/>
      <c r="M126" s="184" t="s">
        <v>39</v>
      </c>
      <c r="N126" s="185" t="s">
        <v>50</v>
      </c>
      <c r="O126" s="67"/>
      <c r="P126" s="186">
        <f>O126*H126</f>
        <v>0</v>
      </c>
      <c r="Q126" s="186">
        <v>0</v>
      </c>
      <c r="R126" s="186">
        <f>Q126*H126</f>
        <v>0</v>
      </c>
      <c r="S126" s="186">
        <v>0</v>
      </c>
      <c r="T126" s="187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88" t="s">
        <v>141</v>
      </c>
      <c r="AT126" s="188" t="s">
        <v>137</v>
      </c>
      <c r="AU126" s="188" t="s">
        <v>89</v>
      </c>
      <c r="AY126" s="19" t="s">
        <v>135</v>
      </c>
      <c r="BE126" s="189">
        <f>IF(N126="základní",J126,0)</f>
        <v>0</v>
      </c>
      <c r="BF126" s="189">
        <f>IF(N126="snížená",J126,0)</f>
        <v>0</v>
      </c>
      <c r="BG126" s="189">
        <f>IF(N126="zákl. přenesená",J126,0)</f>
        <v>0</v>
      </c>
      <c r="BH126" s="189">
        <f>IF(N126="sníž. přenesená",J126,0)</f>
        <v>0</v>
      </c>
      <c r="BI126" s="189">
        <f>IF(N126="nulová",J126,0)</f>
        <v>0</v>
      </c>
      <c r="BJ126" s="19" t="s">
        <v>87</v>
      </c>
      <c r="BK126" s="189">
        <f>ROUND(I126*H126,2)</f>
        <v>0</v>
      </c>
      <c r="BL126" s="19" t="s">
        <v>141</v>
      </c>
      <c r="BM126" s="188" t="s">
        <v>210</v>
      </c>
    </row>
    <row r="127" spans="2:51" s="15" customFormat="1" ht="12">
      <c r="B127" s="213"/>
      <c r="C127" s="214"/>
      <c r="D127" s="192" t="s">
        <v>143</v>
      </c>
      <c r="E127" s="215" t="s">
        <v>39</v>
      </c>
      <c r="F127" s="216" t="s">
        <v>211</v>
      </c>
      <c r="G127" s="214"/>
      <c r="H127" s="215" t="s">
        <v>39</v>
      </c>
      <c r="I127" s="217"/>
      <c r="J127" s="214"/>
      <c r="K127" s="214"/>
      <c r="L127" s="218"/>
      <c r="M127" s="219"/>
      <c r="N127" s="220"/>
      <c r="O127" s="220"/>
      <c r="P127" s="220"/>
      <c r="Q127" s="220"/>
      <c r="R127" s="220"/>
      <c r="S127" s="220"/>
      <c r="T127" s="221"/>
      <c r="AT127" s="222" t="s">
        <v>143</v>
      </c>
      <c r="AU127" s="222" t="s">
        <v>89</v>
      </c>
      <c r="AV127" s="15" t="s">
        <v>87</v>
      </c>
      <c r="AW127" s="15" t="s">
        <v>40</v>
      </c>
      <c r="AX127" s="15" t="s">
        <v>79</v>
      </c>
      <c r="AY127" s="222" t="s">
        <v>135</v>
      </c>
    </row>
    <row r="128" spans="2:51" s="13" customFormat="1" ht="12">
      <c r="B128" s="190"/>
      <c r="C128" s="191"/>
      <c r="D128" s="192" t="s">
        <v>143</v>
      </c>
      <c r="E128" s="193" t="s">
        <v>39</v>
      </c>
      <c r="F128" s="194" t="s">
        <v>212</v>
      </c>
      <c r="G128" s="191"/>
      <c r="H128" s="195">
        <v>0.111</v>
      </c>
      <c r="I128" s="196"/>
      <c r="J128" s="191"/>
      <c r="K128" s="191"/>
      <c r="L128" s="197"/>
      <c r="M128" s="198"/>
      <c r="N128" s="199"/>
      <c r="O128" s="199"/>
      <c r="P128" s="199"/>
      <c r="Q128" s="199"/>
      <c r="R128" s="199"/>
      <c r="S128" s="199"/>
      <c r="T128" s="200"/>
      <c r="AT128" s="201" t="s">
        <v>143</v>
      </c>
      <c r="AU128" s="201" t="s">
        <v>89</v>
      </c>
      <c r="AV128" s="13" t="s">
        <v>89</v>
      </c>
      <c r="AW128" s="13" t="s">
        <v>40</v>
      </c>
      <c r="AX128" s="13" t="s">
        <v>79</v>
      </c>
      <c r="AY128" s="201" t="s">
        <v>135</v>
      </c>
    </row>
    <row r="129" spans="2:51" s="13" customFormat="1" ht="12">
      <c r="B129" s="190"/>
      <c r="C129" s="191"/>
      <c r="D129" s="192" t="s">
        <v>143</v>
      </c>
      <c r="E129" s="193" t="s">
        <v>39</v>
      </c>
      <c r="F129" s="194" t="s">
        <v>213</v>
      </c>
      <c r="G129" s="191"/>
      <c r="H129" s="195">
        <v>2.775</v>
      </c>
      <c r="I129" s="196"/>
      <c r="J129" s="191"/>
      <c r="K129" s="191"/>
      <c r="L129" s="197"/>
      <c r="M129" s="198"/>
      <c r="N129" s="199"/>
      <c r="O129" s="199"/>
      <c r="P129" s="199"/>
      <c r="Q129" s="199"/>
      <c r="R129" s="199"/>
      <c r="S129" s="199"/>
      <c r="T129" s="200"/>
      <c r="AT129" s="201" t="s">
        <v>143</v>
      </c>
      <c r="AU129" s="201" t="s">
        <v>89</v>
      </c>
      <c r="AV129" s="13" t="s">
        <v>89</v>
      </c>
      <c r="AW129" s="13" t="s">
        <v>40</v>
      </c>
      <c r="AX129" s="13" t="s">
        <v>79</v>
      </c>
      <c r="AY129" s="201" t="s">
        <v>135</v>
      </c>
    </row>
    <row r="130" spans="2:51" s="13" customFormat="1" ht="12">
      <c r="B130" s="190"/>
      <c r="C130" s="191"/>
      <c r="D130" s="192" t="s">
        <v>143</v>
      </c>
      <c r="E130" s="193" t="s">
        <v>39</v>
      </c>
      <c r="F130" s="194" t="s">
        <v>214</v>
      </c>
      <c r="G130" s="191"/>
      <c r="H130" s="195">
        <v>4.926</v>
      </c>
      <c r="I130" s="196"/>
      <c r="J130" s="191"/>
      <c r="K130" s="191"/>
      <c r="L130" s="197"/>
      <c r="M130" s="198"/>
      <c r="N130" s="199"/>
      <c r="O130" s="199"/>
      <c r="P130" s="199"/>
      <c r="Q130" s="199"/>
      <c r="R130" s="199"/>
      <c r="S130" s="199"/>
      <c r="T130" s="200"/>
      <c r="AT130" s="201" t="s">
        <v>143</v>
      </c>
      <c r="AU130" s="201" t="s">
        <v>89</v>
      </c>
      <c r="AV130" s="13" t="s">
        <v>89</v>
      </c>
      <c r="AW130" s="13" t="s">
        <v>40</v>
      </c>
      <c r="AX130" s="13" t="s">
        <v>79</v>
      </c>
      <c r="AY130" s="201" t="s">
        <v>135</v>
      </c>
    </row>
    <row r="131" spans="2:51" s="13" customFormat="1" ht="12">
      <c r="B131" s="190"/>
      <c r="C131" s="191"/>
      <c r="D131" s="192" t="s">
        <v>143</v>
      </c>
      <c r="E131" s="193" t="s">
        <v>39</v>
      </c>
      <c r="F131" s="194" t="s">
        <v>215</v>
      </c>
      <c r="G131" s="191"/>
      <c r="H131" s="195">
        <v>4.638</v>
      </c>
      <c r="I131" s="196"/>
      <c r="J131" s="191"/>
      <c r="K131" s="191"/>
      <c r="L131" s="197"/>
      <c r="M131" s="198"/>
      <c r="N131" s="199"/>
      <c r="O131" s="199"/>
      <c r="P131" s="199"/>
      <c r="Q131" s="199"/>
      <c r="R131" s="199"/>
      <c r="S131" s="199"/>
      <c r="T131" s="200"/>
      <c r="AT131" s="201" t="s">
        <v>143</v>
      </c>
      <c r="AU131" s="201" t="s">
        <v>89</v>
      </c>
      <c r="AV131" s="13" t="s">
        <v>89</v>
      </c>
      <c r="AW131" s="13" t="s">
        <v>40</v>
      </c>
      <c r="AX131" s="13" t="s">
        <v>79</v>
      </c>
      <c r="AY131" s="201" t="s">
        <v>135</v>
      </c>
    </row>
    <row r="132" spans="2:51" s="13" customFormat="1" ht="12">
      <c r="B132" s="190"/>
      <c r="C132" s="191"/>
      <c r="D132" s="192" t="s">
        <v>143</v>
      </c>
      <c r="E132" s="193" t="s">
        <v>39</v>
      </c>
      <c r="F132" s="194" t="s">
        <v>216</v>
      </c>
      <c r="G132" s="191"/>
      <c r="H132" s="195">
        <v>4.736</v>
      </c>
      <c r="I132" s="196"/>
      <c r="J132" s="191"/>
      <c r="K132" s="191"/>
      <c r="L132" s="197"/>
      <c r="M132" s="198"/>
      <c r="N132" s="199"/>
      <c r="O132" s="199"/>
      <c r="P132" s="199"/>
      <c r="Q132" s="199"/>
      <c r="R132" s="199"/>
      <c r="S132" s="199"/>
      <c r="T132" s="200"/>
      <c r="AT132" s="201" t="s">
        <v>143</v>
      </c>
      <c r="AU132" s="201" t="s">
        <v>89</v>
      </c>
      <c r="AV132" s="13" t="s">
        <v>89</v>
      </c>
      <c r="AW132" s="13" t="s">
        <v>40</v>
      </c>
      <c r="AX132" s="13" t="s">
        <v>79</v>
      </c>
      <c r="AY132" s="201" t="s">
        <v>135</v>
      </c>
    </row>
    <row r="133" spans="2:51" s="13" customFormat="1" ht="12">
      <c r="B133" s="190"/>
      <c r="C133" s="191"/>
      <c r="D133" s="192" t="s">
        <v>143</v>
      </c>
      <c r="E133" s="193" t="s">
        <v>39</v>
      </c>
      <c r="F133" s="194" t="s">
        <v>217</v>
      </c>
      <c r="G133" s="191"/>
      <c r="H133" s="195">
        <v>2.569</v>
      </c>
      <c r="I133" s="196"/>
      <c r="J133" s="191"/>
      <c r="K133" s="191"/>
      <c r="L133" s="197"/>
      <c r="M133" s="198"/>
      <c r="N133" s="199"/>
      <c r="O133" s="199"/>
      <c r="P133" s="199"/>
      <c r="Q133" s="199"/>
      <c r="R133" s="199"/>
      <c r="S133" s="199"/>
      <c r="T133" s="200"/>
      <c r="AT133" s="201" t="s">
        <v>143</v>
      </c>
      <c r="AU133" s="201" t="s">
        <v>89</v>
      </c>
      <c r="AV133" s="13" t="s">
        <v>89</v>
      </c>
      <c r="AW133" s="13" t="s">
        <v>40</v>
      </c>
      <c r="AX133" s="13" t="s">
        <v>79</v>
      </c>
      <c r="AY133" s="201" t="s">
        <v>135</v>
      </c>
    </row>
    <row r="134" spans="2:51" s="13" customFormat="1" ht="12">
      <c r="B134" s="190"/>
      <c r="C134" s="191"/>
      <c r="D134" s="192" t="s">
        <v>143</v>
      </c>
      <c r="E134" s="193" t="s">
        <v>39</v>
      </c>
      <c r="F134" s="194" t="s">
        <v>218</v>
      </c>
      <c r="G134" s="191"/>
      <c r="H134" s="195">
        <v>2.252</v>
      </c>
      <c r="I134" s="196"/>
      <c r="J134" s="191"/>
      <c r="K134" s="191"/>
      <c r="L134" s="197"/>
      <c r="M134" s="198"/>
      <c r="N134" s="199"/>
      <c r="O134" s="199"/>
      <c r="P134" s="199"/>
      <c r="Q134" s="199"/>
      <c r="R134" s="199"/>
      <c r="S134" s="199"/>
      <c r="T134" s="200"/>
      <c r="AT134" s="201" t="s">
        <v>143</v>
      </c>
      <c r="AU134" s="201" t="s">
        <v>89</v>
      </c>
      <c r="AV134" s="13" t="s">
        <v>89</v>
      </c>
      <c r="AW134" s="13" t="s">
        <v>40</v>
      </c>
      <c r="AX134" s="13" t="s">
        <v>79</v>
      </c>
      <c r="AY134" s="201" t="s">
        <v>135</v>
      </c>
    </row>
    <row r="135" spans="2:51" s="13" customFormat="1" ht="12">
      <c r="B135" s="190"/>
      <c r="C135" s="191"/>
      <c r="D135" s="192" t="s">
        <v>143</v>
      </c>
      <c r="E135" s="193" t="s">
        <v>39</v>
      </c>
      <c r="F135" s="194" t="s">
        <v>219</v>
      </c>
      <c r="G135" s="191"/>
      <c r="H135" s="195">
        <v>1.889</v>
      </c>
      <c r="I135" s="196"/>
      <c r="J135" s="191"/>
      <c r="K135" s="191"/>
      <c r="L135" s="197"/>
      <c r="M135" s="198"/>
      <c r="N135" s="199"/>
      <c r="O135" s="199"/>
      <c r="P135" s="199"/>
      <c r="Q135" s="199"/>
      <c r="R135" s="199"/>
      <c r="S135" s="199"/>
      <c r="T135" s="200"/>
      <c r="AT135" s="201" t="s">
        <v>143</v>
      </c>
      <c r="AU135" s="201" t="s">
        <v>89</v>
      </c>
      <c r="AV135" s="13" t="s">
        <v>89</v>
      </c>
      <c r="AW135" s="13" t="s">
        <v>40</v>
      </c>
      <c r="AX135" s="13" t="s">
        <v>79</v>
      </c>
      <c r="AY135" s="201" t="s">
        <v>135</v>
      </c>
    </row>
    <row r="136" spans="2:51" s="13" customFormat="1" ht="12">
      <c r="B136" s="190"/>
      <c r="C136" s="191"/>
      <c r="D136" s="192" t="s">
        <v>143</v>
      </c>
      <c r="E136" s="193" t="s">
        <v>39</v>
      </c>
      <c r="F136" s="194" t="s">
        <v>220</v>
      </c>
      <c r="G136" s="191"/>
      <c r="H136" s="195">
        <v>2.717</v>
      </c>
      <c r="I136" s="196"/>
      <c r="J136" s="191"/>
      <c r="K136" s="191"/>
      <c r="L136" s="197"/>
      <c r="M136" s="198"/>
      <c r="N136" s="199"/>
      <c r="O136" s="199"/>
      <c r="P136" s="199"/>
      <c r="Q136" s="199"/>
      <c r="R136" s="199"/>
      <c r="S136" s="199"/>
      <c r="T136" s="200"/>
      <c r="AT136" s="201" t="s">
        <v>143</v>
      </c>
      <c r="AU136" s="201" t="s">
        <v>89</v>
      </c>
      <c r="AV136" s="13" t="s">
        <v>89</v>
      </c>
      <c r="AW136" s="13" t="s">
        <v>40</v>
      </c>
      <c r="AX136" s="13" t="s">
        <v>79</v>
      </c>
      <c r="AY136" s="201" t="s">
        <v>135</v>
      </c>
    </row>
    <row r="137" spans="2:51" s="13" customFormat="1" ht="12">
      <c r="B137" s="190"/>
      <c r="C137" s="191"/>
      <c r="D137" s="192" t="s">
        <v>143</v>
      </c>
      <c r="E137" s="193" t="s">
        <v>39</v>
      </c>
      <c r="F137" s="194" t="s">
        <v>221</v>
      </c>
      <c r="G137" s="191"/>
      <c r="H137" s="195">
        <v>4.342</v>
      </c>
      <c r="I137" s="196"/>
      <c r="J137" s="191"/>
      <c r="K137" s="191"/>
      <c r="L137" s="197"/>
      <c r="M137" s="198"/>
      <c r="N137" s="199"/>
      <c r="O137" s="199"/>
      <c r="P137" s="199"/>
      <c r="Q137" s="199"/>
      <c r="R137" s="199"/>
      <c r="S137" s="199"/>
      <c r="T137" s="200"/>
      <c r="AT137" s="201" t="s">
        <v>143</v>
      </c>
      <c r="AU137" s="201" t="s">
        <v>89</v>
      </c>
      <c r="AV137" s="13" t="s">
        <v>89</v>
      </c>
      <c r="AW137" s="13" t="s">
        <v>40</v>
      </c>
      <c r="AX137" s="13" t="s">
        <v>79</v>
      </c>
      <c r="AY137" s="201" t="s">
        <v>135</v>
      </c>
    </row>
    <row r="138" spans="2:51" s="13" customFormat="1" ht="12">
      <c r="B138" s="190"/>
      <c r="C138" s="191"/>
      <c r="D138" s="192" t="s">
        <v>143</v>
      </c>
      <c r="E138" s="193" t="s">
        <v>39</v>
      </c>
      <c r="F138" s="194" t="s">
        <v>222</v>
      </c>
      <c r="G138" s="191"/>
      <c r="H138" s="195">
        <v>0.61</v>
      </c>
      <c r="I138" s="196"/>
      <c r="J138" s="191"/>
      <c r="K138" s="191"/>
      <c r="L138" s="197"/>
      <c r="M138" s="198"/>
      <c r="N138" s="199"/>
      <c r="O138" s="199"/>
      <c r="P138" s="199"/>
      <c r="Q138" s="199"/>
      <c r="R138" s="199"/>
      <c r="S138" s="199"/>
      <c r="T138" s="200"/>
      <c r="AT138" s="201" t="s">
        <v>143</v>
      </c>
      <c r="AU138" s="201" t="s">
        <v>89</v>
      </c>
      <c r="AV138" s="13" t="s">
        <v>89</v>
      </c>
      <c r="AW138" s="13" t="s">
        <v>40</v>
      </c>
      <c r="AX138" s="13" t="s">
        <v>79</v>
      </c>
      <c r="AY138" s="201" t="s">
        <v>135</v>
      </c>
    </row>
    <row r="139" spans="2:51" s="13" customFormat="1" ht="12">
      <c r="B139" s="190"/>
      <c r="C139" s="191"/>
      <c r="D139" s="192" t="s">
        <v>143</v>
      </c>
      <c r="E139" s="193" t="s">
        <v>39</v>
      </c>
      <c r="F139" s="194" t="s">
        <v>223</v>
      </c>
      <c r="G139" s="191"/>
      <c r="H139" s="195">
        <v>13.23</v>
      </c>
      <c r="I139" s="196"/>
      <c r="J139" s="191"/>
      <c r="K139" s="191"/>
      <c r="L139" s="197"/>
      <c r="M139" s="198"/>
      <c r="N139" s="199"/>
      <c r="O139" s="199"/>
      <c r="P139" s="199"/>
      <c r="Q139" s="199"/>
      <c r="R139" s="199"/>
      <c r="S139" s="199"/>
      <c r="T139" s="200"/>
      <c r="AT139" s="201" t="s">
        <v>143</v>
      </c>
      <c r="AU139" s="201" t="s">
        <v>89</v>
      </c>
      <c r="AV139" s="13" t="s">
        <v>89</v>
      </c>
      <c r="AW139" s="13" t="s">
        <v>40</v>
      </c>
      <c r="AX139" s="13" t="s">
        <v>79</v>
      </c>
      <c r="AY139" s="201" t="s">
        <v>135</v>
      </c>
    </row>
    <row r="140" spans="2:51" s="14" customFormat="1" ht="12">
      <c r="B140" s="202"/>
      <c r="C140" s="203"/>
      <c r="D140" s="192" t="s">
        <v>143</v>
      </c>
      <c r="E140" s="204" t="s">
        <v>39</v>
      </c>
      <c r="F140" s="205" t="s">
        <v>149</v>
      </c>
      <c r="G140" s="203"/>
      <c r="H140" s="206">
        <v>44.795</v>
      </c>
      <c r="I140" s="207"/>
      <c r="J140" s="203"/>
      <c r="K140" s="203"/>
      <c r="L140" s="208"/>
      <c r="M140" s="209"/>
      <c r="N140" s="210"/>
      <c r="O140" s="210"/>
      <c r="P140" s="210"/>
      <c r="Q140" s="210"/>
      <c r="R140" s="210"/>
      <c r="S140" s="210"/>
      <c r="T140" s="211"/>
      <c r="AT140" s="212" t="s">
        <v>143</v>
      </c>
      <c r="AU140" s="212" t="s">
        <v>89</v>
      </c>
      <c r="AV140" s="14" t="s">
        <v>141</v>
      </c>
      <c r="AW140" s="14" t="s">
        <v>40</v>
      </c>
      <c r="AX140" s="14" t="s">
        <v>87</v>
      </c>
      <c r="AY140" s="212" t="s">
        <v>135</v>
      </c>
    </row>
    <row r="141" spans="1:65" s="2" customFormat="1" ht="14.45" customHeight="1">
      <c r="A141" s="37"/>
      <c r="B141" s="38"/>
      <c r="C141" s="177" t="s">
        <v>8</v>
      </c>
      <c r="D141" s="177" t="s">
        <v>137</v>
      </c>
      <c r="E141" s="178" t="s">
        <v>224</v>
      </c>
      <c r="F141" s="179" t="s">
        <v>225</v>
      </c>
      <c r="G141" s="180" t="s">
        <v>209</v>
      </c>
      <c r="H141" s="181">
        <v>38.732</v>
      </c>
      <c r="I141" s="182"/>
      <c r="J141" s="183">
        <f>ROUND(I141*H141,2)</f>
        <v>0</v>
      </c>
      <c r="K141" s="179" t="s">
        <v>140</v>
      </c>
      <c r="L141" s="42"/>
      <c r="M141" s="184" t="s">
        <v>39</v>
      </c>
      <c r="N141" s="185" t="s">
        <v>50</v>
      </c>
      <c r="O141" s="67"/>
      <c r="P141" s="186">
        <f>O141*H141</f>
        <v>0</v>
      </c>
      <c r="Q141" s="186">
        <v>0</v>
      </c>
      <c r="R141" s="186">
        <f>Q141*H141</f>
        <v>0</v>
      </c>
      <c r="S141" s="186">
        <v>0</v>
      </c>
      <c r="T141" s="187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88" t="s">
        <v>141</v>
      </c>
      <c r="AT141" s="188" t="s">
        <v>137</v>
      </c>
      <c r="AU141" s="188" t="s">
        <v>89</v>
      </c>
      <c r="AY141" s="19" t="s">
        <v>135</v>
      </c>
      <c r="BE141" s="189">
        <f>IF(N141="základní",J141,0)</f>
        <v>0</v>
      </c>
      <c r="BF141" s="189">
        <f>IF(N141="snížená",J141,0)</f>
        <v>0</v>
      </c>
      <c r="BG141" s="189">
        <f>IF(N141="zákl. přenesená",J141,0)</f>
        <v>0</v>
      </c>
      <c r="BH141" s="189">
        <f>IF(N141="sníž. přenesená",J141,0)</f>
        <v>0</v>
      </c>
      <c r="BI141" s="189">
        <f>IF(N141="nulová",J141,0)</f>
        <v>0</v>
      </c>
      <c r="BJ141" s="19" t="s">
        <v>87</v>
      </c>
      <c r="BK141" s="189">
        <f>ROUND(I141*H141,2)</f>
        <v>0</v>
      </c>
      <c r="BL141" s="19" t="s">
        <v>141</v>
      </c>
      <c r="BM141" s="188" t="s">
        <v>226</v>
      </c>
    </row>
    <row r="142" spans="2:51" s="13" customFormat="1" ht="12">
      <c r="B142" s="190"/>
      <c r="C142" s="191"/>
      <c r="D142" s="192" t="s">
        <v>143</v>
      </c>
      <c r="E142" s="193" t="s">
        <v>39</v>
      </c>
      <c r="F142" s="194" t="s">
        <v>227</v>
      </c>
      <c r="G142" s="191"/>
      <c r="H142" s="195">
        <v>46.376</v>
      </c>
      <c r="I142" s="196"/>
      <c r="J142" s="191"/>
      <c r="K142" s="191"/>
      <c r="L142" s="197"/>
      <c r="M142" s="198"/>
      <c r="N142" s="199"/>
      <c r="O142" s="199"/>
      <c r="P142" s="199"/>
      <c r="Q142" s="199"/>
      <c r="R142" s="199"/>
      <c r="S142" s="199"/>
      <c r="T142" s="200"/>
      <c r="AT142" s="201" t="s">
        <v>143</v>
      </c>
      <c r="AU142" s="201" t="s">
        <v>89</v>
      </c>
      <c r="AV142" s="13" t="s">
        <v>89</v>
      </c>
      <c r="AW142" s="13" t="s">
        <v>40</v>
      </c>
      <c r="AX142" s="13" t="s">
        <v>79</v>
      </c>
      <c r="AY142" s="201" t="s">
        <v>135</v>
      </c>
    </row>
    <row r="143" spans="2:51" s="13" customFormat="1" ht="12">
      <c r="B143" s="190"/>
      <c r="C143" s="191"/>
      <c r="D143" s="192" t="s">
        <v>143</v>
      </c>
      <c r="E143" s="193" t="s">
        <v>39</v>
      </c>
      <c r="F143" s="194" t="s">
        <v>228</v>
      </c>
      <c r="G143" s="191"/>
      <c r="H143" s="195">
        <v>-3.4</v>
      </c>
      <c r="I143" s="196"/>
      <c r="J143" s="191"/>
      <c r="K143" s="191"/>
      <c r="L143" s="197"/>
      <c r="M143" s="198"/>
      <c r="N143" s="199"/>
      <c r="O143" s="199"/>
      <c r="P143" s="199"/>
      <c r="Q143" s="199"/>
      <c r="R143" s="199"/>
      <c r="S143" s="199"/>
      <c r="T143" s="200"/>
      <c r="AT143" s="201" t="s">
        <v>143</v>
      </c>
      <c r="AU143" s="201" t="s">
        <v>89</v>
      </c>
      <c r="AV143" s="13" t="s">
        <v>89</v>
      </c>
      <c r="AW143" s="13" t="s">
        <v>40</v>
      </c>
      <c r="AX143" s="13" t="s">
        <v>79</v>
      </c>
      <c r="AY143" s="201" t="s">
        <v>135</v>
      </c>
    </row>
    <row r="144" spans="2:51" s="13" customFormat="1" ht="12">
      <c r="B144" s="190"/>
      <c r="C144" s="191"/>
      <c r="D144" s="192" t="s">
        <v>143</v>
      </c>
      <c r="E144" s="193" t="s">
        <v>39</v>
      </c>
      <c r="F144" s="194" t="s">
        <v>229</v>
      </c>
      <c r="G144" s="191"/>
      <c r="H144" s="195">
        <v>-4.188</v>
      </c>
      <c r="I144" s="196"/>
      <c r="J144" s="191"/>
      <c r="K144" s="191"/>
      <c r="L144" s="197"/>
      <c r="M144" s="198"/>
      <c r="N144" s="199"/>
      <c r="O144" s="199"/>
      <c r="P144" s="199"/>
      <c r="Q144" s="199"/>
      <c r="R144" s="199"/>
      <c r="S144" s="199"/>
      <c r="T144" s="200"/>
      <c r="AT144" s="201" t="s">
        <v>143</v>
      </c>
      <c r="AU144" s="201" t="s">
        <v>89</v>
      </c>
      <c r="AV144" s="13" t="s">
        <v>89</v>
      </c>
      <c r="AW144" s="13" t="s">
        <v>40</v>
      </c>
      <c r="AX144" s="13" t="s">
        <v>79</v>
      </c>
      <c r="AY144" s="201" t="s">
        <v>135</v>
      </c>
    </row>
    <row r="145" spans="2:51" s="13" customFormat="1" ht="12">
      <c r="B145" s="190"/>
      <c r="C145" s="191"/>
      <c r="D145" s="192" t="s">
        <v>143</v>
      </c>
      <c r="E145" s="193" t="s">
        <v>39</v>
      </c>
      <c r="F145" s="194" t="s">
        <v>230</v>
      </c>
      <c r="G145" s="191"/>
      <c r="H145" s="195">
        <v>-0.056</v>
      </c>
      <c r="I145" s="196"/>
      <c r="J145" s="191"/>
      <c r="K145" s="191"/>
      <c r="L145" s="197"/>
      <c r="M145" s="198"/>
      <c r="N145" s="199"/>
      <c r="O145" s="199"/>
      <c r="P145" s="199"/>
      <c r="Q145" s="199"/>
      <c r="R145" s="199"/>
      <c r="S145" s="199"/>
      <c r="T145" s="200"/>
      <c r="AT145" s="201" t="s">
        <v>143</v>
      </c>
      <c r="AU145" s="201" t="s">
        <v>89</v>
      </c>
      <c r="AV145" s="13" t="s">
        <v>89</v>
      </c>
      <c r="AW145" s="13" t="s">
        <v>40</v>
      </c>
      <c r="AX145" s="13" t="s">
        <v>79</v>
      </c>
      <c r="AY145" s="201" t="s">
        <v>135</v>
      </c>
    </row>
    <row r="146" spans="2:51" s="14" customFormat="1" ht="12">
      <c r="B146" s="202"/>
      <c r="C146" s="203"/>
      <c r="D146" s="192" t="s">
        <v>143</v>
      </c>
      <c r="E146" s="204" t="s">
        <v>39</v>
      </c>
      <c r="F146" s="205" t="s">
        <v>149</v>
      </c>
      <c r="G146" s="203"/>
      <c r="H146" s="206">
        <v>38.732</v>
      </c>
      <c r="I146" s="207"/>
      <c r="J146" s="203"/>
      <c r="K146" s="203"/>
      <c r="L146" s="208"/>
      <c r="M146" s="209"/>
      <c r="N146" s="210"/>
      <c r="O146" s="210"/>
      <c r="P146" s="210"/>
      <c r="Q146" s="210"/>
      <c r="R146" s="210"/>
      <c r="S146" s="210"/>
      <c r="T146" s="211"/>
      <c r="AT146" s="212" t="s">
        <v>143</v>
      </c>
      <c r="AU146" s="212" t="s">
        <v>89</v>
      </c>
      <c r="AV146" s="14" t="s">
        <v>141</v>
      </c>
      <c r="AW146" s="14" t="s">
        <v>40</v>
      </c>
      <c r="AX146" s="14" t="s">
        <v>87</v>
      </c>
      <c r="AY146" s="212" t="s">
        <v>135</v>
      </c>
    </row>
    <row r="147" spans="1:65" s="2" customFormat="1" ht="24.2" customHeight="1">
      <c r="A147" s="37"/>
      <c r="B147" s="38"/>
      <c r="C147" s="177" t="s">
        <v>231</v>
      </c>
      <c r="D147" s="177" t="s">
        <v>137</v>
      </c>
      <c r="E147" s="178" t="s">
        <v>232</v>
      </c>
      <c r="F147" s="179" t="s">
        <v>233</v>
      </c>
      <c r="G147" s="180" t="s">
        <v>209</v>
      </c>
      <c r="H147" s="181">
        <v>37.685</v>
      </c>
      <c r="I147" s="182"/>
      <c r="J147" s="183">
        <f>ROUND(I147*H147,2)</f>
        <v>0</v>
      </c>
      <c r="K147" s="179" t="s">
        <v>140</v>
      </c>
      <c r="L147" s="42"/>
      <c r="M147" s="184" t="s">
        <v>39</v>
      </c>
      <c r="N147" s="185" t="s">
        <v>50</v>
      </c>
      <c r="O147" s="67"/>
      <c r="P147" s="186">
        <f>O147*H147</f>
        <v>0</v>
      </c>
      <c r="Q147" s="186">
        <v>0</v>
      </c>
      <c r="R147" s="186">
        <f>Q147*H147</f>
        <v>0</v>
      </c>
      <c r="S147" s="186">
        <v>0</v>
      </c>
      <c r="T147" s="18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88" t="s">
        <v>141</v>
      </c>
      <c r="AT147" s="188" t="s">
        <v>137</v>
      </c>
      <c r="AU147" s="188" t="s">
        <v>89</v>
      </c>
      <c r="AY147" s="19" t="s">
        <v>135</v>
      </c>
      <c r="BE147" s="189">
        <f>IF(N147="základní",J147,0)</f>
        <v>0</v>
      </c>
      <c r="BF147" s="189">
        <f>IF(N147="snížená",J147,0)</f>
        <v>0</v>
      </c>
      <c r="BG147" s="189">
        <f>IF(N147="zákl. přenesená",J147,0)</f>
        <v>0</v>
      </c>
      <c r="BH147" s="189">
        <f>IF(N147="sníž. přenesená",J147,0)</f>
        <v>0</v>
      </c>
      <c r="BI147" s="189">
        <f>IF(N147="nulová",J147,0)</f>
        <v>0</v>
      </c>
      <c r="BJ147" s="19" t="s">
        <v>87</v>
      </c>
      <c r="BK147" s="189">
        <f>ROUND(I147*H147,2)</f>
        <v>0</v>
      </c>
      <c r="BL147" s="19" t="s">
        <v>141</v>
      </c>
      <c r="BM147" s="188" t="s">
        <v>234</v>
      </c>
    </row>
    <row r="148" spans="2:51" s="13" customFormat="1" ht="12">
      <c r="B148" s="190"/>
      <c r="C148" s="191"/>
      <c r="D148" s="192" t="s">
        <v>143</v>
      </c>
      <c r="E148" s="193" t="s">
        <v>39</v>
      </c>
      <c r="F148" s="194" t="s">
        <v>235</v>
      </c>
      <c r="G148" s="191"/>
      <c r="H148" s="195">
        <v>4.48</v>
      </c>
      <c r="I148" s="196"/>
      <c r="J148" s="191"/>
      <c r="K148" s="191"/>
      <c r="L148" s="197"/>
      <c r="M148" s="198"/>
      <c r="N148" s="199"/>
      <c r="O148" s="199"/>
      <c r="P148" s="199"/>
      <c r="Q148" s="199"/>
      <c r="R148" s="199"/>
      <c r="S148" s="199"/>
      <c r="T148" s="200"/>
      <c r="AT148" s="201" t="s">
        <v>143</v>
      </c>
      <c r="AU148" s="201" t="s">
        <v>89</v>
      </c>
      <c r="AV148" s="13" t="s">
        <v>89</v>
      </c>
      <c r="AW148" s="13" t="s">
        <v>40</v>
      </c>
      <c r="AX148" s="13" t="s">
        <v>79</v>
      </c>
      <c r="AY148" s="201" t="s">
        <v>135</v>
      </c>
    </row>
    <row r="149" spans="2:51" s="13" customFormat="1" ht="12">
      <c r="B149" s="190"/>
      <c r="C149" s="191"/>
      <c r="D149" s="192" t="s">
        <v>143</v>
      </c>
      <c r="E149" s="193" t="s">
        <v>39</v>
      </c>
      <c r="F149" s="194" t="s">
        <v>236</v>
      </c>
      <c r="G149" s="191"/>
      <c r="H149" s="195">
        <v>1.225</v>
      </c>
      <c r="I149" s="196"/>
      <c r="J149" s="191"/>
      <c r="K149" s="191"/>
      <c r="L149" s="197"/>
      <c r="M149" s="198"/>
      <c r="N149" s="199"/>
      <c r="O149" s="199"/>
      <c r="P149" s="199"/>
      <c r="Q149" s="199"/>
      <c r="R149" s="199"/>
      <c r="S149" s="199"/>
      <c r="T149" s="200"/>
      <c r="AT149" s="201" t="s">
        <v>143</v>
      </c>
      <c r="AU149" s="201" t="s">
        <v>89</v>
      </c>
      <c r="AV149" s="13" t="s">
        <v>89</v>
      </c>
      <c r="AW149" s="13" t="s">
        <v>40</v>
      </c>
      <c r="AX149" s="13" t="s">
        <v>79</v>
      </c>
      <c r="AY149" s="201" t="s">
        <v>135</v>
      </c>
    </row>
    <row r="150" spans="2:51" s="13" customFormat="1" ht="12">
      <c r="B150" s="190"/>
      <c r="C150" s="191"/>
      <c r="D150" s="192" t="s">
        <v>143</v>
      </c>
      <c r="E150" s="193" t="s">
        <v>39</v>
      </c>
      <c r="F150" s="194" t="s">
        <v>237</v>
      </c>
      <c r="G150" s="191"/>
      <c r="H150" s="195">
        <v>11.9</v>
      </c>
      <c r="I150" s="196"/>
      <c r="J150" s="191"/>
      <c r="K150" s="191"/>
      <c r="L150" s="197"/>
      <c r="M150" s="198"/>
      <c r="N150" s="199"/>
      <c r="O150" s="199"/>
      <c r="P150" s="199"/>
      <c r="Q150" s="199"/>
      <c r="R150" s="199"/>
      <c r="S150" s="199"/>
      <c r="T150" s="200"/>
      <c r="AT150" s="201" t="s">
        <v>143</v>
      </c>
      <c r="AU150" s="201" t="s">
        <v>89</v>
      </c>
      <c r="AV150" s="13" t="s">
        <v>89</v>
      </c>
      <c r="AW150" s="13" t="s">
        <v>40</v>
      </c>
      <c r="AX150" s="13" t="s">
        <v>79</v>
      </c>
      <c r="AY150" s="201" t="s">
        <v>135</v>
      </c>
    </row>
    <row r="151" spans="2:51" s="13" customFormat="1" ht="12">
      <c r="B151" s="190"/>
      <c r="C151" s="191"/>
      <c r="D151" s="192" t="s">
        <v>143</v>
      </c>
      <c r="E151" s="193" t="s">
        <v>39</v>
      </c>
      <c r="F151" s="194" t="s">
        <v>238</v>
      </c>
      <c r="G151" s="191"/>
      <c r="H151" s="195">
        <v>10.08</v>
      </c>
      <c r="I151" s="196"/>
      <c r="J151" s="191"/>
      <c r="K151" s="191"/>
      <c r="L151" s="197"/>
      <c r="M151" s="198"/>
      <c r="N151" s="199"/>
      <c r="O151" s="199"/>
      <c r="P151" s="199"/>
      <c r="Q151" s="199"/>
      <c r="R151" s="199"/>
      <c r="S151" s="199"/>
      <c r="T151" s="200"/>
      <c r="AT151" s="201" t="s">
        <v>143</v>
      </c>
      <c r="AU151" s="201" t="s">
        <v>89</v>
      </c>
      <c r="AV151" s="13" t="s">
        <v>89</v>
      </c>
      <c r="AW151" s="13" t="s">
        <v>40</v>
      </c>
      <c r="AX151" s="13" t="s">
        <v>79</v>
      </c>
      <c r="AY151" s="201" t="s">
        <v>135</v>
      </c>
    </row>
    <row r="152" spans="2:51" s="13" customFormat="1" ht="12">
      <c r="B152" s="190"/>
      <c r="C152" s="191"/>
      <c r="D152" s="192" t="s">
        <v>143</v>
      </c>
      <c r="E152" s="193" t="s">
        <v>39</v>
      </c>
      <c r="F152" s="194" t="s">
        <v>239</v>
      </c>
      <c r="G152" s="191"/>
      <c r="H152" s="195">
        <v>10</v>
      </c>
      <c r="I152" s="196"/>
      <c r="J152" s="191"/>
      <c r="K152" s="191"/>
      <c r="L152" s="197"/>
      <c r="M152" s="198"/>
      <c r="N152" s="199"/>
      <c r="O152" s="199"/>
      <c r="P152" s="199"/>
      <c r="Q152" s="199"/>
      <c r="R152" s="199"/>
      <c r="S152" s="199"/>
      <c r="T152" s="200"/>
      <c r="AT152" s="201" t="s">
        <v>143</v>
      </c>
      <c r="AU152" s="201" t="s">
        <v>89</v>
      </c>
      <c r="AV152" s="13" t="s">
        <v>89</v>
      </c>
      <c r="AW152" s="13" t="s">
        <v>40</v>
      </c>
      <c r="AX152" s="13" t="s">
        <v>79</v>
      </c>
      <c r="AY152" s="201" t="s">
        <v>135</v>
      </c>
    </row>
    <row r="153" spans="2:51" s="14" customFormat="1" ht="12">
      <c r="B153" s="202"/>
      <c r="C153" s="203"/>
      <c r="D153" s="192" t="s">
        <v>143</v>
      </c>
      <c r="E153" s="204" t="s">
        <v>39</v>
      </c>
      <c r="F153" s="205" t="s">
        <v>149</v>
      </c>
      <c r="G153" s="203"/>
      <c r="H153" s="206">
        <v>37.685</v>
      </c>
      <c r="I153" s="207"/>
      <c r="J153" s="203"/>
      <c r="K153" s="203"/>
      <c r="L153" s="208"/>
      <c r="M153" s="209"/>
      <c r="N153" s="210"/>
      <c r="O153" s="210"/>
      <c r="P153" s="210"/>
      <c r="Q153" s="210"/>
      <c r="R153" s="210"/>
      <c r="S153" s="210"/>
      <c r="T153" s="211"/>
      <c r="AT153" s="212" t="s">
        <v>143</v>
      </c>
      <c r="AU153" s="212" t="s">
        <v>89</v>
      </c>
      <c r="AV153" s="14" t="s">
        <v>141</v>
      </c>
      <c r="AW153" s="14" t="s">
        <v>40</v>
      </c>
      <c r="AX153" s="14" t="s">
        <v>87</v>
      </c>
      <c r="AY153" s="212" t="s">
        <v>135</v>
      </c>
    </row>
    <row r="154" spans="1:65" s="2" customFormat="1" ht="24.2" customHeight="1">
      <c r="A154" s="37"/>
      <c r="B154" s="38"/>
      <c r="C154" s="177" t="s">
        <v>240</v>
      </c>
      <c r="D154" s="177" t="s">
        <v>137</v>
      </c>
      <c r="E154" s="178" t="s">
        <v>241</v>
      </c>
      <c r="F154" s="179" t="s">
        <v>242</v>
      </c>
      <c r="G154" s="180" t="s">
        <v>209</v>
      </c>
      <c r="H154" s="181">
        <v>14.131</v>
      </c>
      <c r="I154" s="182"/>
      <c r="J154" s="183">
        <f>ROUND(I154*H154,2)</f>
        <v>0</v>
      </c>
      <c r="K154" s="179" t="s">
        <v>140</v>
      </c>
      <c r="L154" s="42"/>
      <c r="M154" s="184" t="s">
        <v>39</v>
      </c>
      <c r="N154" s="185" t="s">
        <v>50</v>
      </c>
      <c r="O154" s="67"/>
      <c r="P154" s="186">
        <f>O154*H154</f>
        <v>0</v>
      </c>
      <c r="Q154" s="186">
        <v>0</v>
      </c>
      <c r="R154" s="186">
        <f>Q154*H154</f>
        <v>0</v>
      </c>
      <c r="S154" s="186">
        <v>0</v>
      </c>
      <c r="T154" s="187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8" t="s">
        <v>141</v>
      </c>
      <c r="AT154" s="188" t="s">
        <v>137</v>
      </c>
      <c r="AU154" s="188" t="s">
        <v>89</v>
      </c>
      <c r="AY154" s="19" t="s">
        <v>135</v>
      </c>
      <c r="BE154" s="189">
        <f>IF(N154="základní",J154,0)</f>
        <v>0</v>
      </c>
      <c r="BF154" s="189">
        <f>IF(N154="snížená",J154,0)</f>
        <v>0</v>
      </c>
      <c r="BG154" s="189">
        <f>IF(N154="zákl. přenesená",J154,0)</f>
        <v>0</v>
      </c>
      <c r="BH154" s="189">
        <f>IF(N154="sníž. přenesená",J154,0)</f>
        <v>0</v>
      </c>
      <c r="BI154" s="189">
        <f>IF(N154="nulová",J154,0)</f>
        <v>0</v>
      </c>
      <c r="BJ154" s="19" t="s">
        <v>87</v>
      </c>
      <c r="BK154" s="189">
        <f>ROUND(I154*H154,2)</f>
        <v>0</v>
      </c>
      <c r="BL154" s="19" t="s">
        <v>141</v>
      </c>
      <c r="BM154" s="188" t="s">
        <v>243</v>
      </c>
    </row>
    <row r="155" spans="2:51" s="13" customFormat="1" ht="12">
      <c r="B155" s="190"/>
      <c r="C155" s="191"/>
      <c r="D155" s="192" t="s">
        <v>143</v>
      </c>
      <c r="E155" s="193" t="s">
        <v>39</v>
      </c>
      <c r="F155" s="194" t="s">
        <v>244</v>
      </c>
      <c r="G155" s="191"/>
      <c r="H155" s="195">
        <v>14.131</v>
      </c>
      <c r="I155" s="196"/>
      <c r="J155" s="191"/>
      <c r="K155" s="191"/>
      <c r="L155" s="197"/>
      <c r="M155" s="198"/>
      <c r="N155" s="199"/>
      <c r="O155" s="199"/>
      <c r="P155" s="199"/>
      <c r="Q155" s="199"/>
      <c r="R155" s="199"/>
      <c r="S155" s="199"/>
      <c r="T155" s="200"/>
      <c r="AT155" s="201" t="s">
        <v>143</v>
      </c>
      <c r="AU155" s="201" t="s">
        <v>89</v>
      </c>
      <c r="AV155" s="13" t="s">
        <v>89</v>
      </c>
      <c r="AW155" s="13" t="s">
        <v>40</v>
      </c>
      <c r="AX155" s="13" t="s">
        <v>87</v>
      </c>
      <c r="AY155" s="201" t="s">
        <v>135</v>
      </c>
    </row>
    <row r="156" spans="1:65" s="2" customFormat="1" ht="37.9" customHeight="1">
      <c r="A156" s="37"/>
      <c r="B156" s="38"/>
      <c r="C156" s="177" t="s">
        <v>245</v>
      </c>
      <c r="D156" s="177" t="s">
        <v>137</v>
      </c>
      <c r="E156" s="178" t="s">
        <v>246</v>
      </c>
      <c r="F156" s="179" t="s">
        <v>247</v>
      </c>
      <c r="G156" s="180" t="s">
        <v>209</v>
      </c>
      <c r="H156" s="181">
        <v>110.505</v>
      </c>
      <c r="I156" s="182"/>
      <c r="J156" s="183">
        <f>ROUND(I156*H156,2)</f>
        <v>0</v>
      </c>
      <c r="K156" s="179" t="s">
        <v>140</v>
      </c>
      <c r="L156" s="42"/>
      <c r="M156" s="184" t="s">
        <v>39</v>
      </c>
      <c r="N156" s="185" t="s">
        <v>50</v>
      </c>
      <c r="O156" s="67"/>
      <c r="P156" s="186">
        <f>O156*H156</f>
        <v>0</v>
      </c>
      <c r="Q156" s="186">
        <v>0</v>
      </c>
      <c r="R156" s="186">
        <f>Q156*H156</f>
        <v>0</v>
      </c>
      <c r="S156" s="186">
        <v>0</v>
      </c>
      <c r="T156" s="187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88" t="s">
        <v>141</v>
      </c>
      <c r="AT156" s="188" t="s">
        <v>137</v>
      </c>
      <c r="AU156" s="188" t="s">
        <v>89</v>
      </c>
      <c r="AY156" s="19" t="s">
        <v>135</v>
      </c>
      <c r="BE156" s="189">
        <f>IF(N156="základní",J156,0)</f>
        <v>0</v>
      </c>
      <c r="BF156" s="189">
        <f>IF(N156="snížená",J156,0)</f>
        <v>0</v>
      </c>
      <c r="BG156" s="189">
        <f>IF(N156="zákl. přenesená",J156,0)</f>
        <v>0</v>
      </c>
      <c r="BH156" s="189">
        <f>IF(N156="sníž. přenesená",J156,0)</f>
        <v>0</v>
      </c>
      <c r="BI156" s="189">
        <f>IF(N156="nulová",J156,0)</f>
        <v>0</v>
      </c>
      <c r="BJ156" s="19" t="s">
        <v>87</v>
      </c>
      <c r="BK156" s="189">
        <f>ROUND(I156*H156,2)</f>
        <v>0</v>
      </c>
      <c r="BL156" s="19" t="s">
        <v>141</v>
      </c>
      <c r="BM156" s="188" t="s">
        <v>248</v>
      </c>
    </row>
    <row r="157" spans="2:51" s="13" customFormat="1" ht="12">
      <c r="B157" s="190"/>
      <c r="C157" s="191"/>
      <c r="D157" s="192" t="s">
        <v>143</v>
      </c>
      <c r="E157" s="193" t="s">
        <v>39</v>
      </c>
      <c r="F157" s="194" t="s">
        <v>249</v>
      </c>
      <c r="G157" s="191"/>
      <c r="H157" s="195">
        <v>55.32</v>
      </c>
      <c r="I157" s="196"/>
      <c r="J157" s="191"/>
      <c r="K157" s="191"/>
      <c r="L157" s="197"/>
      <c r="M157" s="198"/>
      <c r="N157" s="199"/>
      <c r="O157" s="199"/>
      <c r="P157" s="199"/>
      <c r="Q157" s="199"/>
      <c r="R157" s="199"/>
      <c r="S157" s="199"/>
      <c r="T157" s="200"/>
      <c r="AT157" s="201" t="s">
        <v>143</v>
      </c>
      <c r="AU157" s="201" t="s">
        <v>89</v>
      </c>
      <c r="AV157" s="13" t="s">
        <v>89</v>
      </c>
      <c r="AW157" s="13" t="s">
        <v>40</v>
      </c>
      <c r="AX157" s="13" t="s">
        <v>79</v>
      </c>
      <c r="AY157" s="201" t="s">
        <v>135</v>
      </c>
    </row>
    <row r="158" spans="2:51" s="13" customFormat="1" ht="12">
      <c r="B158" s="190"/>
      <c r="C158" s="191"/>
      <c r="D158" s="192" t="s">
        <v>143</v>
      </c>
      <c r="E158" s="193" t="s">
        <v>39</v>
      </c>
      <c r="F158" s="194" t="s">
        <v>250</v>
      </c>
      <c r="G158" s="191"/>
      <c r="H158" s="195">
        <v>55.185</v>
      </c>
      <c r="I158" s="196"/>
      <c r="J158" s="191"/>
      <c r="K158" s="191"/>
      <c r="L158" s="197"/>
      <c r="M158" s="198"/>
      <c r="N158" s="199"/>
      <c r="O158" s="199"/>
      <c r="P158" s="199"/>
      <c r="Q158" s="199"/>
      <c r="R158" s="199"/>
      <c r="S158" s="199"/>
      <c r="T158" s="200"/>
      <c r="AT158" s="201" t="s">
        <v>143</v>
      </c>
      <c r="AU158" s="201" t="s">
        <v>89</v>
      </c>
      <c r="AV158" s="13" t="s">
        <v>89</v>
      </c>
      <c r="AW158" s="13" t="s">
        <v>40</v>
      </c>
      <c r="AX158" s="13" t="s">
        <v>79</v>
      </c>
      <c r="AY158" s="201" t="s">
        <v>135</v>
      </c>
    </row>
    <row r="159" spans="2:51" s="14" customFormat="1" ht="12">
      <c r="B159" s="202"/>
      <c r="C159" s="203"/>
      <c r="D159" s="192" t="s">
        <v>143</v>
      </c>
      <c r="E159" s="204" t="s">
        <v>39</v>
      </c>
      <c r="F159" s="205" t="s">
        <v>149</v>
      </c>
      <c r="G159" s="203"/>
      <c r="H159" s="206">
        <v>110.505</v>
      </c>
      <c r="I159" s="207"/>
      <c r="J159" s="203"/>
      <c r="K159" s="203"/>
      <c r="L159" s="208"/>
      <c r="M159" s="209"/>
      <c r="N159" s="210"/>
      <c r="O159" s="210"/>
      <c r="P159" s="210"/>
      <c r="Q159" s="210"/>
      <c r="R159" s="210"/>
      <c r="S159" s="210"/>
      <c r="T159" s="211"/>
      <c r="AT159" s="212" t="s">
        <v>143</v>
      </c>
      <c r="AU159" s="212" t="s">
        <v>89</v>
      </c>
      <c r="AV159" s="14" t="s">
        <v>141</v>
      </c>
      <c r="AW159" s="14" t="s">
        <v>40</v>
      </c>
      <c r="AX159" s="14" t="s">
        <v>87</v>
      </c>
      <c r="AY159" s="212" t="s">
        <v>135</v>
      </c>
    </row>
    <row r="160" spans="1:65" s="2" customFormat="1" ht="37.9" customHeight="1">
      <c r="A160" s="37"/>
      <c r="B160" s="38"/>
      <c r="C160" s="177" t="s">
        <v>251</v>
      </c>
      <c r="D160" s="177" t="s">
        <v>137</v>
      </c>
      <c r="E160" s="178" t="s">
        <v>252</v>
      </c>
      <c r="F160" s="179" t="s">
        <v>253</v>
      </c>
      <c r="G160" s="180" t="s">
        <v>209</v>
      </c>
      <c r="H160" s="181">
        <v>68.329</v>
      </c>
      <c r="I160" s="182"/>
      <c r="J160" s="183">
        <f>ROUND(I160*H160,2)</f>
        <v>0</v>
      </c>
      <c r="K160" s="179" t="s">
        <v>140</v>
      </c>
      <c r="L160" s="42"/>
      <c r="M160" s="184" t="s">
        <v>39</v>
      </c>
      <c r="N160" s="185" t="s">
        <v>50</v>
      </c>
      <c r="O160" s="67"/>
      <c r="P160" s="186">
        <f>O160*H160</f>
        <v>0</v>
      </c>
      <c r="Q160" s="186">
        <v>0</v>
      </c>
      <c r="R160" s="186">
        <f>Q160*H160</f>
        <v>0</v>
      </c>
      <c r="S160" s="186">
        <v>0</v>
      </c>
      <c r="T160" s="187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88" t="s">
        <v>141</v>
      </c>
      <c r="AT160" s="188" t="s">
        <v>137</v>
      </c>
      <c r="AU160" s="188" t="s">
        <v>89</v>
      </c>
      <c r="AY160" s="19" t="s">
        <v>135</v>
      </c>
      <c r="BE160" s="189">
        <f>IF(N160="základní",J160,0)</f>
        <v>0</v>
      </c>
      <c r="BF160" s="189">
        <f>IF(N160="snížená",J160,0)</f>
        <v>0</v>
      </c>
      <c r="BG160" s="189">
        <f>IF(N160="zákl. přenesená",J160,0)</f>
        <v>0</v>
      </c>
      <c r="BH160" s="189">
        <f>IF(N160="sníž. přenesená",J160,0)</f>
        <v>0</v>
      </c>
      <c r="BI160" s="189">
        <f>IF(N160="nulová",J160,0)</f>
        <v>0</v>
      </c>
      <c r="BJ160" s="19" t="s">
        <v>87</v>
      </c>
      <c r="BK160" s="189">
        <f>ROUND(I160*H160,2)</f>
        <v>0</v>
      </c>
      <c r="BL160" s="19" t="s">
        <v>141</v>
      </c>
      <c r="BM160" s="188" t="s">
        <v>254</v>
      </c>
    </row>
    <row r="161" spans="2:51" s="13" customFormat="1" ht="12">
      <c r="B161" s="190"/>
      <c r="C161" s="191"/>
      <c r="D161" s="192" t="s">
        <v>143</v>
      </c>
      <c r="E161" s="193" t="s">
        <v>39</v>
      </c>
      <c r="F161" s="194" t="s">
        <v>255</v>
      </c>
      <c r="G161" s="191"/>
      <c r="H161" s="195">
        <v>97.658</v>
      </c>
      <c r="I161" s="196"/>
      <c r="J161" s="191"/>
      <c r="K161" s="191"/>
      <c r="L161" s="197"/>
      <c r="M161" s="198"/>
      <c r="N161" s="199"/>
      <c r="O161" s="199"/>
      <c r="P161" s="199"/>
      <c r="Q161" s="199"/>
      <c r="R161" s="199"/>
      <c r="S161" s="199"/>
      <c r="T161" s="200"/>
      <c r="AT161" s="201" t="s">
        <v>143</v>
      </c>
      <c r="AU161" s="201" t="s">
        <v>89</v>
      </c>
      <c r="AV161" s="13" t="s">
        <v>89</v>
      </c>
      <c r="AW161" s="13" t="s">
        <v>40</v>
      </c>
      <c r="AX161" s="13" t="s">
        <v>79</v>
      </c>
      <c r="AY161" s="201" t="s">
        <v>135</v>
      </c>
    </row>
    <row r="162" spans="2:51" s="13" customFormat="1" ht="12">
      <c r="B162" s="190"/>
      <c r="C162" s="191"/>
      <c r="D162" s="192" t="s">
        <v>143</v>
      </c>
      <c r="E162" s="193" t="s">
        <v>39</v>
      </c>
      <c r="F162" s="194" t="s">
        <v>256</v>
      </c>
      <c r="G162" s="191"/>
      <c r="H162" s="195">
        <v>-39.617</v>
      </c>
      <c r="I162" s="196"/>
      <c r="J162" s="191"/>
      <c r="K162" s="191"/>
      <c r="L162" s="197"/>
      <c r="M162" s="198"/>
      <c r="N162" s="199"/>
      <c r="O162" s="199"/>
      <c r="P162" s="199"/>
      <c r="Q162" s="199"/>
      <c r="R162" s="199"/>
      <c r="S162" s="199"/>
      <c r="T162" s="200"/>
      <c r="AT162" s="201" t="s">
        <v>143</v>
      </c>
      <c r="AU162" s="201" t="s">
        <v>89</v>
      </c>
      <c r="AV162" s="13" t="s">
        <v>89</v>
      </c>
      <c r="AW162" s="13" t="s">
        <v>40</v>
      </c>
      <c r="AX162" s="13" t="s">
        <v>79</v>
      </c>
      <c r="AY162" s="201" t="s">
        <v>135</v>
      </c>
    </row>
    <row r="163" spans="2:51" s="16" customFormat="1" ht="12">
      <c r="B163" s="223"/>
      <c r="C163" s="224"/>
      <c r="D163" s="192" t="s">
        <v>143</v>
      </c>
      <c r="E163" s="225" t="s">
        <v>39</v>
      </c>
      <c r="F163" s="226" t="s">
        <v>257</v>
      </c>
      <c r="G163" s="224"/>
      <c r="H163" s="227">
        <v>58.041</v>
      </c>
      <c r="I163" s="228"/>
      <c r="J163" s="224"/>
      <c r="K163" s="224"/>
      <c r="L163" s="229"/>
      <c r="M163" s="230"/>
      <c r="N163" s="231"/>
      <c r="O163" s="231"/>
      <c r="P163" s="231"/>
      <c r="Q163" s="231"/>
      <c r="R163" s="231"/>
      <c r="S163" s="231"/>
      <c r="T163" s="232"/>
      <c r="AT163" s="233" t="s">
        <v>143</v>
      </c>
      <c r="AU163" s="233" t="s">
        <v>89</v>
      </c>
      <c r="AV163" s="16" t="s">
        <v>150</v>
      </c>
      <c r="AW163" s="16" t="s">
        <v>40</v>
      </c>
      <c r="AX163" s="16" t="s">
        <v>79</v>
      </c>
      <c r="AY163" s="233" t="s">
        <v>135</v>
      </c>
    </row>
    <row r="164" spans="2:51" s="13" customFormat="1" ht="12">
      <c r="B164" s="190"/>
      <c r="C164" s="191"/>
      <c r="D164" s="192" t="s">
        <v>143</v>
      </c>
      <c r="E164" s="193" t="s">
        <v>39</v>
      </c>
      <c r="F164" s="194" t="s">
        <v>258</v>
      </c>
      <c r="G164" s="191"/>
      <c r="H164" s="195">
        <v>10.288</v>
      </c>
      <c r="I164" s="196"/>
      <c r="J164" s="191"/>
      <c r="K164" s="191"/>
      <c r="L164" s="197"/>
      <c r="M164" s="198"/>
      <c r="N164" s="199"/>
      <c r="O164" s="199"/>
      <c r="P164" s="199"/>
      <c r="Q164" s="199"/>
      <c r="R164" s="199"/>
      <c r="S164" s="199"/>
      <c r="T164" s="200"/>
      <c r="AT164" s="201" t="s">
        <v>143</v>
      </c>
      <c r="AU164" s="201" t="s">
        <v>89</v>
      </c>
      <c r="AV164" s="13" t="s">
        <v>89</v>
      </c>
      <c r="AW164" s="13" t="s">
        <v>40</v>
      </c>
      <c r="AX164" s="13" t="s">
        <v>79</v>
      </c>
      <c r="AY164" s="201" t="s">
        <v>135</v>
      </c>
    </row>
    <row r="165" spans="2:51" s="14" customFormat="1" ht="12">
      <c r="B165" s="202"/>
      <c r="C165" s="203"/>
      <c r="D165" s="192" t="s">
        <v>143</v>
      </c>
      <c r="E165" s="204" t="s">
        <v>39</v>
      </c>
      <c r="F165" s="205" t="s">
        <v>149</v>
      </c>
      <c r="G165" s="203"/>
      <c r="H165" s="206">
        <v>68.329</v>
      </c>
      <c r="I165" s="207"/>
      <c r="J165" s="203"/>
      <c r="K165" s="203"/>
      <c r="L165" s="208"/>
      <c r="M165" s="209"/>
      <c r="N165" s="210"/>
      <c r="O165" s="210"/>
      <c r="P165" s="210"/>
      <c r="Q165" s="210"/>
      <c r="R165" s="210"/>
      <c r="S165" s="210"/>
      <c r="T165" s="211"/>
      <c r="AT165" s="212" t="s">
        <v>143</v>
      </c>
      <c r="AU165" s="212" t="s">
        <v>89</v>
      </c>
      <c r="AV165" s="14" t="s">
        <v>141</v>
      </c>
      <c r="AW165" s="14" t="s">
        <v>40</v>
      </c>
      <c r="AX165" s="14" t="s">
        <v>87</v>
      </c>
      <c r="AY165" s="212" t="s">
        <v>135</v>
      </c>
    </row>
    <row r="166" spans="1:65" s="2" customFormat="1" ht="37.9" customHeight="1">
      <c r="A166" s="37"/>
      <c r="B166" s="38"/>
      <c r="C166" s="177" t="s">
        <v>196</v>
      </c>
      <c r="D166" s="177" t="s">
        <v>137</v>
      </c>
      <c r="E166" s="178" t="s">
        <v>259</v>
      </c>
      <c r="F166" s="179" t="s">
        <v>260</v>
      </c>
      <c r="G166" s="180" t="s">
        <v>209</v>
      </c>
      <c r="H166" s="181">
        <v>1366.58</v>
      </c>
      <c r="I166" s="182"/>
      <c r="J166" s="183">
        <f>ROUND(I166*H166,2)</f>
        <v>0</v>
      </c>
      <c r="K166" s="179" t="s">
        <v>140</v>
      </c>
      <c r="L166" s="42"/>
      <c r="M166" s="184" t="s">
        <v>39</v>
      </c>
      <c r="N166" s="185" t="s">
        <v>50</v>
      </c>
      <c r="O166" s="67"/>
      <c r="P166" s="186">
        <f>O166*H166</f>
        <v>0</v>
      </c>
      <c r="Q166" s="186">
        <v>0</v>
      </c>
      <c r="R166" s="186">
        <f>Q166*H166</f>
        <v>0</v>
      </c>
      <c r="S166" s="186">
        <v>0</v>
      </c>
      <c r="T166" s="187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88" t="s">
        <v>141</v>
      </c>
      <c r="AT166" s="188" t="s">
        <v>137</v>
      </c>
      <c r="AU166" s="188" t="s">
        <v>89</v>
      </c>
      <c r="AY166" s="19" t="s">
        <v>135</v>
      </c>
      <c r="BE166" s="189">
        <f>IF(N166="základní",J166,0)</f>
        <v>0</v>
      </c>
      <c r="BF166" s="189">
        <f>IF(N166="snížená",J166,0)</f>
        <v>0</v>
      </c>
      <c r="BG166" s="189">
        <f>IF(N166="zákl. přenesená",J166,0)</f>
        <v>0</v>
      </c>
      <c r="BH166" s="189">
        <f>IF(N166="sníž. přenesená",J166,0)</f>
        <v>0</v>
      </c>
      <c r="BI166" s="189">
        <f>IF(N166="nulová",J166,0)</f>
        <v>0</v>
      </c>
      <c r="BJ166" s="19" t="s">
        <v>87</v>
      </c>
      <c r="BK166" s="189">
        <f>ROUND(I166*H166,2)</f>
        <v>0</v>
      </c>
      <c r="BL166" s="19" t="s">
        <v>141</v>
      </c>
      <c r="BM166" s="188" t="s">
        <v>261</v>
      </c>
    </row>
    <row r="167" spans="2:51" s="13" customFormat="1" ht="12">
      <c r="B167" s="190"/>
      <c r="C167" s="191"/>
      <c r="D167" s="192" t="s">
        <v>143</v>
      </c>
      <c r="E167" s="193" t="s">
        <v>39</v>
      </c>
      <c r="F167" s="194" t="s">
        <v>262</v>
      </c>
      <c r="G167" s="191"/>
      <c r="H167" s="195">
        <v>1366.58</v>
      </c>
      <c r="I167" s="196"/>
      <c r="J167" s="191"/>
      <c r="K167" s="191"/>
      <c r="L167" s="197"/>
      <c r="M167" s="198"/>
      <c r="N167" s="199"/>
      <c r="O167" s="199"/>
      <c r="P167" s="199"/>
      <c r="Q167" s="199"/>
      <c r="R167" s="199"/>
      <c r="S167" s="199"/>
      <c r="T167" s="200"/>
      <c r="AT167" s="201" t="s">
        <v>143</v>
      </c>
      <c r="AU167" s="201" t="s">
        <v>89</v>
      </c>
      <c r="AV167" s="13" t="s">
        <v>89</v>
      </c>
      <c r="AW167" s="13" t="s">
        <v>40</v>
      </c>
      <c r="AX167" s="13" t="s">
        <v>87</v>
      </c>
      <c r="AY167" s="201" t="s">
        <v>135</v>
      </c>
    </row>
    <row r="168" spans="1:65" s="2" customFormat="1" ht="24.2" customHeight="1">
      <c r="A168" s="37"/>
      <c r="B168" s="38"/>
      <c r="C168" s="177" t="s">
        <v>7</v>
      </c>
      <c r="D168" s="177" t="s">
        <v>137</v>
      </c>
      <c r="E168" s="178" t="s">
        <v>263</v>
      </c>
      <c r="F168" s="179" t="s">
        <v>264</v>
      </c>
      <c r="G168" s="180" t="s">
        <v>209</v>
      </c>
      <c r="H168" s="181">
        <v>55.185</v>
      </c>
      <c r="I168" s="182"/>
      <c r="J168" s="183">
        <f>ROUND(I168*H168,2)</f>
        <v>0</v>
      </c>
      <c r="K168" s="179" t="s">
        <v>140</v>
      </c>
      <c r="L168" s="42"/>
      <c r="M168" s="184" t="s">
        <v>39</v>
      </c>
      <c r="N168" s="185" t="s">
        <v>50</v>
      </c>
      <c r="O168" s="67"/>
      <c r="P168" s="186">
        <f>O168*H168</f>
        <v>0</v>
      </c>
      <c r="Q168" s="186">
        <v>0</v>
      </c>
      <c r="R168" s="186">
        <f>Q168*H168</f>
        <v>0</v>
      </c>
      <c r="S168" s="186">
        <v>0</v>
      </c>
      <c r="T168" s="187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88" t="s">
        <v>141</v>
      </c>
      <c r="AT168" s="188" t="s">
        <v>137</v>
      </c>
      <c r="AU168" s="188" t="s">
        <v>89</v>
      </c>
      <c r="AY168" s="19" t="s">
        <v>135</v>
      </c>
      <c r="BE168" s="189">
        <f>IF(N168="základní",J168,0)</f>
        <v>0</v>
      </c>
      <c r="BF168" s="189">
        <f>IF(N168="snížená",J168,0)</f>
        <v>0</v>
      </c>
      <c r="BG168" s="189">
        <f>IF(N168="zákl. přenesená",J168,0)</f>
        <v>0</v>
      </c>
      <c r="BH168" s="189">
        <f>IF(N168="sníž. přenesená",J168,0)</f>
        <v>0</v>
      </c>
      <c r="BI168" s="189">
        <f>IF(N168="nulová",J168,0)</f>
        <v>0</v>
      </c>
      <c r="BJ168" s="19" t="s">
        <v>87</v>
      </c>
      <c r="BK168" s="189">
        <f>ROUND(I168*H168,2)</f>
        <v>0</v>
      </c>
      <c r="BL168" s="19" t="s">
        <v>141</v>
      </c>
      <c r="BM168" s="188" t="s">
        <v>265</v>
      </c>
    </row>
    <row r="169" spans="2:51" s="13" customFormat="1" ht="12">
      <c r="B169" s="190"/>
      <c r="C169" s="191"/>
      <c r="D169" s="192" t="s">
        <v>143</v>
      </c>
      <c r="E169" s="193" t="s">
        <v>39</v>
      </c>
      <c r="F169" s="194" t="s">
        <v>266</v>
      </c>
      <c r="G169" s="191"/>
      <c r="H169" s="195">
        <v>27.66</v>
      </c>
      <c r="I169" s="196"/>
      <c r="J169" s="191"/>
      <c r="K169" s="191"/>
      <c r="L169" s="197"/>
      <c r="M169" s="198"/>
      <c r="N169" s="199"/>
      <c r="O169" s="199"/>
      <c r="P169" s="199"/>
      <c r="Q169" s="199"/>
      <c r="R169" s="199"/>
      <c r="S169" s="199"/>
      <c r="T169" s="200"/>
      <c r="AT169" s="201" t="s">
        <v>143</v>
      </c>
      <c r="AU169" s="201" t="s">
        <v>89</v>
      </c>
      <c r="AV169" s="13" t="s">
        <v>89</v>
      </c>
      <c r="AW169" s="13" t="s">
        <v>40</v>
      </c>
      <c r="AX169" s="13" t="s">
        <v>79</v>
      </c>
      <c r="AY169" s="201" t="s">
        <v>135</v>
      </c>
    </row>
    <row r="170" spans="2:51" s="13" customFormat="1" ht="12">
      <c r="B170" s="190"/>
      <c r="C170" s="191"/>
      <c r="D170" s="192" t="s">
        <v>143</v>
      </c>
      <c r="E170" s="193" t="s">
        <v>39</v>
      </c>
      <c r="F170" s="194" t="s">
        <v>267</v>
      </c>
      <c r="G170" s="191"/>
      <c r="H170" s="195">
        <v>27.525</v>
      </c>
      <c r="I170" s="196"/>
      <c r="J170" s="191"/>
      <c r="K170" s="191"/>
      <c r="L170" s="197"/>
      <c r="M170" s="198"/>
      <c r="N170" s="199"/>
      <c r="O170" s="199"/>
      <c r="P170" s="199"/>
      <c r="Q170" s="199"/>
      <c r="R170" s="199"/>
      <c r="S170" s="199"/>
      <c r="T170" s="200"/>
      <c r="AT170" s="201" t="s">
        <v>143</v>
      </c>
      <c r="AU170" s="201" t="s">
        <v>89</v>
      </c>
      <c r="AV170" s="13" t="s">
        <v>89</v>
      </c>
      <c r="AW170" s="13" t="s">
        <v>40</v>
      </c>
      <c r="AX170" s="13" t="s">
        <v>79</v>
      </c>
      <c r="AY170" s="201" t="s">
        <v>135</v>
      </c>
    </row>
    <row r="171" spans="2:51" s="14" customFormat="1" ht="12">
      <c r="B171" s="202"/>
      <c r="C171" s="203"/>
      <c r="D171" s="192" t="s">
        <v>143</v>
      </c>
      <c r="E171" s="204" t="s">
        <v>39</v>
      </c>
      <c r="F171" s="205" t="s">
        <v>149</v>
      </c>
      <c r="G171" s="203"/>
      <c r="H171" s="206">
        <v>55.185</v>
      </c>
      <c r="I171" s="207"/>
      <c r="J171" s="203"/>
      <c r="K171" s="203"/>
      <c r="L171" s="208"/>
      <c r="M171" s="209"/>
      <c r="N171" s="210"/>
      <c r="O171" s="210"/>
      <c r="P171" s="210"/>
      <c r="Q171" s="210"/>
      <c r="R171" s="210"/>
      <c r="S171" s="210"/>
      <c r="T171" s="211"/>
      <c r="AT171" s="212" t="s">
        <v>143</v>
      </c>
      <c r="AU171" s="212" t="s">
        <v>89</v>
      </c>
      <c r="AV171" s="14" t="s">
        <v>141</v>
      </c>
      <c r="AW171" s="14" t="s">
        <v>40</v>
      </c>
      <c r="AX171" s="14" t="s">
        <v>87</v>
      </c>
      <c r="AY171" s="212" t="s">
        <v>135</v>
      </c>
    </row>
    <row r="172" spans="1:65" s="2" customFormat="1" ht="24.2" customHeight="1">
      <c r="A172" s="37"/>
      <c r="B172" s="38"/>
      <c r="C172" s="177" t="s">
        <v>268</v>
      </c>
      <c r="D172" s="177" t="s">
        <v>137</v>
      </c>
      <c r="E172" s="178" t="s">
        <v>269</v>
      </c>
      <c r="F172" s="179" t="s">
        <v>270</v>
      </c>
      <c r="G172" s="180" t="s">
        <v>209</v>
      </c>
      <c r="H172" s="181">
        <v>11.957</v>
      </c>
      <c r="I172" s="182"/>
      <c r="J172" s="183">
        <f>ROUND(I172*H172,2)</f>
        <v>0</v>
      </c>
      <c r="K172" s="179" t="s">
        <v>140</v>
      </c>
      <c r="L172" s="42"/>
      <c r="M172" s="184" t="s">
        <v>39</v>
      </c>
      <c r="N172" s="185" t="s">
        <v>50</v>
      </c>
      <c r="O172" s="67"/>
      <c r="P172" s="186">
        <f>O172*H172</f>
        <v>0</v>
      </c>
      <c r="Q172" s="186">
        <v>0</v>
      </c>
      <c r="R172" s="186">
        <f>Q172*H172</f>
        <v>0</v>
      </c>
      <c r="S172" s="186">
        <v>0</v>
      </c>
      <c r="T172" s="187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88" t="s">
        <v>141</v>
      </c>
      <c r="AT172" s="188" t="s">
        <v>137</v>
      </c>
      <c r="AU172" s="188" t="s">
        <v>89</v>
      </c>
      <c r="AY172" s="19" t="s">
        <v>135</v>
      </c>
      <c r="BE172" s="189">
        <f>IF(N172="základní",J172,0)</f>
        <v>0</v>
      </c>
      <c r="BF172" s="189">
        <f>IF(N172="snížená",J172,0)</f>
        <v>0</v>
      </c>
      <c r="BG172" s="189">
        <f>IF(N172="zákl. přenesená",J172,0)</f>
        <v>0</v>
      </c>
      <c r="BH172" s="189">
        <f>IF(N172="sníž. přenesená",J172,0)</f>
        <v>0</v>
      </c>
      <c r="BI172" s="189">
        <f>IF(N172="nulová",J172,0)</f>
        <v>0</v>
      </c>
      <c r="BJ172" s="19" t="s">
        <v>87</v>
      </c>
      <c r="BK172" s="189">
        <f>ROUND(I172*H172,2)</f>
        <v>0</v>
      </c>
      <c r="BL172" s="19" t="s">
        <v>141</v>
      </c>
      <c r="BM172" s="188" t="s">
        <v>271</v>
      </c>
    </row>
    <row r="173" spans="2:51" s="13" customFormat="1" ht="12">
      <c r="B173" s="190"/>
      <c r="C173" s="191"/>
      <c r="D173" s="192" t="s">
        <v>143</v>
      </c>
      <c r="E173" s="193" t="s">
        <v>39</v>
      </c>
      <c r="F173" s="194" t="s">
        <v>272</v>
      </c>
      <c r="G173" s="191"/>
      <c r="H173" s="195">
        <v>11.957</v>
      </c>
      <c r="I173" s="196"/>
      <c r="J173" s="191"/>
      <c r="K173" s="191"/>
      <c r="L173" s="197"/>
      <c r="M173" s="198"/>
      <c r="N173" s="199"/>
      <c r="O173" s="199"/>
      <c r="P173" s="199"/>
      <c r="Q173" s="199"/>
      <c r="R173" s="199"/>
      <c r="S173" s="199"/>
      <c r="T173" s="200"/>
      <c r="AT173" s="201" t="s">
        <v>143</v>
      </c>
      <c r="AU173" s="201" t="s">
        <v>89</v>
      </c>
      <c r="AV173" s="13" t="s">
        <v>89</v>
      </c>
      <c r="AW173" s="13" t="s">
        <v>40</v>
      </c>
      <c r="AX173" s="13" t="s">
        <v>87</v>
      </c>
      <c r="AY173" s="201" t="s">
        <v>135</v>
      </c>
    </row>
    <row r="174" spans="1:65" s="2" customFormat="1" ht="24.2" customHeight="1">
      <c r="A174" s="37"/>
      <c r="B174" s="38"/>
      <c r="C174" s="177" t="s">
        <v>273</v>
      </c>
      <c r="D174" s="177" t="s">
        <v>137</v>
      </c>
      <c r="E174" s="178" t="s">
        <v>274</v>
      </c>
      <c r="F174" s="179" t="s">
        <v>275</v>
      </c>
      <c r="G174" s="180" t="s">
        <v>276</v>
      </c>
      <c r="H174" s="181">
        <v>120.935</v>
      </c>
      <c r="I174" s="182"/>
      <c r="J174" s="183">
        <f>ROUND(I174*H174,2)</f>
        <v>0</v>
      </c>
      <c r="K174" s="179" t="s">
        <v>140</v>
      </c>
      <c r="L174" s="42"/>
      <c r="M174" s="184" t="s">
        <v>39</v>
      </c>
      <c r="N174" s="185" t="s">
        <v>50</v>
      </c>
      <c r="O174" s="67"/>
      <c r="P174" s="186">
        <f>O174*H174</f>
        <v>0</v>
      </c>
      <c r="Q174" s="186">
        <v>0</v>
      </c>
      <c r="R174" s="186">
        <f>Q174*H174</f>
        <v>0</v>
      </c>
      <c r="S174" s="186">
        <v>0</v>
      </c>
      <c r="T174" s="187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88" t="s">
        <v>141</v>
      </c>
      <c r="AT174" s="188" t="s">
        <v>137</v>
      </c>
      <c r="AU174" s="188" t="s">
        <v>89</v>
      </c>
      <c r="AY174" s="19" t="s">
        <v>135</v>
      </c>
      <c r="BE174" s="189">
        <f>IF(N174="základní",J174,0)</f>
        <v>0</v>
      </c>
      <c r="BF174" s="189">
        <f>IF(N174="snížená",J174,0)</f>
        <v>0</v>
      </c>
      <c r="BG174" s="189">
        <f>IF(N174="zákl. přenesená",J174,0)</f>
        <v>0</v>
      </c>
      <c r="BH174" s="189">
        <f>IF(N174="sníž. přenesená",J174,0)</f>
        <v>0</v>
      </c>
      <c r="BI174" s="189">
        <f>IF(N174="nulová",J174,0)</f>
        <v>0</v>
      </c>
      <c r="BJ174" s="19" t="s">
        <v>87</v>
      </c>
      <c r="BK174" s="189">
        <f>ROUND(I174*H174,2)</f>
        <v>0</v>
      </c>
      <c r="BL174" s="19" t="s">
        <v>141</v>
      </c>
      <c r="BM174" s="188" t="s">
        <v>277</v>
      </c>
    </row>
    <row r="175" spans="2:51" s="13" customFormat="1" ht="12">
      <c r="B175" s="190"/>
      <c r="C175" s="191"/>
      <c r="D175" s="192" t="s">
        <v>143</v>
      </c>
      <c r="E175" s="193" t="s">
        <v>39</v>
      </c>
      <c r="F175" s="194" t="s">
        <v>278</v>
      </c>
      <c r="G175" s="191"/>
      <c r="H175" s="195">
        <v>104.474</v>
      </c>
      <c r="I175" s="196"/>
      <c r="J175" s="191"/>
      <c r="K175" s="191"/>
      <c r="L175" s="197"/>
      <c r="M175" s="198"/>
      <c r="N175" s="199"/>
      <c r="O175" s="199"/>
      <c r="P175" s="199"/>
      <c r="Q175" s="199"/>
      <c r="R175" s="199"/>
      <c r="S175" s="199"/>
      <c r="T175" s="200"/>
      <c r="AT175" s="201" t="s">
        <v>143</v>
      </c>
      <c r="AU175" s="201" t="s">
        <v>89</v>
      </c>
      <c r="AV175" s="13" t="s">
        <v>89</v>
      </c>
      <c r="AW175" s="13" t="s">
        <v>40</v>
      </c>
      <c r="AX175" s="13" t="s">
        <v>79</v>
      </c>
      <c r="AY175" s="201" t="s">
        <v>135</v>
      </c>
    </row>
    <row r="176" spans="2:51" s="13" customFormat="1" ht="12">
      <c r="B176" s="190"/>
      <c r="C176" s="191"/>
      <c r="D176" s="192" t="s">
        <v>143</v>
      </c>
      <c r="E176" s="193" t="s">
        <v>39</v>
      </c>
      <c r="F176" s="194" t="s">
        <v>279</v>
      </c>
      <c r="G176" s="191"/>
      <c r="H176" s="195">
        <v>16.461</v>
      </c>
      <c r="I176" s="196"/>
      <c r="J176" s="191"/>
      <c r="K176" s="191"/>
      <c r="L176" s="197"/>
      <c r="M176" s="198"/>
      <c r="N176" s="199"/>
      <c r="O176" s="199"/>
      <c r="P176" s="199"/>
      <c r="Q176" s="199"/>
      <c r="R176" s="199"/>
      <c r="S176" s="199"/>
      <c r="T176" s="200"/>
      <c r="AT176" s="201" t="s">
        <v>143</v>
      </c>
      <c r="AU176" s="201" t="s">
        <v>89</v>
      </c>
      <c r="AV176" s="13" t="s">
        <v>89</v>
      </c>
      <c r="AW176" s="13" t="s">
        <v>40</v>
      </c>
      <c r="AX176" s="13" t="s">
        <v>79</v>
      </c>
      <c r="AY176" s="201" t="s">
        <v>135</v>
      </c>
    </row>
    <row r="177" spans="2:51" s="14" customFormat="1" ht="12">
      <c r="B177" s="202"/>
      <c r="C177" s="203"/>
      <c r="D177" s="192" t="s">
        <v>143</v>
      </c>
      <c r="E177" s="204" t="s">
        <v>39</v>
      </c>
      <c r="F177" s="205" t="s">
        <v>149</v>
      </c>
      <c r="G177" s="203"/>
      <c r="H177" s="206">
        <v>120.935</v>
      </c>
      <c r="I177" s="207"/>
      <c r="J177" s="203"/>
      <c r="K177" s="203"/>
      <c r="L177" s="208"/>
      <c r="M177" s="209"/>
      <c r="N177" s="210"/>
      <c r="O177" s="210"/>
      <c r="P177" s="210"/>
      <c r="Q177" s="210"/>
      <c r="R177" s="210"/>
      <c r="S177" s="210"/>
      <c r="T177" s="211"/>
      <c r="AT177" s="212" t="s">
        <v>143</v>
      </c>
      <c r="AU177" s="212" t="s">
        <v>89</v>
      </c>
      <c r="AV177" s="14" t="s">
        <v>141</v>
      </c>
      <c r="AW177" s="14" t="s">
        <v>40</v>
      </c>
      <c r="AX177" s="14" t="s">
        <v>87</v>
      </c>
      <c r="AY177" s="212" t="s">
        <v>135</v>
      </c>
    </row>
    <row r="178" spans="1:65" s="2" customFormat="1" ht="24.2" customHeight="1">
      <c r="A178" s="37"/>
      <c r="B178" s="38"/>
      <c r="C178" s="177" t="s">
        <v>280</v>
      </c>
      <c r="D178" s="177" t="s">
        <v>137</v>
      </c>
      <c r="E178" s="178" t="s">
        <v>281</v>
      </c>
      <c r="F178" s="179" t="s">
        <v>282</v>
      </c>
      <c r="G178" s="180" t="s">
        <v>209</v>
      </c>
      <c r="H178" s="181">
        <v>65.473</v>
      </c>
      <c r="I178" s="182"/>
      <c r="J178" s="183">
        <f>ROUND(I178*H178,2)</f>
        <v>0</v>
      </c>
      <c r="K178" s="179" t="s">
        <v>140</v>
      </c>
      <c r="L178" s="42"/>
      <c r="M178" s="184" t="s">
        <v>39</v>
      </c>
      <c r="N178" s="185" t="s">
        <v>50</v>
      </c>
      <c r="O178" s="67"/>
      <c r="P178" s="186">
        <f>O178*H178</f>
        <v>0</v>
      </c>
      <c r="Q178" s="186">
        <v>0</v>
      </c>
      <c r="R178" s="186">
        <f>Q178*H178</f>
        <v>0</v>
      </c>
      <c r="S178" s="186">
        <v>0</v>
      </c>
      <c r="T178" s="187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88" t="s">
        <v>141</v>
      </c>
      <c r="AT178" s="188" t="s">
        <v>137</v>
      </c>
      <c r="AU178" s="188" t="s">
        <v>89</v>
      </c>
      <c r="AY178" s="19" t="s">
        <v>135</v>
      </c>
      <c r="BE178" s="189">
        <f>IF(N178="základní",J178,0)</f>
        <v>0</v>
      </c>
      <c r="BF178" s="189">
        <f>IF(N178="snížená",J178,0)</f>
        <v>0</v>
      </c>
      <c r="BG178" s="189">
        <f>IF(N178="zákl. přenesená",J178,0)</f>
        <v>0</v>
      </c>
      <c r="BH178" s="189">
        <f>IF(N178="sníž. přenesená",J178,0)</f>
        <v>0</v>
      </c>
      <c r="BI178" s="189">
        <f>IF(N178="nulová",J178,0)</f>
        <v>0</v>
      </c>
      <c r="BJ178" s="19" t="s">
        <v>87</v>
      </c>
      <c r="BK178" s="189">
        <f>ROUND(I178*H178,2)</f>
        <v>0</v>
      </c>
      <c r="BL178" s="19" t="s">
        <v>141</v>
      </c>
      <c r="BM178" s="188" t="s">
        <v>283</v>
      </c>
    </row>
    <row r="179" spans="2:51" s="13" customFormat="1" ht="12">
      <c r="B179" s="190"/>
      <c r="C179" s="191"/>
      <c r="D179" s="192" t="s">
        <v>143</v>
      </c>
      <c r="E179" s="193" t="s">
        <v>39</v>
      </c>
      <c r="F179" s="194" t="s">
        <v>284</v>
      </c>
      <c r="G179" s="191"/>
      <c r="H179" s="195">
        <v>37.813</v>
      </c>
      <c r="I179" s="196"/>
      <c r="J179" s="191"/>
      <c r="K179" s="191"/>
      <c r="L179" s="197"/>
      <c r="M179" s="198"/>
      <c r="N179" s="199"/>
      <c r="O179" s="199"/>
      <c r="P179" s="199"/>
      <c r="Q179" s="199"/>
      <c r="R179" s="199"/>
      <c r="S179" s="199"/>
      <c r="T179" s="200"/>
      <c r="AT179" s="201" t="s">
        <v>143</v>
      </c>
      <c r="AU179" s="201" t="s">
        <v>89</v>
      </c>
      <c r="AV179" s="13" t="s">
        <v>89</v>
      </c>
      <c r="AW179" s="13" t="s">
        <v>40</v>
      </c>
      <c r="AX179" s="13" t="s">
        <v>79</v>
      </c>
      <c r="AY179" s="201" t="s">
        <v>135</v>
      </c>
    </row>
    <row r="180" spans="2:51" s="13" customFormat="1" ht="12">
      <c r="B180" s="190"/>
      <c r="C180" s="191"/>
      <c r="D180" s="192" t="s">
        <v>143</v>
      </c>
      <c r="E180" s="193" t="s">
        <v>39</v>
      </c>
      <c r="F180" s="194" t="s">
        <v>266</v>
      </c>
      <c r="G180" s="191"/>
      <c r="H180" s="195">
        <v>27.66</v>
      </c>
      <c r="I180" s="196"/>
      <c r="J180" s="191"/>
      <c r="K180" s="191"/>
      <c r="L180" s="197"/>
      <c r="M180" s="198"/>
      <c r="N180" s="199"/>
      <c r="O180" s="199"/>
      <c r="P180" s="199"/>
      <c r="Q180" s="199"/>
      <c r="R180" s="199"/>
      <c r="S180" s="199"/>
      <c r="T180" s="200"/>
      <c r="AT180" s="201" t="s">
        <v>143</v>
      </c>
      <c r="AU180" s="201" t="s">
        <v>89</v>
      </c>
      <c r="AV180" s="13" t="s">
        <v>89</v>
      </c>
      <c r="AW180" s="13" t="s">
        <v>40</v>
      </c>
      <c r="AX180" s="13" t="s">
        <v>79</v>
      </c>
      <c r="AY180" s="201" t="s">
        <v>135</v>
      </c>
    </row>
    <row r="181" spans="2:51" s="14" customFormat="1" ht="12">
      <c r="B181" s="202"/>
      <c r="C181" s="203"/>
      <c r="D181" s="192" t="s">
        <v>143</v>
      </c>
      <c r="E181" s="204" t="s">
        <v>39</v>
      </c>
      <c r="F181" s="205" t="s">
        <v>149</v>
      </c>
      <c r="G181" s="203"/>
      <c r="H181" s="206">
        <v>65.473</v>
      </c>
      <c r="I181" s="207"/>
      <c r="J181" s="203"/>
      <c r="K181" s="203"/>
      <c r="L181" s="208"/>
      <c r="M181" s="209"/>
      <c r="N181" s="210"/>
      <c r="O181" s="210"/>
      <c r="P181" s="210"/>
      <c r="Q181" s="210"/>
      <c r="R181" s="210"/>
      <c r="S181" s="210"/>
      <c r="T181" s="211"/>
      <c r="AT181" s="212" t="s">
        <v>143</v>
      </c>
      <c r="AU181" s="212" t="s">
        <v>89</v>
      </c>
      <c r="AV181" s="14" t="s">
        <v>141</v>
      </c>
      <c r="AW181" s="14" t="s">
        <v>40</v>
      </c>
      <c r="AX181" s="14" t="s">
        <v>87</v>
      </c>
      <c r="AY181" s="212" t="s">
        <v>135</v>
      </c>
    </row>
    <row r="182" spans="1:65" s="2" customFormat="1" ht="24.2" customHeight="1">
      <c r="A182" s="37"/>
      <c r="B182" s="38"/>
      <c r="C182" s="177" t="s">
        <v>285</v>
      </c>
      <c r="D182" s="177" t="s">
        <v>137</v>
      </c>
      <c r="E182" s="178" t="s">
        <v>286</v>
      </c>
      <c r="F182" s="179" t="s">
        <v>287</v>
      </c>
      <c r="G182" s="180" t="s">
        <v>209</v>
      </c>
      <c r="H182" s="181">
        <v>27.66</v>
      </c>
      <c r="I182" s="182"/>
      <c r="J182" s="183">
        <f>ROUND(I182*H182,2)</f>
        <v>0</v>
      </c>
      <c r="K182" s="179" t="s">
        <v>140</v>
      </c>
      <c r="L182" s="42"/>
      <c r="M182" s="184" t="s">
        <v>39</v>
      </c>
      <c r="N182" s="185" t="s">
        <v>50</v>
      </c>
      <c r="O182" s="67"/>
      <c r="P182" s="186">
        <f>O182*H182</f>
        <v>0</v>
      </c>
      <c r="Q182" s="186">
        <v>0</v>
      </c>
      <c r="R182" s="186">
        <f>Q182*H182</f>
        <v>0</v>
      </c>
      <c r="S182" s="186">
        <v>0</v>
      </c>
      <c r="T182" s="187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88" t="s">
        <v>141</v>
      </c>
      <c r="AT182" s="188" t="s">
        <v>137</v>
      </c>
      <c r="AU182" s="188" t="s">
        <v>89</v>
      </c>
      <c r="AY182" s="19" t="s">
        <v>135</v>
      </c>
      <c r="BE182" s="189">
        <f>IF(N182="základní",J182,0)</f>
        <v>0</v>
      </c>
      <c r="BF182" s="189">
        <f>IF(N182="snížená",J182,0)</f>
        <v>0</v>
      </c>
      <c r="BG182" s="189">
        <f>IF(N182="zákl. přenesená",J182,0)</f>
        <v>0</v>
      </c>
      <c r="BH182" s="189">
        <f>IF(N182="sníž. přenesená",J182,0)</f>
        <v>0</v>
      </c>
      <c r="BI182" s="189">
        <f>IF(N182="nulová",J182,0)</f>
        <v>0</v>
      </c>
      <c r="BJ182" s="19" t="s">
        <v>87</v>
      </c>
      <c r="BK182" s="189">
        <f>ROUND(I182*H182,2)</f>
        <v>0</v>
      </c>
      <c r="BL182" s="19" t="s">
        <v>141</v>
      </c>
      <c r="BM182" s="188" t="s">
        <v>288</v>
      </c>
    </row>
    <row r="183" spans="2:51" s="13" customFormat="1" ht="12">
      <c r="B183" s="190"/>
      <c r="C183" s="191"/>
      <c r="D183" s="192" t="s">
        <v>143</v>
      </c>
      <c r="E183" s="193" t="s">
        <v>39</v>
      </c>
      <c r="F183" s="194" t="s">
        <v>289</v>
      </c>
      <c r="G183" s="191"/>
      <c r="H183" s="195">
        <v>18.06</v>
      </c>
      <c r="I183" s="196"/>
      <c r="J183" s="191"/>
      <c r="K183" s="191"/>
      <c r="L183" s="197"/>
      <c r="M183" s="198"/>
      <c r="N183" s="199"/>
      <c r="O183" s="199"/>
      <c r="P183" s="199"/>
      <c r="Q183" s="199"/>
      <c r="R183" s="199"/>
      <c r="S183" s="199"/>
      <c r="T183" s="200"/>
      <c r="AT183" s="201" t="s">
        <v>143</v>
      </c>
      <c r="AU183" s="201" t="s">
        <v>89</v>
      </c>
      <c r="AV183" s="13" t="s">
        <v>89</v>
      </c>
      <c r="AW183" s="13" t="s">
        <v>40</v>
      </c>
      <c r="AX183" s="13" t="s">
        <v>79</v>
      </c>
      <c r="AY183" s="201" t="s">
        <v>135</v>
      </c>
    </row>
    <row r="184" spans="2:51" s="13" customFormat="1" ht="12">
      <c r="B184" s="190"/>
      <c r="C184" s="191"/>
      <c r="D184" s="192" t="s">
        <v>143</v>
      </c>
      <c r="E184" s="193" t="s">
        <v>39</v>
      </c>
      <c r="F184" s="194" t="s">
        <v>290</v>
      </c>
      <c r="G184" s="191"/>
      <c r="H184" s="195">
        <v>9.6</v>
      </c>
      <c r="I184" s="196"/>
      <c r="J184" s="191"/>
      <c r="K184" s="191"/>
      <c r="L184" s="197"/>
      <c r="M184" s="198"/>
      <c r="N184" s="199"/>
      <c r="O184" s="199"/>
      <c r="P184" s="199"/>
      <c r="Q184" s="199"/>
      <c r="R184" s="199"/>
      <c r="S184" s="199"/>
      <c r="T184" s="200"/>
      <c r="AT184" s="201" t="s">
        <v>143</v>
      </c>
      <c r="AU184" s="201" t="s">
        <v>89</v>
      </c>
      <c r="AV184" s="13" t="s">
        <v>89</v>
      </c>
      <c r="AW184" s="13" t="s">
        <v>40</v>
      </c>
      <c r="AX184" s="13" t="s">
        <v>79</v>
      </c>
      <c r="AY184" s="201" t="s">
        <v>135</v>
      </c>
    </row>
    <row r="185" spans="2:51" s="14" customFormat="1" ht="12">
      <c r="B185" s="202"/>
      <c r="C185" s="203"/>
      <c r="D185" s="192" t="s">
        <v>143</v>
      </c>
      <c r="E185" s="204" t="s">
        <v>39</v>
      </c>
      <c r="F185" s="205" t="s">
        <v>149</v>
      </c>
      <c r="G185" s="203"/>
      <c r="H185" s="206">
        <v>27.66</v>
      </c>
      <c r="I185" s="207"/>
      <c r="J185" s="203"/>
      <c r="K185" s="203"/>
      <c r="L185" s="208"/>
      <c r="M185" s="209"/>
      <c r="N185" s="210"/>
      <c r="O185" s="210"/>
      <c r="P185" s="210"/>
      <c r="Q185" s="210"/>
      <c r="R185" s="210"/>
      <c r="S185" s="210"/>
      <c r="T185" s="211"/>
      <c r="AT185" s="212" t="s">
        <v>143</v>
      </c>
      <c r="AU185" s="212" t="s">
        <v>89</v>
      </c>
      <c r="AV185" s="14" t="s">
        <v>141</v>
      </c>
      <c r="AW185" s="14" t="s">
        <v>40</v>
      </c>
      <c r="AX185" s="14" t="s">
        <v>87</v>
      </c>
      <c r="AY185" s="212" t="s">
        <v>135</v>
      </c>
    </row>
    <row r="186" spans="1:65" s="2" customFormat="1" ht="24.2" customHeight="1">
      <c r="A186" s="37"/>
      <c r="B186" s="38"/>
      <c r="C186" s="177" t="s">
        <v>291</v>
      </c>
      <c r="D186" s="177" t="s">
        <v>137</v>
      </c>
      <c r="E186" s="178" t="s">
        <v>292</v>
      </c>
      <c r="F186" s="179" t="s">
        <v>293</v>
      </c>
      <c r="G186" s="180" t="s">
        <v>95</v>
      </c>
      <c r="H186" s="181">
        <v>155.68</v>
      </c>
      <c r="I186" s="182"/>
      <c r="J186" s="183">
        <f>ROUND(I186*H186,2)</f>
        <v>0</v>
      </c>
      <c r="K186" s="179" t="s">
        <v>140</v>
      </c>
      <c r="L186" s="42"/>
      <c r="M186" s="184" t="s">
        <v>39</v>
      </c>
      <c r="N186" s="185" t="s">
        <v>50</v>
      </c>
      <c r="O186" s="67"/>
      <c r="P186" s="186">
        <f>O186*H186</f>
        <v>0</v>
      </c>
      <c r="Q186" s="186">
        <v>0</v>
      </c>
      <c r="R186" s="186">
        <f>Q186*H186</f>
        <v>0</v>
      </c>
      <c r="S186" s="186">
        <v>0</v>
      </c>
      <c r="T186" s="187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88" t="s">
        <v>141</v>
      </c>
      <c r="AT186" s="188" t="s">
        <v>137</v>
      </c>
      <c r="AU186" s="188" t="s">
        <v>89</v>
      </c>
      <c r="AY186" s="19" t="s">
        <v>135</v>
      </c>
      <c r="BE186" s="189">
        <f>IF(N186="základní",J186,0)</f>
        <v>0</v>
      </c>
      <c r="BF186" s="189">
        <f>IF(N186="snížená",J186,0)</f>
        <v>0</v>
      </c>
      <c r="BG186" s="189">
        <f>IF(N186="zákl. přenesená",J186,0)</f>
        <v>0</v>
      </c>
      <c r="BH186" s="189">
        <f>IF(N186="sníž. přenesená",J186,0)</f>
        <v>0</v>
      </c>
      <c r="BI186" s="189">
        <f>IF(N186="nulová",J186,0)</f>
        <v>0</v>
      </c>
      <c r="BJ186" s="19" t="s">
        <v>87</v>
      </c>
      <c r="BK186" s="189">
        <f>ROUND(I186*H186,2)</f>
        <v>0</v>
      </c>
      <c r="BL186" s="19" t="s">
        <v>141</v>
      </c>
      <c r="BM186" s="188" t="s">
        <v>294</v>
      </c>
    </row>
    <row r="187" spans="1:65" s="2" customFormat="1" ht="24.2" customHeight="1">
      <c r="A187" s="37"/>
      <c r="B187" s="38"/>
      <c r="C187" s="177" t="s">
        <v>295</v>
      </c>
      <c r="D187" s="177" t="s">
        <v>137</v>
      </c>
      <c r="E187" s="178" t="s">
        <v>296</v>
      </c>
      <c r="F187" s="179" t="s">
        <v>297</v>
      </c>
      <c r="G187" s="180" t="s">
        <v>95</v>
      </c>
      <c r="H187" s="181">
        <v>155.68</v>
      </c>
      <c r="I187" s="182"/>
      <c r="J187" s="183">
        <f>ROUND(I187*H187,2)</f>
        <v>0</v>
      </c>
      <c r="K187" s="179" t="s">
        <v>140</v>
      </c>
      <c r="L187" s="42"/>
      <c r="M187" s="184" t="s">
        <v>39</v>
      </c>
      <c r="N187" s="185" t="s">
        <v>50</v>
      </c>
      <c r="O187" s="67"/>
      <c r="P187" s="186">
        <f>O187*H187</f>
        <v>0</v>
      </c>
      <c r="Q187" s="186">
        <v>0</v>
      </c>
      <c r="R187" s="186">
        <f>Q187*H187</f>
        <v>0</v>
      </c>
      <c r="S187" s="186">
        <v>0</v>
      </c>
      <c r="T187" s="187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88" t="s">
        <v>141</v>
      </c>
      <c r="AT187" s="188" t="s">
        <v>137</v>
      </c>
      <c r="AU187" s="188" t="s">
        <v>89</v>
      </c>
      <c r="AY187" s="19" t="s">
        <v>135</v>
      </c>
      <c r="BE187" s="189">
        <f>IF(N187="základní",J187,0)</f>
        <v>0</v>
      </c>
      <c r="BF187" s="189">
        <f>IF(N187="snížená",J187,0)</f>
        <v>0</v>
      </c>
      <c r="BG187" s="189">
        <f>IF(N187="zákl. přenesená",J187,0)</f>
        <v>0</v>
      </c>
      <c r="BH187" s="189">
        <f>IF(N187="sníž. přenesená",J187,0)</f>
        <v>0</v>
      </c>
      <c r="BI187" s="189">
        <f>IF(N187="nulová",J187,0)</f>
        <v>0</v>
      </c>
      <c r="BJ187" s="19" t="s">
        <v>87</v>
      </c>
      <c r="BK187" s="189">
        <f>ROUND(I187*H187,2)</f>
        <v>0</v>
      </c>
      <c r="BL187" s="19" t="s">
        <v>141</v>
      </c>
      <c r="BM187" s="188" t="s">
        <v>298</v>
      </c>
    </row>
    <row r="188" spans="2:51" s="13" customFormat="1" ht="12">
      <c r="B188" s="190"/>
      <c r="C188" s="191"/>
      <c r="D188" s="192" t="s">
        <v>143</v>
      </c>
      <c r="E188" s="193" t="s">
        <v>101</v>
      </c>
      <c r="F188" s="194" t="s">
        <v>299</v>
      </c>
      <c r="G188" s="191"/>
      <c r="H188" s="195">
        <v>275.25</v>
      </c>
      <c r="I188" s="196"/>
      <c r="J188" s="191"/>
      <c r="K188" s="191"/>
      <c r="L188" s="197"/>
      <c r="M188" s="198"/>
      <c r="N188" s="199"/>
      <c r="O188" s="199"/>
      <c r="P188" s="199"/>
      <c r="Q188" s="199"/>
      <c r="R188" s="199"/>
      <c r="S188" s="199"/>
      <c r="T188" s="200"/>
      <c r="AT188" s="201" t="s">
        <v>143</v>
      </c>
      <c r="AU188" s="201" t="s">
        <v>89</v>
      </c>
      <c r="AV188" s="13" t="s">
        <v>89</v>
      </c>
      <c r="AW188" s="13" t="s">
        <v>40</v>
      </c>
      <c r="AX188" s="13" t="s">
        <v>79</v>
      </c>
      <c r="AY188" s="201" t="s">
        <v>135</v>
      </c>
    </row>
    <row r="189" spans="2:51" s="13" customFormat="1" ht="12">
      <c r="B189" s="190"/>
      <c r="C189" s="191"/>
      <c r="D189" s="192" t="s">
        <v>143</v>
      </c>
      <c r="E189" s="193" t="s">
        <v>39</v>
      </c>
      <c r="F189" s="194" t="s">
        <v>300</v>
      </c>
      <c r="G189" s="191"/>
      <c r="H189" s="195">
        <v>-119.57</v>
      </c>
      <c r="I189" s="196"/>
      <c r="J189" s="191"/>
      <c r="K189" s="191"/>
      <c r="L189" s="197"/>
      <c r="M189" s="198"/>
      <c r="N189" s="199"/>
      <c r="O189" s="199"/>
      <c r="P189" s="199"/>
      <c r="Q189" s="199"/>
      <c r="R189" s="199"/>
      <c r="S189" s="199"/>
      <c r="T189" s="200"/>
      <c r="AT189" s="201" t="s">
        <v>143</v>
      </c>
      <c r="AU189" s="201" t="s">
        <v>89</v>
      </c>
      <c r="AV189" s="13" t="s">
        <v>89</v>
      </c>
      <c r="AW189" s="13" t="s">
        <v>40</v>
      </c>
      <c r="AX189" s="13" t="s">
        <v>79</v>
      </c>
      <c r="AY189" s="201" t="s">
        <v>135</v>
      </c>
    </row>
    <row r="190" spans="2:51" s="14" customFormat="1" ht="12">
      <c r="B190" s="202"/>
      <c r="C190" s="203"/>
      <c r="D190" s="192" t="s">
        <v>143</v>
      </c>
      <c r="E190" s="204" t="s">
        <v>39</v>
      </c>
      <c r="F190" s="205" t="s">
        <v>149</v>
      </c>
      <c r="G190" s="203"/>
      <c r="H190" s="206">
        <v>155.68</v>
      </c>
      <c r="I190" s="207"/>
      <c r="J190" s="203"/>
      <c r="K190" s="203"/>
      <c r="L190" s="208"/>
      <c r="M190" s="209"/>
      <c r="N190" s="210"/>
      <c r="O190" s="210"/>
      <c r="P190" s="210"/>
      <c r="Q190" s="210"/>
      <c r="R190" s="210"/>
      <c r="S190" s="210"/>
      <c r="T190" s="211"/>
      <c r="AT190" s="212" t="s">
        <v>143</v>
      </c>
      <c r="AU190" s="212" t="s">
        <v>89</v>
      </c>
      <c r="AV190" s="14" t="s">
        <v>141</v>
      </c>
      <c r="AW190" s="14" t="s">
        <v>40</v>
      </c>
      <c r="AX190" s="14" t="s">
        <v>87</v>
      </c>
      <c r="AY190" s="212" t="s">
        <v>135</v>
      </c>
    </row>
    <row r="191" spans="1:65" s="2" customFormat="1" ht="14.45" customHeight="1">
      <c r="A191" s="37"/>
      <c r="B191" s="38"/>
      <c r="C191" s="234" t="s">
        <v>301</v>
      </c>
      <c r="D191" s="234" t="s">
        <v>302</v>
      </c>
      <c r="E191" s="235" t="s">
        <v>303</v>
      </c>
      <c r="F191" s="236" t="s">
        <v>304</v>
      </c>
      <c r="G191" s="237" t="s">
        <v>305</v>
      </c>
      <c r="H191" s="238">
        <v>3.114</v>
      </c>
      <c r="I191" s="239"/>
      <c r="J191" s="240">
        <f>ROUND(I191*H191,2)</f>
        <v>0</v>
      </c>
      <c r="K191" s="236" t="s">
        <v>140</v>
      </c>
      <c r="L191" s="241"/>
      <c r="M191" s="242" t="s">
        <v>39</v>
      </c>
      <c r="N191" s="243" t="s">
        <v>50</v>
      </c>
      <c r="O191" s="67"/>
      <c r="P191" s="186">
        <f>O191*H191</f>
        <v>0</v>
      </c>
      <c r="Q191" s="186">
        <v>0.001</v>
      </c>
      <c r="R191" s="186">
        <f>Q191*H191</f>
        <v>0.003114</v>
      </c>
      <c r="S191" s="186">
        <v>0</v>
      </c>
      <c r="T191" s="187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88" t="s">
        <v>177</v>
      </c>
      <c r="AT191" s="188" t="s">
        <v>302</v>
      </c>
      <c r="AU191" s="188" t="s">
        <v>89</v>
      </c>
      <c r="AY191" s="19" t="s">
        <v>135</v>
      </c>
      <c r="BE191" s="189">
        <f>IF(N191="základní",J191,0)</f>
        <v>0</v>
      </c>
      <c r="BF191" s="189">
        <f>IF(N191="snížená",J191,0)</f>
        <v>0</v>
      </c>
      <c r="BG191" s="189">
        <f>IF(N191="zákl. přenesená",J191,0)</f>
        <v>0</v>
      </c>
      <c r="BH191" s="189">
        <f>IF(N191="sníž. přenesená",J191,0)</f>
        <v>0</v>
      </c>
      <c r="BI191" s="189">
        <f>IF(N191="nulová",J191,0)</f>
        <v>0</v>
      </c>
      <c r="BJ191" s="19" t="s">
        <v>87</v>
      </c>
      <c r="BK191" s="189">
        <f>ROUND(I191*H191,2)</f>
        <v>0</v>
      </c>
      <c r="BL191" s="19" t="s">
        <v>141</v>
      </c>
      <c r="BM191" s="188" t="s">
        <v>306</v>
      </c>
    </row>
    <row r="192" spans="2:51" s="13" customFormat="1" ht="12">
      <c r="B192" s="190"/>
      <c r="C192" s="191"/>
      <c r="D192" s="192" t="s">
        <v>143</v>
      </c>
      <c r="E192" s="191"/>
      <c r="F192" s="194" t="s">
        <v>307</v>
      </c>
      <c r="G192" s="191"/>
      <c r="H192" s="195">
        <v>3.114</v>
      </c>
      <c r="I192" s="196"/>
      <c r="J192" s="191"/>
      <c r="K192" s="191"/>
      <c r="L192" s="197"/>
      <c r="M192" s="198"/>
      <c r="N192" s="199"/>
      <c r="O192" s="199"/>
      <c r="P192" s="199"/>
      <c r="Q192" s="199"/>
      <c r="R192" s="199"/>
      <c r="S192" s="199"/>
      <c r="T192" s="200"/>
      <c r="AT192" s="201" t="s">
        <v>143</v>
      </c>
      <c r="AU192" s="201" t="s">
        <v>89</v>
      </c>
      <c r="AV192" s="13" t="s">
        <v>89</v>
      </c>
      <c r="AW192" s="13" t="s">
        <v>4</v>
      </c>
      <c r="AX192" s="13" t="s">
        <v>87</v>
      </c>
      <c r="AY192" s="201" t="s">
        <v>135</v>
      </c>
    </row>
    <row r="193" spans="1:65" s="2" customFormat="1" ht="24.2" customHeight="1">
      <c r="A193" s="37"/>
      <c r="B193" s="38"/>
      <c r="C193" s="177" t="s">
        <v>308</v>
      </c>
      <c r="D193" s="177" t="s">
        <v>137</v>
      </c>
      <c r="E193" s="178" t="s">
        <v>309</v>
      </c>
      <c r="F193" s="179" t="s">
        <v>310</v>
      </c>
      <c r="G193" s="180" t="s">
        <v>95</v>
      </c>
      <c r="H193" s="181">
        <v>119.57</v>
      </c>
      <c r="I193" s="182"/>
      <c r="J193" s="183">
        <f>ROUND(I193*H193,2)</f>
        <v>0</v>
      </c>
      <c r="K193" s="179" t="s">
        <v>140</v>
      </c>
      <c r="L193" s="42"/>
      <c r="M193" s="184" t="s">
        <v>39</v>
      </c>
      <c r="N193" s="185" t="s">
        <v>50</v>
      </c>
      <c r="O193" s="67"/>
      <c r="P193" s="186">
        <f>O193*H193</f>
        <v>0</v>
      </c>
      <c r="Q193" s="186">
        <v>0</v>
      </c>
      <c r="R193" s="186">
        <f>Q193*H193</f>
        <v>0</v>
      </c>
      <c r="S193" s="186">
        <v>0</v>
      </c>
      <c r="T193" s="187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88" t="s">
        <v>141</v>
      </c>
      <c r="AT193" s="188" t="s">
        <v>137</v>
      </c>
      <c r="AU193" s="188" t="s">
        <v>89</v>
      </c>
      <c r="AY193" s="19" t="s">
        <v>135</v>
      </c>
      <c r="BE193" s="189">
        <f>IF(N193="základní",J193,0)</f>
        <v>0</v>
      </c>
      <c r="BF193" s="189">
        <f>IF(N193="snížená",J193,0)</f>
        <v>0</v>
      </c>
      <c r="BG193" s="189">
        <f>IF(N193="zákl. přenesená",J193,0)</f>
        <v>0</v>
      </c>
      <c r="BH193" s="189">
        <f>IF(N193="sníž. přenesená",J193,0)</f>
        <v>0</v>
      </c>
      <c r="BI193" s="189">
        <f>IF(N193="nulová",J193,0)</f>
        <v>0</v>
      </c>
      <c r="BJ193" s="19" t="s">
        <v>87</v>
      </c>
      <c r="BK193" s="189">
        <f>ROUND(I193*H193,2)</f>
        <v>0</v>
      </c>
      <c r="BL193" s="19" t="s">
        <v>141</v>
      </c>
      <c r="BM193" s="188" t="s">
        <v>311</v>
      </c>
    </row>
    <row r="194" spans="2:51" s="13" customFormat="1" ht="12">
      <c r="B194" s="190"/>
      <c r="C194" s="191"/>
      <c r="D194" s="192" t="s">
        <v>143</v>
      </c>
      <c r="E194" s="193" t="s">
        <v>39</v>
      </c>
      <c r="F194" s="194" t="s">
        <v>312</v>
      </c>
      <c r="G194" s="191"/>
      <c r="H194" s="195">
        <v>119.57</v>
      </c>
      <c r="I194" s="196"/>
      <c r="J194" s="191"/>
      <c r="K194" s="191"/>
      <c r="L194" s="197"/>
      <c r="M194" s="198"/>
      <c r="N194" s="199"/>
      <c r="O194" s="199"/>
      <c r="P194" s="199"/>
      <c r="Q194" s="199"/>
      <c r="R194" s="199"/>
      <c r="S194" s="199"/>
      <c r="T194" s="200"/>
      <c r="AT194" s="201" t="s">
        <v>143</v>
      </c>
      <c r="AU194" s="201" t="s">
        <v>89</v>
      </c>
      <c r="AV194" s="13" t="s">
        <v>89</v>
      </c>
      <c r="AW194" s="13" t="s">
        <v>40</v>
      </c>
      <c r="AX194" s="13" t="s">
        <v>87</v>
      </c>
      <c r="AY194" s="201" t="s">
        <v>135</v>
      </c>
    </row>
    <row r="195" spans="1:65" s="2" customFormat="1" ht="14.45" customHeight="1">
      <c r="A195" s="37"/>
      <c r="B195" s="38"/>
      <c r="C195" s="234" t="s">
        <v>313</v>
      </c>
      <c r="D195" s="234" t="s">
        <v>302</v>
      </c>
      <c r="E195" s="235" t="s">
        <v>303</v>
      </c>
      <c r="F195" s="236" t="s">
        <v>304</v>
      </c>
      <c r="G195" s="237" t="s">
        <v>305</v>
      </c>
      <c r="H195" s="238">
        <v>2.391</v>
      </c>
      <c r="I195" s="239"/>
      <c r="J195" s="240">
        <f>ROUND(I195*H195,2)</f>
        <v>0</v>
      </c>
      <c r="K195" s="236" t="s">
        <v>140</v>
      </c>
      <c r="L195" s="241"/>
      <c r="M195" s="242" t="s">
        <v>39</v>
      </c>
      <c r="N195" s="243" t="s">
        <v>50</v>
      </c>
      <c r="O195" s="67"/>
      <c r="P195" s="186">
        <f>O195*H195</f>
        <v>0</v>
      </c>
      <c r="Q195" s="186">
        <v>0.001</v>
      </c>
      <c r="R195" s="186">
        <f>Q195*H195</f>
        <v>0.002391</v>
      </c>
      <c r="S195" s="186">
        <v>0</v>
      </c>
      <c r="T195" s="187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88" t="s">
        <v>177</v>
      </c>
      <c r="AT195" s="188" t="s">
        <v>302</v>
      </c>
      <c r="AU195" s="188" t="s">
        <v>89</v>
      </c>
      <c r="AY195" s="19" t="s">
        <v>135</v>
      </c>
      <c r="BE195" s="189">
        <f>IF(N195="základní",J195,0)</f>
        <v>0</v>
      </c>
      <c r="BF195" s="189">
        <f>IF(N195="snížená",J195,0)</f>
        <v>0</v>
      </c>
      <c r="BG195" s="189">
        <f>IF(N195="zákl. přenesená",J195,0)</f>
        <v>0</v>
      </c>
      <c r="BH195" s="189">
        <f>IF(N195="sníž. přenesená",J195,0)</f>
        <v>0</v>
      </c>
      <c r="BI195" s="189">
        <f>IF(N195="nulová",J195,0)</f>
        <v>0</v>
      </c>
      <c r="BJ195" s="19" t="s">
        <v>87</v>
      </c>
      <c r="BK195" s="189">
        <f>ROUND(I195*H195,2)</f>
        <v>0</v>
      </c>
      <c r="BL195" s="19" t="s">
        <v>141</v>
      </c>
      <c r="BM195" s="188" t="s">
        <v>314</v>
      </c>
    </row>
    <row r="196" spans="2:51" s="13" customFormat="1" ht="12">
      <c r="B196" s="190"/>
      <c r="C196" s="191"/>
      <c r="D196" s="192" t="s">
        <v>143</v>
      </c>
      <c r="E196" s="191"/>
      <c r="F196" s="194" t="s">
        <v>315</v>
      </c>
      <c r="G196" s="191"/>
      <c r="H196" s="195">
        <v>2.391</v>
      </c>
      <c r="I196" s="196"/>
      <c r="J196" s="191"/>
      <c r="K196" s="191"/>
      <c r="L196" s="197"/>
      <c r="M196" s="198"/>
      <c r="N196" s="199"/>
      <c r="O196" s="199"/>
      <c r="P196" s="199"/>
      <c r="Q196" s="199"/>
      <c r="R196" s="199"/>
      <c r="S196" s="199"/>
      <c r="T196" s="200"/>
      <c r="AT196" s="201" t="s">
        <v>143</v>
      </c>
      <c r="AU196" s="201" t="s">
        <v>89</v>
      </c>
      <c r="AV196" s="13" t="s">
        <v>89</v>
      </c>
      <c r="AW196" s="13" t="s">
        <v>4</v>
      </c>
      <c r="AX196" s="13" t="s">
        <v>87</v>
      </c>
      <c r="AY196" s="201" t="s">
        <v>135</v>
      </c>
    </row>
    <row r="197" spans="1:65" s="2" customFormat="1" ht="14.45" customHeight="1">
      <c r="A197" s="37"/>
      <c r="B197" s="38"/>
      <c r="C197" s="177" t="s">
        <v>316</v>
      </c>
      <c r="D197" s="177" t="s">
        <v>137</v>
      </c>
      <c r="E197" s="178" t="s">
        <v>317</v>
      </c>
      <c r="F197" s="179" t="s">
        <v>318</v>
      </c>
      <c r="G197" s="180" t="s">
        <v>95</v>
      </c>
      <c r="H197" s="181">
        <v>275.25</v>
      </c>
      <c r="I197" s="182"/>
      <c r="J197" s="183">
        <f>ROUND(I197*H197,2)</f>
        <v>0</v>
      </c>
      <c r="K197" s="179" t="s">
        <v>140</v>
      </c>
      <c r="L197" s="42"/>
      <c r="M197" s="184" t="s">
        <v>39</v>
      </c>
      <c r="N197" s="185" t="s">
        <v>50</v>
      </c>
      <c r="O197" s="67"/>
      <c r="P197" s="186">
        <f>O197*H197</f>
        <v>0</v>
      </c>
      <c r="Q197" s="186">
        <v>0</v>
      </c>
      <c r="R197" s="186">
        <f>Q197*H197</f>
        <v>0</v>
      </c>
      <c r="S197" s="186">
        <v>0</v>
      </c>
      <c r="T197" s="187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88" t="s">
        <v>141</v>
      </c>
      <c r="AT197" s="188" t="s">
        <v>137</v>
      </c>
      <c r="AU197" s="188" t="s">
        <v>89</v>
      </c>
      <c r="AY197" s="19" t="s">
        <v>135</v>
      </c>
      <c r="BE197" s="189">
        <f>IF(N197="základní",J197,0)</f>
        <v>0</v>
      </c>
      <c r="BF197" s="189">
        <f>IF(N197="snížená",J197,0)</f>
        <v>0</v>
      </c>
      <c r="BG197" s="189">
        <f>IF(N197="zákl. přenesená",J197,0)</f>
        <v>0</v>
      </c>
      <c r="BH197" s="189">
        <f>IF(N197="sníž. přenesená",J197,0)</f>
        <v>0</v>
      </c>
      <c r="BI197" s="189">
        <f>IF(N197="nulová",J197,0)</f>
        <v>0</v>
      </c>
      <c r="BJ197" s="19" t="s">
        <v>87</v>
      </c>
      <c r="BK197" s="189">
        <f>ROUND(I197*H197,2)</f>
        <v>0</v>
      </c>
      <c r="BL197" s="19" t="s">
        <v>141</v>
      </c>
      <c r="BM197" s="188" t="s">
        <v>319</v>
      </c>
    </row>
    <row r="198" spans="2:51" s="13" customFormat="1" ht="12">
      <c r="B198" s="190"/>
      <c r="C198" s="191"/>
      <c r="D198" s="192" t="s">
        <v>143</v>
      </c>
      <c r="E198" s="193" t="s">
        <v>39</v>
      </c>
      <c r="F198" s="194" t="s">
        <v>101</v>
      </c>
      <c r="G198" s="191"/>
      <c r="H198" s="195">
        <v>275.25</v>
      </c>
      <c r="I198" s="196"/>
      <c r="J198" s="191"/>
      <c r="K198" s="191"/>
      <c r="L198" s="197"/>
      <c r="M198" s="198"/>
      <c r="N198" s="199"/>
      <c r="O198" s="199"/>
      <c r="P198" s="199"/>
      <c r="Q198" s="199"/>
      <c r="R198" s="199"/>
      <c r="S198" s="199"/>
      <c r="T198" s="200"/>
      <c r="AT198" s="201" t="s">
        <v>143</v>
      </c>
      <c r="AU198" s="201" t="s">
        <v>89</v>
      </c>
      <c r="AV198" s="13" t="s">
        <v>89</v>
      </c>
      <c r="AW198" s="13" t="s">
        <v>40</v>
      </c>
      <c r="AX198" s="13" t="s">
        <v>87</v>
      </c>
      <c r="AY198" s="201" t="s">
        <v>135</v>
      </c>
    </row>
    <row r="199" spans="1:65" s="2" customFormat="1" ht="14.45" customHeight="1">
      <c r="A199" s="37"/>
      <c r="B199" s="38"/>
      <c r="C199" s="177" t="s">
        <v>320</v>
      </c>
      <c r="D199" s="177" t="s">
        <v>137</v>
      </c>
      <c r="E199" s="178" t="s">
        <v>321</v>
      </c>
      <c r="F199" s="179" t="s">
        <v>322</v>
      </c>
      <c r="G199" s="180" t="s">
        <v>95</v>
      </c>
      <c r="H199" s="181">
        <v>150</v>
      </c>
      <c r="I199" s="182"/>
      <c r="J199" s="183">
        <f>ROUND(I199*H199,2)</f>
        <v>0</v>
      </c>
      <c r="K199" s="179" t="s">
        <v>140</v>
      </c>
      <c r="L199" s="42"/>
      <c r="M199" s="184" t="s">
        <v>39</v>
      </c>
      <c r="N199" s="185" t="s">
        <v>50</v>
      </c>
      <c r="O199" s="67"/>
      <c r="P199" s="186">
        <f>O199*H199</f>
        <v>0</v>
      </c>
      <c r="Q199" s="186">
        <v>0</v>
      </c>
      <c r="R199" s="186">
        <f>Q199*H199</f>
        <v>0</v>
      </c>
      <c r="S199" s="186">
        <v>0</v>
      </c>
      <c r="T199" s="187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88" t="s">
        <v>141</v>
      </c>
      <c r="AT199" s="188" t="s">
        <v>137</v>
      </c>
      <c r="AU199" s="188" t="s">
        <v>89</v>
      </c>
      <c r="AY199" s="19" t="s">
        <v>135</v>
      </c>
      <c r="BE199" s="189">
        <f>IF(N199="základní",J199,0)</f>
        <v>0</v>
      </c>
      <c r="BF199" s="189">
        <f>IF(N199="snížená",J199,0)</f>
        <v>0</v>
      </c>
      <c r="BG199" s="189">
        <f>IF(N199="zákl. přenesená",J199,0)</f>
        <v>0</v>
      </c>
      <c r="BH199" s="189">
        <f>IF(N199="sníž. přenesená",J199,0)</f>
        <v>0</v>
      </c>
      <c r="BI199" s="189">
        <f>IF(N199="nulová",J199,0)</f>
        <v>0</v>
      </c>
      <c r="BJ199" s="19" t="s">
        <v>87</v>
      </c>
      <c r="BK199" s="189">
        <f>ROUND(I199*H199,2)</f>
        <v>0</v>
      </c>
      <c r="BL199" s="19" t="s">
        <v>141</v>
      </c>
      <c r="BM199" s="188" t="s">
        <v>323</v>
      </c>
    </row>
    <row r="200" spans="2:51" s="13" customFormat="1" ht="12">
      <c r="B200" s="190"/>
      <c r="C200" s="191"/>
      <c r="D200" s="192" t="s">
        <v>143</v>
      </c>
      <c r="E200" s="193" t="s">
        <v>39</v>
      </c>
      <c r="F200" s="194" t="s">
        <v>324</v>
      </c>
      <c r="G200" s="191"/>
      <c r="H200" s="195">
        <v>150</v>
      </c>
      <c r="I200" s="196"/>
      <c r="J200" s="191"/>
      <c r="K200" s="191"/>
      <c r="L200" s="197"/>
      <c r="M200" s="198"/>
      <c r="N200" s="199"/>
      <c r="O200" s="199"/>
      <c r="P200" s="199"/>
      <c r="Q200" s="199"/>
      <c r="R200" s="199"/>
      <c r="S200" s="199"/>
      <c r="T200" s="200"/>
      <c r="AT200" s="201" t="s">
        <v>143</v>
      </c>
      <c r="AU200" s="201" t="s">
        <v>89</v>
      </c>
      <c r="AV200" s="13" t="s">
        <v>89</v>
      </c>
      <c r="AW200" s="13" t="s">
        <v>40</v>
      </c>
      <c r="AX200" s="13" t="s">
        <v>87</v>
      </c>
      <c r="AY200" s="201" t="s">
        <v>135</v>
      </c>
    </row>
    <row r="201" spans="1:65" s="2" customFormat="1" ht="24.2" customHeight="1">
      <c r="A201" s="37"/>
      <c r="B201" s="38"/>
      <c r="C201" s="177" t="s">
        <v>325</v>
      </c>
      <c r="D201" s="177" t="s">
        <v>137</v>
      </c>
      <c r="E201" s="178" t="s">
        <v>326</v>
      </c>
      <c r="F201" s="179" t="s">
        <v>327</v>
      </c>
      <c r="G201" s="180" t="s">
        <v>95</v>
      </c>
      <c r="H201" s="181">
        <v>119.57</v>
      </c>
      <c r="I201" s="182"/>
      <c r="J201" s="183">
        <f>ROUND(I201*H201,2)</f>
        <v>0</v>
      </c>
      <c r="K201" s="179" t="s">
        <v>140</v>
      </c>
      <c r="L201" s="42"/>
      <c r="M201" s="184" t="s">
        <v>39</v>
      </c>
      <c r="N201" s="185" t="s">
        <v>50</v>
      </c>
      <c r="O201" s="67"/>
      <c r="P201" s="186">
        <f>O201*H201</f>
        <v>0</v>
      </c>
      <c r="Q201" s="186">
        <v>0</v>
      </c>
      <c r="R201" s="186">
        <f>Q201*H201</f>
        <v>0</v>
      </c>
      <c r="S201" s="186">
        <v>0</v>
      </c>
      <c r="T201" s="187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188" t="s">
        <v>141</v>
      </c>
      <c r="AT201" s="188" t="s">
        <v>137</v>
      </c>
      <c r="AU201" s="188" t="s">
        <v>89</v>
      </c>
      <c r="AY201" s="19" t="s">
        <v>135</v>
      </c>
      <c r="BE201" s="189">
        <f>IF(N201="základní",J201,0)</f>
        <v>0</v>
      </c>
      <c r="BF201" s="189">
        <f>IF(N201="snížená",J201,0)</f>
        <v>0</v>
      </c>
      <c r="BG201" s="189">
        <f>IF(N201="zákl. přenesená",J201,0)</f>
        <v>0</v>
      </c>
      <c r="BH201" s="189">
        <f>IF(N201="sníž. přenesená",J201,0)</f>
        <v>0</v>
      </c>
      <c r="BI201" s="189">
        <f>IF(N201="nulová",J201,0)</f>
        <v>0</v>
      </c>
      <c r="BJ201" s="19" t="s">
        <v>87</v>
      </c>
      <c r="BK201" s="189">
        <f>ROUND(I201*H201,2)</f>
        <v>0</v>
      </c>
      <c r="BL201" s="19" t="s">
        <v>141</v>
      </c>
      <c r="BM201" s="188" t="s">
        <v>328</v>
      </c>
    </row>
    <row r="202" spans="2:51" s="13" customFormat="1" ht="12">
      <c r="B202" s="190"/>
      <c r="C202" s="191"/>
      <c r="D202" s="192" t="s">
        <v>143</v>
      </c>
      <c r="E202" s="193" t="s">
        <v>39</v>
      </c>
      <c r="F202" s="194" t="s">
        <v>329</v>
      </c>
      <c r="G202" s="191"/>
      <c r="H202" s="195">
        <v>119.57</v>
      </c>
      <c r="I202" s="196"/>
      <c r="J202" s="191"/>
      <c r="K202" s="191"/>
      <c r="L202" s="197"/>
      <c r="M202" s="198"/>
      <c r="N202" s="199"/>
      <c r="O202" s="199"/>
      <c r="P202" s="199"/>
      <c r="Q202" s="199"/>
      <c r="R202" s="199"/>
      <c r="S202" s="199"/>
      <c r="T202" s="200"/>
      <c r="AT202" s="201" t="s">
        <v>143</v>
      </c>
      <c r="AU202" s="201" t="s">
        <v>89</v>
      </c>
      <c r="AV202" s="13" t="s">
        <v>89</v>
      </c>
      <c r="AW202" s="13" t="s">
        <v>40</v>
      </c>
      <c r="AX202" s="13" t="s">
        <v>87</v>
      </c>
      <c r="AY202" s="201" t="s">
        <v>135</v>
      </c>
    </row>
    <row r="203" spans="1:65" s="2" customFormat="1" ht="14.45" customHeight="1">
      <c r="A203" s="37"/>
      <c r="B203" s="38"/>
      <c r="C203" s="177" t="s">
        <v>330</v>
      </c>
      <c r="D203" s="177" t="s">
        <v>137</v>
      </c>
      <c r="E203" s="178" t="s">
        <v>331</v>
      </c>
      <c r="F203" s="179" t="s">
        <v>332</v>
      </c>
      <c r="G203" s="180" t="s">
        <v>95</v>
      </c>
      <c r="H203" s="181">
        <v>119.57</v>
      </c>
      <c r="I203" s="182"/>
      <c r="J203" s="183">
        <f>ROUND(I203*H203,2)</f>
        <v>0</v>
      </c>
      <c r="K203" s="179" t="s">
        <v>140</v>
      </c>
      <c r="L203" s="42"/>
      <c r="M203" s="184" t="s">
        <v>39</v>
      </c>
      <c r="N203" s="185" t="s">
        <v>50</v>
      </c>
      <c r="O203" s="67"/>
      <c r="P203" s="186">
        <f>O203*H203</f>
        <v>0</v>
      </c>
      <c r="Q203" s="186">
        <v>0</v>
      </c>
      <c r="R203" s="186">
        <f>Q203*H203</f>
        <v>0</v>
      </c>
      <c r="S203" s="186">
        <v>0</v>
      </c>
      <c r="T203" s="187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88" t="s">
        <v>141</v>
      </c>
      <c r="AT203" s="188" t="s">
        <v>137</v>
      </c>
      <c r="AU203" s="188" t="s">
        <v>89</v>
      </c>
      <c r="AY203" s="19" t="s">
        <v>135</v>
      </c>
      <c r="BE203" s="189">
        <f>IF(N203="základní",J203,0)</f>
        <v>0</v>
      </c>
      <c r="BF203" s="189">
        <f>IF(N203="snížená",J203,0)</f>
        <v>0</v>
      </c>
      <c r="BG203" s="189">
        <f>IF(N203="zákl. přenesená",J203,0)</f>
        <v>0</v>
      </c>
      <c r="BH203" s="189">
        <f>IF(N203="sníž. přenesená",J203,0)</f>
        <v>0</v>
      </c>
      <c r="BI203" s="189">
        <f>IF(N203="nulová",J203,0)</f>
        <v>0</v>
      </c>
      <c r="BJ203" s="19" t="s">
        <v>87</v>
      </c>
      <c r="BK203" s="189">
        <f>ROUND(I203*H203,2)</f>
        <v>0</v>
      </c>
      <c r="BL203" s="19" t="s">
        <v>141</v>
      </c>
      <c r="BM203" s="188" t="s">
        <v>333</v>
      </c>
    </row>
    <row r="204" spans="1:65" s="2" customFormat="1" ht="14.45" customHeight="1">
      <c r="A204" s="37"/>
      <c r="B204" s="38"/>
      <c r="C204" s="177" t="s">
        <v>334</v>
      </c>
      <c r="D204" s="177" t="s">
        <v>137</v>
      </c>
      <c r="E204" s="178" t="s">
        <v>335</v>
      </c>
      <c r="F204" s="179" t="s">
        <v>336</v>
      </c>
      <c r="G204" s="180" t="s">
        <v>95</v>
      </c>
      <c r="H204" s="181">
        <v>155.68</v>
      </c>
      <c r="I204" s="182"/>
      <c r="J204" s="183">
        <f>ROUND(I204*H204,2)</f>
        <v>0</v>
      </c>
      <c r="K204" s="179" t="s">
        <v>140</v>
      </c>
      <c r="L204" s="42"/>
      <c r="M204" s="184" t="s">
        <v>39</v>
      </c>
      <c r="N204" s="185" t="s">
        <v>50</v>
      </c>
      <c r="O204" s="67"/>
      <c r="P204" s="186">
        <f>O204*H204</f>
        <v>0</v>
      </c>
      <c r="Q204" s="186">
        <v>0</v>
      </c>
      <c r="R204" s="186">
        <f>Q204*H204</f>
        <v>0</v>
      </c>
      <c r="S204" s="186">
        <v>0</v>
      </c>
      <c r="T204" s="187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88" t="s">
        <v>141</v>
      </c>
      <c r="AT204" s="188" t="s">
        <v>137</v>
      </c>
      <c r="AU204" s="188" t="s">
        <v>89</v>
      </c>
      <c r="AY204" s="19" t="s">
        <v>135</v>
      </c>
      <c r="BE204" s="189">
        <f>IF(N204="základní",J204,0)</f>
        <v>0</v>
      </c>
      <c r="BF204" s="189">
        <f>IF(N204="snížená",J204,0)</f>
        <v>0</v>
      </c>
      <c r="BG204" s="189">
        <f>IF(N204="zákl. přenesená",J204,0)</f>
        <v>0</v>
      </c>
      <c r="BH204" s="189">
        <f>IF(N204="sníž. přenesená",J204,0)</f>
        <v>0</v>
      </c>
      <c r="BI204" s="189">
        <f>IF(N204="nulová",J204,0)</f>
        <v>0</v>
      </c>
      <c r="BJ204" s="19" t="s">
        <v>87</v>
      </c>
      <c r="BK204" s="189">
        <f>ROUND(I204*H204,2)</f>
        <v>0</v>
      </c>
      <c r="BL204" s="19" t="s">
        <v>141</v>
      </c>
      <c r="BM204" s="188" t="s">
        <v>337</v>
      </c>
    </row>
    <row r="205" spans="2:51" s="13" customFormat="1" ht="12">
      <c r="B205" s="190"/>
      <c r="C205" s="191"/>
      <c r="D205" s="192" t="s">
        <v>143</v>
      </c>
      <c r="E205" s="193" t="s">
        <v>39</v>
      </c>
      <c r="F205" s="194" t="s">
        <v>101</v>
      </c>
      <c r="G205" s="191"/>
      <c r="H205" s="195">
        <v>275.25</v>
      </c>
      <c r="I205" s="196"/>
      <c r="J205" s="191"/>
      <c r="K205" s="191"/>
      <c r="L205" s="197"/>
      <c r="M205" s="198"/>
      <c r="N205" s="199"/>
      <c r="O205" s="199"/>
      <c r="P205" s="199"/>
      <c r="Q205" s="199"/>
      <c r="R205" s="199"/>
      <c r="S205" s="199"/>
      <c r="T205" s="200"/>
      <c r="AT205" s="201" t="s">
        <v>143</v>
      </c>
      <c r="AU205" s="201" t="s">
        <v>89</v>
      </c>
      <c r="AV205" s="13" t="s">
        <v>89</v>
      </c>
      <c r="AW205" s="13" t="s">
        <v>40</v>
      </c>
      <c r="AX205" s="13" t="s">
        <v>79</v>
      </c>
      <c r="AY205" s="201" t="s">
        <v>135</v>
      </c>
    </row>
    <row r="206" spans="2:51" s="13" customFormat="1" ht="12">
      <c r="B206" s="190"/>
      <c r="C206" s="191"/>
      <c r="D206" s="192" t="s">
        <v>143</v>
      </c>
      <c r="E206" s="193" t="s">
        <v>39</v>
      </c>
      <c r="F206" s="194" t="s">
        <v>300</v>
      </c>
      <c r="G206" s="191"/>
      <c r="H206" s="195">
        <v>-119.57</v>
      </c>
      <c r="I206" s="196"/>
      <c r="J206" s="191"/>
      <c r="K206" s="191"/>
      <c r="L206" s="197"/>
      <c r="M206" s="198"/>
      <c r="N206" s="199"/>
      <c r="O206" s="199"/>
      <c r="P206" s="199"/>
      <c r="Q206" s="199"/>
      <c r="R206" s="199"/>
      <c r="S206" s="199"/>
      <c r="T206" s="200"/>
      <c r="AT206" s="201" t="s">
        <v>143</v>
      </c>
      <c r="AU206" s="201" t="s">
        <v>89</v>
      </c>
      <c r="AV206" s="13" t="s">
        <v>89</v>
      </c>
      <c r="AW206" s="13" t="s">
        <v>40</v>
      </c>
      <c r="AX206" s="13" t="s">
        <v>79</v>
      </c>
      <c r="AY206" s="201" t="s">
        <v>135</v>
      </c>
    </row>
    <row r="207" spans="2:51" s="14" customFormat="1" ht="12">
      <c r="B207" s="202"/>
      <c r="C207" s="203"/>
      <c r="D207" s="192" t="s">
        <v>143</v>
      </c>
      <c r="E207" s="204" t="s">
        <v>39</v>
      </c>
      <c r="F207" s="205" t="s">
        <v>149</v>
      </c>
      <c r="G207" s="203"/>
      <c r="H207" s="206">
        <v>155.68</v>
      </c>
      <c r="I207" s="207"/>
      <c r="J207" s="203"/>
      <c r="K207" s="203"/>
      <c r="L207" s="208"/>
      <c r="M207" s="209"/>
      <c r="N207" s="210"/>
      <c r="O207" s="210"/>
      <c r="P207" s="210"/>
      <c r="Q207" s="210"/>
      <c r="R207" s="210"/>
      <c r="S207" s="210"/>
      <c r="T207" s="211"/>
      <c r="AT207" s="212" t="s">
        <v>143</v>
      </c>
      <c r="AU207" s="212" t="s">
        <v>89</v>
      </c>
      <c r="AV207" s="14" t="s">
        <v>141</v>
      </c>
      <c r="AW207" s="14" t="s">
        <v>40</v>
      </c>
      <c r="AX207" s="14" t="s">
        <v>87</v>
      </c>
      <c r="AY207" s="212" t="s">
        <v>135</v>
      </c>
    </row>
    <row r="208" spans="1:65" s="2" customFormat="1" ht="14.45" customHeight="1">
      <c r="A208" s="37"/>
      <c r="B208" s="38"/>
      <c r="C208" s="177" t="s">
        <v>338</v>
      </c>
      <c r="D208" s="177" t="s">
        <v>137</v>
      </c>
      <c r="E208" s="178" t="s">
        <v>339</v>
      </c>
      <c r="F208" s="179" t="s">
        <v>340</v>
      </c>
      <c r="G208" s="180" t="s">
        <v>95</v>
      </c>
      <c r="H208" s="181">
        <v>119.57</v>
      </c>
      <c r="I208" s="182"/>
      <c r="J208" s="183">
        <f>ROUND(I208*H208,2)</f>
        <v>0</v>
      </c>
      <c r="K208" s="179" t="s">
        <v>140</v>
      </c>
      <c r="L208" s="42"/>
      <c r="M208" s="184" t="s">
        <v>39</v>
      </c>
      <c r="N208" s="185" t="s">
        <v>50</v>
      </c>
      <c r="O208" s="67"/>
      <c r="P208" s="186">
        <f>O208*H208</f>
        <v>0</v>
      </c>
      <c r="Q208" s="186">
        <v>0</v>
      </c>
      <c r="R208" s="186">
        <f>Q208*H208</f>
        <v>0</v>
      </c>
      <c r="S208" s="186">
        <v>0</v>
      </c>
      <c r="T208" s="187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188" t="s">
        <v>141</v>
      </c>
      <c r="AT208" s="188" t="s">
        <v>137</v>
      </c>
      <c r="AU208" s="188" t="s">
        <v>89</v>
      </c>
      <c r="AY208" s="19" t="s">
        <v>135</v>
      </c>
      <c r="BE208" s="189">
        <f>IF(N208="základní",J208,0)</f>
        <v>0</v>
      </c>
      <c r="BF208" s="189">
        <f>IF(N208="snížená",J208,0)</f>
        <v>0</v>
      </c>
      <c r="BG208" s="189">
        <f>IF(N208="zákl. přenesená",J208,0)</f>
        <v>0</v>
      </c>
      <c r="BH208" s="189">
        <f>IF(N208="sníž. přenesená",J208,0)</f>
        <v>0</v>
      </c>
      <c r="BI208" s="189">
        <f>IF(N208="nulová",J208,0)</f>
        <v>0</v>
      </c>
      <c r="BJ208" s="19" t="s">
        <v>87</v>
      </c>
      <c r="BK208" s="189">
        <f>ROUND(I208*H208,2)</f>
        <v>0</v>
      </c>
      <c r="BL208" s="19" t="s">
        <v>141</v>
      </c>
      <c r="BM208" s="188" t="s">
        <v>341</v>
      </c>
    </row>
    <row r="209" spans="1:65" s="2" customFormat="1" ht="14.45" customHeight="1">
      <c r="A209" s="37"/>
      <c r="B209" s="38"/>
      <c r="C209" s="177" t="s">
        <v>342</v>
      </c>
      <c r="D209" s="177" t="s">
        <v>137</v>
      </c>
      <c r="E209" s="178" t="s">
        <v>343</v>
      </c>
      <c r="F209" s="179" t="s">
        <v>344</v>
      </c>
      <c r="G209" s="180" t="s">
        <v>95</v>
      </c>
      <c r="H209" s="181">
        <v>155.68</v>
      </c>
      <c r="I209" s="182"/>
      <c r="J209" s="183">
        <f>ROUND(I209*H209,2)</f>
        <v>0</v>
      </c>
      <c r="K209" s="179" t="s">
        <v>140</v>
      </c>
      <c r="L209" s="42"/>
      <c r="M209" s="184" t="s">
        <v>39</v>
      </c>
      <c r="N209" s="185" t="s">
        <v>50</v>
      </c>
      <c r="O209" s="67"/>
      <c r="P209" s="186">
        <f>O209*H209</f>
        <v>0</v>
      </c>
      <c r="Q209" s="186">
        <v>0</v>
      </c>
      <c r="R209" s="186">
        <f>Q209*H209</f>
        <v>0</v>
      </c>
      <c r="S209" s="186">
        <v>0</v>
      </c>
      <c r="T209" s="187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88" t="s">
        <v>141</v>
      </c>
      <c r="AT209" s="188" t="s">
        <v>137</v>
      </c>
      <c r="AU209" s="188" t="s">
        <v>89</v>
      </c>
      <c r="AY209" s="19" t="s">
        <v>135</v>
      </c>
      <c r="BE209" s="189">
        <f>IF(N209="základní",J209,0)</f>
        <v>0</v>
      </c>
      <c r="BF209" s="189">
        <f>IF(N209="snížená",J209,0)</f>
        <v>0</v>
      </c>
      <c r="BG209" s="189">
        <f>IF(N209="zákl. přenesená",J209,0)</f>
        <v>0</v>
      </c>
      <c r="BH209" s="189">
        <f>IF(N209="sníž. přenesená",J209,0)</f>
        <v>0</v>
      </c>
      <c r="BI209" s="189">
        <f>IF(N209="nulová",J209,0)</f>
        <v>0</v>
      </c>
      <c r="BJ209" s="19" t="s">
        <v>87</v>
      </c>
      <c r="BK209" s="189">
        <f>ROUND(I209*H209,2)</f>
        <v>0</v>
      </c>
      <c r="BL209" s="19" t="s">
        <v>141</v>
      </c>
      <c r="BM209" s="188" t="s">
        <v>345</v>
      </c>
    </row>
    <row r="210" spans="2:51" s="13" customFormat="1" ht="12">
      <c r="B210" s="190"/>
      <c r="C210" s="191"/>
      <c r="D210" s="192" t="s">
        <v>143</v>
      </c>
      <c r="E210" s="193" t="s">
        <v>39</v>
      </c>
      <c r="F210" s="194" t="s">
        <v>101</v>
      </c>
      <c r="G210" s="191"/>
      <c r="H210" s="195">
        <v>275.25</v>
      </c>
      <c r="I210" s="196"/>
      <c r="J210" s="191"/>
      <c r="K210" s="191"/>
      <c r="L210" s="197"/>
      <c r="M210" s="198"/>
      <c r="N210" s="199"/>
      <c r="O210" s="199"/>
      <c r="P210" s="199"/>
      <c r="Q210" s="199"/>
      <c r="R210" s="199"/>
      <c r="S210" s="199"/>
      <c r="T210" s="200"/>
      <c r="AT210" s="201" t="s">
        <v>143</v>
      </c>
      <c r="AU210" s="201" t="s">
        <v>89</v>
      </c>
      <c r="AV210" s="13" t="s">
        <v>89</v>
      </c>
      <c r="AW210" s="13" t="s">
        <v>40</v>
      </c>
      <c r="AX210" s="13" t="s">
        <v>79</v>
      </c>
      <c r="AY210" s="201" t="s">
        <v>135</v>
      </c>
    </row>
    <row r="211" spans="2:51" s="13" customFormat="1" ht="12">
      <c r="B211" s="190"/>
      <c r="C211" s="191"/>
      <c r="D211" s="192" t="s">
        <v>143</v>
      </c>
      <c r="E211" s="193" t="s">
        <v>39</v>
      </c>
      <c r="F211" s="194" t="s">
        <v>300</v>
      </c>
      <c r="G211" s="191"/>
      <c r="H211" s="195">
        <v>-119.57</v>
      </c>
      <c r="I211" s="196"/>
      <c r="J211" s="191"/>
      <c r="K211" s="191"/>
      <c r="L211" s="197"/>
      <c r="M211" s="198"/>
      <c r="N211" s="199"/>
      <c r="O211" s="199"/>
      <c r="P211" s="199"/>
      <c r="Q211" s="199"/>
      <c r="R211" s="199"/>
      <c r="S211" s="199"/>
      <c r="T211" s="200"/>
      <c r="AT211" s="201" t="s">
        <v>143</v>
      </c>
      <c r="AU211" s="201" t="s">
        <v>89</v>
      </c>
      <c r="AV211" s="13" t="s">
        <v>89</v>
      </c>
      <c r="AW211" s="13" t="s">
        <v>40</v>
      </c>
      <c r="AX211" s="13" t="s">
        <v>79</v>
      </c>
      <c r="AY211" s="201" t="s">
        <v>135</v>
      </c>
    </row>
    <row r="212" spans="2:51" s="14" customFormat="1" ht="12">
      <c r="B212" s="202"/>
      <c r="C212" s="203"/>
      <c r="D212" s="192" t="s">
        <v>143</v>
      </c>
      <c r="E212" s="204" t="s">
        <v>39</v>
      </c>
      <c r="F212" s="205" t="s">
        <v>149</v>
      </c>
      <c r="G212" s="203"/>
      <c r="H212" s="206">
        <v>155.68</v>
      </c>
      <c r="I212" s="207"/>
      <c r="J212" s="203"/>
      <c r="K212" s="203"/>
      <c r="L212" s="208"/>
      <c r="M212" s="209"/>
      <c r="N212" s="210"/>
      <c r="O212" s="210"/>
      <c r="P212" s="210"/>
      <c r="Q212" s="210"/>
      <c r="R212" s="210"/>
      <c r="S212" s="210"/>
      <c r="T212" s="211"/>
      <c r="AT212" s="212" t="s">
        <v>143</v>
      </c>
      <c r="AU212" s="212" t="s">
        <v>89</v>
      </c>
      <c r="AV212" s="14" t="s">
        <v>141</v>
      </c>
      <c r="AW212" s="14" t="s">
        <v>40</v>
      </c>
      <c r="AX212" s="14" t="s">
        <v>87</v>
      </c>
      <c r="AY212" s="212" t="s">
        <v>135</v>
      </c>
    </row>
    <row r="213" spans="1:65" s="2" customFormat="1" ht="14.45" customHeight="1">
      <c r="A213" s="37"/>
      <c r="B213" s="38"/>
      <c r="C213" s="177" t="s">
        <v>346</v>
      </c>
      <c r="D213" s="177" t="s">
        <v>137</v>
      </c>
      <c r="E213" s="178" t="s">
        <v>347</v>
      </c>
      <c r="F213" s="179" t="s">
        <v>348</v>
      </c>
      <c r="G213" s="180" t="s">
        <v>95</v>
      </c>
      <c r="H213" s="181">
        <v>119.57</v>
      </c>
      <c r="I213" s="182"/>
      <c r="J213" s="183">
        <f>ROUND(I213*H213,2)</f>
        <v>0</v>
      </c>
      <c r="K213" s="179" t="s">
        <v>140</v>
      </c>
      <c r="L213" s="42"/>
      <c r="M213" s="184" t="s">
        <v>39</v>
      </c>
      <c r="N213" s="185" t="s">
        <v>50</v>
      </c>
      <c r="O213" s="67"/>
      <c r="P213" s="186">
        <f>O213*H213</f>
        <v>0</v>
      </c>
      <c r="Q213" s="186">
        <v>0</v>
      </c>
      <c r="R213" s="186">
        <f>Q213*H213</f>
        <v>0</v>
      </c>
      <c r="S213" s="186">
        <v>0</v>
      </c>
      <c r="T213" s="187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188" t="s">
        <v>141</v>
      </c>
      <c r="AT213" s="188" t="s">
        <v>137</v>
      </c>
      <c r="AU213" s="188" t="s">
        <v>89</v>
      </c>
      <c r="AY213" s="19" t="s">
        <v>135</v>
      </c>
      <c r="BE213" s="189">
        <f>IF(N213="základní",J213,0)</f>
        <v>0</v>
      </c>
      <c r="BF213" s="189">
        <f>IF(N213="snížená",J213,0)</f>
        <v>0</v>
      </c>
      <c r="BG213" s="189">
        <f>IF(N213="zákl. přenesená",J213,0)</f>
        <v>0</v>
      </c>
      <c r="BH213" s="189">
        <f>IF(N213="sníž. přenesená",J213,0)</f>
        <v>0</v>
      </c>
      <c r="BI213" s="189">
        <f>IF(N213="nulová",J213,0)</f>
        <v>0</v>
      </c>
      <c r="BJ213" s="19" t="s">
        <v>87</v>
      </c>
      <c r="BK213" s="189">
        <f>ROUND(I213*H213,2)</f>
        <v>0</v>
      </c>
      <c r="BL213" s="19" t="s">
        <v>141</v>
      </c>
      <c r="BM213" s="188" t="s">
        <v>349</v>
      </c>
    </row>
    <row r="214" spans="1:65" s="2" customFormat="1" ht="24.2" customHeight="1">
      <c r="A214" s="37"/>
      <c r="B214" s="38"/>
      <c r="C214" s="177" t="s">
        <v>350</v>
      </c>
      <c r="D214" s="177" t="s">
        <v>137</v>
      </c>
      <c r="E214" s="178" t="s">
        <v>351</v>
      </c>
      <c r="F214" s="179" t="s">
        <v>352</v>
      </c>
      <c r="G214" s="180" t="s">
        <v>95</v>
      </c>
      <c r="H214" s="181">
        <v>155.68</v>
      </c>
      <c r="I214" s="182"/>
      <c r="J214" s="183">
        <f>ROUND(I214*H214,2)</f>
        <v>0</v>
      </c>
      <c r="K214" s="179" t="s">
        <v>140</v>
      </c>
      <c r="L214" s="42"/>
      <c r="M214" s="184" t="s">
        <v>39</v>
      </c>
      <c r="N214" s="185" t="s">
        <v>50</v>
      </c>
      <c r="O214" s="67"/>
      <c r="P214" s="186">
        <f>O214*H214</f>
        <v>0</v>
      </c>
      <c r="Q214" s="186">
        <v>0</v>
      </c>
      <c r="R214" s="186">
        <f>Q214*H214</f>
        <v>0</v>
      </c>
      <c r="S214" s="186">
        <v>0</v>
      </c>
      <c r="T214" s="187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188" t="s">
        <v>141</v>
      </c>
      <c r="AT214" s="188" t="s">
        <v>137</v>
      </c>
      <c r="AU214" s="188" t="s">
        <v>89</v>
      </c>
      <c r="AY214" s="19" t="s">
        <v>135</v>
      </c>
      <c r="BE214" s="189">
        <f>IF(N214="základní",J214,0)</f>
        <v>0</v>
      </c>
      <c r="BF214" s="189">
        <f>IF(N214="snížená",J214,0)</f>
        <v>0</v>
      </c>
      <c r="BG214" s="189">
        <f>IF(N214="zákl. přenesená",J214,0)</f>
        <v>0</v>
      </c>
      <c r="BH214" s="189">
        <f>IF(N214="sníž. přenesená",J214,0)</f>
        <v>0</v>
      </c>
      <c r="BI214" s="189">
        <f>IF(N214="nulová",J214,0)</f>
        <v>0</v>
      </c>
      <c r="BJ214" s="19" t="s">
        <v>87</v>
      </c>
      <c r="BK214" s="189">
        <f>ROUND(I214*H214,2)</f>
        <v>0</v>
      </c>
      <c r="BL214" s="19" t="s">
        <v>141</v>
      </c>
      <c r="BM214" s="188" t="s">
        <v>353</v>
      </c>
    </row>
    <row r="215" spans="2:51" s="13" customFormat="1" ht="12">
      <c r="B215" s="190"/>
      <c r="C215" s="191"/>
      <c r="D215" s="192" t="s">
        <v>143</v>
      </c>
      <c r="E215" s="193" t="s">
        <v>39</v>
      </c>
      <c r="F215" s="194" t="s">
        <v>101</v>
      </c>
      <c r="G215" s="191"/>
      <c r="H215" s="195">
        <v>275.25</v>
      </c>
      <c r="I215" s="196"/>
      <c r="J215" s="191"/>
      <c r="K215" s="191"/>
      <c r="L215" s="197"/>
      <c r="M215" s="198"/>
      <c r="N215" s="199"/>
      <c r="O215" s="199"/>
      <c r="P215" s="199"/>
      <c r="Q215" s="199"/>
      <c r="R215" s="199"/>
      <c r="S215" s="199"/>
      <c r="T215" s="200"/>
      <c r="AT215" s="201" t="s">
        <v>143</v>
      </c>
      <c r="AU215" s="201" t="s">
        <v>89</v>
      </c>
      <c r="AV215" s="13" t="s">
        <v>89</v>
      </c>
      <c r="AW215" s="13" t="s">
        <v>40</v>
      </c>
      <c r="AX215" s="13" t="s">
        <v>79</v>
      </c>
      <c r="AY215" s="201" t="s">
        <v>135</v>
      </c>
    </row>
    <row r="216" spans="2:51" s="13" customFormat="1" ht="12">
      <c r="B216" s="190"/>
      <c r="C216" s="191"/>
      <c r="D216" s="192" t="s">
        <v>143</v>
      </c>
      <c r="E216" s="193" t="s">
        <v>39</v>
      </c>
      <c r="F216" s="194" t="s">
        <v>300</v>
      </c>
      <c r="G216" s="191"/>
      <c r="H216" s="195">
        <v>-119.57</v>
      </c>
      <c r="I216" s="196"/>
      <c r="J216" s="191"/>
      <c r="K216" s="191"/>
      <c r="L216" s="197"/>
      <c r="M216" s="198"/>
      <c r="N216" s="199"/>
      <c r="O216" s="199"/>
      <c r="P216" s="199"/>
      <c r="Q216" s="199"/>
      <c r="R216" s="199"/>
      <c r="S216" s="199"/>
      <c r="T216" s="200"/>
      <c r="AT216" s="201" t="s">
        <v>143</v>
      </c>
      <c r="AU216" s="201" t="s">
        <v>89</v>
      </c>
      <c r="AV216" s="13" t="s">
        <v>89</v>
      </c>
      <c r="AW216" s="13" t="s">
        <v>40</v>
      </c>
      <c r="AX216" s="13" t="s">
        <v>79</v>
      </c>
      <c r="AY216" s="201" t="s">
        <v>135</v>
      </c>
    </row>
    <row r="217" spans="2:51" s="14" customFormat="1" ht="12">
      <c r="B217" s="202"/>
      <c r="C217" s="203"/>
      <c r="D217" s="192" t="s">
        <v>143</v>
      </c>
      <c r="E217" s="204" t="s">
        <v>39</v>
      </c>
      <c r="F217" s="205" t="s">
        <v>149</v>
      </c>
      <c r="G217" s="203"/>
      <c r="H217" s="206">
        <v>155.68</v>
      </c>
      <c r="I217" s="207"/>
      <c r="J217" s="203"/>
      <c r="K217" s="203"/>
      <c r="L217" s="208"/>
      <c r="M217" s="209"/>
      <c r="N217" s="210"/>
      <c r="O217" s="210"/>
      <c r="P217" s="210"/>
      <c r="Q217" s="210"/>
      <c r="R217" s="210"/>
      <c r="S217" s="210"/>
      <c r="T217" s="211"/>
      <c r="AT217" s="212" t="s">
        <v>143</v>
      </c>
      <c r="AU217" s="212" t="s">
        <v>89</v>
      </c>
      <c r="AV217" s="14" t="s">
        <v>141</v>
      </c>
      <c r="AW217" s="14" t="s">
        <v>40</v>
      </c>
      <c r="AX217" s="14" t="s">
        <v>87</v>
      </c>
      <c r="AY217" s="212" t="s">
        <v>135</v>
      </c>
    </row>
    <row r="218" spans="1:65" s="2" customFormat="1" ht="24.2" customHeight="1">
      <c r="A218" s="37"/>
      <c r="B218" s="38"/>
      <c r="C218" s="177" t="s">
        <v>354</v>
      </c>
      <c r="D218" s="177" t="s">
        <v>137</v>
      </c>
      <c r="E218" s="178" t="s">
        <v>355</v>
      </c>
      <c r="F218" s="179" t="s">
        <v>356</v>
      </c>
      <c r="G218" s="180" t="s">
        <v>95</v>
      </c>
      <c r="H218" s="181">
        <v>119.57</v>
      </c>
      <c r="I218" s="182"/>
      <c r="J218" s="183">
        <f>ROUND(I218*H218,2)</f>
        <v>0</v>
      </c>
      <c r="K218" s="179" t="s">
        <v>140</v>
      </c>
      <c r="L218" s="42"/>
      <c r="M218" s="184" t="s">
        <v>39</v>
      </c>
      <c r="N218" s="185" t="s">
        <v>50</v>
      </c>
      <c r="O218" s="67"/>
      <c r="P218" s="186">
        <f>O218*H218</f>
        <v>0</v>
      </c>
      <c r="Q218" s="186">
        <v>0</v>
      </c>
      <c r="R218" s="186">
        <f>Q218*H218</f>
        <v>0</v>
      </c>
      <c r="S218" s="186">
        <v>0</v>
      </c>
      <c r="T218" s="187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188" t="s">
        <v>141</v>
      </c>
      <c r="AT218" s="188" t="s">
        <v>137</v>
      </c>
      <c r="AU218" s="188" t="s">
        <v>89</v>
      </c>
      <c r="AY218" s="19" t="s">
        <v>135</v>
      </c>
      <c r="BE218" s="189">
        <f>IF(N218="základní",J218,0)</f>
        <v>0</v>
      </c>
      <c r="BF218" s="189">
        <f>IF(N218="snížená",J218,0)</f>
        <v>0</v>
      </c>
      <c r="BG218" s="189">
        <f>IF(N218="zákl. přenesená",J218,0)</f>
        <v>0</v>
      </c>
      <c r="BH218" s="189">
        <f>IF(N218="sníž. přenesená",J218,0)</f>
        <v>0</v>
      </c>
      <c r="BI218" s="189">
        <f>IF(N218="nulová",J218,0)</f>
        <v>0</v>
      </c>
      <c r="BJ218" s="19" t="s">
        <v>87</v>
      </c>
      <c r="BK218" s="189">
        <f>ROUND(I218*H218,2)</f>
        <v>0</v>
      </c>
      <c r="BL218" s="19" t="s">
        <v>141</v>
      </c>
      <c r="BM218" s="188" t="s">
        <v>357</v>
      </c>
    </row>
    <row r="219" spans="2:51" s="13" customFormat="1" ht="12">
      <c r="B219" s="190"/>
      <c r="C219" s="191"/>
      <c r="D219" s="192" t="s">
        <v>143</v>
      </c>
      <c r="E219" s="193" t="s">
        <v>39</v>
      </c>
      <c r="F219" s="194" t="s">
        <v>312</v>
      </c>
      <c r="G219" s="191"/>
      <c r="H219" s="195">
        <v>119.57</v>
      </c>
      <c r="I219" s="196"/>
      <c r="J219" s="191"/>
      <c r="K219" s="191"/>
      <c r="L219" s="197"/>
      <c r="M219" s="198"/>
      <c r="N219" s="199"/>
      <c r="O219" s="199"/>
      <c r="P219" s="199"/>
      <c r="Q219" s="199"/>
      <c r="R219" s="199"/>
      <c r="S219" s="199"/>
      <c r="T219" s="200"/>
      <c r="AT219" s="201" t="s">
        <v>143</v>
      </c>
      <c r="AU219" s="201" t="s">
        <v>89</v>
      </c>
      <c r="AV219" s="13" t="s">
        <v>89</v>
      </c>
      <c r="AW219" s="13" t="s">
        <v>40</v>
      </c>
      <c r="AX219" s="13" t="s">
        <v>87</v>
      </c>
      <c r="AY219" s="201" t="s">
        <v>135</v>
      </c>
    </row>
    <row r="220" spans="1:65" s="2" customFormat="1" ht="14.45" customHeight="1">
      <c r="A220" s="37"/>
      <c r="B220" s="38"/>
      <c r="C220" s="177" t="s">
        <v>358</v>
      </c>
      <c r="D220" s="177" t="s">
        <v>137</v>
      </c>
      <c r="E220" s="178" t="s">
        <v>359</v>
      </c>
      <c r="F220" s="179" t="s">
        <v>360</v>
      </c>
      <c r="G220" s="180" t="s">
        <v>209</v>
      </c>
      <c r="H220" s="181">
        <v>8.258</v>
      </c>
      <c r="I220" s="182"/>
      <c r="J220" s="183">
        <f>ROUND(I220*H220,2)</f>
        <v>0</v>
      </c>
      <c r="K220" s="179" t="s">
        <v>140</v>
      </c>
      <c r="L220" s="42"/>
      <c r="M220" s="184" t="s">
        <v>39</v>
      </c>
      <c r="N220" s="185" t="s">
        <v>50</v>
      </c>
      <c r="O220" s="67"/>
      <c r="P220" s="186">
        <f>O220*H220</f>
        <v>0</v>
      </c>
      <c r="Q220" s="186">
        <v>0</v>
      </c>
      <c r="R220" s="186">
        <f>Q220*H220</f>
        <v>0</v>
      </c>
      <c r="S220" s="186">
        <v>0</v>
      </c>
      <c r="T220" s="187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188" t="s">
        <v>141</v>
      </c>
      <c r="AT220" s="188" t="s">
        <v>137</v>
      </c>
      <c r="AU220" s="188" t="s">
        <v>89</v>
      </c>
      <c r="AY220" s="19" t="s">
        <v>135</v>
      </c>
      <c r="BE220" s="189">
        <f>IF(N220="základní",J220,0)</f>
        <v>0</v>
      </c>
      <c r="BF220" s="189">
        <f>IF(N220="snížená",J220,0)</f>
        <v>0</v>
      </c>
      <c r="BG220" s="189">
        <f>IF(N220="zákl. přenesená",J220,0)</f>
        <v>0</v>
      </c>
      <c r="BH220" s="189">
        <f>IF(N220="sníž. přenesená",J220,0)</f>
        <v>0</v>
      </c>
      <c r="BI220" s="189">
        <f>IF(N220="nulová",J220,0)</f>
        <v>0</v>
      </c>
      <c r="BJ220" s="19" t="s">
        <v>87</v>
      </c>
      <c r="BK220" s="189">
        <f>ROUND(I220*H220,2)</f>
        <v>0</v>
      </c>
      <c r="BL220" s="19" t="s">
        <v>141</v>
      </c>
      <c r="BM220" s="188" t="s">
        <v>361</v>
      </c>
    </row>
    <row r="221" spans="2:51" s="13" customFormat="1" ht="12">
      <c r="B221" s="190"/>
      <c r="C221" s="191"/>
      <c r="D221" s="192" t="s">
        <v>143</v>
      </c>
      <c r="E221" s="193" t="s">
        <v>39</v>
      </c>
      <c r="F221" s="194" t="s">
        <v>362</v>
      </c>
      <c r="G221" s="191"/>
      <c r="H221" s="195">
        <v>8.258</v>
      </c>
      <c r="I221" s="196"/>
      <c r="J221" s="191"/>
      <c r="K221" s="191"/>
      <c r="L221" s="197"/>
      <c r="M221" s="198"/>
      <c r="N221" s="199"/>
      <c r="O221" s="199"/>
      <c r="P221" s="199"/>
      <c r="Q221" s="199"/>
      <c r="R221" s="199"/>
      <c r="S221" s="199"/>
      <c r="T221" s="200"/>
      <c r="AT221" s="201" t="s">
        <v>143</v>
      </c>
      <c r="AU221" s="201" t="s">
        <v>89</v>
      </c>
      <c r="AV221" s="13" t="s">
        <v>89</v>
      </c>
      <c r="AW221" s="13" t="s">
        <v>40</v>
      </c>
      <c r="AX221" s="13" t="s">
        <v>87</v>
      </c>
      <c r="AY221" s="201" t="s">
        <v>135</v>
      </c>
    </row>
    <row r="222" spans="2:63" s="12" customFormat="1" ht="22.9" customHeight="1">
      <c r="B222" s="161"/>
      <c r="C222" s="162"/>
      <c r="D222" s="163" t="s">
        <v>78</v>
      </c>
      <c r="E222" s="175" t="s">
        <v>160</v>
      </c>
      <c r="F222" s="175" t="s">
        <v>363</v>
      </c>
      <c r="G222" s="162"/>
      <c r="H222" s="162"/>
      <c r="I222" s="165"/>
      <c r="J222" s="176">
        <f>BK222</f>
        <v>0</v>
      </c>
      <c r="K222" s="162"/>
      <c r="L222" s="167"/>
      <c r="M222" s="168"/>
      <c r="N222" s="169"/>
      <c r="O222" s="169"/>
      <c r="P222" s="170">
        <f>SUM(P223:P279)</f>
        <v>0</v>
      </c>
      <c r="Q222" s="169"/>
      <c r="R222" s="170">
        <f>SUM(R223:R279)</f>
        <v>127.63855231</v>
      </c>
      <c r="S222" s="169"/>
      <c r="T222" s="171">
        <f>SUM(T223:T279)</f>
        <v>0</v>
      </c>
      <c r="AR222" s="172" t="s">
        <v>87</v>
      </c>
      <c r="AT222" s="173" t="s">
        <v>78</v>
      </c>
      <c r="AU222" s="173" t="s">
        <v>87</v>
      </c>
      <c r="AY222" s="172" t="s">
        <v>135</v>
      </c>
      <c r="BK222" s="174">
        <f>SUM(BK223:BK279)</f>
        <v>0</v>
      </c>
    </row>
    <row r="223" spans="1:65" s="2" customFormat="1" ht="24.2" customHeight="1">
      <c r="A223" s="37"/>
      <c r="B223" s="38"/>
      <c r="C223" s="177" t="s">
        <v>364</v>
      </c>
      <c r="D223" s="177" t="s">
        <v>137</v>
      </c>
      <c r="E223" s="178" t="s">
        <v>365</v>
      </c>
      <c r="F223" s="179" t="s">
        <v>366</v>
      </c>
      <c r="G223" s="180" t="s">
        <v>95</v>
      </c>
      <c r="H223" s="181">
        <v>265.45</v>
      </c>
      <c r="I223" s="182"/>
      <c r="J223" s="183">
        <f>ROUND(I223*H223,2)</f>
        <v>0</v>
      </c>
      <c r="K223" s="179" t="s">
        <v>140</v>
      </c>
      <c r="L223" s="42"/>
      <c r="M223" s="184" t="s">
        <v>39</v>
      </c>
      <c r="N223" s="185" t="s">
        <v>50</v>
      </c>
      <c r="O223" s="67"/>
      <c r="P223" s="186">
        <f>O223*H223</f>
        <v>0</v>
      </c>
      <c r="Q223" s="186">
        <v>0</v>
      </c>
      <c r="R223" s="186">
        <f>Q223*H223</f>
        <v>0</v>
      </c>
      <c r="S223" s="186">
        <v>0</v>
      </c>
      <c r="T223" s="187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188" t="s">
        <v>141</v>
      </c>
      <c r="AT223" s="188" t="s">
        <v>137</v>
      </c>
      <c r="AU223" s="188" t="s">
        <v>89</v>
      </c>
      <c r="AY223" s="19" t="s">
        <v>135</v>
      </c>
      <c r="BE223" s="189">
        <f>IF(N223="základní",J223,0)</f>
        <v>0</v>
      </c>
      <c r="BF223" s="189">
        <f>IF(N223="snížená",J223,0)</f>
        <v>0</v>
      </c>
      <c r="BG223" s="189">
        <f>IF(N223="zákl. přenesená",J223,0)</f>
        <v>0</v>
      </c>
      <c r="BH223" s="189">
        <f>IF(N223="sníž. přenesená",J223,0)</f>
        <v>0</v>
      </c>
      <c r="BI223" s="189">
        <f>IF(N223="nulová",J223,0)</f>
        <v>0</v>
      </c>
      <c r="BJ223" s="19" t="s">
        <v>87</v>
      </c>
      <c r="BK223" s="189">
        <f>ROUND(I223*H223,2)</f>
        <v>0</v>
      </c>
      <c r="BL223" s="19" t="s">
        <v>141</v>
      </c>
      <c r="BM223" s="188" t="s">
        <v>367</v>
      </c>
    </row>
    <row r="224" spans="2:51" s="13" customFormat="1" ht="12">
      <c r="B224" s="190"/>
      <c r="C224" s="191"/>
      <c r="D224" s="192" t="s">
        <v>143</v>
      </c>
      <c r="E224" s="193" t="s">
        <v>39</v>
      </c>
      <c r="F224" s="194" t="s">
        <v>368</v>
      </c>
      <c r="G224" s="191"/>
      <c r="H224" s="195">
        <v>115.94</v>
      </c>
      <c r="I224" s="196"/>
      <c r="J224" s="191"/>
      <c r="K224" s="191"/>
      <c r="L224" s="197"/>
      <c r="M224" s="198"/>
      <c r="N224" s="199"/>
      <c r="O224" s="199"/>
      <c r="P224" s="199"/>
      <c r="Q224" s="199"/>
      <c r="R224" s="199"/>
      <c r="S224" s="199"/>
      <c r="T224" s="200"/>
      <c r="AT224" s="201" t="s">
        <v>143</v>
      </c>
      <c r="AU224" s="201" t="s">
        <v>89</v>
      </c>
      <c r="AV224" s="13" t="s">
        <v>89</v>
      </c>
      <c r="AW224" s="13" t="s">
        <v>40</v>
      </c>
      <c r="AX224" s="13" t="s">
        <v>79</v>
      </c>
      <c r="AY224" s="201" t="s">
        <v>135</v>
      </c>
    </row>
    <row r="225" spans="2:51" s="13" customFormat="1" ht="12">
      <c r="B225" s="190"/>
      <c r="C225" s="191"/>
      <c r="D225" s="192" t="s">
        <v>143</v>
      </c>
      <c r="E225" s="193" t="s">
        <v>39</v>
      </c>
      <c r="F225" s="194" t="s">
        <v>369</v>
      </c>
      <c r="G225" s="191"/>
      <c r="H225" s="195">
        <v>16.785</v>
      </c>
      <c r="I225" s="196"/>
      <c r="J225" s="191"/>
      <c r="K225" s="191"/>
      <c r="L225" s="197"/>
      <c r="M225" s="198"/>
      <c r="N225" s="199"/>
      <c r="O225" s="199"/>
      <c r="P225" s="199"/>
      <c r="Q225" s="199"/>
      <c r="R225" s="199"/>
      <c r="S225" s="199"/>
      <c r="T225" s="200"/>
      <c r="AT225" s="201" t="s">
        <v>143</v>
      </c>
      <c r="AU225" s="201" t="s">
        <v>89</v>
      </c>
      <c r="AV225" s="13" t="s">
        <v>89</v>
      </c>
      <c r="AW225" s="13" t="s">
        <v>40</v>
      </c>
      <c r="AX225" s="13" t="s">
        <v>79</v>
      </c>
      <c r="AY225" s="201" t="s">
        <v>135</v>
      </c>
    </row>
    <row r="226" spans="2:51" s="16" customFormat="1" ht="12">
      <c r="B226" s="223"/>
      <c r="C226" s="224"/>
      <c r="D226" s="192" t="s">
        <v>143</v>
      </c>
      <c r="E226" s="225" t="s">
        <v>39</v>
      </c>
      <c r="F226" s="226" t="s">
        <v>257</v>
      </c>
      <c r="G226" s="224"/>
      <c r="H226" s="227">
        <v>132.725</v>
      </c>
      <c r="I226" s="228"/>
      <c r="J226" s="224"/>
      <c r="K226" s="224"/>
      <c r="L226" s="229"/>
      <c r="M226" s="230"/>
      <c r="N226" s="231"/>
      <c r="O226" s="231"/>
      <c r="P226" s="231"/>
      <c r="Q226" s="231"/>
      <c r="R226" s="231"/>
      <c r="S226" s="231"/>
      <c r="T226" s="232"/>
      <c r="AT226" s="233" t="s">
        <v>143</v>
      </c>
      <c r="AU226" s="233" t="s">
        <v>89</v>
      </c>
      <c r="AV226" s="16" t="s">
        <v>150</v>
      </c>
      <c r="AW226" s="16" t="s">
        <v>40</v>
      </c>
      <c r="AX226" s="16" t="s">
        <v>79</v>
      </c>
      <c r="AY226" s="233" t="s">
        <v>135</v>
      </c>
    </row>
    <row r="227" spans="2:51" s="13" customFormat="1" ht="12">
      <c r="B227" s="190"/>
      <c r="C227" s="191"/>
      <c r="D227" s="192" t="s">
        <v>143</v>
      </c>
      <c r="E227" s="193" t="s">
        <v>39</v>
      </c>
      <c r="F227" s="194" t="s">
        <v>370</v>
      </c>
      <c r="G227" s="191"/>
      <c r="H227" s="195">
        <v>132.725</v>
      </c>
      <c r="I227" s="196"/>
      <c r="J227" s="191"/>
      <c r="K227" s="191"/>
      <c r="L227" s="197"/>
      <c r="M227" s="198"/>
      <c r="N227" s="199"/>
      <c r="O227" s="199"/>
      <c r="P227" s="199"/>
      <c r="Q227" s="199"/>
      <c r="R227" s="199"/>
      <c r="S227" s="199"/>
      <c r="T227" s="200"/>
      <c r="AT227" s="201" t="s">
        <v>143</v>
      </c>
      <c r="AU227" s="201" t="s">
        <v>89</v>
      </c>
      <c r="AV227" s="13" t="s">
        <v>89</v>
      </c>
      <c r="AW227" s="13" t="s">
        <v>40</v>
      </c>
      <c r="AX227" s="13" t="s">
        <v>79</v>
      </c>
      <c r="AY227" s="201" t="s">
        <v>135</v>
      </c>
    </row>
    <row r="228" spans="2:51" s="14" customFormat="1" ht="12">
      <c r="B228" s="202"/>
      <c r="C228" s="203"/>
      <c r="D228" s="192" t="s">
        <v>143</v>
      </c>
      <c r="E228" s="204" t="s">
        <v>39</v>
      </c>
      <c r="F228" s="205" t="s">
        <v>149</v>
      </c>
      <c r="G228" s="203"/>
      <c r="H228" s="206">
        <v>265.45</v>
      </c>
      <c r="I228" s="207"/>
      <c r="J228" s="203"/>
      <c r="K228" s="203"/>
      <c r="L228" s="208"/>
      <c r="M228" s="209"/>
      <c r="N228" s="210"/>
      <c r="O228" s="210"/>
      <c r="P228" s="210"/>
      <c r="Q228" s="210"/>
      <c r="R228" s="210"/>
      <c r="S228" s="210"/>
      <c r="T228" s="211"/>
      <c r="AT228" s="212" t="s">
        <v>143</v>
      </c>
      <c r="AU228" s="212" t="s">
        <v>89</v>
      </c>
      <c r="AV228" s="14" t="s">
        <v>141</v>
      </c>
      <c r="AW228" s="14" t="s">
        <v>40</v>
      </c>
      <c r="AX228" s="14" t="s">
        <v>87</v>
      </c>
      <c r="AY228" s="212" t="s">
        <v>135</v>
      </c>
    </row>
    <row r="229" spans="1:65" s="2" customFormat="1" ht="24.2" customHeight="1">
      <c r="A229" s="37"/>
      <c r="B229" s="38"/>
      <c r="C229" s="177" t="s">
        <v>371</v>
      </c>
      <c r="D229" s="177" t="s">
        <v>137</v>
      </c>
      <c r="E229" s="178" t="s">
        <v>372</v>
      </c>
      <c r="F229" s="179" t="s">
        <v>373</v>
      </c>
      <c r="G229" s="180" t="s">
        <v>95</v>
      </c>
      <c r="H229" s="181">
        <v>104.75</v>
      </c>
      <c r="I229" s="182"/>
      <c r="J229" s="183">
        <f>ROUND(I229*H229,2)</f>
        <v>0</v>
      </c>
      <c r="K229" s="179" t="s">
        <v>140</v>
      </c>
      <c r="L229" s="42"/>
      <c r="M229" s="184" t="s">
        <v>39</v>
      </c>
      <c r="N229" s="185" t="s">
        <v>50</v>
      </c>
      <c r="O229" s="67"/>
      <c r="P229" s="186">
        <f>O229*H229</f>
        <v>0</v>
      </c>
      <c r="Q229" s="186">
        <v>0</v>
      </c>
      <c r="R229" s="186">
        <f>Q229*H229</f>
        <v>0</v>
      </c>
      <c r="S229" s="186">
        <v>0</v>
      </c>
      <c r="T229" s="187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188" t="s">
        <v>141</v>
      </c>
      <c r="AT229" s="188" t="s">
        <v>137</v>
      </c>
      <c r="AU229" s="188" t="s">
        <v>89</v>
      </c>
      <c r="AY229" s="19" t="s">
        <v>135</v>
      </c>
      <c r="BE229" s="189">
        <f>IF(N229="základní",J229,0)</f>
        <v>0</v>
      </c>
      <c r="BF229" s="189">
        <f>IF(N229="snížená",J229,0)</f>
        <v>0</v>
      </c>
      <c r="BG229" s="189">
        <f>IF(N229="zákl. přenesená",J229,0)</f>
        <v>0</v>
      </c>
      <c r="BH229" s="189">
        <f>IF(N229="sníž. přenesená",J229,0)</f>
        <v>0</v>
      </c>
      <c r="BI229" s="189">
        <f>IF(N229="nulová",J229,0)</f>
        <v>0</v>
      </c>
      <c r="BJ229" s="19" t="s">
        <v>87</v>
      </c>
      <c r="BK229" s="189">
        <f>ROUND(I229*H229,2)</f>
        <v>0</v>
      </c>
      <c r="BL229" s="19" t="s">
        <v>141</v>
      </c>
      <c r="BM229" s="188" t="s">
        <v>374</v>
      </c>
    </row>
    <row r="230" spans="2:51" s="13" customFormat="1" ht="12">
      <c r="B230" s="190"/>
      <c r="C230" s="191"/>
      <c r="D230" s="192" t="s">
        <v>143</v>
      </c>
      <c r="E230" s="193" t="s">
        <v>39</v>
      </c>
      <c r="F230" s="194" t="s">
        <v>97</v>
      </c>
      <c r="G230" s="191"/>
      <c r="H230" s="195">
        <v>115.94</v>
      </c>
      <c r="I230" s="196"/>
      <c r="J230" s="191"/>
      <c r="K230" s="191"/>
      <c r="L230" s="197"/>
      <c r="M230" s="198"/>
      <c r="N230" s="199"/>
      <c r="O230" s="199"/>
      <c r="P230" s="199"/>
      <c r="Q230" s="199"/>
      <c r="R230" s="199"/>
      <c r="S230" s="199"/>
      <c r="T230" s="200"/>
      <c r="AT230" s="201" t="s">
        <v>143</v>
      </c>
      <c r="AU230" s="201" t="s">
        <v>89</v>
      </c>
      <c r="AV230" s="13" t="s">
        <v>89</v>
      </c>
      <c r="AW230" s="13" t="s">
        <v>40</v>
      </c>
      <c r="AX230" s="13" t="s">
        <v>79</v>
      </c>
      <c r="AY230" s="201" t="s">
        <v>135</v>
      </c>
    </row>
    <row r="231" spans="2:51" s="13" customFormat="1" ht="12">
      <c r="B231" s="190"/>
      <c r="C231" s="191"/>
      <c r="D231" s="192" t="s">
        <v>143</v>
      </c>
      <c r="E231" s="193" t="s">
        <v>39</v>
      </c>
      <c r="F231" s="194" t="s">
        <v>375</v>
      </c>
      <c r="G231" s="191"/>
      <c r="H231" s="195">
        <v>-11.19</v>
      </c>
      <c r="I231" s="196"/>
      <c r="J231" s="191"/>
      <c r="K231" s="191"/>
      <c r="L231" s="197"/>
      <c r="M231" s="198"/>
      <c r="N231" s="199"/>
      <c r="O231" s="199"/>
      <c r="P231" s="199"/>
      <c r="Q231" s="199"/>
      <c r="R231" s="199"/>
      <c r="S231" s="199"/>
      <c r="T231" s="200"/>
      <c r="AT231" s="201" t="s">
        <v>143</v>
      </c>
      <c r="AU231" s="201" t="s">
        <v>89</v>
      </c>
      <c r="AV231" s="13" t="s">
        <v>89</v>
      </c>
      <c r="AW231" s="13" t="s">
        <v>40</v>
      </c>
      <c r="AX231" s="13" t="s">
        <v>79</v>
      </c>
      <c r="AY231" s="201" t="s">
        <v>135</v>
      </c>
    </row>
    <row r="232" spans="2:51" s="14" customFormat="1" ht="12">
      <c r="B232" s="202"/>
      <c r="C232" s="203"/>
      <c r="D232" s="192" t="s">
        <v>143</v>
      </c>
      <c r="E232" s="204" t="s">
        <v>39</v>
      </c>
      <c r="F232" s="205" t="s">
        <v>149</v>
      </c>
      <c r="G232" s="203"/>
      <c r="H232" s="206">
        <v>104.75</v>
      </c>
      <c r="I232" s="207"/>
      <c r="J232" s="203"/>
      <c r="K232" s="203"/>
      <c r="L232" s="208"/>
      <c r="M232" s="209"/>
      <c r="N232" s="210"/>
      <c r="O232" s="210"/>
      <c r="P232" s="210"/>
      <c r="Q232" s="210"/>
      <c r="R232" s="210"/>
      <c r="S232" s="210"/>
      <c r="T232" s="211"/>
      <c r="AT232" s="212" t="s">
        <v>143</v>
      </c>
      <c r="AU232" s="212" t="s">
        <v>89</v>
      </c>
      <c r="AV232" s="14" t="s">
        <v>141</v>
      </c>
      <c r="AW232" s="14" t="s">
        <v>40</v>
      </c>
      <c r="AX232" s="14" t="s">
        <v>87</v>
      </c>
      <c r="AY232" s="212" t="s">
        <v>135</v>
      </c>
    </row>
    <row r="233" spans="1:65" s="2" customFormat="1" ht="14.45" customHeight="1">
      <c r="A233" s="37"/>
      <c r="B233" s="38"/>
      <c r="C233" s="177" t="s">
        <v>376</v>
      </c>
      <c r="D233" s="177" t="s">
        <v>137</v>
      </c>
      <c r="E233" s="178" t="s">
        <v>377</v>
      </c>
      <c r="F233" s="179" t="s">
        <v>378</v>
      </c>
      <c r="G233" s="180" t="s">
        <v>95</v>
      </c>
      <c r="H233" s="181">
        <v>150</v>
      </c>
      <c r="I233" s="182"/>
      <c r="J233" s="183">
        <f>ROUND(I233*H233,2)</f>
        <v>0</v>
      </c>
      <c r="K233" s="179" t="s">
        <v>140</v>
      </c>
      <c r="L233" s="42"/>
      <c r="M233" s="184" t="s">
        <v>39</v>
      </c>
      <c r="N233" s="185" t="s">
        <v>50</v>
      </c>
      <c r="O233" s="67"/>
      <c r="P233" s="186">
        <f>O233*H233</f>
        <v>0</v>
      </c>
      <c r="Q233" s="186">
        <v>0</v>
      </c>
      <c r="R233" s="186">
        <f>Q233*H233</f>
        <v>0</v>
      </c>
      <c r="S233" s="186">
        <v>0</v>
      </c>
      <c r="T233" s="187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188" t="s">
        <v>141</v>
      </c>
      <c r="AT233" s="188" t="s">
        <v>137</v>
      </c>
      <c r="AU233" s="188" t="s">
        <v>89</v>
      </c>
      <c r="AY233" s="19" t="s">
        <v>135</v>
      </c>
      <c r="BE233" s="189">
        <f>IF(N233="základní",J233,0)</f>
        <v>0</v>
      </c>
      <c r="BF233" s="189">
        <f>IF(N233="snížená",J233,0)</f>
        <v>0</v>
      </c>
      <c r="BG233" s="189">
        <f>IF(N233="zákl. přenesená",J233,0)</f>
        <v>0</v>
      </c>
      <c r="BH233" s="189">
        <f>IF(N233="sníž. přenesená",J233,0)</f>
        <v>0</v>
      </c>
      <c r="BI233" s="189">
        <f>IF(N233="nulová",J233,0)</f>
        <v>0</v>
      </c>
      <c r="BJ233" s="19" t="s">
        <v>87</v>
      </c>
      <c r="BK233" s="189">
        <f>ROUND(I233*H233,2)</f>
        <v>0</v>
      </c>
      <c r="BL233" s="19" t="s">
        <v>141</v>
      </c>
      <c r="BM233" s="188" t="s">
        <v>379</v>
      </c>
    </row>
    <row r="234" spans="2:51" s="13" customFormat="1" ht="12">
      <c r="B234" s="190"/>
      <c r="C234" s="191"/>
      <c r="D234" s="192" t="s">
        <v>143</v>
      </c>
      <c r="E234" s="193" t="s">
        <v>39</v>
      </c>
      <c r="F234" s="194" t="s">
        <v>324</v>
      </c>
      <c r="G234" s="191"/>
      <c r="H234" s="195">
        <v>150</v>
      </c>
      <c r="I234" s="196"/>
      <c r="J234" s="191"/>
      <c r="K234" s="191"/>
      <c r="L234" s="197"/>
      <c r="M234" s="198"/>
      <c r="N234" s="199"/>
      <c r="O234" s="199"/>
      <c r="P234" s="199"/>
      <c r="Q234" s="199"/>
      <c r="R234" s="199"/>
      <c r="S234" s="199"/>
      <c r="T234" s="200"/>
      <c r="AT234" s="201" t="s">
        <v>143</v>
      </c>
      <c r="AU234" s="201" t="s">
        <v>89</v>
      </c>
      <c r="AV234" s="13" t="s">
        <v>89</v>
      </c>
      <c r="AW234" s="13" t="s">
        <v>40</v>
      </c>
      <c r="AX234" s="13" t="s">
        <v>87</v>
      </c>
      <c r="AY234" s="201" t="s">
        <v>135</v>
      </c>
    </row>
    <row r="235" spans="1:65" s="2" customFormat="1" ht="24.2" customHeight="1">
      <c r="A235" s="37"/>
      <c r="B235" s="38"/>
      <c r="C235" s="177" t="s">
        <v>380</v>
      </c>
      <c r="D235" s="177" t="s">
        <v>137</v>
      </c>
      <c r="E235" s="178" t="s">
        <v>381</v>
      </c>
      <c r="F235" s="179" t="s">
        <v>382</v>
      </c>
      <c r="G235" s="180" t="s">
        <v>95</v>
      </c>
      <c r="H235" s="181">
        <v>158.278</v>
      </c>
      <c r="I235" s="182"/>
      <c r="J235" s="183">
        <f>ROUND(I235*H235,2)</f>
        <v>0</v>
      </c>
      <c r="K235" s="179" t="s">
        <v>140</v>
      </c>
      <c r="L235" s="42"/>
      <c r="M235" s="184" t="s">
        <v>39</v>
      </c>
      <c r="N235" s="185" t="s">
        <v>50</v>
      </c>
      <c r="O235" s="67"/>
      <c r="P235" s="186">
        <f>O235*H235</f>
        <v>0</v>
      </c>
      <c r="Q235" s="186">
        <v>0</v>
      </c>
      <c r="R235" s="186">
        <f>Q235*H235</f>
        <v>0</v>
      </c>
      <c r="S235" s="186">
        <v>0</v>
      </c>
      <c r="T235" s="187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188" t="s">
        <v>141</v>
      </c>
      <c r="AT235" s="188" t="s">
        <v>137</v>
      </c>
      <c r="AU235" s="188" t="s">
        <v>89</v>
      </c>
      <c r="AY235" s="19" t="s">
        <v>135</v>
      </c>
      <c r="BE235" s="189">
        <f>IF(N235="základní",J235,0)</f>
        <v>0</v>
      </c>
      <c r="BF235" s="189">
        <f>IF(N235="snížená",J235,0)</f>
        <v>0</v>
      </c>
      <c r="BG235" s="189">
        <f>IF(N235="zákl. přenesená",J235,0)</f>
        <v>0</v>
      </c>
      <c r="BH235" s="189">
        <f>IF(N235="sníž. přenesená",J235,0)</f>
        <v>0</v>
      </c>
      <c r="BI235" s="189">
        <f>IF(N235="nulová",J235,0)</f>
        <v>0</v>
      </c>
      <c r="BJ235" s="19" t="s">
        <v>87</v>
      </c>
      <c r="BK235" s="189">
        <f>ROUND(I235*H235,2)</f>
        <v>0</v>
      </c>
      <c r="BL235" s="19" t="s">
        <v>141</v>
      </c>
      <c r="BM235" s="188" t="s">
        <v>383</v>
      </c>
    </row>
    <row r="236" spans="2:51" s="13" customFormat="1" ht="12">
      <c r="B236" s="190"/>
      <c r="C236" s="191"/>
      <c r="D236" s="192" t="s">
        <v>143</v>
      </c>
      <c r="E236" s="193" t="s">
        <v>39</v>
      </c>
      <c r="F236" s="194" t="s">
        <v>93</v>
      </c>
      <c r="G236" s="191"/>
      <c r="H236" s="195">
        <v>158.278</v>
      </c>
      <c r="I236" s="196"/>
      <c r="J236" s="191"/>
      <c r="K236" s="191"/>
      <c r="L236" s="197"/>
      <c r="M236" s="198"/>
      <c r="N236" s="199"/>
      <c r="O236" s="199"/>
      <c r="P236" s="199"/>
      <c r="Q236" s="199"/>
      <c r="R236" s="199"/>
      <c r="S236" s="199"/>
      <c r="T236" s="200"/>
      <c r="AT236" s="201" t="s">
        <v>143</v>
      </c>
      <c r="AU236" s="201" t="s">
        <v>89</v>
      </c>
      <c r="AV236" s="13" t="s">
        <v>89</v>
      </c>
      <c r="AW236" s="13" t="s">
        <v>40</v>
      </c>
      <c r="AX236" s="13" t="s">
        <v>87</v>
      </c>
      <c r="AY236" s="201" t="s">
        <v>135</v>
      </c>
    </row>
    <row r="237" spans="1:65" s="2" customFormat="1" ht="37.9" customHeight="1">
      <c r="A237" s="37"/>
      <c r="B237" s="38"/>
      <c r="C237" s="177" t="s">
        <v>384</v>
      </c>
      <c r="D237" s="177" t="s">
        <v>137</v>
      </c>
      <c r="E237" s="178" t="s">
        <v>385</v>
      </c>
      <c r="F237" s="179" t="s">
        <v>386</v>
      </c>
      <c r="G237" s="180" t="s">
        <v>95</v>
      </c>
      <c r="H237" s="181">
        <v>145.205</v>
      </c>
      <c r="I237" s="182"/>
      <c r="J237" s="183">
        <f>ROUND(I237*H237,2)</f>
        <v>0</v>
      </c>
      <c r="K237" s="179" t="s">
        <v>140</v>
      </c>
      <c r="L237" s="42"/>
      <c r="M237" s="184" t="s">
        <v>39</v>
      </c>
      <c r="N237" s="185" t="s">
        <v>50</v>
      </c>
      <c r="O237" s="67"/>
      <c r="P237" s="186">
        <f>O237*H237</f>
        <v>0</v>
      </c>
      <c r="Q237" s="186">
        <v>0.13769</v>
      </c>
      <c r="R237" s="186">
        <f>Q237*H237</f>
        <v>19.993276450000003</v>
      </c>
      <c r="S237" s="186">
        <v>0</v>
      </c>
      <c r="T237" s="187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188" t="s">
        <v>141</v>
      </c>
      <c r="AT237" s="188" t="s">
        <v>137</v>
      </c>
      <c r="AU237" s="188" t="s">
        <v>89</v>
      </c>
      <c r="AY237" s="19" t="s">
        <v>135</v>
      </c>
      <c r="BE237" s="189">
        <f>IF(N237="základní",J237,0)</f>
        <v>0</v>
      </c>
      <c r="BF237" s="189">
        <f>IF(N237="snížená",J237,0)</f>
        <v>0</v>
      </c>
      <c r="BG237" s="189">
        <f>IF(N237="zákl. přenesená",J237,0)</f>
        <v>0</v>
      </c>
      <c r="BH237" s="189">
        <f>IF(N237="sníž. přenesená",J237,0)</f>
        <v>0</v>
      </c>
      <c r="BI237" s="189">
        <f>IF(N237="nulová",J237,0)</f>
        <v>0</v>
      </c>
      <c r="BJ237" s="19" t="s">
        <v>87</v>
      </c>
      <c r="BK237" s="189">
        <f>ROUND(I237*H237,2)</f>
        <v>0</v>
      </c>
      <c r="BL237" s="19" t="s">
        <v>141</v>
      </c>
      <c r="BM237" s="188" t="s">
        <v>387</v>
      </c>
    </row>
    <row r="238" spans="2:51" s="13" customFormat="1" ht="12">
      <c r="B238" s="190"/>
      <c r="C238" s="191"/>
      <c r="D238" s="192" t="s">
        <v>143</v>
      </c>
      <c r="E238" s="193" t="s">
        <v>39</v>
      </c>
      <c r="F238" s="194" t="s">
        <v>388</v>
      </c>
      <c r="G238" s="191"/>
      <c r="H238" s="195">
        <v>139.98</v>
      </c>
      <c r="I238" s="196"/>
      <c r="J238" s="191"/>
      <c r="K238" s="191"/>
      <c r="L238" s="197"/>
      <c r="M238" s="198"/>
      <c r="N238" s="199"/>
      <c r="O238" s="199"/>
      <c r="P238" s="199"/>
      <c r="Q238" s="199"/>
      <c r="R238" s="199"/>
      <c r="S238" s="199"/>
      <c r="T238" s="200"/>
      <c r="AT238" s="201" t="s">
        <v>143</v>
      </c>
      <c r="AU238" s="201" t="s">
        <v>89</v>
      </c>
      <c r="AV238" s="13" t="s">
        <v>89</v>
      </c>
      <c r="AW238" s="13" t="s">
        <v>40</v>
      </c>
      <c r="AX238" s="13" t="s">
        <v>79</v>
      </c>
      <c r="AY238" s="201" t="s">
        <v>135</v>
      </c>
    </row>
    <row r="239" spans="2:51" s="13" customFormat="1" ht="12">
      <c r="B239" s="190"/>
      <c r="C239" s="191"/>
      <c r="D239" s="192" t="s">
        <v>143</v>
      </c>
      <c r="E239" s="193" t="s">
        <v>39</v>
      </c>
      <c r="F239" s="194" t="s">
        <v>389</v>
      </c>
      <c r="G239" s="191"/>
      <c r="H239" s="195">
        <v>5.225</v>
      </c>
      <c r="I239" s="196"/>
      <c r="J239" s="191"/>
      <c r="K239" s="191"/>
      <c r="L239" s="197"/>
      <c r="M239" s="198"/>
      <c r="N239" s="199"/>
      <c r="O239" s="199"/>
      <c r="P239" s="199"/>
      <c r="Q239" s="199"/>
      <c r="R239" s="199"/>
      <c r="S239" s="199"/>
      <c r="T239" s="200"/>
      <c r="AT239" s="201" t="s">
        <v>143</v>
      </c>
      <c r="AU239" s="201" t="s">
        <v>89</v>
      </c>
      <c r="AV239" s="13" t="s">
        <v>89</v>
      </c>
      <c r="AW239" s="13" t="s">
        <v>40</v>
      </c>
      <c r="AX239" s="13" t="s">
        <v>79</v>
      </c>
      <c r="AY239" s="201" t="s">
        <v>135</v>
      </c>
    </row>
    <row r="240" spans="2:51" s="14" customFormat="1" ht="12">
      <c r="B240" s="202"/>
      <c r="C240" s="203"/>
      <c r="D240" s="192" t="s">
        <v>143</v>
      </c>
      <c r="E240" s="204" t="s">
        <v>39</v>
      </c>
      <c r="F240" s="205" t="s">
        <v>149</v>
      </c>
      <c r="G240" s="203"/>
      <c r="H240" s="206">
        <v>145.205</v>
      </c>
      <c r="I240" s="207"/>
      <c r="J240" s="203"/>
      <c r="K240" s="203"/>
      <c r="L240" s="208"/>
      <c r="M240" s="209"/>
      <c r="N240" s="210"/>
      <c r="O240" s="210"/>
      <c r="P240" s="210"/>
      <c r="Q240" s="210"/>
      <c r="R240" s="210"/>
      <c r="S240" s="210"/>
      <c r="T240" s="211"/>
      <c r="AT240" s="212" t="s">
        <v>143</v>
      </c>
      <c r="AU240" s="212" t="s">
        <v>89</v>
      </c>
      <c r="AV240" s="14" t="s">
        <v>141</v>
      </c>
      <c r="AW240" s="14" t="s">
        <v>40</v>
      </c>
      <c r="AX240" s="14" t="s">
        <v>87</v>
      </c>
      <c r="AY240" s="212" t="s">
        <v>135</v>
      </c>
    </row>
    <row r="241" spans="1:65" s="2" customFormat="1" ht="37.9" customHeight="1">
      <c r="A241" s="37"/>
      <c r="B241" s="38"/>
      <c r="C241" s="177" t="s">
        <v>390</v>
      </c>
      <c r="D241" s="177" t="s">
        <v>137</v>
      </c>
      <c r="E241" s="178" t="s">
        <v>391</v>
      </c>
      <c r="F241" s="179" t="s">
        <v>392</v>
      </c>
      <c r="G241" s="180" t="s">
        <v>95</v>
      </c>
      <c r="H241" s="181">
        <v>14.07</v>
      </c>
      <c r="I241" s="182"/>
      <c r="J241" s="183">
        <f>ROUND(I241*H241,2)</f>
        <v>0</v>
      </c>
      <c r="K241" s="179" t="s">
        <v>140</v>
      </c>
      <c r="L241" s="42"/>
      <c r="M241" s="184" t="s">
        <v>39</v>
      </c>
      <c r="N241" s="185" t="s">
        <v>50</v>
      </c>
      <c r="O241" s="67"/>
      <c r="P241" s="186">
        <f>O241*H241</f>
        <v>0</v>
      </c>
      <c r="Q241" s="186">
        <v>0.08425</v>
      </c>
      <c r="R241" s="186">
        <f>Q241*H241</f>
        <v>1.1853975</v>
      </c>
      <c r="S241" s="186">
        <v>0</v>
      </c>
      <c r="T241" s="187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188" t="s">
        <v>141</v>
      </c>
      <c r="AT241" s="188" t="s">
        <v>137</v>
      </c>
      <c r="AU241" s="188" t="s">
        <v>89</v>
      </c>
      <c r="AY241" s="19" t="s">
        <v>135</v>
      </c>
      <c r="BE241" s="189">
        <f>IF(N241="základní",J241,0)</f>
        <v>0</v>
      </c>
      <c r="BF241" s="189">
        <f>IF(N241="snížená",J241,0)</f>
        <v>0</v>
      </c>
      <c r="BG241" s="189">
        <f>IF(N241="zákl. přenesená",J241,0)</f>
        <v>0</v>
      </c>
      <c r="BH241" s="189">
        <f>IF(N241="sníž. přenesená",J241,0)</f>
        <v>0</v>
      </c>
      <c r="BI241" s="189">
        <f>IF(N241="nulová",J241,0)</f>
        <v>0</v>
      </c>
      <c r="BJ241" s="19" t="s">
        <v>87</v>
      </c>
      <c r="BK241" s="189">
        <f>ROUND(I241*H241,2)</f>
        <v>0</v>
      </c>
      <c r="BL241" s="19" t="s">
        <v>141</v>
      </c>
      <c r="BM241" s="188" t="s">
        <v>393</v>
      </c>
    </row>
    <row r="242" spans="2:51" s="13" customFormat="1" ht="12">
      <c r="B242" s="190"/>
      <c r="C242" s="191"/>
      <c r="D242" s="192" t="s">
        <v>143</v>
      </c>
      <c r="E242" s="193" t="s">
        <v>39</v>
      </c>
      <c r="F242" s="194" t="s">
        <v>394</v>
      </c>
      <c r="G242" s="191"/>
      <c r="H242" s="195">
        <v>1.56</v>
      </c>
      <c r="I242" s="196"/>
      <c r="J242" s="191"/>
      <c r="K242" s="191"/>
      <c r="L242" s="197"/>
      <c r="M242" s="198"/>
      <c r="N242" s="199"/>
      <c r="O242" s="199"/>
      <c r="P242" s="199"/>
      <c r="Q242" s="199"/>
      <c r="R242" s="199"/>
      <c r="S242" s="199"/>
      <c r="T242" s="200"/>
      <c r="AT242" s="201" t="s">
        <v>143</v>
      </c>
      <c r="AU242" s="201" t="s">
        <v>89</v>
      </c>
      <c r="AV242" s="13" t="s">
        <v>89</v>
      </c>
      <c r="AW242" s="13" t="s">
        <v>40</v>
      </c>
      <c r="AX242" s="13" t="s">
        <v>79</v>
      </c>
      <c r="AY242" s="201" t="s">
        <v>135</v>
      </c>
    </row>
    <row r="243" spans="2:51" s="13" customFormat="1" ht="12">
      <c r="B243" s="190"/>
      <c r="C243" s="191"/>
      <c r="D243" s="192" t="s">
        <v>143</v>
      </c>
      <c r="E243" s="193" t="s">
        <v>39</v>
      </c>
      <c r="F243" s="194" t="s">
        <v>395</v>
      </c>
      <c r="G243" s="191"/>
      <c r="H243" s="195">
        <v>10.25</v>
      </c>
      <c r="I243" s="196"/>
      <c r="J243" s="191"/>
      <c r="K243" s="191"/>
      <c r="L243" s="197"/>
      <c r="M243" s="198"/>
      <c r="N243" s="199"/>
      <c r="O243" s="199"/>
      <c r="P243" s="199"/>
      <c r="Q243" s="199"/>
      <c r="R243" s="199"/>
      <c r="S243" s="199"/>
      <c r="T243" s="200"/>
      <c r="AT243" s="201" t="s">
        <v>143</v>
      </c>
      <c r="AU243" s="201" t="s">
        <v>89</v>
      </c>
      <c r="AV243" s="13" t="s">
        <v>89</v>
      </c>
      <c r="AW243" s="13" t="s">
        <v>40</v>
      </c>
      <c r="AX243" s="13" t="s">
        <v>79</v>
      </c>
      <c r="AY243" s="201" t="s">
        <v>135</v>
      </c>
    </row>
    <row r="244" spans="2:51" s="13" customFormat="1" ht="12">
      <c r="B244" s="190"/>
      <c r="C244" s="191"/>
      <c r="D244" s="192" t="s">
        <v>143</v>
      </c>
      <c r="E244" s="193" t="s">
        <v>39</v>
      </c>
      <c r="F244" s="194" t="s">
        <v>396</v>
      </c>
      <c r="G244" s="191"/>
      <c r="H244" s="195">
        <v>2.26</v>
      </c>
      <c r="I244" s="196"/>
      <c r="J244" s="191"/>
      <c r="K244" s="191"/>
      <c r="L244" s="197"/>
      <c r="M244" s="198"/>
      <c r="N244" s="199"/>
      <c r="O244" s="199"/>
      <c r="P244" s="199"/>
      <c r="Q244" s="199"/>
      <c r="R244" s="199"/>
      <c r="S244" s="199"/>
      <c r="T244" s="200"/>
      <c r="AT244" s="201" t="s">
        <v>143</v>
      </c>
      <c r="AU244" s="201" t="s">
        <v>89</v>
      </c>
      <c r="AV244" s="13" t="s">
        <v>89</v>
      </c>
      <c r="AW244" s="13" t="s">
        <v>40</v>
      </c>
      <c r="AX244" s="13" t="s">
        <v>79</v>
      </c>
      <c r="AY244" s="201" t="s">
        <v>135</v>
      </c>
    </row>
    <row r="245" spans="2:51" s="14" customFormat="1" ht="12">
      <c r="B245" s="202"/>
      <c r="C245" s="203"/>
      <c r="D245" s="192" t="s">
        <v>143</v>
      </c>
      <c r="E245" s="204" t="s">
        <v>397</v>
      </c>
      <c r="F245" s="205" t="s">
        <v>149</v>
      </c>
      <c r="G245" s="203"/>
      <c r="H245" s="206">
        <v>14.07</v>
      </c>
      <c r="I245" s="207"/>
      <c r="J245" s="203"/>
      <c r="K245" s="203"/>
      <c r="L245" s="208"/>
      <c r="M245" s="209"/>
      <c r="N245" s="210"/>
      <c r="O245" s="210"/>
      <c r="P245" s="210"/>
      <c r="Q245" s="210"/>
      <c r="R245" s="210"/>
      <c r="S245" s="210"/>
      <c r="T245" s="211"/>
      <c r="AT245" s="212" t="s">
        <v>143</v>
      </c>
      <c r="AU245" s="212" t="s">
        <v>89</v>
      </c>
      <c r="AV245" s="14" t="s">
        <v>141</v>
      </c>
      <c r="AW245" s="14" t="s">
        <v>40</v>
      </c>
      <c r="AX245" s="14" t="s">
        <v>87</v>
      </c>
      <c r="AY245" s="212" t="s">
        <v>135</v>
      </c>
    </row>
    <row r="246" spans="1:65" s="2" customFormat="1" ht="14.45" customHeight="1">
      <c r="A246" s="37"/>
      <c r="B246" s="38"/>
      <c r="C246" s="234" t="s">
        <v>398</v>
      </c>
      <c r="D246" s="234" t="s">
        <v>302</v>
      </c>
      <c r="E246" s="235" t="s">
        <v>399</v>
      </c>
      <c r="F246" s="236" t="s">
        <v>400</v>
      </c>
      <c r="G246" s="237" t="s">
        <v>95</v>
      </c>
      <c r="H246" s="238">
        <v>14.492</v>
      </c>
      <c r="I246" s="239"/>
      <c r="J246" s="240">
        <f>ROUND(I246*H246,2)</f>
        <v>0</v>
      </c>
      <c r="K246" s="236" t="s">
        <v>140</v>
      </c>
      <c r="L246" s="241"/>
      <c r="M246" s="242" t="s">
        <v>39</v>
      </c>
      <c r="N246" s="243" t="s">
        <v>50</v>
      </c>
      <c r="O246" s="67"/>
      <c r="P246" s="186">
        <f>O246*H246</f>
        <v>0</v>
      </c>
      <c r="Q246" s="186">
        <v>0.131</v>
      </c>
      <c r="R246" s="186">
        <f>Q246*H246</f>
        <v>1.8984520000000003</v>
      </c>
      <c r="S246" s="186">
        <v>0</v>
      </c>
      <c r="T246" s="187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188" t="s">
        <v>177</v>
      </c>
      <c r="AT246" s="188" t="s">
        <v>302</v>
      </c>
      <c r="AU246" s="188" t="s">
        <v>89</v>
      </c>
      <c r="AY246" s="19" t="s">
        <v>135</v>
      </c>
      <c r="BE246" s="189">
        <f>IF(N246="základní",J246,0)</f>
        <v>0</v>
      </c>
      <c r="BF246" s="189">
        <f>IF(N246="snížená",J246,0)</f>
        <v>0</v>
      </c>
      <c r="BG246" s="189">
        <f>IF(N246="zákl. přenesená",J246,0)</f>
        <v>0</v>
      </c>
      <c r="BH246" s="189">
        <f>IF(N246="sníž. přenesená",J246,0)</f>
        <v>0</v>
      </c>
      <c r="BI246" s="189">
        <f>IF(N246="nulová",J246,0)</f>
        <v>0</v>
      </c>
      <c r="BJ246" s="19" t="s">
        <v>87</v>
      </c>
      <c r="BK246" s="189">
        <f>ROUND(I246*H246,2)</f>
        <v>0</v>
      </c>
      <c r="BL246" s="19" t="s">
        <v>141</v>
      </c>
      <c r="BM246" s="188" t="s">
        <v>401</v>
      </c>
    </row>
    <row r="247" spans="2:51" s="13" customFormat="1" ht="12">
      <c r="B247" s="190"/>
      <c r="C247" s="191"/>
      <c r="D247" s="192" t="s">
        <v>143</v>
      </c>
      <c r="E247" s="191"/>
      <c r="F247" s="194" t="s">
        <v>402</v>
      </c>
      <c r="G247" s="191"/>
      <c r="H247" s="195">
        <v>14.492</v>
      </c>
      <c r="I247" s="196"/>
      <c r="J247" s="191"/>
      <c r="K247" s="191"/>
      <c r="L247" s="197"/>
      <c r="M247" s="198"/>
      <c r="N247" s="199"/>
      <c r="O247" s="199"/>
      <c r="P247" s="199"/>
      <c r="Q247" s="199"/>
      <c r="R247" s="199"/>
      <c r="S247" s="199"/>
      <c r="T247" s="200"/>
      <c r="AT247" s="201" t="s">
        <v>143</v>
      </c>
      <c r="AU247" s="201" t="s">
        <v>89</v>
      </c>
      <c r="AV247" s="13" t="s">
        <v>89</v>
      </c>
      <c r="AW247" s="13" t="s">
        <v>4</v>
      </c>
      <c r="AX247" s="13" t="s">
        <v>87</v>
      </c>
      <c r="AY247" s="201" t="s">
        <v>135</v>
      </c>
    </row>
    <row r="248" spans="1:65" s="2" customFormat="1" ht="37.9" customHeight="1">
      <c r="A248" s="37"/>
      <c r="B248" s="38"/>
      <c r="C248" s="177" t="s">
        <v>403</v>
      </c>
      <c r="D248" s="177" t="s">
        <v>137</v>
      </c>
      <c r="E248" s="178" t="s">
        <v>404</v>
      </c>
      <c r="F248" s="179" t="s">
        <v>405</v>
      </c>
      <c r="G248" s="180" t="s">
        <v>95</v>
      </c>
      <c r="H248" s="181">
        <v>140.48</v>
      </c>
      <c r="I248" s="182"/>
      <c r="J248" s="183">
        <f>ROUND(I248*H248,2)</f>
        <v>0</v>
      </c>
      <c r="K248" s="179" t="s">
        <v>140</v>
      </c>
      <c r="L248" s="42"/>
      <c r="M248" s="184" t="s">
        <v>39</v>
      </c>
      <c r="N248" s="185" t="s">
        <v>50</v>
      </c>
      <c r="O248" s="67"/>
      <c r="P248" s="186">
        <f>O248*H248</f>
        <v>0</v>
      </c>
      <c r="Q248" s="186">
        <v>0.08425</v>
      </c>
      <c r="R248" s="186">
        <f>Q248*H248</f>
        <v>11.83544</v>
      </c>
      <c r="S248" s="186">
        <v>0</v>
      </c>
      <c r="T248" s="187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188" t="s">
        <v>141</v>
      </c>
      <c r="AT248" s="188" t="s">
        <v>137</v>
      </c>
      <c r="AU248" s="188" t="s">
        <v>89</v>
      </c>
      <c r="AY248" s="19" t="s">
        <v>135</v>
      </c>
      <c r="BE248" s="189">
        <f>IF(N248="základní",J248,0)</f>
        <v>0</v>
      </c>
      <c r="BF248" s="189">
        <f>IF(N248="snížená",J248,0)</f>
        <v>0</v>
      </c>
      <c r="BG248" s="189">
        <f>IF(N248="zákl. přenesená",J248,0)</f>
        <v>0</v>
      </c>
      <c r="BH248" s="189">
        <f>IF(N248="sníž. přenesená",J248,0)</f>
        <v>0</v>
      </c>
      <c r="BI248" s="189">
        <f>IF(N248="nulová",J248,0)</f>
        <v>0</v>
      </c>
      <c r="BJ248" s="19" t="s">
        <v>87</v>
      </c>
      <c r="BK248" s="189">
        <f>ROUND(I248*H248,2)</f>
        <v>0</v>
      </c>
      <c r="BL248" s="19" t="s">
        <v>141</v>
      </c>
      <c r="BM248" s="188" t="s">
        <v>406</v>
      </c>
    </row>
    <row r="249" spans="1:47" s="2" customFormat="1" ht="19.5">
      <c r="A249" s="37"/>
      <c r="B249" s="38"/>
      <c r="C249" s="39"/>
      <c r="D249" s="192" t="s">
        <v>407</v>
      </c>
      <c r="E249" s="39"/>
      <c r="F249" s="244" t="s">
        <v>408</v>
      </c>
      <c r="G249" s="39"/>
      <c r="H249" s="39"/>
      <c r="I249" s="245"/>
      <c r="J249" s="39"/>
      <c r="K249" s="39"/>
      <c r="L249" s="42"/>
      <c r="M249" s="246"/>
      <c r="N249" s="247"/>
      <c r="O249" s="67"/>
      <c r="P249" s="67"/>
      <c r="Q249" s="67"/>
      <c r="R249" s="67"/>
      <c r="S249" s="67"/>
      <c r="T249" s="68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9" t="s">
        <v>407</v>
      </c>
      <c r="AU249" s="19" t="s">
        <v>89</v>
      </c>
    </row>
    <row r="250" spans="2:51" s="13" customFormat="1" ht="12">
      <c r="B250" s="190"/>
      <c r="C250" s="191"/>
      <c r="D250" s="192" t="s">
        <v>143</v>
      </c>
      <c r="E250" s="193" t="s">
        <v>39</v>
      </c>
      <c r="F250" s="194" t="s">
        <v>388</v>
      </c>
      <c r="G250" s="191"/>
      <c r="H250" s="195">
        <v>139.98</v>
      </c>
      <c r="I250" s="196"/>
      <c r="J250" s="191"/>
      <c r="K250" s="191"/>
      <c r="L250" s="197"/>
      <c r="M250" s="198"/>
      <c r="N250" s="199"/>
      <c r="O250" s="199"/>
      <c r="P250" s="199"/>
      <c r="Q250" s="199"/>
      <c r="R250" s="199"/>
      <c r="S250" s="199"/>
      <c r="T250" s="200"/>
      <c r="AT250" s="201" t="s">
        <v>143</v>
      </c>
      <c r="AU250" s="201" t="s">
        <v>89</v>
      </c>
      <c r="AV250" s="13" t="s">
        <v>89</v>
      </c>
      <c r="AW250" s="13" t="s">
        <v>40</v>
      </c>
      <c r="AX250" s="13" t="s">
        <v>79</v>
      </c>
      <c r="AY250" s="201" t="s">
        <v>135</v>
      </c>
    </row>
    <row r="251" spans="2:51" s="13" customFormat="1" ht="12">
      <c r="B251" s="190"/>
      <c r="C251" s="191"/>
      <c r="D251" s="192" t="s">
        <v>143</v>
      </c>
      <c r="E251" s="193" t="s">
        <v>39</v>
      </c>
      <c r="F251" s="194" t="s">
        <v>409</v>
      </c>
      <c r="G251" s="191"/>
      <c r="H251" s="195">
        <v>0.5</v>
      </c>
      <c r="I251" s="196"/>
      <c r="J251" s="191"/>
      <c r="K251" s="191"/>
      <c r="L251" s="197"/>
      <c r="M251" s="198"/>
      <c r="N251" s="199"/>
      <c r="O251" s="199"/>
      <c r="P251" s="199"/>
      <c r="Q251" s="199"/>
      <c r="R251" s="199"/>
      <c r="S251" s="199"/>
      <c r="T251" s="200"/>
      <c r="AT251" s="201" t="s">
        <v>143</v>
      </c>
      <c r="AU251" s="201" t="s">
        <v>89</v>
      </c>
      <c r="AV251" s="13" t="s">
        <v>89</v>
      </c>
      <c r="AW251" s="13" t="s">
        <v>40</v>
      </c>
      <c r="AX251" s="13" t="s">
        <v>79</v>
      </c>
      <c r="AY251" s="201" t="s">
        <v>135</v>
      </c>
    </row>
    <row r="252" spans="2:51" s="14" customFormat="1" ht="12">
      <c r="B252" s="202"/>
      <c r="C252" s="203"/>
      <c r="D252" s="192" t="s">
        <v>143</v>
      </c>
      <c r="E252" s="204" t="s">
        <v>39</v>
      </c>
      <c r="F252" s="205" t="s">
        <v>149</v>
      </c>
      <c r="G252" s="203"/>
      <c r="H252" s="206">
        <v>140.48</v>
      </c>
      <c r="I252" s="207"/>
      <c r="J252" s="203"/>
      <c r="K252" s="203"/>
      <c r="L252" s="208"/>
      <c r="M252" s="209"/>
      <c r="N252" s="210"/>
      <c r="O252" s="210"/>
      <c r="P252" s="210"/>
      <c r="Q252" s="210"/>
      <c r="R252" s="210"/>
      <c r="S252" s="210"/>
      <c r="T252" s="211"/>
      <c r="AT252" s="212" t="s">
        <v>143</v>
      </c>
      <c r="AU252" s="212" t="s">
        <v>89</v>
      </c>
      <c r="AV252" s="14" t="s">
        <v>141</v>
      </c>
      <c r="AW252" s="14" t="s">
        <v>40</v>
      </c>
      <c r="AX252" s="14" t="s">
        <v>87</v>
      </c>
      <c r="AY252" s="212" t="s">
        <v>135</v>
      </c>
    </row>
    <row r="253" spans="1:65" s="2" customFormat="1" ht="14.45" customHeight="1">
      <c r="A253" s="37"/>
      <c r="B253" s="38"/>
      <c r="C253" s="234" t="s">
        <v>410</v>
      </c>
      <c r="D253" s="234" t="s">
        <v>302</v>
      </c>
      <c r="E253" s="235" t="s">
        <v>411</v>
      </c>
      <c r="F253" s="236" t="s">
        <v>412</v>
      </c>
      <c r="G253" s="237" t="s">
        <v>95</v>
      </c>
      <c r="H253" s="238">
        <v>144.694</v>
      </c>
      <c r="I253" s="239"/>
      <c r="J253" s="240">
        <f>ROUND(I253*H253,2)</f>
        <v>0</v>
      </c>
      <c r="K253" s="236" t="s">
        <v>39</v>
      </c>
      <c r="L253" s="241"/>
      <c r="M253" s="242" t="s">
        <v>39</v>
      </c>
      <c r="N253" s="243" t="s">
        <v>50</v>
      </c>
      <c r="O253" s="67"/>
      <c r="P253" s="186">
        <f>O253*H253</f>
        <v>0</v>
      </c>
      <c r="Q253" s="186">
        <v>0.131</v>
      </c>
      <c r="R253" s="186">
        <f>Q253*H253</f>
        <v>18.954914</v>
      </c>
      <c r="S253" s="186">
        <v>0</v>
      </c>
      <c r="T253" s="187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188" t="s">
        <v>177</v>
      </c>
      <c r="AT253" s="188" t="s">
        <v>302</v>
      </c>
      <c r="AU253" s="188" t="s">
        <v>89</v>
      </c>
      <c r="AY253" s="19" t="s">
        <v>135</v>
      </c>
      <c r="BE253" s="189">
        <f>IF(N253="základní",J253,0)</f>
        <v>0</v>
      </c>
      <c r="BF253" s="189">
        <f>IF(N253="snížená",J253,0)</f>
        <v>0</v>
      </c>
      <c r="BG253" s="189">
        <f>IF(N253="zákl. přenesená",J253,0)</f>
        <v>0</v>
      </c>
      <c r="BH253" s="189">
        <f>IF(N253="sníž. přenesená",J253,0)</f>
        <v>0</v>
      </c>
      <c r="BI253" s="189">
        <f>IF(N253="nulová",J253,0)</f>
        <v>0</v>
      </c>
      <c r="BJ253" s="19" t="s">
        <v>87</v>
      </c>
      <c r="BK253" s="189">
        <f>ROUND(I253*H253,2)</f>
        <v>0</v>
      </c>
      <c r="BL253" s="19" t="s">
        <v>141</v>
      </c>
      <c r="BM253" s="188" t="s">
        <v>413</v>
      </c>
    </row>
    <row r="254" spans="1:47" s="2" customFormat="1" ht="19.5">
      <c r="A254" s="37"/>
      <c r="B254" s="38"/>
      <c r="C254" s="39"/>
      <c r="D254" s="192" t="s">
        <v>407</v>
      </c>
      <c r="E254" s="39"/>
      <c r="F254" s="244" t="s">
        <v>414</v>
      </c>
      <c r="G254" s="39"/>
      <c r="H254" s="39"/>
      <c r="I254" s="245"/>
      <c r="J254" s="39"/>
      <c r="K254" s="39"/>
      <c r="L254" s="42"/>
      <c r="M254" s="246"/>
      <c r="N254" s="247"/>
      <c r="O254" s="67"/>
      <c r="P254" s="67"/>
      <c r="Q254" s="67"/>
      <c r="R254" s="67"/>
      <c r="S254" s="67"/>
      <c r="T254" s="68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9" t="s">
        <v>407</v>
      </c>
      <c r="AU254" s="19" t="s">
        <v>89</v>
      </c>
    </row>
    <row r="255" spans="2:51" s="13" customFormat="1" ht="12">
      <c r="B255" s="190"/>
      <c r="C255" s="191"/>
      <c r="D255" s="192" t="s">
        <v>143</v>
      </c>
      <c r="E255" s="191"/>
      <c r="F255" s="194" t="s">
        <v>415</v>
      </c>
      <c r="G255" s="191"/>
      <c r="H255" s="195">
        <v>144.694</v>
      </c>
      <c r="I255" s="196"/>
      <c r="J255" s="191"/>
      <c r="K255" s="191"/>
      <c r="L255" s="197"/>
      <c r="M255" s="198"/>
      <c r="N255" s="199"/>
      <c r="O255" s="199"/>
      <c r="P255" s="199"/>
      <c r="Q255" s="199"/>
      <c r="R255" s="199"/>
      <c r="S255" s="199"/>
      <c r="T255" s="200"/>
      <c r="AT255" s="201" t="s">
        <v>143</v>
      </c>
      <c r="AU255" s="201" t="s">
        <v>89</v>
      </c>
      <c r="AV255" s="13" t="s">
        <v>89</v>
      </c>
      <c r="AW255" s="13" t="s">
        <v>4</v>
      </c>
      <c r="AX255" s="13" t="s">
        <v>87</v>
      </c>
      <c r="AY255" s="201" t="s">
        <v>135</v>
      </c>
    </row>
    <row r="256" spans="1:65" s="2" customFormat="1" ht="37.9" customHeight="1">
      <c r="A256" s="37"/>
      <c r="B256" s="38"/>
      <c r="C256" s="177" t="s">
        <v>416</v>
      </c>
      <c r="D256" s="177" t="s">
        <v>137</v>
      </c>
      <c r="E256" s="178" t="s">
        <v>417</v>
      </c>
      <c r="F256" s="179" t="s">
        <v>418</v>
      </c>
      <c r="G256" s="180" t="s">
        <v>95</v>
      </c>
      <c r="H256" s="181">
        <v>158.278</v>
      </c>
      <c r="I256" s="182"/>
      <c r="J256" s="183">
        <f>ROUND(I256*H256,2)</f>
        <v>0</v>
      </c>
      <c r="K256" s="179" t="s">
        <v>140</v>
      </c>
      <c r="L256" s="42"/>
      <c r="M256" s="184" t="s">
        <v>39</v>
      </c>
      <c r="N256" s="185" t="s">
        <v>50</v>
      </c>
      <c r="O256" s="67"/>
      <c r="P256" s="186">
        <f>O256*H256</f>
        <v>0</v>
      </c>
      <c r="Q256" s="186">
        <v>0.10362</v>
      </c>
      <c r="R256" s="186">
        <f>Q256*H256</f>
        <v>16.40076636</v>
      </c>
      <c r="S256" s="186">
        <v>0</v>
      </c>
      <c r="T256" s="187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188" t="s">
        <v>141</v>
      </c>
      <c r="AT256" s="188" t="s">
        <v>137</v>
      </c>
      <c r="AU256" s="188" t="s">
        <v>89</v>
      </c>
      <c r="AY256" s="19" t="s">
        <v>135</v>
      </c>
      <c r="BE256" s="189">
        <f>IF(N256="základní",J256,0)</f>
        <v>0</v>
      </c>
      <c r="BF256" s="189">
        <f>IF(N256="snížená",J256,0)</f>
        <v>0</v>
      </c>
      <c r="BG256" s="189">
        <f>IF(N256="zákl. přenesená",J256,0)</f>
        <v>0</v>
      </c>
      <c r="BH256" s="189">
        <f>IF(N256="sníž. přenesená",J256,0)</f>
        <v>0</v>
      </c>
      <c r="BI256" s="189">
        <f>IF(N256="nulová",J256,0)</f>
        <v>0</v>
      </c>
      <c r="BJ256" s="19" t="s">
        <v>87</v>
      </c>
      <c r="BK256" s="189">
        <f>ROUND(I256*H256,2)</f>
        <v>0</v>
      </c>
      <c r="BL256" s="19" t="s">
        <v>141</v>
      </c>
      <c r="BM256" s="188" t="s">
        <v>419</v>
      </c>
    </row>
    <row r="257" spans="2:51" s="13" customFormat="1" ht="12">
      <c r="B257" s="190"/>
      <c r="C257" s="191"/>
      <c r="D257" s="192" t="s">
        <v>143</v>
      </c>
      <c r="E257" s="193" t="s">
        <v>39</v>
      </c>
      <c r="F257" s="194" t="s">
        <v>420</v>
      </c>
      <c r="G257" s="191"/>
      <c r="H257" s="195">
        <v>9.143</v>
      </c>
      <c r="I257" s="196"/>
      <c r="J257" s="191"/>
      <c r="K257" s="191"/>
      <c r="L257" s="197"/>
      <c r="M257" s="198"/>
      <c r="N257" s="199"/>
      <c r="O257" s="199"/>
      <c r="P257" s="199"/>
      <c r="Q257" s="199"/>
      <c r="R257" s="199"/>
      <c r="S257" s="199"/>
      <c r="T257" s="200"/>
      <c r="AT257" s="201" t="s">
        <v>143</v>
      </c>
      <c r="AU257" s="201" t="s">
        <v>89</v>
      </c>
      <c r="AV257" s="13" t="s">
        <v>89</v>
      </c>
      <c r="AW257" s="13" t="s">
        <v>40</v>
      </c>
      <c r="AX257" s="13" t="s">
        <v>79</v>
      </c>
      <c r="AY257" s="201" t="s">
        <v>135</v>
      </c>
    </row>
    <row r="258" spans="2:51" s="13" customFormat="1" ht="12">
      <c r="B258" s="190"/>
      <c r="C258" s="191"/>
      <c r="D258" s="192" t="s">
        <v>143</v>
      </c>
      <c r="E258" s="193" t="s">
        <v>39</v>
      </c>
      <c r="F258" s="194" t="s">
        <v>421</v>
      </c>
      <c r="G258" s="191"/>
      <c r="H258" s="195">
        <v>17.5</v>
      </c>
      <c r="I258" s="196"/>
      <c r="J258" s="191"/>
      <c r="K258" s="191"/>
      <c r="L258" s="197"/>
      <c r="M258" s="198"/>
      <c r="N258" s="199"/>
      <c r="O258" s="199"/>
      <c r="P258" s="199"/>
      <c r="Q258" s="199"/>
      <c r="R258" s="199"/>
      <c r="S258" s="199"/>
      <c r="T258" s="200"/>
      <c r="AT258" s="201" t="s">
        <v>143</v>
      </c>
      <c r="AU258" s="201" t="s">
        <v>89</v>
      </c>
      <c r="AV258" s="13" t="s">
        <v>89</v>
      </c>
      <c r="AW258" s="13" t="s">
        <v>40</v>
      </c>
      <c r="AX258" s="13" t="s">
        <v>79</v>
      </c>
      <c r="AY258" s="201" t="s">
        <v>135</v>
      </c>
    </row>
    <row r="259" spans="2:51" s="13" customFormat="1" ht="12">
      <c r="B259" s="190"/>
      <c r="C259" s="191"/>
      <c r="D259" s="192" t="s">
        <v>143</v>
      </c>
      <c r="E259" s="193" t="s">
        <v>39</v>
      </c>
      <c r="F259" s="194" t="s">
        <v>422</v>
      </c>
      <c r="G259" s="191"/>
      <c r="H259" s="195">
        <v>16.9</v>
      </c>
      <c r="I259" s="196"/>
      <c r="J259" s="191"/>
      <c r="K259" s="191"/>
      <c r="L259" s="197"/>
      <c r="M259" s="198"/>
      <c r="N259" s="199"/>
      <c r="O259" s="199"/>
      <c r="P259" s="199"/>
      <c r="Q259" s="199"/>
      <c r="R259" s="199"/>
      <c r="S259" s="199"/>
      <c r="T259" s="200"/>
      <c r="AT259" s="201" t="s">
        <v>143</v>
      </c>
      <c r="AU259" s="201" t="s">
        <v>89</v>
      </c>
      <c r="AV259" s="13" t="s">
        <v>89</v>
      </c>
      <c r="AW259" s="13" t="s">
        <v>40</v>
      </c>
      <c r="AX259" s="13" t="s">
        <v>79</v>
      </c>
      <c r="AY259" s="201" t="s">
        <v>135</v>
      </c>
    </row>
    <row r="260" spans="2:51" s="13" customFormat="1" ht="12">
      <c r="B260" s="190"/>
      <c r="C260" s="191"/>
      <c r="D260" s="192" t="s">
        <v>143</v>
      </c>
      <c r="E260" s="193" t="s">
        <v>39</v>
      </c>
      <c r="F260" s="194" t="s">
        <v>423</v>
      </c>
      <c r="G260" s="191"/>
      <c r="H260" s="195">
        <v>16.37</v>
      </c>
      <c r="I260" s="196"/>
      <c r="J260" s="191"/>
      <c r="K260" s="191"/>
      <c r="L260" s="197"/>
      <c r="M260" s="198"/>
      <c r="N260" s="199"/>
      <c r="O260" s="199"/>
      <c r="P260" s="199"/>
      <c r="Q260" s="199"/>
      <c r="R260" s="199"/>
      <c r="S260" s="199"/>
      <c r="T260" s="200"/>
      <c r="AT260" s="201" t="s">
        <v>143</v>
      </c>
      <c r="AU260" s="201" t="s">
        <v>89</v>
      </c>
      <c r="AV260" s="13" t="s">
        <v>89</v>
      </c>
      <c r="AW260" s="13" t="s">
        <v>40</v>
      </c>
      <c r="AX260" s="13" t="s">
        <v>79</v>
      </c>
      <c r="AY260" s="201" t="s">
        <v>135</v>
      </c>
    </row>
    <row r="261" spans="2:51" s="13" customFormat="1" ht="12">
      <c r="B261" s="190"/>
      <c r="C261" s="191"/>
      <c r="D261" s="192" t="s">
        <v>143</v>
      </c>
      <c r="E261" s="193" t="s">
        <v>39</v>
      </c>
      <c r="F261" s="194" t="s">
        <v>424</v>
      </c>
      <c r="G261" s="191"/>
      <c r="H261" s="195">
        <v>9.08</v>
      </c>
      <c r="I261" s="196"/>
      <c r="J261" s="191"/>
      <c r="K261" s="191"/>
      <c r="L261" s="197"/>
      <c r="M261" s="198"/>
      <c r="N261" s="199"/>
      <c r="O261" s="199"/>
      <c r="P261" s="199"/>
      <c r="Q261" s="199"/>
      <c r="R261" s="199"/>
      <c r="S261" s="199"/>
      <c r="T261" s="200"/>
      <c r="AT261" s="201" t="s">
        <v>143</v>
      </c>
      <c r="AU261" s="201" t="s">
        <v>89</v>
      </c>
      <c r="AV261" s="13" t="s">
        <v>89</v>
      </c>
      <c r="AW261" s="13" t="s">
        <v>40</v>
      </c>
      <c r="AX261" s="13" t="s">
        <v>79</v>
      </c>
      <c r="AY261" s="201" t="s">
        <v>135</v>
      </c>
    </row>
    <row r="262" spans="2:51" s="13" customFormat="1" ht="12">
      <c r="B262" s="190"/>
      <c r="C262" s="191"/>
      <c r="D262" s="192" t="s">
        <v>143</v>
      </c>
      <c r="E262" s="193" t="s">
        <v>39</v>
      </c>
      <c r="F262" s="194" t="s">
        <v>425</v>
      </c>
      <c r="G262" s="191"/>
      <c r="H262" s="195">
        <v>7.82</v>
      </c>
      <c r="I262" s="196"/>
      <c r="J262" s="191"/>
      <c r="K262" s="191"/>
      <c r="L262" s="197"/>
      <c r="M262" s="198"/>
      <c r="N262" s="199"/>
      <c r="O262" s="199"/>
      <c r="P262" s="199"/>
      <c r="Q262" s="199"/>
      <c r="R262" s="199"/>
      <c r="S262" s="199"/>
      <c r="T262" s="200"/>
      <c r="AT262" s="201" t="s">
        <v>143</v>
      </c>
      <c r="AU262" s="201" t="s">
        <v>89</v>
      </c>
      <c r="AV262" s="13" t="s">
        <v>89</v>
      </c>
      <c r="AW262" s="13" t="s">
        <v>40</v>
      </c>
      <c r="AX262" s="13" t="s">
        <v>79</v>
      </c>
      <c r="AY262" s="201" t="s">
        <v>135</v>
      </c>
    </row>
    <row r="263" spans="2:51" s="13" customFormat="1" ht="12">
      <c r="B263" s="190"/>
      <c r="C263" s="191"/>
      <c r="D263" s="192" t="s">
        <v>143</v>
      </c>
      <c r="E263" s="193" t="s">
        <v>39</v>
      </c>
      <c r="F263" s="194" t="s">
        <v>426</v>
      </c>
      <c r="G263" s="191"/>
      <c r="H263" s="195">
        <v>6.22</v>
      </c>
      <c r="I263" s="196"/>
      <c r="J263" s="191"/>
      <c r="K263" s="191"/>
      <c r="L263" s="197"/>
      <c r="M263" s="198"/>
      <c r="N263" s="199"/>
      <c r="O263" s="199"/>
      <c r="P263" s="199"/>
      <c r="Q263" s="199"/>
      <c r="R263" s="199"/>
      <c r="S263" s="199"/>
      <c r="T263" s="200"/>
      <c r="AT263" s="201" t="s">
        <v>143</v>
      </c>
      <c r="AU263" s="201" t="s">
        <v>89</v>
      </c>
      <c r="AV263" s="13" t="s">
        <v>89</v>
      </c>
      <c r="AW263" s="13" t="s">
        <v>40</v>
      </c>
      <c r="AX263" s="13" t="s">
        <v>79</v>
      </c>
      <c r="AY263" s="201" t="s">
        <v>135</v>
      </c>
    </row>
    <row r="264" spans="2:51" s="13" customFormat="1" ht="12">
      <c r="B264" s="190"/>
      <c r="C264" s="191"/>
      <c r="D264" s="192" t="s">
        <v>143</v>
      </c>
      <c r="E264" s="193" t="s">
        <v>39</v>
      </c>
      <c r="F264" s="194" t="s">
        <v>427</v>
      </c>
      <c r="G264" s="191"/>
      <c r="H264" s="195">
        <v>9.07</v>
      </c>
      <c r="I264" s="196"/>
      <c r="J264" s="191"/>
      <c r="K264" s="191"/>
      <c r="L264" s="197"/>
      <c r="M264" s="198"/>
      <c r="N264" s="199"/>
      <c r="O264" s="199"/>
      <c r="P264" s="199"/>
      <c r="Q264" s="199"/>
      <c r="R264" s="199"/>
      <c r="S264" s="199"/>
      <c r="T264" s="200"/>
      <c r="AT264" s="201" t="s">
        <v>143</v>
      </c>
      <c r="AU264" s="201" t="s">
        <v>89</v>
      </c>
      <c r="AV264" s="13" t="s">
        <v>89</v>
      </c>
      <c r="AW264" s="13" t="s">
        <v>40</v>
      </c>
      <c r="AX264" s="13" t="s">
        <v>79</v>
      </c>
      <c r="AY264" s="201" t="s">
        <v>135</v>
      </c>
    </row>
    <row r="265" spans="2:51" s="13" customFormat="1" ht="12">
      <c r="B265" s="190"/>
      <c r="C265" s="191"/>
      <c r="D265" s="192" t="s">
        <v>143</v>
      </c>
      <c r="E265" s="193" t="s">
        <v>39</v>
      </c>
      <c r="F265" s="194" t="s">
        <v>428</v>
      </c>
      <c r="G265" s="191"/>
      <c r="H265" s="195">
        <v>15.39</v>
      </c>
      <c r="I265" s="196"/>
      <c r="J265" s="191"/>
      <c r="K265" s="191"/>
      <c r="L265" s="197"/>
      <c r="M265" s="198"/>
      <c r="N265" s="199"/>
      <c r="O265" s="199"/>
      <c r="P265" s="199"/>
      <c r="Q265" s="199"/>
      <c r="R265" s="199"/>
      <c r="S265" s="199"/>
      <c r="T265" s="200"/>
      <c r="AT265" s="201" t="s">
        <v>143</v>
      </c>
      <c r="AU265" s="201" t="s">
        <v>89</v>
      </c>
      <c r="AV265" s="13" t="s">
        <v>89</v>
      </c>
      <c r="AW265" s="13" t="s">
        <v>40</v>
      </c>
      <c r="AX265" s="13" t="s">
        <v>79</v>
      </c>
      <c r="AY265" s="201" t="s">
        <v>135</v>
      </c>
    </row>
    <row r="266" spans="2:51" s="13" customFormat="1" ht="12">
      <c r="B266" s="190"/>
      <c r="C266" s="191"/>
      <c r="D266" s="192" t="s">
        <v>143</v>
      </c>
      <c r="E266" s="193" t="s">
        <v>39</v>
      </c>
      <c r="F266" s="194" t="s">
        <v>429</v>
      </c>
      <c r="G266" s="191"/>
      <c r="H266" s="195">
        <v>-2.94</v>
      </c>
      <c r="I266" s="196"/>
      <c r="J266" s="191"/>
      <c r="K266" s="191"/>
      <c r="L266" s="197"/>
      <c r="M266" s="198"/>
      <c r="N266" s="199"/>
      <c r="O266" s="199"/>
      <c r="P266" s="199"/>
      <c r="Q266" s="199"/>
      <c r="R266" s="199"/>
      <c r="S266" s="199"/>
      <c r="T266" s="200"/>
      <c r="AT266" s="201" t="s">
        <v>143</v>
      </c>
      <c r="AU266" s="201" t="s">
        <v>89</v>
      </c>
      <c r="AV266" s="13" t="s">
        <v>89</v>
      </c>
      <c r="AW266" s="13" t="s">
        <v>40</v>
      </c>
      <c r="AX266" s="13" t="s">
        <v>79</v>
      </c>
      <c r="AY266" s="201" t="s">
        <v>135</v>
      </c>
    </row>
    <row r="267" spans="2:51" s="13" customFormat="1" ht="12">
      <c r="B267" s="190"/>
      <c r="C267" s="191"/>
      <c r="D267" s="192" t="s">
        <v>143</v>
      </c>
      <c r="E267" s="193" t="s">
        <v>39</v>
      </c>
      <c r="F267" s="194" t="s">
        <v>176</v>
      </c>
      <c r="G267" s="191"/>
      <c r="H267" s="195">
        <v>49</v>
      </c>
      <c r="I267" s="196"/>
      <c r="J267" s="191"/>
      <c r="K267" s="191"/>
      <c r="L267" s="197"/>
      <c r="M267" s="198"/>
      <c r="N267" s="199"/>
      <c r="O267" s="199"/>
      <c r="P267" s="199"/>
      <c r="Q267" s="199"/>
      <c r="R267" s="199"/>
      <c r="S267" s="199"/>
      <c r="T267" s="200"/>
      <c r="AT267" s="201" t="s">
        <v>143</v>
      </c>
      <c r="AU267" s="201" t="s">
        <v>89</v>
      </c>
      <c r="AV267" s="13" t="s">
        <v>89</v>
      </c>
      <c r="AW267" s="13" t="s">
        <v>40</v>
      </c>
      <c r="AX267" s="13" t="s">
        <v>79</v>
      </c>
      <c r="AY267" s="201" t="s">
        <v>135</v>
      </c>
    </row>
    <row r="268" spans="2:51" s="13" customFormat="1" ht="12">
      <c r="B268" s="190"/>
      <c r="C268" s="191"/>
      <c r="D268" s="192" t="s">
        <v>143</v>
      </c>
      <c r="E268" s="193" t="s">
        <v>39</v>
      </c>
      <c r="F268" s="194" t="s">
        <v>430</v>
      </c>
      <c r="G268" s="191"/>
      <c r="H268" s="195">
        <v>4.725</v>
      </c>
      <c r="I268" s="196"/>
      <c r="J268" s="191"/>
      <c r="K268" s="191"/>
      <c r="L268" s="197"/>
      <c r="M268" s="198"/>
      <c r="N268" s="199"/>
      <c r="O268" s="199"/>
      <c r="P268" s="199"/>
      <c r="Q268" s="199"/>
      <c r="R268" s="199"/>
      <c r="S268" s="199"/>
      <c r="T268" s="200"/>
      <c r="AT268" s="201" t="s">
        <v>143</v>
      </c>
      <c r="AU268" s="201" t="s">
        <v>89</v>
      </c>
      <c r="AV268" s="13" t="s">
        <v>89</v>
      </c>
      <c r="AW268" s="13" t="s">
        <v>40</v>
      </c>
      <c r="AX268" s="13" t="s">
        <v>79</v>
      </c>
      <c r="AY268" s="201" t="s">
        <v>135</v>
      </c>
    </row>
    <row r="269" spans="2:51" s="14" customFormat="1" ht="12">
      <c r="B269" s="202"/>
      <c r="C269" s="203"/>
      <c r="D269" s="192" t="s">
        <v>143</v>
      </c>
      <c r="E269" s="204" t="s">
        <v>93</v>
      </c>
      <c r="F269" s="205" t="s">
        <v>149</v>
      </c>
      <c r="G269" s="203"/>
      <c r="H269" s="206">
        <v>158.278</v>
      </c>
      <c r="I269" s="207"/>
      <c r="J269" s="203"/>
      <c r="K269" s="203"/>
      <c r="L269" s="208"/>
      <c r="M269" s="209"/>
      <c r="N269" s="210"/>
      <c r="O269" s="210"/>
      <c r="P269" s="210"/>
      <c r="Q269" s="210"/>
      <c r="R269" s="210"/>
      <c r="S269" s="210"/>
      <c r="T269" s="211"/>
      <c r="AT269" s="212" t="s">
        <v>143</v>
      </c>
      <c r="AU269" s="212" t="s">
        <v>89</v>
      </c>
      <c r="AV269" s="14" t="s">
        <v>141</v>
      </c>
      <c r="AW269" s="14" t="s">
        <v>40</v>
      </c>
      <c r="AX269" s="14" t="s">
        <v>87</v>
      </c>
      <c r="AY269" s="212" t="s">
        <v>135</v>
      </c>
    </row>
    <row r="270" spans="1:65" s="2" customFormat="1" ht="14.45" customHeight="1">
      <c r="A270" s="37"/>
      <c r="B270" s="38"/>
      <c r="C270" s="234" t="s">
        <v>431</v>
      </c>
      <c r="D270" s="234" t="s">
        <v>302</v>
      </c>
      <c r="E270" s="235" t="s">
        <v>432</v>
      </c>
      <c r="F270" s="236" t="s">
        <v>433</v>
      </c>
      <c r="G270" s="237" t="s">
        <v>95</v>
      </c>
      <c r="H270" s="238">
        <v>163.026</v>
      </c>
      <c r="I270" s="239"/>
      <c r="J270" s="240">
        <f>ROUND(I270*H270,2)</f>
        <v>0</v>
      </c>
      <c r="K270" s="236" t="s">
        <v>140</v>
      </c>
      <c r="L270" s="241"/>
      <c r="M270" s="242" t="s">
        <v>39</v>
      </c>
      <c r="N270" s="243" t="s">
        <v>50</v>
      </c>
      <c r="O270" s="67"/>
      <c r="P270" s="186">
        <f>O270*H270</f>
        <v>0</v>
      </c>
      <c r="Q270" s="186">
        <v>0.176</v>
      </c>
      <c r="R270" s="186">
        <f>Q270*H270</f>
        <v>28.692576</v>
      </c>
      <c r="S270" s="186">
        <v>0</v>
      </c>
      <c r="T270" s="187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188" t="s">
        <v>177</v>
      </c>
      <c r="AT270" s="188" t="s">
        <v>302</v>
      </c>
      <c r="AU270" s="188" t="s">
        <v>89</v>
      </c>
      <c r="AY270" s="19" t="s">
        <v>135</v>
      </c>
      <c r="BE270" s="189">
        <f>IF(N270="základní",J270,0)</f>
        <v>0</v>
      </c>
      <c r="BF270" s="189">
        <f>IF(N270="snížená",J270,0)</f>
        <v>0</v>
      </c>
      <c r="BG270" s="189">
        <f>IF(N270="zákl. přenesená",J270,0)</f>
        <v>0</v>
      </c>
      <c r="BH270" s="189">
        <f>IF(N270="sníž. přenesená",J270,0)</f>
        <v>0</v>
      </c>
      <c r="BI270" s="189">
        <f>IF(N270="nulová",J270,0)</f>
        <v>0</v>
      </c>
      <c r="BJ270" s="19" t="s">
        <v>87</v>
      </c>
      <c r="BK270" s="189">
        <f>ROUND(I270*H270,2)</f>
        <v>0</v>
      </c>
      <c r="BL270" s="19" t="s">
        <v>141</v>
      </c>
      <c r="BM270" s="188" t="s">
        <v>434</v>
      </c>
    </row>
    <row r="271" spans="2:51" s="13" customFormat="1" ht="12">
      <c r="B271" s="190"/>
      <c r="C271" s="191"/>
      <c r="D271" s="192" t="s">
        <v>143</v>
      </c>
      <c r="E271" s="191"/>
      <c r="F271" s="194" t="s">
        <v>435</v>
      </c>
      <c r="G271" s="191"/>
      <c r="H271" s="195">
        <v>163.026</v>
      </c>
      <c r="I271" s="196"/>
      <c r="J271" s="191"/>
      <c r="K271" s="191"/>
      <c r="L271" s="197"/>
      <c r="M271" s="198"/>
      <c r="N271" s="199"/>
      <c r="O271" s="199"/>
      <c r="P271" s="199"/>
      <c r="Q271" s="199"/>
      <c r="R271" s="199"/>
      <c r="S271" s="199"/>
      <c r="T271" s="200"/>
      <c r="AT271" s="201" t="s">
        <v>143</v>
      </c>
      <c r="AU271" s="201" t="s">
        <v>89</v>
      </c>
      <c r="AV271" s="13" t="s">
        <v>89</v>
      </c>
      <c r="AW271" s="13" t="s">
        <v>4</v>
      </c>
      <c r="AX271" s="13" t="s">
        <v>87</v>
      </c>
      <c r="AY271" s="201" t="s">
        <v>135</v>
      </c>
    </row>
    <row r="272" spans="1:65" s="2" customFormat="1" ht="37.9" customHeight="1">
      <c r="A272" s="37"/>
      <c r="B272" s="38"/>
      <c r="C272" s="177" t="s">
        <v>436</v>
      </c>
      <c r="D272" s="177" t="s">
        <v>137</v>
      </c>
      <c r="E272" s="178" t="s">
        <v>437</v>
      </c>
      <c r="F272" s="179" t="s">
        <v>438</v>
      </c>
      <c r="G272" s="180" t="s">
        <v>95</v>
      </c>
      <c r="H272" s="181">
        <v>115.94</v>
      </c>
      <c r="I272" s="182"/>
      <c r="J272" s="183">
        <f>ROUND(I272*H272,2)</f>
        <v>0</v>
      </c>
      <c r="K272" s="179" t="s">
        <v>140</v>
      </c>
      <c r="L272" s="42"/>
      <c r="M272" s="184" t="s">
        <v>39</v>
      </c>
      <c r="N272" s="185" t="s">
        <v>50</v>
      </c>
      <c r="O272" s="67"/>
      <c r="P272" s="186">
        <f>O272*H272</f>
        <v>0</v>
      </c>
      <c r="Q272" s="186">
        <v>0.098</v>
      </c>
      <c r="R272" s="186">
        <f>Q272*H272</f>
        <v>11.36212</v>
      </c>
      <c r="S272" s="186">
        <v>0</v>
      </c>
      <c r="T272" s="187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188" t="s">
        <v>141</v>
      </c>
      <c r="AT272" s="188" t="s">
        <v>137</v>
      </c>
      <c r="AU272" s="188" t="s">
        <v>89</v>
      </c>
      <c r="AY272" s="19" t="s">
        <v>135</v>
      </c>
      <c r="BE272" s="189">
        <f>IF(N272="základní",J272,0)</f>
        <v>0</v>
      </c>
      <c r="BF272" s="189">
        <f>IF(N272="snížená",J272,0)</f>
        <v>0</v>
      </c>
      <c r="BG272" s="189">
        <f>IF(N272="zákl. přenesená",J272,0)</f>
        <v>0</v>
      </c>
      <c r="BH272" s="189">
        <f>IF(N272="sníž. přenesená",J272,0)</f>
        <v>0</v>
      </c>
      <c r="BI272" s="189">
        <f>IF(N272="nulová",J272,0)</f>
        <v>0</v>
      </c>
      <c r="BJ272" s="19" t="s">
        <v>87</v>
      </c>
      <c r="BK272" s="189">
        <f>ROUND(I272*H272,2)</f>
        <v>0</v>
      </c>
      <c r="BL272" s="19" t="s">
        <v>141</v>
      </c>
      <c r="BM272" s="188" t="s">
        <v>439</v>
      </c>
    </row>
    <row r="273" spans="2:51" s="13" customFormat="1" ht="12">
      <c r="B273" s="190"/>
      <c r="C273" s="191"/>
      <c r="D273" s="192" t="s">
        <v>143</v>
      </c>
      <c r="E273" s="193" t="s">
        <v>39</v>
      </c>
      <c r="F273" s="194" t="s">
        <v>440</v>
      </c>
      <c r="G273" s="191"/>
      <c r="H273" s="195">
        <v>38.98</v>
      </c>
      <c r="I273" s="196"/>
      <c r="J273" s="191"/>
      <c r="K273" s="191"/>
      <c r="L273" s="197"/>
      <c r="M273" s="198"/>
      <c r="N273" s="199"/>
      <c r="O273" s="199"/>
      <c r="P273" s="199"/>
      <c r="Q273" s="199"/>
      <c r="R273" s="199"/>
      <c r="S273" s="199"/>
      <c r="T273" s="200"/>
      <c r="AT273" s="201" t="s">
        <v>143</v>
      </c>
      <c r="AU273" s="201" t="s">
        <v>89</v>
      </c>
      <c r="AV273" s="13" t="s">
        <v>89</v>
      </c>
      <c r="AW273" s="13" t="s">
        <v>40</v>
      </c>
      <c r="AX273" s="13" t="s">
        <v>79</v>
      </c>
      <c r="AY273" s="201" t="s">
        <v>135</v>
      </c>
    </row>
    <row r="274" spans="2:51" s="13" customFormat="1" ht="12">
      <c r="B274" s="190"/>
      <c r="C274" s="191"/>
      <c r="D274" s="192" t="s">
        <v>143</v>
      </c>
      <c r="E274" s="193" t="s">
        <v>39</v>
      </c>
      <c r="F274" s="194" t="s">
        <v>441</v>
      </c>
      <c r="G274" s="191"/>
      <c r="H274" s="195">
        <v>25.24</v>
      </c>
      <c r="I274" s="196"/>
      <c r="J274" s="191"/>
      <c r="K274" s="191"/>
      <c r="L274" s="197"/>
      <c r="M274" s="198"/>
      <c r="N274" s="199"/>
      <c r="O274" s="199"/>
      <c r="P274" s="199"/>
      <c r="Q274" s="199"/>
      <c r="R274" s="199"/>
      <c r="S274" s="199"/>
      <c r="T274" s="200"/>
      <c r="AT274" s="201" t="s">
        <v>143</v>
      </c>
      <c r="AU274" s="201" t="s">
        <v>89</v>
      </c>
      <c r="AV274" s="13" t="s">
        <v>89</v>
      </c>
      <c r="AW274" s="13" t="s">
        <v>40</v>
      </c>
      <c r="AX274" s="13" t="s">
        <v>79</v>
      </c>
      <c r="AY274" s="201" t="s">
        <v>135</v>
      </c>
    </row>
    <row r="275" spans="2:51" s="13" customFormat="1" ht="12">
      <c r="B275" s="190"/>
      <c r="C275" s="191"/>
      <c r="D275" s="192" t="s">
        <v>143</v>
      </c>
      <c r="E275" s="193" t="s">
        <v>39</v>
      </c>
      <c r="F275" s="194" t="s">
        <v>442</v>
      </c>
      <c r="G275" s="191"/>
      <c r="H275" s="195">
        <v>35.13</v>
      </c>
      <c r="I275" s="196"/>
      <c r="J275" s="191"/>
      <c r="K275" s="191"/>
      <c r="L275" s="197"/>
      <c r="M275" s="198"/>
      <c r="N275" s="199"/>
      <c r="O275" s="199"/>
      <c r="P275" s="199"/>
      <c r="Q275" s="199"/>
      <c r="R275" s="199"/>
      <c r="S275" s="199"/>
      <c r="T275" s="200"/>
      <c r="AT275" s="201" t="s">
        <v>143</v>
      </c>
      <c r="AU275" s="201" t="s">
        <v>89</v>
      </c>
      <c r="AV275" s="13" t="s">
        <v>89</v>
      </c>
      <c r="AW275" s="13" t="s">
        <v>40</v>
      </c>
      <c r="AX275" s="13" t="s">
        <v>79</v>
      </c>
      <c r="AY275" s="201" t="s">
        <v>135</v>
      </c>
    </row>
    <row r="276" spans="2:51" s="13" customFormat="1" ht="12">
      <c r="B276" s="190"/>
      <c r="C276" s="191"/>
      <c r="D276" s="192" t="s">
        <v>143</v>
      </c>
      <c r="E276" s="193" t="s">
        <v>39</v>
      </c>
      <c r="F276" s="194" t="s">
        <v>443</v>
      </c>
      <c r="G276" s="191"/>
      <c r="H276" s="195">
        <v>16.59</v>
      </c>
      <c r="I276" s="196"/>
      <c r="J276" s="191"/>
      <c r="K276" s="191"/>
      <c r="L276" s="197"/>
      <c r="M276" s="198"/>
      <c r="N276" s="199"/>
      <c r="O276" s="199"/>
      <c r="P276" s="199"/>
      <c r="Q276" s="199"/>
      <c r="R276" s="199"/>
      <c r="S276" s="199"/>
      <c r="T276" s="200"/>
      <c r="AT276" s="201" t="s">
        <v>143</v>
      </c>
      <c r="AU276" s="201" t="s">
        <v>89</v>
      </c>
      <c r="AV276" s="13" t="s">
        <v>89</v>
      </c>
      <c r="AW276" s="13" t="s">
        <v>40</v>
      </c>
      <c r="AX276" s="13" t="s">
        <v>79</v>
      </c>
      <c r="AY276" s="201" t="s">
        <v>135</v>
      </c>
    </row>
    <row r="277" spans="2:51" s="14" customFormat="1" ht="12">
      <c r="B277" s="202"/>
      <c r="C277" s="203"/>
      <c r="D277" s="192" t="s">
        <v>143</v>
      </c>
      <c r="E277" s="204" t="s">
        <v>97</v>
      </c>
      <c r="F277" s="205" t="s">
        <v>149</v>
      </c>
      <c r="G277" s="203"/>
      <c r="H277" s="206">
        <v>115.94</v>
      </c>
      <c r="I277" s="207"/>
      <c r="J277" s="203"/>
      <c r="K277" s="203"/>
      <c r="L277" s="208"/>
      <c r="M277" s="209"/>
      <c r="N277" s="210"/>
      <c r="O277" s="210"/>
      <c r="P277" s="210"/>
      <c r="Q277" s="210"/>
      <c r="R277" s="210"/>
      <c r="S277" s="210"/>
      <c r="T277" s="211"/>
      <c r="AT277" s="212" t="s">
        <v>143</v>
      </c>
      <c r="AU277" s="212" t="s">
        <v>89</v>
      </c>
      <c r="AV277" s="14" t="s">
        <v>141</v>
      </c>
      <c r="AW277" s="14" t="s">
        <v>40</v>
      </c>
      <c r="AX277" s="14" t="s">
        <v>87</v>
      </c>
      <c r="AY277" s="212" t="s">
        <v>135</v>
      </c>
    </row>
    <row r="278" spans="1:65" s="2" customFormat="1" ht="14.45" customHeight="1">
      <c r="A278" s="37"/>
      <c r="B278" s="38"/>
      <c r="C278" s="234" t="s">
        <v>444</v>
      </c>
      <c r="D278" s="234" t="s">
        <v>302</v>
      </c>
      <c r="E278" s="235" t="s">
        <v>445</v>
      </c>
      <c r="F278" s="236" t="s">
        <v>446</v>
      </c>
      <c r="G278" s="237" t="s">
        <v>95</v>
      </c>
      <c r="H278" s="238">
        <v>119.418</v>
      </c>
      <c r="I278" s="239"/>
      <c r="J278" s="240">
        <f>ROUND(I278*H278,2)</f>
        <v>0</v>
      </c>
      <c r="K278" s="236" t="s">
        <v>39</v>
      </c>
      <c r="L278" s="241"/>
      <c r="M278" s="242" t="s">
        <v>39</v>
      </c>
      <c r="N278" s="243" t="s">
        <v>50</v>
      </c>
      <c r="O278" s="67"/>
      <c r="P278" s="186">
        <f>O278*H278</f>
        <v>0</v>
      </c>
      <c r="Q278" s="186">
        <v>0.145</v>
      </c>
      <c r="R278" s="186">
        <f>Q278*H278</f>
        <v>17.31561</v>
      </c>
      <c r="S278" s="186">
        <v>0</v>
      </c>
      <c r="T278" s="187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188" t="s">
        <v>177</v>
      </c>
      <c r="AT278" s="188" t="s">
        <v>302</v>
      </c>
      <c r="AU278" s="188" t="s">
        <v>89</v>
      </c>
      <c r="AY278" s="19" t="s">
        <v>135</v>
      </c>
      <c r="BE278" s="189">
        <f>IF(N278="základní",J278,0)</f>
        <v>0</v>
      </c>
      <c r="BF278" s="189">
        <f>IF(N278="snížená",J278,0)</f>
        <v>0</v>
      </c>
      <c r="BG278" s="189">
        <f>IF(N278="zákl. přenesená",J278,0)</f>
        <v>0</v>
      </c>
      <c r="BH278" s="189">
        <f>IF(N278="sníž. přenesená",J278,0)</f>
        <v>0</v>
      </c>
      <c r="BI278" s="189">
        <f>IF(N278="nulová",J278,0)</f>
        <v>0</v>
      </c>
      <c r="BJ278" s="19" t="s">
        <v>87</v>
      </c>
      <c r="BK278" s="189">
        <f>ROUND(I278*H278,2)</f>
        <v>0</v>
      </c>
      <c r="BL278" s="19" t="s">
        <v>141</v>
      </c>
      <c r="BM278" s="188" t="s">
        <v>447</v>
      </c>
    </row>
    <row r="279" spans="2:51" s="13" customFormat="1" ht="12">
      <c r="B279" s="190"/>
      <c r="C279" s="191"/>
      <c r="D279" s="192" t="s">
        <v>143</v>
      </c>
      <c r="E279" s="191"/>
      <c r="F279" s="194" t="s">
        <v>448</v>
      </c>
      <c r="G279" s="191"/>
      <c r="H279" s="195">
        <v>119.418</v>
      </c>
      <c r="I279" s="196"/>
      <c r="J279" s="191"/>
      <c r="K279" s="191"/>
      <c r="L279" s="197"/>
      <c r="M279" s="198"/>
      <c r="N279" s="199"/>
      <c r="O279" s="199"/>
      <c r="P279" s="199"/>
      <c r="Q279" s="199"/>
      <c r="R279" s="199"/>
      <c r="S279" s="199"/>
      <c r="T279" s="200"/>
      <c r="AT279" s="201" t="s">
        <v>143</v>
      </c>
      <c r="AU279" s="201" t="s">
        <v>89</v>
      </c>
      <c r="AV279" s="13" t="s">
        <v>89</v>
      </c>
      <c r="AW279" s="13" t="s">
        <v>4</v>
      </c>
      <c r="AX279" s="13" t="s">
        <v>87</v>
      </c>
      <c r="AY279" s="201" t="s">
        <v>135</v>
      </c>
    </row>
    <row r="280" spans="2:63" s="12" customFormat="1" ht="22.9" customHeight="1">
      <c r="B280" s="161"/>
      <c r="C280" s="162"/>
      <c r="D280" s="163" t="s">
        <v>78</v>
      </c>
      <c r="E280" s="175" t="s">
        <v>182</v>
      </c>
      <c r="F280" s="175" t="s">
        <v>449</v>
      </c>
      <c r="G280" s="162"/>
      <c r="H280" s="162"/>
      <c r="I280" s="165"/>
      <c r="J280" s="176">
        <f>BK280</f>
        <v>0</v>
      </c>
      <c r="K280" s="162"/>
      <c r="L280" s="167"/>
      <c r="M280" s="168"/>
      <c r="N280" s="169"/>
      <c r="O280" s="169"/>
      <c r="P280" s="170">
        <f>SUM(P281:P311)</f>
        <v>0</v>
      </c>
      <c r="Q280" s="169"/>
      <c r="R280" s="170">
        <f>SUM(R281:R311)</f>
        <v>50.202552800000014</v>
      </c>
      <c r="S280" s="169"/>
      <c r="T280" s="171">
        <f>SUM(T281:T311)</f>
        <v>14.277750000000001</v>
      </c>
      <c r="AR280" s="172" t="s">
        <v>87</v>
      </c>
      <c r="AT280" s="173" t="s">
        <v>78</v>
      </c>
      <c r="AU280" s="173" t="s">
        <v>87</v>
      </c>
      <c r="AY280" s="172" t="s">
        <v>135</v>
      </c>
      <c r="BK280" s="174">
        <f>SUM(BK281:BK311)</f>
        <v>0</v>
      </c>
    </row>
    <row r="281" spans="1:65" s="2" customFormat="1" ht="24.2" customHeight="1">
      <c r="A281" s="37"/>
      <c r="B281" s="38"/>
      <c r="C281" s="177" t="s">
        <v>450</v>
      </c>
      <c r="D281" s="177" t="s">
        <v>137</v>
      </c>
      <c r="E281" s="178" t="s">
        <v>451</v>
      </c>
      <c r="F281" s="179" t="s">
        <v>452</v>
      </c>
      <c r="G281" s="180" t="s">
        <v>189</v>
      </c>
      <c r="H281" s="181">
        <v>233.3</v>
      </c>
      <c r="I281" s="182"/>
      <c r="J281" s="183">
        <f>ROUND(I281*H281,2)</f>
        <v>0</v>
      </c>
      <c r="K281" s="179" t="s">
        <v>140</v>
      </c>
      <c r="L281" s="42"/>
      <c r="M281" s="184" t="s">
        <v>39</v>
      </c>
      <c r="N281" s="185" t="s">
        <v>50</v>
      </c>
      <c r="O281" s="67"/>
      <c r="P281" s="186">
        <f>O281*H281</f>
        <v>0</v>
      </c>
      <c r="Q281" s="186">
        <v>0.1554</v>
      </c>
      <c r="R281" s="186">
        <f>Q281*H281</f>
        <v>36.25482</v>
      </c>
      <c r="S281" s="186">
        <v>0</v>
      </c>
      <c r="T281" s="187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188" t="s">
        <v>141</v>
      </c>
      <c r="AT281" s="188" t="s">
        <v>137</v>
      </c>
      <c r="AU281" s="188" t="s">
        <v>89</v>
      </c>
      <c r="AY281" s="19" t="s">
        <v>135</v>
      </c>
      <c r="BE281" s="189">
        <f>IF(N281="základní",J281,0)</f>
        <v>0</v>
      </c>
      <c r="BF281" s="189">
        <f>IF(N281="snížená",J281,0)</f>
        <v>0</v>
      </c>
      <c r="BG281" s="189">
        <f>IF(N281="zákl. přenesená",J281,0)</f>
        <v>0</v>
      </c>
      <c r="BH281" s="189">
        <f>IF(N281="sníž. přenesená",J281,0)</f>
        <v>0</v>
      </c>
      <c r="BI281" s="189">
        <f>IF(N281="nulová",J281,0)</f>
        <v>0</v>
      </c>
      <c r="BJ281" s="19" t="s">
        <v>87</v>
      </c>
      <c r="BK281" s="189">
        <f>ROUND(I281*H281,2)</f>
        <v>0</v>
      </c>
      <c r="BL281" s="19" t="s">
        <v>141</v>
      </c>
      <c r="BM281" s="188" t="s">
        <v>453</v>
      </c>
    </row>
    <row r="282" spans="2:51" s="13" customFormat="1" ht="12">
      <c r="B282" s="190"/>
      <c r="C282" s="191"/>
      <c r="D282" s="192" t="s">
        <v>143</v>
      </c>
      <c r="E282" s="193" t="s">
        <v>39</v>
      </c>
      <c r="F282" s="194" t="s">
        <v>454</v>
      </c>
      <c r="G282" s="191"/>
      <c r="H282" s="195">
        <v>233.3</v>
      </c>
      <c r="I282" s="196"/>
      <c r="J282" s="191"/>
      <c r="K282" s="191"/>
      <c r="L282" s="197"/>
      <c r="M282" s="198"/>
      <c r="N282" s="199"/>
      <c r="O282" s="199"/>
      <c r="P282" s="199"/>
      <c r="Q282" s="199"/>
      <c r="R282" s="199"/>
      <c r="S282" s="199"/>
      <c r="T282" s="200"/>
      <c r="AT282" s="201" t="s">
        <v>143</v>
      </c>
      <c r="AU282" s="201" t="s">
        <v>89</v>
      </c>
      <c r="AV282" s="13" t="s">
        <v>89</v>
      </c>
      <c r="AW282" s="13" t="s">
        <v>40</v>
      </c>
      <c r="AX282" s="13" t="s">
        <v>87</v>
      </c>
      <c r="AY282" s="201" t="s">
        <v>135</v>
      </c>
    </row>
    <row r="283" spans="1:65" s="2" customFormat="1" ht="14.45" customHeight="1">
      <c r="A283" s="37"/>
      <c r="B283" s="38"/>
      <c r="C283" s="234" t="s">
        <v>455</v>
      </c>
      <c r="D283" s="234" t="s">
        <v>302</v>
      </c>
      <c r="E283" s="235" t="s">
        <v>456</v>
      </c>
      <c r="F283" s="236" t="s">
        <v>457</v>
      </c>
      <c r="G283" s="237" t="s">
        <v>189</v>
      </c>
      <c r="H283" s="238">
        <v>237.966</v>
      </c>
      <c r="I283" s="239"/>
      <c r="J283" s="240">
        <f>ROUND(I283*H283,2)</f>
        <v>0</v>
      </c>
      <c r="K283" s="236" t="s">
        <v>140</v>
      </c>
      <c r="L283" s="241"/>
      <c r="M283" s="242" t="s">
        <v>39</v>
      </c>
      <c r="N283" s="243" t="s">
        <v>50</v>
      </c>
      <c r="O283" s="67"/>
      <c r="P283" s="186">
        <f>O283*H283</f>
        <v>0</v>
      </c>
      <c r="Q283" s="186">
        <v>0.0483</v>
      </c>
      <c r="R283" s="186">
        <f>Q283*H283</f>
        <v>11.493757800000001</v>
      </c>
      <c r="S283" s="186">
        <v>0</v>
      </c>
      <c r="T283" s="187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188" t="s">
        <v>177</v>
      </c>
      <c r="AT283" s="188" t="s">
        <v>302</v>
      </c>
      <c r="AU283" s="188" t="s">
        <v>89</v>
      </c>
      <c r="AY283" s="19" t="s">
        <v>135</v>
      </c>
      <c r="BE283" s="189">
        <f>IF(N283="základní",J283,0)</f>
        <v>0</v>
      </c>
      <c r="BF283" s="189">
        <f>IF(N283="snížená",J283,0)</f>
        <v>0</v>
      </c>
      <c r="BG283" s="189">
        <f>IF(N283="zákl. přenesená",J283,0)</f>
        <v>0</v>
      </c>
      <c r="BH283" s="189">
        <f>IF(N283="sníž. přenesená",J283,0)</f>
        <v>0</v>
      </c>
      <c r="BI283" s="189">
        <f>IF(N283="nulová",J283,0)</f>
        <v>0</v>
      </c>
      <c r="BJ283" s="19" t="s">
        <v>87</v>
      </c>
      <c r="BK283" s="189">
        <f>ROUND(I283*H283,2)</f>
        <v>0</v>
      </c>
      <c r="BL283" s="19" t="s">
        <v>141</v>
      </c>
      <c r="BM283" s="188" t="s">
        <v>458</v>
      </c>
    </row>
    <row r="284" spans="2:51" s="13" customFormat="1" ht="12">
      <c r="B284" s="190"/>
      <c r="C284" s="191"/>
      <c r="D284" s="192" t="s">
        <v>143</v>
      </c>
      <c r="E284" s="193" t="s">
        <v>39</v>
      </c>
      <c r="F284" s="194" t="s">
        <v>454</v>
      </c>
      <c r="G284" s="191"/>
      <c r="H284" s="195">
        <v>233.3</v>
      </c>
      <c r="I284" s="196"/>
      <c r="J284" s="191"/>
      <c r="K284" s="191"/>
      <c r="L284" s="197"/>
      <c r="M284" s="198"/>
      <c r="N284" s="199"/>
      <c r="O284" s="199"/>
      <c r="P284" s="199"/>
      <c r="Q284" s="199"/>
      <c r="R284" s="199"/>
      <c r="S284" s="199"/>
      <c r="T284" s="200"/>
      <c r="AT284" s="201" t="s">
        <v>143</v>
      </c>
      <c r="AU284" s="201" t="s">
        <v>89</v>
      </c>
      <c r="AV284" s="13" t="s">
        <v>89</v>
      </c>
      <c r="AW284" s="13" t="s">
        <v>40</v>
      </c>
      <c r="AX284" s="13" t="s">
        <v>87</v>
      </c>
      <c r="AY284" s="201" t="s">
        <v>135</v>
      </c>
    </row>
    <row r="285" spans="2:51" s="13" customFormat="1" ht="12">
      <c r="B285" s="190"/>
      <c r="C285" s="191"/>
      <c r="D285" s="192" t="s">
        <v>143</v>
      </c>
      <c r="E285" s="191"/>
      <c r="F285" s="194" t="s">
        <v>459</v>
      </c>
      <c r="G285" s="191"/>
      <c r="H285" s="195">
        <v>237.966</v>
      </c>
      <c r="I285" s="196"/>
      <c r="J285" s="191"/>
      <c r="K285" s="191"/>
      <c r="L285" s="197"/>
      <c r="M285" s="198"/>
      <c r="N285" s="199"/>
      <c r="O285" s="199"/>
      <c r="P285" s="199"/>
      <c r="Q285" s="199"/>
      <c r="R285" s="199"/>
      <c r="S285" s="199"/>
      <c r="T285" s="200"/>
      <c r="AT285" s="201" t="s">
        <v>143</v>
      </c>
      <c r="AU285" s="201" t="s">
        <v>89</v>
      </c>
      <c r="AV285" s="13" t="s">
        <v>89</v>
      </c>
      <c r="AW285" s="13" t="s">
        <v>4</v>
      </c>
      <c r="AX285" s="13" t="s">
        <v>87</v>
      </c>
      <c r="AY285" s="201" t="s">
        <v>135</v>
      </c>
    </row>
    <row r="286" spans="1:65" s="2" customFormat="1" ht="14.45" customHeight="1">
      <c r="A286" s="37"/>
      <c r="B286" s="38"/>
      <c r="C286" s="177" t="s">
        <v>460</v>
      </c>
      <c r="D286" s="177" t="s">
        <v>137</v>
      </c>
      <c r="E286" s="178" t="s">
        <v>461</v>
      </c>
      <c r="F286" s="179" t="s">
        <v>462</v>
      </c>
      <c r="G286" s="180" t="s">
        <v>189</v>
      </c>
      <c r="H286" s="181">
        <v>11.55</v>
      </c>
      <c r="I286" s="182"/>
      <c r="J286" s="183">
        <f>ROUND(I286*H286,2)</f>
        <v>0</v>
      </c>
      <c r="K286" s="179" t="s">
        <v>140</v>
      </c>
      <c r="L286" s="42"/>
      <c r="M286" s="184" t="s">
        <v>39</v>
      </c>
      <c r="N286" s="185" t="s">
        <v>50</v>
      </c>
      <c r="O286" s="67"/>
      <c r="P286" s="186">
        <f>O286*H286</f>
        <v>0</v>
      </c>
      <c r="Q286" s="186">
        <v>0</v>
      </c>
      <c r="R286" s="186">
        <f>Q286*H286</f>
        <v>0</v>
      </c>
      <c r="S286" s="186">
        <v>0</v>
      </c>
      <c r="T286" s="187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188" t="s">
        <v>141</v>
      </c>
      <c r="AT286" s="188" t="s">
        <v>137</v>
      </c>
      <c r="AU286" s="188" t="s">
        <v>89</v>
      </c>
      <c r="AY286" s="19" t="s">
        <v>135</v>
      </c>
      <c r="BE286" s="189">
        <f>IF(N286="základní",J286,0)</f>
        <v>0</v>
      </c>
      <c r="BF286" s="189">
        <f>IF(N286="snížená",J286,0)</f>
        <v>0</v>
      </c>
      <c r="BG286" s="189">
        <f>IF(N286="zákl. přenesená",J286,0)</f>
        <v>0</v>
      </c>
      <c r="BH286" s="189">
        <f>IF(N286="sníž. přenesená",J286,0)</f>
        <v>0</v>
      </c>
      <c r="BI286" s="189">
        <f>IF(N286="nulová",J286,0)</f>
        <v>0</v>
      </c>
      <c r="BJ286" s="19" t="s">
        <v>87</v>
      </c>
      <c r="BK286" s="189">
        <f>ROUND(I286*H286,2)</f>
        <v>0</v>
      </c>
      <c r="BL286" s="19" t="s">
        <v>141</v>
      </c>
      <c r="BM286" s="188" t="s">
        <v>463</v>
      </c>
    </row>
    <row r="287" spans="2:51" s="13" customFormat="1" ht="12">
      <c r="B287" s="190"/>
      <c r="C287" s="191"/>
      <c r="D287" s="192" t="s">
        <v>143</v>
      </c>
      <c r="E287" s="193" t="s">
        <v>39</v>
      </c>
      <c r="F287" s="194" t="s">
        <v>464</v>
      </c>
      <c r="G287" s="191"/>
      <c r="H287" s="195">
        <v>11.55</v>
      </c>
      <c r="I287" s="196"/>
      <c r="J287" s="191"/>
      <c r="K287" s="191"/>
      <c r="L287" s="197"/>
      <c r="M287" s="198"/>
      <c r="N287" s="199"/>
      <c r="O287" s="199"/>
      <c r="P287" s="199"/>
      <c r="Q287" s="199"/>
      <c r="R287" s="199"/>
      <c r="S287" s="199"/>
      <c r="T287" s="200"/>
      <c r="AT287" s="201" t="s">
        <v>143</v>
      </c>
      <c r="AU287" s="201" t="s">
        <v>89</v>
      </c>
      <c r="AV287" s="13" t="s">
        <v>89</v>
      </c>
      <c r="AW287" s="13" t="s">
        <v>40</v>
      </c>
      <c r="AX287" s="13" t="s">
        <v>87</v>
      </c>
      <c r="AY287" s="201" t="s">
        <v>135</v>
      </c>
    </row>
    <row r="288" spans="1:65" s="2" customFormat="1" ht="24.2" customHeight="1">
      <c r="A288" s="37"/>
      <c r="B288" s="38"/>
      <c r="C288" s="177" t="s">
        <v>465</v>
      </c>
      <c r="D288" s="177" t="s">
        <v>137</v>
      </c>
      <c r="E288" s="178" t="s">
        <v>466</v>
      </c>
      <c r="F288" s="179" t="s">
        <v>467</v>
      </c>
      <c r="G288" s="180" t="s">
        <v>189</v>
      </c>
      <c r="H288" s="181">
        <v>233.3</v>
      </c>
      <c r="I288" s="182"/>
      <c r="J288" s="183">
        <f>ROUND(I288*H288,2)</f>
        <v>0</v>
      </c>
      <c r="K288" s="179" t="s">
        <v>140</v>
      </c>
      <c r="L288" s="42"/>
      <c r="M288" s="184" t="s">
        <v>39</v>
      </c>
      <c r="N288" s="185" t="s">
        <v>50</v>
      </c>
      <c r="O288" s="67"/>
      <c r="P288" s="186">
        <f>O288*H288</f>
        <v>0</v>
      </c>
      <c r="Q288" s="186">
        <v>9E-05</v>
      </c>
      <c r="R288" s="186">
        <f>Q288*H288</f>
        <v>0.020997000000000002</v>
      </c>
      <c r="S288" s="186">
        <v>0</v>
      </c>
      <c r="T288" s="187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188" t="s">
        <v>141</v>
      </c>
      <c r="AT288" s="188" t="s">
        <v>137</v>
      </c>
      <c r="AU288" s="188" t="s">
        <v>89</v>
      </c>
      <c r="AY288" s="19" t="s">
        <v>135</v>
      </c>
      <c r="BE288" s="189">
        <f>IF(N288="základní",J288,0)</f>
        <v>0</v>
      </c>
      <c r="BF288" s="189">
        <f>IF(N288="snížená",J288,0)</f>
        <v>0</v>
      </c>
      <c r="BG288" s="189">
        <f>IF(N288="zákl. přenesená",J288,0)</f>
        <v>0</v>
      </c>
      <c r="BH288" s="189">
        <f>IF(N288="sníž. přenesená",J288,0)</f>
        <v>0</v>
      </c>
      <c r="BI288" s="189">
        <f>IF(N288="nulová",J288,0)</f>
        <v>0</v>
      </c>
      <c r="BJ288" s="19" t="s">
        <v>87</v>
      </c>
      <c r="BK288" s="189">
        <f>ROUND(I288*H288,2)</f>
        <v>0</v>
      </c>
      <c r="BL288" s="19" t="s">
        <v>141</v>
      </c>
      <c r="BM288" s="188" t="s">
        <v>468</v>
      </c>
    </row>
    <row r="289" spans="2:51" s="13" customFormat="1" ht="12">
      <c r="B289" s="190"/>
      <c r="C289" s="191"/>
      <c r="D289" s="192" t="s">
        <v>143</v>
      </c>
      <c r="E289" s="193" t="s">
        <v>39</v>
      </c>
      <c r="F289" s="194" t="s">
        <v>469</v>
      </c>
      <c r="G289" s="191"/>
      <c r="H289" s="195">
        <v>233.3</v>
      </c>
      <c r="I289" s="196"/>
      <c r="J289" s="191"/>
      <c r="K289" s="191"/>
      <c r="L289" s="197"/>
      <c r="M289" s="198"/>
      <c r="N289" s="199"/>
      <c r="O289" s="199"/>
      <c r="P289" s="199"/>
      <c r="Q289" s="199"/>
      <c r="R289" s="199"/>
      <c r="S289" s="199"/>
      <c r="T289" s="200"/>
      <c r="AT289" s="201" t="s">
        <v>143</v>
      </c>
      <c r="AU289" s="201" t="s">
        <v>89</v>
      </c>
      <c r="AV289" s="13" t="s">
        <v>89</v>
      </c>
      <c r="AW289" s="13" t="s">
        <v>40</v>
      </c>
      <c r="AX289" s="13" t="s">
        <v>79</v>
      </c>
      <c r="AY289" s="201" t="s">
        <v>135</v>
      </c>
    </row>
    <row r="290" spans="2:51" s="14" customFormat="1" ht="12">
      <c r="B290" s="202"/>
      <c r="C290" s="203"/>
      <c r="D290" s="192" t="s">
        <v>143</v>
      </c>
      <c r="E290" s="204" t="s">
        <v>39</v>
      </c>
      <c r="F290" s="205" t="s">
        <v>149</v>
      </c>
      <c r="G290" s="203"/>
      <c r="H290" s="206">
        <v>233.3</v>
      </c>
      <c r="I290" s="207"/>
      <c r="J290" s="203"/>
      <c r="K290" s="203"/>
      <c r="L290" s="208"/>
      <c r="M290" s="209"/>
      <c r="N290" s="210"/>
      <c r="O290" s="210"/>
      <c r="P290" s="210"/>
      <c r="Q290" s="210"/>
      <c r="R290" s="210"/>
      <c r="S290" s="210"/>
      <c r="T290" s="211"/>
      <c r="AT290" s="212" t="s">
        <v>143</v>
      </c>
      <c r="AU290" s="212" t="s">
        <v>89</v>
      </c>
      <c r="AV290" s="14" t="s">
        <v>141</v>
      </c>
      <c r="AW290" s="14" t="s">
        <v>40</v>
      </c>
      <c r="AX290" s="14" t="s">
        <v>87</v>
      </c>
      <c r="AY290" s="212" t="s">
        <v>135</v>
      </c>
    </row>
    <row r="291" spans="1:65" s="2" customFormat="1" ht="14.45" customHeight="1">
      <c r="A291" s="37"/>
      <c r="B291" s="38"/>
      <c r="C291" s="177" t="s">
        <v>470</v>
      </c>
      <c r="D291" s="177" t="s">
        <v>137</v>
      </c>
      <c r="E291" s="178" t="s">
        <v>471</v>
      </c>
      <c r="F291" s="179" t="s">
        <v>472</v>
      </c>
      <c r="G291" s="180" t="s">
        <v>95</v>
      </c>
      <c r="H291" s="181">
        <v>160.7</v>
      </c>
      <c r="I291" s="182"/>
      <c r="J291" s="183">
        <f>ROUND(I291*H291,2)</f>
        <v>0</v>
      </c>
      <c r="K291" s="179" t="s">
        <v>140</v>
      </c>
      <c r="L291" s="42"/>
      <c r="M291" s="184" t="s">
        <v>39</v>
      </c>
      <c r="N291" s="185" t="s">
        <v>50</v>
      </c>
      <c r="O291" s="67"/>
      <c r="P291" s="186">
        <f>O291*H291</f>
        <v>0</v>
      </c>
      <c r="Q291" s="186">
        <v>0.00069</v>
      </c>
      <c r="R291" s="186">
        <f>Q291*H291</f>
        <v>0.11088299999999998</v>
      </c>
      <c r="S291" s="186">
        <v>0</v>
      </c>
      <c r="T291" s="187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188" t="s">
        <v>141</v>
      </c>
      <c r="AT291" s="188" t="s">
        <v>137</v>
      </c>
      <c r="AU291" s="188" t="s">
        <v>89</v>
      </c>
      <c r="AY291" s="19" t="s">
        <v>135</v>
      </c>
      <c r="BE291" s="189">
        <f>IF(N291="základní",J291,0)</f>
        <v>0</v>
      </c>
      <c r="BF291" s="189">
        <f>IF(N291="snížená",J291,0)</f>
        <v>0</v>
      </c>
      <c r="BG291" s="189">
        <f>IF(N291="zákl. přenesená",J291,0)</f>
        <v>0</v>
      </c>
      <c r="BH291" s="189">
        <f>IF(N291="sníž. přenesená",J291,0)</f>
        <v>0</v>
      </c>
      <c r="BI291" s="189">
        <f>IF(N291="nulová",J291,0)</f>
        <v>0</v>
      </c>
      <c r="BJ291" s="19" t="s">
        <v>87</v>
      </c>
      <c r="BK291" s="189">
        <f>ROUND(I291*H291,2)</f>
        <v>0</v>
      </c>
      <c r="BL291" s="19" t="s">
        <v>141</v>
      </c>
      <c r="BM291" s="188" t="s">
        <v>473</v>
      </c>
    </row>
    <row r="292" spans="2:51" s="13" customFormat="1" ht="12">
      <c r="B292" s="190"/>
      <c r="C292" s="191"/>
      <c r="D292" s="192" t="s">
        <v>143</v>
      </c>
      <c r="E292" s="193" t="s">
        <v>39</v>
      </c>
      <c r="F292" s="194" t="s">
        <v>97</v>
      </c>
      <c r="G292" s="191"/>
      <c r="H292" s="195">
        <v>115.94</v>
      </c>
      <c r="I292" s="196"/>
      <c r="J292" s="191"/>
      <c r="K292" s="191"/>
      <c r="L292" s="197"/>
      <c r="M292" s="198"/>
      <c r="N292" s="199"/>
      <c r="O292" s="199"/>
      <c r="P292" s="199"/>
      <c r="Q292" s="199"/>
      <c r="R292" s="199"/>
      <c r="S292" s="199"/>
      <c r="T292" s="200"/>
      <c r="AT292" s="201" t="s">
        <v>143</v>
      </c>
      <c r="AU292" s="201" t="s">
        <v>89</v>
      </c>
      <c r="AV292" s="13" t="s">
        <v>89</v>
      </c>
      <c r="AW292" s="13" t="s">
        <v>40</v>
      </c>
      <c r="AX292" s="13" t="s">
        <v>79</v>
      </c>
      <c r="AY292" s="201" t="s">
        <v>135</v>
      </c>
    </row>
    <row r="293" spans="2:51" s="13" customFormat="1" ht="12">
      <c r="B293" s="190"/>
      <c r="C293" s="191"/>
      <c r="D293" s="192" t="s">
        <v>143</v>
      </c>
      <c r="E293" s="193" t="s">
        <v>39</v>
      </c>
      <c r="F293" s="194" t="s">
        <v>474</v>
      </c>
      <c r="G293" s="191"/>
      <c r="H293" s="195">
        <v>44.76</v>
      </c>
      <c r="I293" s="196"/>
      <c r="J293" s="191"/>
      <c r="K293" s="191"/>
      <c r="L293" s="197"/>
      <c r="M293" s="198"/>
      <c r="N293" s="199"/>
      <c r="O293" s="199"/>
      <c r="P293" s="199"/>
      <c r="Q293" s="199"/>
      <c r="R293" s="199"/>
      <c r="S293" s="199"/>
      <c r="T293" s="200"/>
      <c r="AT293" s="201" t="s">
        <v>143</v>
      </c>
      <c r="AU293" s="201" t="s">
        <v>89</v>
      </c>
      <c r="AV293" s="13" t="s">
        <v>89</v>
      </c>
      <c r="AW293" s="13" t="s">
        <v>40</v>
      </c>
      <c r="AX293" s="13" t="s">
        <v>79</v>
      </c>
      <c r="AY293" s="201" t="s">
        <v>135</v>
      </c>
    </row>
    <row r="294" spans="2:51" s="14" customFormat="1" ht="12">
      <c r="B294" s="202"/>
      <c r="C294" s="203"/>
      <c r="D294" s="192" t="s">
        <v>143</v>
      </c>
      <c r="E294" s="204" t="s">
        <v>39</v>
      </c>
      <c r="F294" s="205" t="s">
        <v>149</v>
      </c>
      <c r="G294" s="203"/>
      <c r="H294" s="206">
        <v>160.7</v>
      </c>
      <c r="I294" s="207"/>
      <c r="J294" s="203"/>
      <c r="K294" s="203"/>
      <c r="L294" s="208"/>
      <c r="M294" s="209"/>
      <c r="N294" s="210"/>
      <c r="O294" s="210"/>
      <c r="P294" s="210"/>
      <c r="Q294" s="210"/>
      <c r="R294" s="210"/>
      <c r="S294" s="210"/>
      <c r="T294" s="211"/>
      <c r="AT294" s="212" t="s">
        <v>143</v>
      </c>
      <c r="AU294" s="212" t="s">
        <v>89</v>
      </c>
      <c r="AV294" s="14" t="s">
        <v>141</v>
      </c>
      <c r="AW294" s="14" t="s">
        <v>40</v>
      </c>
      <c r="AX294" s="14" t="s">
        <v>87</v>
      </c>
      <c r="AY294" s="212" t="s">
        <v>135</v>
      </c>
    </row>
    <row r="295" spans="1:65" s="2" customFormat="1" ht="14.45" customHeight="1">
      <c r="A295" s="37"/>
      <c r="B295" s="38"/>
      <c r="C295" s="177" t="s">
        <v>475</v>
      </c>
      <c r="D295" s="177" t="s">
        <v>137</v>
      </c>
      <c r="E295" s="178" t="s">
        <v>476</v>
      </c>
      <c r="F295" s="179" t="s">
        <v>477</v>
      </c>
      <c r="G295" s="180" t="s">
        <v>189</v>
      </c>
      <c r="H295" s="181">
        <v>11.55</v>
      </c>
      <c r="I295" s="182"/>
      <c r="J295" s="183">
        <f>ROUND(I295*H295,2)</f>
        <v>0</v>
      </c>
      <c r="K295" s="179" t="s">
        <v>140</v>
      </c>
      <c r="L295" s="42"/>
      <c r="M295" s="184" t="s">
        <v>39</v>
      </c>
      <c r="N295" s="185" t="s">
        <v>50</v>
      </c>
      <c r="O295" s="67"/>
      <c r="P295" s="186">
        <f>O295*H295</f>
        <v>0</v>
      </c>
      <c r="Q295" s="186">
        <v>0</v>
      </c>
      <c r="R295" s="186">
        <f>Q295*H295</f>
        <v>0</v>
      </c>
      <c r="S295" s="186">
        <v>0</v>
      </c>
      <c r="T295" s="187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188" t="s">
        <v>141</v>
      </c>
      <c r="AT295" s="188" t="s">
        <v>137</v>
      </c>
      <c r="AU295" s="188" t="s">
        <v>89</v>
      </c>
      <c r="AY295" s="19" t="s">
        <v>135</v>
      </c>
      <c r="BE295" s="189">
        <f>IF(N295="základní",J295,0)</f>
        <v>0</v>
      </c>
      <c r="BF295" s="189">
        <f>IF(N295="snížená",J295,0)</f>
        <v>0</v>
      </c>
      <c r="BG295" s="189">
        <f>IF(N295="zákl. přenesená",J295,0)</f>
        <v>0</v>
      </c>
      <c r="BH295" s="189">
        <f>IF(N295="sníž. přenesená",J295,0)</f>
        <v>0</v>
      </c>
      <c r="BI295" s="189">
        <f>IF(N295="nulová",J295,0)</f>
        <v>0</v>
      </c>
      <c r="BJ295" s="19" t="s">
        <v>87</v>
      </c>
      <c r="BK295" s="189">
        <f>ROUND(I295*H295,2)</f>
        <v>0</v>
      </c>
      <c r="BL295" s="19" t="s">
        <v>141</v>
      </c>
      <c r="BM295" s="188" t="s">
        <v>478</v>
      </c>
    </row>
    <row r="296" spans="2:51" s="13" customFormat="1" ht="12">
      <c r="B296" s="190"/>
      <c r="C296" s="191"/>
      <c r="D296" s="192" t="s">
        <v>143</v>
      </c>
      <c r="E296" s="193" t="s">
        <v>39</v>
      </c>
      <c r="F296" s="194" t="s">
        <v>464</v>
      </c>
      <c r="G296" s="191"/>
      <c r="H296" s="195">
        <v>11.55</v>
      </c>
      <c r="I296" s="196"/>
      <c r="J296" s="191"/>
      <c r="K296" s="191"/>
      <c r="L296" s="197"/>
      <c r="M296" s="198"/>
      <c r="N296" s="199"/>
      <c r="O296" s="199"/>
      <c r="P296" s="199"/>
      <c r="Q296" s="199"/>
      <c r="R296" s="199"/>
      <c r="S296" s="199"/>
      <c r="T296" s="200"/>
      <c r="AT296" s="201" t="s">
        <v>143</v>
      </c>
      <c r="AU296" s="201" t="s">
        <v>89</v>
      </c>
      <c r="AV296" s="13" t="s">
        <v>89</v>
      </c>
      <c r="AW296" s="13" t="s">
        <v>40</v>
      </c>
      <c r="AX296" s="13" t="s">
        <v>87</v>
      </c>
      <c r="AY296" s="201" t="s">
        <v>135</v>
      </c>
    </row>
    <row r="297" spans="1:65" s="2" customFormat="1" ht="14.45" customHeight="1">
      <c r="A297" s="37"/>
      <c r="B297" s="38"/>
      <c r="C297" s="177" t="s">
        <v>479</v>
      </c>
      <c r="D297" s="177" t="s">
        <v>137</v>
      </c>
      <c r="E297" s="178" t="s">
        <v>480</v>
      </c>
      <c r="F297" s="179" t="s">
        <v>481</v>
      </c>
      <c r="G297" s="180" t="s">
        <v>189</v>
      </c>
      <c r="H297" s="181">
        <v>11.55</v>
      </c>
      <c r="I297" s="182"/>
      <c r="J297" s="183">
        <f>ROUND(I297*H297,2)</f>
        <v>0</v>
      </c>
      <c r="K297" s="179" t="s">
        <v>140</v>
      </c>
      <c r="L297" s="42"/>
      <c r="M297" s="184" t="s">
        <v>39</v>
      </c>
      <c r="N297" s="185" t="s">
        <v>50</v>
      </c>
      <c r="O297" s="67"/>
      <c r="P297" s="186">
        <f>O297*H297</f>
        <v>0</v>
      </c>
      <c r="Q297" s="186">
        <v>0</v>
      </c>
      <c r="R297" s="186">
        <f>Q297*H297</f>
        <v>0</v>
      </c>
      <c r="S297" s="186">
        <v>0</v>
      </c>
      <c r="T297" s="187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188" t="s">
        <v>141</v>
      </c>
      <c r="AT297" s="188" t="s">
        <v>137</v>
      </c>
      <c r="AU297" s="188" t="s">
        <v>89</v>
      </c>
      <c r="AY297" s="19" t="s">
        <v>135</v>
      </c>
      <c r="BE297" s="189">
        <f>IF(N297="základní",J297,0)</f>
        <v>0</v>
      </c>
      <c r="BF297" s="189">
        <f>IF(N297="snížená",J297,0)</f>
        <v>0</v>
      </c>
      <c r="BG297" s="189">
        <f>IF(N297="zákl. přenesená",J297,0)</f>
        <v>0</v>
      </c>
      <c r="BH297" s="189">
        <f>IF(N297="sníž. přenesená",J297,0)</f>
        <v>0</v>
      </c>
      <c r="BI297" s="189">
        <f>IF(N297="nulová",J297,0)</f>
        <v>0</v>
      </c>
      <c r="BJ297" s="19" t="s">
        <v>87</v>
      </c>
      <c r="BK297" s="189">
        <f>ROUND(I297*H297,2)</f>
        <v>0</v>
      </c>
      <c r="BL297" s="19" t="s">
        <v>141</v>
      </c>
      <c r="BM297" s="188" t="s">
        <v>482</v>
      </c>
    </row>
    <row r="298" spans="2:51" s="13" customFormat="1" ht="12">
      <c r="B298" s="190"/>
      <c r="C298" s="191"/>
      <c r="D298" s="192" t="s">
        <v>143</v>
      </c>
      <c r="E298" s="193" t="s">
        <v>39</v>
      </c>
      <c r="F298" s="194" t="s">
        <v>483</v>
      </c>
      <c r="G298" s="191"/>
      <c r="H298" s="195">
        <v>11.55</v>
      </c>
      <c r="I298" s="196"/>
      <c r="J298" s="191"/>
      <c r="K298" s="191"/>
      <c r="L298" s="197"/>
      <c r="M298" s="198"/>
      <c r="N298" s="199"/>
      <c r="O298" s="199"/>
      <c r="P298" s="199"/>
      <c r="Q298" s="199"/>
      <c r="R298" s="199"/>
      <c r="S298" s="199"/>
      <c r="T298" s="200"/>
      <c r="AT298" s="201" t="s">
        <v>143</v>
      </c>
      <c r="AU298" s="201" t="s">
        <v>89</v>
      </c>
      <c r="AV298" s="13" t="s">
        <v>89</v>
      </c>
      <c r="AW298" s="13" t="s">
        <v>40</v>
      </c>
      <c r="AX298" s="13" t="s">
        <v>87</v>
      </c>
      <c r="AY298" s="201" t="s">
        <v>135</v>
      </c>
    </row>
    <row r="299" spans="1:65" s="2" customFormat="1" ht="14.45" customHeight="1">
      <c r="A299" s="37"/>
      <c r="B299" s="38"/>
      <c r="C299" s="177" t="s">
        <v>484</v>
      </c>
      <c r="D299" s="177" t="s">
        <v>137</v>
      </c>
      <c r="E299" s="178" t="s">
        <v>485</v>
      </c>
      <c r="F299" s="179" t="s">
        <v>486</v>
      </c>
      <c r="G299" s="180" t="s">
        <v>189</v>
      </c>
      <c r="H299" s="181">
        <v>16.7</v>
      </c>
      <c r="I299" s="182"/>
      <c r="J299" s="183">
        <f>ROUND(I299*H299,2)</f>
        <v>0</v>
      </c>
      <c r="K299" s="179" t="s">
        <v>140</v>
      </c>
      <c r="L299" s="42"/>
      <c r="M299" s="184" t="s">
        <v>39</v>
      </c>
      <c r="N299" s="185" t="s">
        <v>50</v>
      </c>
      <c r="O299" s="67"/>
      <c r="P299" s="186">
        <f>O299*H299</f>
        <v>0</v>
      </c>
      <c r="Q299" s="186">
        <v>0</v>
      </c>
      <c r="R299" s="186">
        <f>Q299*H299</f>
        <v>0</v>
      </c>
      <c r="S299" s="186">
        <v>0</v>
      </c>
      <c r="T299" s="187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188" t="s">
        <v>141</v>
      </c>
      <c r="AT299" s="188" t="s">
        <v>137</v>
      </c>
      <c r="AU299" s="188" t="s">
        <v>89</v>
      </c>
      <c r="AY299" s="19" t="s">
        <v>135</v>
      </c>
      <c r="BE299" s="189">
        <f>IF(N299="základní",J299,0)</f>
        <v>0</v>
      </c>
      <c r="BF299" s="189">
        <f>IF(N299="snížená",J299,0)</f>
        <v>0</v>
      </c>
      <c r="BG299" s="189">
        <f>IF(N299="zákl. přenesená",J299,0)</f>
        <v>0</v>
      </c>
      <c r="BH299" s="189">
        <f>IF(N299="sníž. přenesená",J299,0)</f>
        <v>0</v>
      </c>
      <c r="BI299" s="189">
        <f>IF(N299="nulová",J299,0)</f>
        <v>0</v>
      </c>
      <c r="BJ299" s="19" t="s">
        <v>87</v>
      </c>
      <c r="BK299" s="189">
        <f>ROUND(I299*H299,2)</f>
        <v>0</v>
      </c>
      <c r="BL299" s="19" t="s">
        <v>141</v>
      </c>
      <c r="BM299" s="188" t="s">
        <v>487</v>
      </c>
    </row>
    <row r="300" spans="2:51" s="13" customFormat="1" ht="12">
      <c r="B300" s="190"/>
      <c r="C300" s="191"/>
      <c r="D300" s="192" t="s">
        <v>143</v>
      </c>
      <c r="E300" s="193" t="s">
        <v>39</v>
      </c>
      <c r="F300" s="194" t="s">
        <v>488</v>
      </c>
      <c r="G300" s="191"/>
      <c r="H300" s="195">
        <v>11.55</v>
      </c>
      <c r="I300" s="196"/>
      <c r="J300" s="191"/>
      <c r="K300" s="191"/>
      <c r="L300" s="197"/>
      <c r="M300" s="198"/>
      <c r="N300" s="199"/>
      <c r="O300" s="199"/>
      <c r="P300" s="199"/>
      <c r="Q300" s="199"/>
      <c r="R300" s="199"/>
      <c r="S300" s="199"/>
      <c r="T300" s="200"/>
      <c r="AT300" s="201" t="s">
        <v>143</v>
      </c>
      <c r="AU300" s="201" t="s">
        <v>89</v>
      </c>
      <c r="AV300" s="13" t="s">
        <v>89</v>
      </c>
      <c r="AW300" s="13" t="s">
        <v>40</v>
      </c>
      <c r="AX300" s="13" t="s">
        <v>79</v>
      </c>
      <c r="AY300" s="201" t="s">
        <v>135</v>
      </c>
    </row>
    <row r="301" spans="2:51" s="13" customFormat="1" ht="12">
      <c r="B301" s="190"/>
      <c r="C301" s="191"/>
      <c r="D301" s="192" t="s">
        <v>143</v>
      </c>
      <c r="E301" s="193" t="s">
        <v>39</v>
      </c>
      <c r="F301" s="194" t="s">
        <v>489</v>
      </c>
      <c r="G301" s="191"/>
      <c r="H301" s="195">
        <v>5.15</v>
      </c>
      <c r="I301" s="196"/>
      <c r="J301" s="191"/>
      <c r="K301" s="191"/>
      <c r="L301" s="197"/>
      <c r="M301" s="198"/>
      <c r="N301" s="199"/>
      <c r="O301" s="199"/>
      <c r="P301" s="199"/>
      <c r="Q301" s="199"/>
      <c r="R301" s="199"/>
      <c r="S301" s="199"/>
      <c r="T301" s="200"/>
      <c r="AT301" s="201" t="s">
        <v>143</v>
      </c>
      <c r="AU301" s="201" t="s">
        <v>89</v>
      </c>
      <c r="AV301" s="13" t="s">
        <v>89</v>
      </c>
      <c r="AW301" s="13" t="s">
        <v>40</v>
      </c>
      <c r="AX301" s="13" t="s">
        <v>79</v>
      </c>
      <c r="AY301" s="201" t="s">
        <v>135</v>
      </c>
    </row>
    <row r="302" spans="2:51" s="14" customFormat="1" ht="12">
      <c r="B302" s="202"/>
      <c r="C302" s="203"/>
      <c r="D302" s="192" t="s">
        <v>143</v>
      </c>
      <c r="E302" s="204" t="s">
        <v>39</v>
      </c>
      <c r="F302" s="205" t="s">
        <v>149</v>
      </c>
      <c r="G302" s="203"/>
      <c r="H302" s="206">
        <v>16.7</v>
      </c>
      <c r="I302" s="207"/>
      <c r="J302" s="203"/>
      <c r="K302" s="203"/>
      <c r="L302" s="208"/>
      <c r="M302" s="209"/>
      <c r="N302" s="210"/>
      <c r="O302" s="210"/>
      <c r="P302" s="210"/>
      <c r="Q302" s="210"/>
      <c r="R302" s="210"/>
      <c r="S302" s="210"/>
      <c r="T302" s="211"/>
      <c r="AT302" s="212" t="s">
        <v>143</v>
      </c>
      <c r="AU302" s="212" t="s">
        <v>89</v>
      </c>
      <c r="AV302" s="14" t="s">
        <v>141</v>
      </c>
      <c r="AW302" s="14" t="s">
        <v>40</v>
      </c>
      <c r="AX302" s="14" t="s">
        <v>87</v>
      </c>
      <c r="AY302" s="212" t="s">
        <v>135</v>
      </c>
    </row>
    <row r="303" spans="1:65" s="2" customFormat="1" ht="14.45" customHeight="1">
      <c r="A303" s="37"/>
      <c r="B303" s="38"/>
      <c r="C303" s="177" t="s">
        <v>490</v>
      </c>
      <c r="D303" s="177" t="s">
        <v>137</v>
      </c>
      <c r="E303" s="178" t="s">
        <v>491</v>
      </c>
      <c r="F303" s="179" t="s">
        <v>492</v>
      </c>
      <c r="G303" s="180" t="s">
        <v>189</v>
      </c>
      <c r="H303" s="181">
        <v>9.3</v>
      </c>
      <c r="I303" s="182"/>
      <c r="J303" s="183">
        <f>ROUND(I303*H303,2)</f>
        <v>0</v>
      </c>
      <c r="K303" s="179" t="s">
        <v>140</v>
      </c>
      <c r="L303" s="42"/>
      <c r="M303" s="184" t="s">
        <v>39</v>
      </c>
      <c r="N303" s="185" t="s">
        <v>50</v>
      </c>
      <c r="O303" s="67"/>
      <c r="P303" s="186">
        <f>O303*H303</f>
        <v>0</v>
      </c>
      <c r="Q303" s="186">
        <v>3E-05</v>
      </c>
      <c r="R303" s="186">
        <f>Q303*H303</f>
        <v>0.000279</v>
      </c>
      <c r="S303" s="186">
        <v>0</v>
      </c>
      <c r="T303" s="187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188" t="s">
        <v>141</v>
      </c>
      <c r="AT303" s="188" t="s">
        <v>137</v>
      </c>
      <c r="AU303" s="188" t="s">
        <v>89</v>
      </c>
      <c r="AY303" s="19" t="s">
        <v>135</v>
      </c>
      <c r="BE303" s="189">
        <f>IF(N303="základní",J303,0)</f>
        <v>0</v>
      </c>
      <c r="BF303" s="189">
        <f>IF(N303="snížená",J303,0)</f>
        <v>0</v>
      </c>
      <c r="BG303" s="189">
        <f>IF(N303="zákl. přenesená",J303,0)</f>
        <v>0</v>
      </c>
      <c r="BH303" s="189">
        <f>IF(N303="sníž. přenesená",J303,0)</f>
        <v>0</v>
      </c>
      <c r="BI303" s="189">
        <f>IF(N303="nulová",J303,0)</f>
        <v>0</v>
      </c>
      <c r="BJ303" s="19" t="s">
        <v>87</v>
      </c>
      <c r="BK303" s="189">
        <f>ROUND(I303*H303,2)</f>
        <v>0</v>
      </c>
      <c r="BL303" s="19" t="s">
        <v>141</v>
      </c>
      <c r="BM303" s="188" t="s">
        <v>493</v>
      </c>
    </row>
    <row r="304" spans="2:51" s="13" customFormat="1" ht="12">
      <c r="B304" s="190"/>
      <c r="C304" s="191"/>
      <c r="D304" s="192" t="s">
        <v>143</v>
      </c>
      <c r="E304" s="193" t="s">
        <v>39</v>
      </c>
      <c r="F304" s="194" t="s">
        <v>494</v>
      </c>
      <c r="G304" s="191"/>
      <c r="H304" s="195">
        <v>9.3</v>
      </c>
      <c r="I304" s="196"/>
      <c r="J304" s="191"/>
      <c r="K304" s="191"/>
      <c r="L304" s="197"/>
      <c r="M304" s="198"/>
      <c r="N304" s="199"/>
      <c r="O304" s="199"/>
      <c r="P304" s="199"/>
      <c r="Q304" s="199"/>
      <c r="R304" s="199"/>
      <c r="S304" s="199"/>
      <c r="T304" s="200"/>
      <c r="AT304" s="201" t="s">
        <v>143</v>
      </c>
      <c r="AU304" s="201" t="s">
        <v>89</v>
      </c>
      <c r="AV304" s="13" t="s">
        <v>89</v>
      </c>
      <c r="AW304" s="13" t="s">
        <v>40</v>
      </c>
      <c r="AX304" s="13" t="s">
        <v>87</v>
      </c>
      <c r="AY304" s="201" t="s">
        <v>135</v>
      </c>
    </row>
    <row r="305" spans="1:65" s="2" customFormat="1" ht="24.2" customHeight="1">
      <c r="A305" s="37"/>
      <c r="B305" s="38"/>
      <c r="C305" s="177" t="s">
        <v>495</v>
      </c>
      <c r="D305" s="177" t="s">
        <v>137</v>
      </c>
      <c r="E305" s="178" t="s">
        <v>496</v>
      </c>
      <c r="F305" s="179" t="s">
        <v>497</v>
      </c>
      <c r="G305" s="180" t="s">
        <v>189</v>
      </c>
      <c r="H305" s="181">
        <v>14</v>
      </c>
      <c r="I305" s="182"/>
      <c r="J305" s="183">
        <f>ROUND(I305*H305,2)</f>
        <v>0</v>
      </c>
      <c r="K305" s="179" t="s">
        <v>140</v>
      </c>
      <c r="L305" s="42"/>
      <c r="M305" s="184" t="s">
        <v>39</v>
      </c>
      <c r="N305" s="185" t="s">
        <v>50</v>
      </c>
      <c r="O305" s="67"/>
      <c r="P305" s="186">
        <f>O305*H305</f>
        <v>0</v>
      </c>
      <c r="Q305" s="186">
        <v>0.13096</v>
      </c>
      <c r="R305" s="186">
        <f>Q305*H305</f>
        <v>1.83344</v>
      </c>
      <c r="S305" s="186">
        <v>0</v>
      </c>
      <c r="T305" s="187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188" t="s">
        <v>141</v>
      </c>
      <c r="AT305" s="188" t="s">
        <v>137</v>
      </c>
      <c r="AU305" s="188" t="s">
        <v>89</v>
      </c>
      <c r="AY305" s="19" t="s">
        <v>135</v>
      </c>
      <c r="BE305" s="189">
        <f>IF(N305="základní",J305,0)</f>
        <v>0</v>
      </c>
      <c r="BF305" s="189">
        <f>IF(N305="snížená",J305,0)</f>
        <v>0</v>
      </c>
      <c r="BG305" s="189">
        <f>IF(N305="zákl. přenesená",J305,0)</f>
        <v>0</v>
      </c>
      <c r="BH305" s="189">
        <f>IF(N305="sníž. přenesená",J305,0)</f>
        <v>0</v>
      </c>
      <c r="BI305" s="189">
        <f>IF(N305="nulová",J305,0)</f>
        <v>0</v>
      </c>
      <c r="BJ305" s="19" t="s">
        <v>87</v>
      </c>
      <c r="BK305" s="189">
        <f>ROUND(I305*H305,2)</f>
        <v>0</v>
      </c>
      <c r="BL305" s="19" t="s">
        <v>141</v>
      </c>
      <c r="BM305" s="188" t="s">
        <v>498</v>
      </c>
    </row>
    <row r="306" spans="1:65" s="2" customFormat="1" ht="14.45" customHeight="1">
      <c r="A306" s="37"/>
      <c r="B306" s="38"/>
      <c r="C306" s="234" t="s">
        <v>499</v>
      </c>
      <c r="D306" s="234" t="s">
        <v>302</v>
      </c>
      <c r="E306" s="235" t="s">
        <v>500</v>
      </c>
      <c r="F306" s="236" t="s">
        <v>501</v>
      </c>
      <c r="G306" s="237" t="s">
        <v>502</v>
      </c>
      <c r="H306" s="238">
        <v>51.408</v>
      </c>
      <c r="I306" s="239"/>
      <c r="J306" s="240">
        <f>ROUND(I306*H306,2)</f>
        <v>0</v>
      </c>
      <c r="K306" s="236" t="s">
        <v>140</v>
      </c>
      <c r="L306" s="241"/>
      <c r="M306" s="242" t="s">
        <v>39</v>
      </c>
      <c r="N306" s="243" t="s">
        <v>50</v>
      </c>
      <c r="O306" s="67"/>
      <c r="P306" s="186">
        <f>O306*H306</f>
        <v>0</v>
      </c>
      <c r="Q306" s="186">
        <v>0.0095</v>
      </c>
      <c r="R306" s="186">
        <f>Q306*H306</f>
        <v>0.488376</v>
      </c>
      <c r="S306" s="186">
        <v>0</v>
      </c>
      <c r="T306" s="187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188" t="s">
        <v>177</v>
      </c>
      <c r="AT306" s="188" t="s">
        <v>302</v>
      </c>
      <c r="AU306" s="188" t="s">
        <v>89</v>
      </c>
      <c r="AY306" s="19" t="s">
        <v>135</v>
      </c>
      <c r="BE306" s="189">
        <f>IF(N306="základní",J306,0)</f>
        <v>0</v>
      </c>
      <c r="BF306" s="189">
        <f>IF(N306="snížená",J306,0)</f>
        <v>0</v>
      </c>
      <c r="BG306" s="189">
        <f>IF(N306="zákl. přenesená",J306,0)</f>
        <v>0</v>
      </c>
      <c r="BH306" s="189">
        <f>IF(N306="sníž. přenesená",J306,0)</f>
        <v>0</v>
      </c>
      <c r="BI306" s="189">
        <f>IF(N306="nulová",J306,0)</f>
        <v>0</v>
      </c>
      <c r="BJ306" s="19" t="s">
        <v>87</v>
      </c>
      <c r="BK306" s="189">
        <f>ROUND(I306*H306,2)</f>
        <v>0</v>
      </c>
      <c r="BL306" s="19" t="s">
        <v>141</v>
      </c>
      <c r="BM306" s="188" t="s">
        <v>503</v>
      </c>
    </row>
    <row r="307" spans="2:51" s="13" customFormat="1" ht="12">
      <c r="B307" s="190"/>
      <c r="C307" s="191"/>
      <c r="D307" s="192" t="s">
        <v>143</v>
      </c>
      <c r="E307" s="193" t="s">
        <v>39</v>
      </c>
      <c r="F307" s="194" t="s">
        <v>504</v>
      </c>
      <c r="G307" s="191"/>
      <c r="H307" s="195">
        <v>51.408</v>
      </c>
      <c r="I307" s="196"/>
      <c r="J307" s="191"/>
      <c r="K307" s="191"/>
      <c r="L307" s="197"/>
      <c r="M307" s="198"/>
      <c r="N307" s="199"/>
      <c r="O307" s="199"/>
      <c r="P307" s="199"/>
      <c r="Q307" s="199"/>
      <c r="R307" s="199"/>
      <c r="S307" s="199"/>
      <c r="T307" s="200"/>
      <c r="AT307" s="201" t="s">
        <v>143</v>
      </c>
      <c r="AU307" s="201" t="s">
        <v>89</v>
      </c>
      <c r="AV307" s="13" t="s">
        <v>89</v>
      </c>
      <c r="AW307" s="13" t="s">
        <v>40</v>
      </c>
      <c r="AX307" s="13" t="s">
        <v>87</v>
      </c>
      <c r="AY307" s="201" t="s">
        <v>135</v>
      </c>
    </row>
    <row r="308" spans="1:65" s="2" customFormat="1" ht="24.2" customHeight="1">
      <c r="A308" s="37"/>
      <c r="B308" s="38"/>
      <c r="C308" s="177" t="s">
        <v>505</v>
      </c>
      <c r="D308" s="177" t="s">
        <v>137</v>
      </c>
      <c r="E308" s="178" t="s">
        <v>506</v>
      </c>
      <c r="F308" s="179" t="s">
        <v>507</v>
      </c>
      <c r="G308" s="180" t="s">
        <v>189</v>
      </c>
      <c r="H308" s="181">
        <v>16.75</v>
      </c>
      <c r="I308" s="182"/>
      <c r="J308" s="183">
        <f>ROUND(I308*H308,2)</f>
        <v>0</v>
      </c>
      <c r="K308" s="179" t="s">
        <v>140</v>
      </c>
      <c r="L308" s="42"/>
      <c r="M308" s="184" t="s">
        <v>39</v>
      </c>
      <c r="N308" s="185" t="s">
        <v>50</v>
      </c>
      <c r="O308" s="67"/>
      <c r="P308" s="186">
        <f>O308*H308</f>
        <v>0</v>
      </c>
      <c r="Q308" s="186">
        <v>0</v>
      </c>
      <c r="R308" s="186">
        <f>Q308*H308</f>
        <v>0</v>
      </c>
      <c r="S308" s="186">
        <v>0.753</v>
      </c>
      <c r="T308" s="187">
        <f>S308*H308</f>
        <v>12.61275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188" t="s">
        <v>141</v>
      </c>
      <c r="AT308" s="188" t="s">
        <v>137</v>
      </c>
      <c r="AU308" s="188" t="s">
        <v>89</v>
      </c>
      <c r="AY308" s="19" t="s">
        <v>135</v>
      </c>
      <c r="BE308" s="189">
        <f>IF(N308="základní",J308,0)</f>
        <v>0</v>
      </c>
      <c r="BF308" s="189">
        <f>IF(N308="snížená",J308,0)</f>
        <v>0</v>
      </c>
      <c r="BG308" s="189">
        <f>IF(N308="zákl. přenesená",J308,0)</f>
        <v>0</v>
      </c>
      <c r="BH308" s="189">
        <f>IF(N308="sníž. přenesená",J308,0)</f>
        <v>0</v>
      </c>
      <c r="BI308" s="189">
        <f>IF(N308="nulová",J308,0)</f>
        <v>0</v>
      </c>
      <c r="BJ308" s="19" t="s">
        <v>87</v>
      </c>
      <c r="BK308" s="189">
        <f>ROUND(I308*H308,2)</f>
        <v>0</v>
      </c>
      <c r="BL308" s="19" t="s">
        <v>141</v>
      </c>
      <c r="BM308" s="188" t="s">
        <v>508</v>
      </c>
    </row>
    <row r="309" spans="2:51" s="13" customFormat="1" ht="12">
      <c r="B309" s="190"/>
      <c r="C309" s="191"/>
      <c r="D309" s="192" t="s">
        <v>143</v>
      </c>
      <c r="E309" s="193" t="s">
        <v>39</v>
      </c>
      <c r="F309" s="194" t="s">
        <v>509</v>
      </c>
      <c r="G309" s="191"/>
      <c r="H309" s="195">
        <v>16.75</v>
      </c>
      <c r="I309" s="196"/>
      <c r="J309" s="191"/>
      <c r="K309" s="191"/>
      <c r="L309" s="197"/>
      <c r="M309" s="198"/>
      <c r="N309" s="199"/>
      <c r="O309" s="199"/>
      <c r="P309" s="199"/>
      <c r="Q309" s="199"/>
      <c r="R309" s="199"/>
      <c r="S309" s="199"/>
      <c r="T309" s="200"/>
      <c r="AT309" s="201" t="s">
        <v>143</v>
      </c>
      <c r="AU309" s="201" t="s">
        <v>89</v>
      </c>
      <c r="AV309" s="13" t="s">
        <v>89</v>
      </c>
      <c r="AW309" s="13" t="s">
        <v>40</v>
      </c>
      <c r="AX309" s="13" t="s">
        <v>87</v>
      </c>
      <c r="AY309" s="201" t="s">
        <v>135</v>
      </c>
    </row>
    <row r="310" spans="1:65" s="2" customFormat="1" ht="37.9" customHeight="1">
      <c r="A310" s="37"/>
      <c r="B310" s="38"/>
      <c r="C310" s="177" t="s">
        <v>510</v>
      </c>
      <c r="D310" s="177" t="s">
        <v>137</v>
      </c>
      <c r="E310" s="178" t="s">
        <v>511</v>
      </c>
      <c r="F310" s="179" t="s">
        <v>512</v>
      </c>
      <c r="G310" s="180" t="s">
        <v>189</v>
      </c>
      <c r="H310" s="181">
        <v>1.85</v>
      </c>
      <c r="I310" s="182"/>
      <c r="J310" s="183">
        <f>ROUND(I310*H310,2)</f>
        <v>0</v>
      </c>
      <c r="K310" s="179" t="s">
        <v>140</v>
      </c>
      <c r="L310" s="42"/>
      <c r="M310" s="184" t="s">
        <v>39</v>
      </c>
      <c r="N310" s="185" t="s">
        <v>50</v>
      </c>
      <c r="O310" s="67"/>
      <c r="P310" s="186">
        <f>O310*H310</f>
        <v>0</v>
      </c>
      <c r="Q310" s="186">
        <v>0</v>
      </c>
      <c r="R310" s="186">
        <f>Q310*H310</f>
        <v>0</v>
      </c>
      <c r="S310" s="186">
        <v>0.9</v>
      </c>
      <c r="T310" s="187">
        <f>S310*H310</f>
        <v>1.665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188" t="s">
        <v>141</v>
      </c>
      <c r="AT310" s="188" t="s">
        <v>137</v>
      </c>
      <c r="AU310" s="188" t="s">
        <v>89</v>
      </c>
      <c r="AY310" s="19" t="s">
        <v>135</v>
      </c>
      <c r="BE310" s="189">
        <f>IF(N310="základní",J310,0)</f>
        <v>0</v>
      </c>
      <c r="BF310" s="189">
        <f>IF(N310="snížená",J310,0)</f>
        <v>0</v>
      </c>
      <c r="BG310" s="189">
        <f>IF(N310="zákl. přenesená",J310,0)</f>
        <v>0</v>
      </c>
      <c r="BH310" s="189">
        <f>IF(N310="sníž. přenesená",J310,0)</f>
        <v>0</v>
      </c>
      <c r="BI310" s="189">
        <f>IF(N310="nulová",J310,0)</f>
        <v>0</v>
      </c>
      <c r="BJ310" s="19" t="s">
        <v>87</v>
      </c>
      <c r="BK310" s="189">
        <f>ROUND(I310*H310,2)</f>
        <v>0</v>
      </c>
      <c r="BL310" s="19" t="s">
        <v>141</v>
      </c>
      <c r="BM310" s="188" t="s">
        <v>513</v>
      </c>
    </row>
    <row r="311" spans="2:51" s="13" customFormat="1" ht="12">
      <c r="B311" s="190"/>
      <c r="C311" s="191"/>
      <c r="D311" s="192" t="s">
        <v>143</v>
      </c>
      <c r="E311" s="193" t="s">
        <v>39</v>
      </c>
      <c r="F311" s="194" t="s">
        <v>514</v>
      </c>
      <c r="G311" s="191"/>
      <c r="H311" s="195">
        <v>1.85</v>
      </c>
      <c r="I311" s="196"/>
      <c r="J311" s="191"/>
      <c r="K311" s="191"/>
      <c r="L311" s="197"/>
      <c r="M311" s="198"/>
      <c r="N311" s="199"/>
      <c r="O311" s="199"/>
      <c r="P311" s="199"/>
      <c r="Q311" s="199"/>
      <c r="R311" s="199"/>
      <c r="S311" s="199"/>
      <c r="T311" s="200"/>
      <c r="AT311" s="201" t="s">
        <v>143</v>
      </c>
      <c r="AU311" s="201" t="s">
        <v>89</v>
      </c>
      <c r="AV311" s="13" t="s">
        <v>89</v>
      </c>
      <c r="AW311" s="13" t="s">
        <v>40</v>
      </c>
      <c r="AX311" s="13" t="s">
        <v>87</v>
      </c>
      <c r="AY311" s="201" t="s">
        <v>135</v>
      </c>
    </row>
    <row r="312" spans="2:63" s="12" customFormat="1" ht="22.9" customHeight="1">
      <c r="B312" s="161"/>
      <c r="C312" s="162"/>
      <c r="D312" s="163" t="s">
        <v>78</v>
      </c>
      <c r="E312" s="175" t="s">
        <v>515</v>
      </c>
      <c r="F312" s="175" t="s">
        <v>516</v>
      </c>
      <c r="G312" s="162"/>
      <c r="H312" s="162"/>
      <c r="I312" s="165"/>
      <c r="J312" s="176">
        <f>BK312</f>
        <v>0</v>
      </c>
      <c r="K312" s="162"/>
      <c r="L312" s="167"/>
      <c r="M312" s="168"/>
      <c r="N312" s="169"/>
      <c r="O312" s="169"/>
      <c r="P312" s="170">
        <f>SUM(P313:P323)</f>
        <v>0</v>
      </c>
      <c r="Q312" s="169"/>
      <c r="R312" s="170">
        <f>SUM(R313:R323)</f>
        <v>0</v>
      </c>
      <c r="S312" s="169"/>
      <c r="T312" s="171">
        <f>SUM(T313:T323)</f>
        <v>0</v>
      </c>
      <c r="AR312" s="172" t="s">
        <v>87</v>
      </c>
      <c r="AT312" s="173" t="s">
        <v>78</v>
      </c>
      <c r="AU312" s="173" t="s">
        <v>87</v>
      </c>
      <c r="AY312" s="172" t="s">
        <v>135</v>
      </c>
      <c r="BK312" s="174">
        <f>SUM(BK313:BK323)</f>
        <v>0</v>
      </c>
    </row>
    <row r="313" spans="1:65" s="2" customFormat="1" ht="24.2" customHeight="1">
      <c r="A313" s="37"/>
      <c r="B313" s="38"/>
      <c r="C313" s="177" t="s">
        <v>517</v>
      </c>
      <c r="D313" s="177" t="s">
        <v>137</v>
      </c>
      <c r="E313" s="178" t="s">
        <v>518</v>
      </c>
      <c r="F313" s="179" t="s">
        <v>519</v>
      </c>
      <c r="G313" s="180" t="s">
        <v>276</v>
      </c>
      <c r="H313" s="181">
        <v>158.554</v>
      </c>
      <c r="I313" s="182"/>
      <c r="J313" s="183">
        <f>ROUND(I313*H313,2)</f>
        <v>0</v>
      </c>
      <c r="K313" s="179" t="s">
        <v>140</v>
      </c>
      <c r="L313" s="42"/>
      <c r="M313" s="184" t="s">
        <v>39</v>
      </c>
      <c r="N313" s="185" t="s">
        <v>50</v>
      </c>
      <c r="O313" s="67"/>
      <c r="P313" s="186">
        <f>O313*H313</f>
        <v>0</v>
      </c>
      <c r="Q313" s="186">
        <v>0</v>
      </c>
      <c r="R313" s="186">
        <f>Q313*H313</f>
        <v>0</v>
      </c>
      <c r="S313" s="186">
        <v>0</v>
      </c>
      <c r="T313" s="187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188" t="s">
        <v>141</v>
      </c>
      <c r="AT313" s="188" t="s">
        <v>137</v>
      </c>
      <c r="AU313" s="188" t="s">
        <v>89</v>
      </c>
      <c r="AY313" s="19" t="s">
        <v>135</v>
      </c>
      <c r="BE313" s="189">
        <f>IF(N313="základní",J313,0)</f>
        <v>0</v>
      </c>
      <c r="BF313" s="189">
        <f>IF(N313="snížená",J313,0)</f>
        <v>0</v>
      </c>
      <c r="BG313" s="189">
        <f>IF(N313="zákl. přenesená",J313,0)</f>
        <v>0</v>
      </c>
      <c r="BH313" s="189">
        <f>IF(N313="sníž. přenesená",J313,0)</f>
        <v>0</v>
      </c>
      <c r="BI313" s="189">
        <f>IF(N313="nulová",J313,0)</f>
        <v>0</v>
      </c>
      <c r="BJ313" s="19" t="s">
        <v>87</v>
      </c>
      <c r="BK313" s="189">
        <f>ROUND(I313*H313,2)</f>
        <v>0</v>
      </c>
      <c r="BL313" s="19" t="s">
        <v>141</v>
      </c>
      <c r="BM313" s="188" t="s">
        <v>520</v>
      </c>
    </row>
    <row r="314" spans="1:65" s="2" customFormat="1" ht="24.2" customHeight="1">
      <c r="A314" s="37"/>
      <c r="B314" s="38"/>
      <c r="C314" s="177" t="s">
        <v>521</v>
      </c>
      <c r="D314" s="177" t="s">
        <v>137</v>
      </c>
      <c r="E314" s="178" t="s">
        <v>522</v>
      </c>
      <c r="F314" s="179" t="s">
        <v>523</v>
      </c>
      <c r="G314" s="180" t="s">
        <v>276</v>
      </c>
      <c r="H314" s="181">
        <v>4598.066</v>
      </c>
      <c r="I314" s="182"/>
      <c r="J314" s="183">
        <f>ROUND(I314*H314,2)</f>
        <v>0</v>
      </c>
      <c r="K314" s="179" t="s">
        <v>140</v>
      </c>
      <c r="L314" s="42"/>
      <c r="M314" s="184" t="s">
        <v>39</v>
      </c>
      <c r="N314" s="185" t="s">
        <v>50</v>
      </c>
      <c r="O314" s="67"/>
      <c r="P314" s="186">
        <f>O314*H314</f>
        <v>0</v>
      </c>
      <c r="Q314" s="186">
        <v>0</v>
      </c>
      <c r="R314" s="186">
        <f>Q314*H314</f>
        <v>0</v>
      </c>
      <c r="S314" s="186">
        <v>0</v>
      </c>
      <c r="T314" s="187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188" t="s">
        <v>141</v>
      </c>
      <c r="AT314" s="188" t="s">
        <v>137</v>
      </c>
      <c r="AU314" s="188" t="s">
        <v>89</v>
      </c>
      <c r="AY314" s="19" t="s">
        <v>135</v>
      </c>
      <c r="BE314" s="189">
        <f>IF(N314="základní",J314,0)</f>
        <v>0</v>
      </c>
      <c r="BF314" s="189">
        <f>IF(N314="snížená",J314,0)</f>
        <v>0</v>
      </c>
      <c r="BG314" s="189">
        <f>IF(N314="zákl. přenesená",J314,0)</f>
        <v>0</v>
      </c>
      <c r="BH314" s="189">
        <f>IF(N314="sníž. přenesená",J314,0)</f>
        <v>0</v>
      </c>
      <c r="BI314" s="189">
        <f>IF(N314="nulová",J314,0)</f>
        <v>0</v>
      </c>
      <c r="BJ314" s="19" t="s">
        <v>87</v>
      </c>
      <c r="BK314" s="189">
        <f>ROUND(I314*H314,2)</f>
        <v>0</v>
      </c>
      <c r="BL314" s="19" t="s">
        <v>141</v>
      </c>
      <c r="BM314" s="188" t="s">
        <v>524</v>
      </c>
    </row>
    <row r="315" spans="1:47" s="2" customFormat="1" ht="19.5">
      <c r="A315" s="37"/>
      <c r="B315" s="38"/>
      <c r="C315" s="39"/>
      <c r="D315" s="192" t="s">
        <v>407</v>
      </c>
      <c r="E315" s="39"/>
      <c r="F315" s="244" t="s">
        <v>525</v>
      </c>
      <c r="G315" s="39"/>
      <c r="H315" s="39"/>
      <c r="I315" s="245"/>
      <c r="J315" s="39"/>
      <c r="K315" s="39"/>
      <c r="L315" s="42"/>
      <c r="M315" s="246"/>
      <c r="N315" s="247"/>
      <c r="O315" s="67"/>
      <c r="P315" s="67"/>
      <c r="Q315" s="67"/>
      <c r="R315" s="67"/>
      <c r="S315" s="67"/>
      <c r="T315" s="68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T315" s="19" t="s">
        <v>407</v>
      </c>
      <c r="AU315" s="19" t="s">
        <v>89</v>
      </c>
    </row>
    <row r="316" spans="2:51" s="13" customFormat="1" ht="12">
      <c r="B316" s="190"/>
      <c r="C316" s="191"/>
      <c r="D316" s="192" t="s">
        <v>143</v>
      </c>
      <c r="E316" s="191"/>
      <c r="F316" s="194" t="s">
        <v>526</v>
      </c>
      <c r="G316" s="191"/>
      <c r="H316" s="195">
        <v>4598.066</v>
      </c>
      <c r="I316" s="196"/>
      <c r="J316" s="191"/>
      <c r="K316" s="191"/>
      <c r="L316" s="197"/>
      <c r="M316" s="198"/>
      <c r="N316" s="199"/>
      <c r="O316" s="199"/>
      <c r="P316" s="199"/>
      <c r="Q316" s="199"/>
      <c r="R316" s="199"/>
      <c r="S316" s="199"/>
      <c r="T316" s="200"/>
      <c r="AT316" s="201" t="s">
        <v>143</v>
      </c>
      <c r="AU316" s="201" t="s">
        <v>89</v>
      </c>
      <c r="AV316" s="13" t="s">
        <v>89</v>
      </c>
      <c r="AW316" s="13" t="s">
        <v>4</v>
      </c>
      <c r="AX316" s="13" t="s">
        <v>87</v>
      </c>
      <c r="AY316" s="201" t="s">
        <v>135</v>
      </c>
    </row>
    <row r="317" spans="1:65" s="2" customFormat="1" ht="24.2" customHeight="1">
      <c r="A317" s="37"/>
      <c r="B317" s="38"/>
      <c r="C317" s="177" t="s">
        <v>527</v>
      </c>
      <c r="D317" s="177" t="s">
        <v>137</v>
      </c>
      <c r="E317" s="178" t="s">
        <v>528</v>
      </c>
      <c r="F317" s="179" t="s">
        <v>529</v>
      </c>
      <c r="G317" s="180" t="s">
        <v>276</v>
      </c>
      <c r="H317" s="181">
        <v>1.665</v>
      </c>
      <c r="I317" s="182"/>
      <c r="J317" s="183">
        <f>ROUND(I317*H317,2)</f>
        <v>0</v>
      </c>
      <c r="K317" s="179" t="s">
        <v>140</v>
      </c>
      <c r="L317" s="42"/>
      <c r="M317" s="184" t="s">
        <v>39</v>
      </c>
      <c r="N317" s="185" t="s">
        <v>50</v>
      </c>
      <c r="O317" s="67"/>
      <c r="P317" s="186">
        <f>O317*H317</f>
        <v>0</v>
      </c>
      <c r="Q317" s="186">
        <v>0</v>
      </c>
      <c r="R317" s="186">
        <f>Q317*H317</f>
        <v>0</v>
      </c>
      <c r="S317" s="186">
        <v>0</v>
      </c>
      <c r="T317" s="187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188" t="s">
        <v>141</v>
      </c>
      <c r="AT317" s="188" t="s">
        <v>137</v>
      </c>
      <c r="AU317" s="188" t="s">
        <v>89</v>
      </c>
      <c r="AY317" s="19" t="s">
        <v>135</v>
      </c>
      <c r="BE317" s="189">
        <f>IF(N317="základní",J317,0)</f>
        <v>0</v>
      </c>
      <c r="BF317" s="189">
        <f>IF(N317="snížená",J317,0)</f>
        <v>0</v>
      </c>
      <c r="BG317" s="189">
        <f>IF(N317="zákl. přenesená",J317,0)</f>
        <v>0</v>
      </c>
      <c r="BH317" s="189">
        <f>IF(N317="sníž. přenesená",J317,0)</f>
        <v>0</v>
      </c>
      <c r="BI317" s="189">
        <f>IF(N317="nulová",J317,0)</f>
        <v>0</v>
      </c>
      <c r="BJ317" s="19" t="s">
        <v>87</v>
      </c>
      <c r="BK317" s="189">
        <f>ROUND(I317*H317,2)</f>
        <v>0</v>
      </c>
      <c r="BL317" s="19" t="s">
        <v>141</v>
      </c>
      <c r="BM317" s="188" t="s">
        <v>530</v>
      </c>
    </row>
    <row r="318" spans="1:65" s="2" customFormat="1" ht="24.2" customHeight="1">
      <c r="A318" s="37"/>
      <c r="B318" s="38"/>
      <c r="C318" s="177" t="s">
        <v>531</v>
      </c>
      <c r="D318" s="177" t="s">
        <v>137</v>
      </c>
      <c r="E318" s="178" t="s">
        <v>532</v>
      </c>
      <c r="F318" s="179" t="s">
        <v>533</v>
      </c>
      <c r="G318" s="180" t="s">
        <v>276</v>
      </c>
      <c r="H318" s="181">
        <v>41.159</v>
      </c>
      <c r="I318" s="182"/>
      <c r="J318" s="183">
        <f>ROUND(I318*H318,2)</f>
        <v>0</v>
      </c>
      <c r="K318" s="179" t="s">
        <v>140</v>
      </c>
      <c r="L318" s="42"/>
      <c r="M318" s="184" t="s">
        <v>39</v>
      </c>
      <c r="N318" s="185" t="s">
        <v>50</v>
      </c>
      <c r="O318" s="67"/>
      <c r="P318" s="186">
        <f>O318*H318</f>
        <v>0</v>
      </c>
      <c r="Q318" s="186">
        <v>0</v>
      </c>
      <c r="R318" s="186">
        <f>Q318*H318</f>
        <v>0</v>
      </c>
      <c r="S318" s="186">
        <v>0</v>
      </c>
      <c r="T318" s="187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188" t="s">
        <v>141</v>
      </c>
      <c r="AT318" s="188" t="s">
        <v>137</v>
      </c>
      <c r="AU318" s="188" t="s">
        <v>89</v>
      </c>
      <c r="AY318" s="19" t="s">
        <v>135</v>
      </c>
      <c r="BE318" s="189">
        <f>IF(N318="základní",J318,0)</f>
        <v>0</v>
      </c>
      <c r="BF318" s="189">
        <f>IF(N318="snížená",J318,0)</f>
        <v>0</v>
      </c>
      <c r="BG318" s="189">
        <f>IF(N318="zákl. přenesená",J318,0)</f>
        <v>0</v>
      </c>
      <c r="BH318" s="189">
        <f>IF(N318="sníž. přenesená",J318,0)</f>
        <v>0</v>
      </c>
      <c r="BI318" s="189">
        <f>IF(N318="nulová",J318,0)</f>
        <v>0</v>
      </c>
      <c r="BJ318" s="19" t="s">
        <v>87</v>
      </c>
      <c r="BK318" s="189">
        <f>ROUND(I318*H318,2)</f>
        <v>0</v>
      </c>
      <c r="BL318" s="19" t="s">
        <v>141</v>
      </c>
      <c r="BM318" s="188" t="s">
        <v>534</v>
      </c>
    </row>
    <row r="319" spans="2:51" s="13" customFormat="1" ht="12">
      <c r="B319" s="190"/>
      <c r="C319" s="191"/>
      <c r="D319" s="192" t="s">
        <v>143</v>
      </c>
      <c r="E319" s="193" t="s">
        <v>39</v>
      </c>
      <c r="F319" s="194" t="s">
        <v>535</v>
      </c>
      <c r="G319" s="191"/>
      <c r="H319" s="195">
        <v>41.159</v>
      </c>
      <c r="I319" s="196"/>
      <c r="J319" s="191"/>
      <c r="K319" s="191"/>
      <c r="L319" s="197"/>
      <c r="M319" s="198"/>
      <c r="N319" s="199"/>
      <c r="O319" s="199"/>
      <c r="P319" s="199"/>
      <c r="Q319" s="199"/>
      <c r="R319" s="199"/>
      <c r="S319" s="199"/>
      <c r="T319" s="200"/>
      <c r="AT319" s="201" t="s">
        <v>143</v>
      </c>
      <c r="AU319" s="201" t="s">
        <v>89</v>
      </c>
      <c r="AV319" s="13" t="s">
        <v>89</v>
      </c>
      <c r="AW319" s="13" t="s">
        <v>40</v>
      </c>
      <c r="AX319" s="13" t="s">
        <v>87</v>
      </c>
      <c r="AY319" s="201" t="s">
        <v>135</v>
      </c>
    </row>
    <row r="320" spans="1:65" s="2" customFormat="1" ht="24.2" customHeight="1">
      <c r="A320" s="37"/>
      <c r="B320" s="38"/>
      <c r="C320" s="177" t="s">
        <v>536</v>
      </c>
      <c r="D320" s="177" t="s">
        <v>137</v>
      </c>
      <c r="E320" s="178" t="s">
        <v>537</v>
      </c>
      <c r="F320" s="179" t="s">
        <v>275</v>
      </c>
      <c r="G320" s="180" t="s">
        <v>276</v>
      </c>
      <c r="H320" s="181">
        <v>80.458</v>
      </c>
      <c r="I320" s="182"/>
      <c r="J320" s="183">
        <f>ROUND(I320*H320,2)</f>
        <v>0</v>
      </c>
      <c r="K320" s="179" t="s">
        <v>140</v>
      </c>
      <c r="L320" s="42"/>
      <c r="M320" s="184" t="s">
        <v>39</v>
      </c>
      <c r="N320" s="185" t="s">
        <v>50</v>
      </c>
      <c r="O320" s="67"/>
      <c r="P320" s="186">
        <f>O320*H320</f>
        <v>0</v>
      </c>
      <c r="Q320" s="186">
        <v>0</v>
      </c>
      <c r="R320" s="186">
        <f>Q320*H320</f>
        <v>0</v>
      </c>
      <c r="S320" s="186">
        <v>0</v>
      </c>
      <c r="T320" s="187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188" t="s">
        <v>141</v>
      </c>
      <c r="AT320" s="188" t="s">
        <v>137</v>
      </c>
      <c r="AU320" s="188" t="s">
        <v>89</v>
      </c>
      <c r="AY320" s="19" t="s">
        <v>135</v>
      </c>
      <c r="BE320" s="189">
        <f>IF(N320="základní",J320,0)</f>
        <v>0</v>
      </c>
      <c r="BF320" s="189">
        <f>IF(N320="snížená",J320,0)</f>
        <v>0</v>
      </c>
      <c r="BG320" s="189">
        <f>IF(N320="zákl. přenesená",J320,0)</f>
        <v>0</v>
      </c>
      <c r="BH320" s="189">
        <f>IF(N320="sníž. přenesená",J320,0)</f>
        <v>0</v>
      </c>
      <c r="BI320" s="189">
        <f>IF(N320="nulová",J320,0)</f>
        <v>0</v>
      </c>
      <c r="BJ320" s="19" t="s">
        <v>87</v>
      </c>
      <c r="BK320" s="189">
        <f>ROUND(I320*H320,2)</f>
        <v>0</v>
      </c>
      <c r="BL320" s="19" t="s">
        <v>141</v>
      </c>
      <c r="BM320" s="188" t="s">
        <v>538</v>
      </c>
    </row>
    <row r="321" spans="2:51" s="13" customFormat="1" ht="12">
      <c r="B321" s="190"/>
      <c r="C321" s="191"/>
      <c r="D321" s="192" t="s">
        <v>143</v>
      </c>
      <c r="E321" s="193" t="s">
        <v>39</v>
      </c>
      <c r="F321" s="194" t="s">
        <v>539</v>
      </c>
      <c r="G321" s="191"/>
      <c r="H321" s="195">
        <v>80.458</v>
      </c>
      <c r="I321" s="196"/>
      <c r="J321" s="191"/>
      <c r="K321" s="191"/>
      <c r="L321" s="197"/>
      <c r="M321" s="198"/>
      <c r="N321" s="199"/>
      <c r="O321" s="199"/>
      <c r="P321" s="199"/>
      <c r="Q321" s="199"/>
      <c r="R321" s="199"/>
      <c r="S321" s="199"/>
      <c r="T321" s="200"/>
      <c r="AT321" s="201" t="s">
        <v>143</v>
      </c>
      <c r="AU321" s="201" t="s">
        <v>89</v>
      </c>
      <c r="AV321" s="13" t="s">
        <v>89</v>
      </c>
      <c r="AW321" s="13" t="s">
        <v>40</v>
      </c>
      <c r="AX321" s="13" t="s">
        <v>87</v>
      </c>
      <c r="AY321" s="201" t="s">
        <v>135</v>
      </c>
    </row>
    <row r="322" spans="1:65" s="2" customFormat="1" ht="24.2" customHeight="1">
      <c r="A322" s="37"/>
      <c r="B322" s="38"/>
      <c r="C322" s="177" t="s">
        <v>540</v>
      </c>
      <c r="D322" s="177" t="s">
        <v>137</v>
      </c>
      <c r="E322" s="178" t="s">
        <v>541</v>
      </c>
      <c r="F322" s="179" t="s">
        <v>542</v>
      </c>
      <c r="G322" s="180" t="s">
        <v>276</v>
      </c>
      <c r="H322" s="181">
        <v>35.272</v>
      </c>
      <c r="I322" s="182"/>
      <c r="J322" s="183">
        <f>ROUND(I322*H322,2)</f>
        <v>0</v>
      </c>
      <c r="K322" s="179" t="s">
        <v>140</v>
      </c>
      <c r="L322" s="42"/>
      <c r="M322" s="184" t="s">
        <v>39</v>
      </c>
      <c r="N322" s="185" t="s">
        <v>50</v>
      </c>
      <c r="O322" s="67"/>
      <c r="P322" s="186">
        <f>O322*H322</f>
        <v>0</v>
      </c>
      <c r="Q322" s="186">
        <v>0</v>
      </c>
      <c r="R322" s="186">
        <f>Q322*H322</f>
        <v>0</v>
      </c>
      <c r="S322" s="186">
        <v>0</v>
      </c>
      <c r="T322" s="187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188" t="s">
        <v>141</v>
      </c>
      <c r="AT322" s="188" t="s">
        <v>137</v>
      </c>
      <c r="AU322" s="188" t="s">
        <v>89</v>
      </c>
      <c r="AY322" s="19" t="s">
        <v>135</v>
      </c>
      <c r="BE322" s="189">
        <f>IF(N322="základní",J322,0)</f>
        <v>0</v>
      </c>
      <c r="BF322" s="189">
        <f>IF(N322="snížená",J322,0)</f>
        <v>0</v>
      </c>
      <c r="BG322" s="189">
        <f>IF(N322="zákl. přenesená",J322,0)</f>
        <v>0</v>
      </c>
      <c r="BH322" s="189">
        <f>IF(N322="sníž. přenesená",J322,0)</f>
        <v>0</v>
      </c>
      <c r="BI322" s="189">
        <f>IF(N322="nulová",J322,0)</f>
        <v>0</v>
      </c>
      <c r="BJ322" s="19" t="s">
        <v>87</v>
      </c>
      <c r="BK322" s="189">
        <f>ROUND(I322*H322,2)</f>
        <v>0</v>
      </c>
      <c r="BL322" s="19" t="s">
        <v>141</v>
      </c>
      <c r="BM322" s="188" t="s">
        <v>543</v>
      </c>
    </row>
    <row r="323" spans="2:51" s="13" customFormat="1" ht="12">
      <c r="B323" s="190"/>
      <c r="C323" s="191"/>
      <c r="D323" s="192" t="s">
        <v>143</v>
      </c>
      <c r="E323" s="193" t="s">
        <v>39</v>
      </c>
      <c r="F323" s="194" t="s">
        <v>544</v>
      </c>
      <c r="G323" s="191"/>
      <c r="H323" s="195">
        <v>35.272</v>
      </c>
      <c r="I323" s="196"/>
      <c r="J323" s="191"/>
      <c r="K323" s="191"/>
      <c r="L323" s="197"/>
      <c r="M323" s="198"/>
      <c r="N323" s="199"/>
      <c r="O323" s="199"/>
      <c r="P323" s="199"/>
      <c r="Q323" s="199"/>
      <c r="R323" s="199"/>
      <c r="S323" s="199"/>
      <c r="T323" s="200"/>
      <c r="AT323" s="201" t="s">
        <v>143</v>
      </c>
      <c r="AU323" s="201" t="s">
        <v>89</v>
      </c>
      <c r="AV323" s="13" t="s">
        <v>89</v>
      </c>
      <c r="AW323" s="13" t="s">
        <v>40</v>
      </c>
      <c r="AX323" s="13" t="s">
        <v>87</v>
      </c>
      <c r="AY323" s="201" t="s">
        <v>135</v>
      </c>
    </row>
    <row r="324" spans="2:63" s="12" customFormat="1" ht="22.9" customHeight="1">
      <c r="B324" s="161"/>
      <c r="C324" s="162"/>
      <c r="D324" s="163" t="s">
        <v>78</v>
      </c>
      <c r="E324" s="175" t="s">
        <v>545</v>
      </c>
      <c r="F324" s="175" t="s">
        <v>546</v>
      </c>
      <c r="G324" s="162"/>
      <c r="H324" s="162"/>
      <c r="I324" s="165"/>
      <c r="J324" s="176">
        <f>BK324</f>
        <v>0</v>
      </c>
      <c r="K324" s="162"/>
      <c r="L324" s="167"/>
      <c r="M324" s="168"/>
      <c r="N324" s="169"/>
      <c r="O324" s="169"/>
      <c r="P324" s="170">
        <f>SUM(P325:P326)</f>
        <v>0</v>
      </c>
      <c r="Q324" s="169"/>
      <c r="R324" s="170">
        <f>SUM(R325:R326)</f>
        <v>0</v>
      </c>
      <c r="S324" s="169"/>
      <c r="T324" s="171">
        <f>SUM(T325:T326)</f>
        <v>0</v>
      </c>
      <c r="AR324" s="172" t="s">
        <v>87</v>
      </c>
      <c r="AT324" s="173" t="s">
        <v>78</v>
      </c>
      <c r="AU324" s="173" t="s">
        <v>87</v>
      </c>
      <c r="AY324" s="172" t="s">
        <v>135</v>
      </c>
      <c r="BK324" s="174">
        <f>SUM(BK325:BK326)</f>
        <v>0</v>
      </c>
    </row>
    <row r="325" spans="1:65" s="2" customFormat="1" ht="24.2" customHeight="1">
      <c r="A325" s="37"/>
      <c r="B325" s="38"/>
      <c r="C325" s="177" t="s">
        <v>547</v>
      </c>
      <c r="D325" s="177" t="s">
        <v>137</v>
      </c>
      <c r="E325" s="178" t="s">
        <v>548</v>
      </c>
      <c r="F325" s="179" t="s">
        <v>549</v>
      </c>
      <c r="G325" s="180" t="s">
        <v>276</v>
      </c>
      <c r="H325" s="181">
        <v>179.323</v>
      </c>
      <c r="I325" s="182"/>
      <c r="J325" s="183">
        <f>ROUND(I325*H325,2)</f>
        <v>0</v>
      </c>
      <c r="K325" s="179" t="s">
        <v>140</v>
      </c>
      <c r="L325" s="42"/>
      <c r="M325" s="184" t="s">
        <v>39</v>
      </c>
      <c r="N325" s="185" t="s">
        <v>50</v>
      </c>
      <c r="O325" s="67"/>
      <c r="P325" s="186">
        <f>O325*H325</f>
        <v>0</v>
      </c>
      <c r="Q325" s="186">
        <v>0</v>
      </c>
      <c r="R325" s="186">
        <f>Q325*H325</f>
        <v>0</v>
      </c>
      <c r="S325" s="186">
        <v>0</v>
      </c>
      <c r="T325" s="187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188" t="s">
        <v>141</v>
      </c>
      <c r="AT325" s="188" t="s">
        <v>137</v>
      </c>
      <c r="AU325" s="188" t="s">
        <v>89</v>
      </c>
      <c r="AY325" s="19" t="s">
        <v>135</v>
      </c>
      <c r="BE325" s="189">
        <f>IF(N325="základní",J325,0)</f>
        <v>0</v>
      </c>
      <c r="BF325" s="189">
        <f>IF(N325="snížená",J325,0)</f>
        <v>0</v>
      </c>
      <c r="BG325" s="189">
        <f>IF(N325="zákl. přenesená",J325,0)</f>
        <v>0</v>
      </c>
      <c r="BH325" s="189">
        <f>IF(N325="sníž. přenesená",J325,0)</f>
        <v>0</v>
      </c>
      <c r="BI325" s="189">
        <f>IF(N325="nulová",J325,0)</f>
        <v>0</v>
      </c>
      <c r="BJ325" s="19" t="s">
        <v>87</v>
      </c>
      <c r="BK325" s="189">
        <f>ROUND(I325*H325,2)</f>
        <v>0</v>
      </c>
      <c r="BL325" s="19" t="s">
        <v>141</v>
      </c>
      <c r="BM325" s="188" t="s">
        <v>550</v>
      </c>
    </row>
    <row r="326" spans="1:65" s="2" customFormat="1" ht="24.2" customHeight="1">
      <c r="A326" s="37"/>
      <c r="B326" s="38"/>
      <c r="C326" s="177" t="s">
        <v>551</v>
      </c>
      <c r="D326" s="177" t="s">
        <v>137</v>
      </c>
      <c r="E326" s="178" t="s">
        <v>552</v>
      </c>
      <c r="F326" s="179" t="s">
        <v>553</v>
      </c>
      <c r="G326" s="180" t="s">
        <v>276</v>
      </c>
      <c r="H326" s="181">
        <v>179.323</v>
      </c>
      <c r="I326" s="182"/>
      <c r="J326" s="183">
        <f>ROUND(I326*H326,2)</f>
        <v>0</v>
      </c>
      <c r="K326" s="179" t="s">
        <v>140</v>
      </c>
      <c r="L326" s="42"/>
      <c r="M326" s="184" t="s">
        <v>39</v>
      </c>
      <c r="N326" s="185" t="s">
        <v>50</v>
      </c>
      <c r="O326" s="67"/>
      <c r="P326" s="186">
        <f>O326*H326</f>
        <v>0</v>
      </c>
      <c r="Q326" s="186">
        <v>0</v>
      </c>
      <c r="R326" s="186">
        <f>Q326*H326</f>
        <v>0</v>
      </c>
      <c r="S326" s="186">
        <v>0</v>
      </c>
      <c r="T326" s="187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188" t="s">
        <v>141</v>
      </c>
      <c r="AT326" s="188" t="s">
        <v>137</v>
      </c>
      <c r="AU326" s="188" t="s">
        <v>89</v>
      </c>
      <c r="AY326" s="19" t="s">
        <v>135</v>
      </c>
      <c r="BE326" s="189">
        <f>IF(N326="základní",J326,0)</f>
        <v>0</v>
      </c>
      <c r="BF326" s="189">
        <f>IF(N326="snížená",J326,0)</f>
        <v>0</v>
      </c>
      <c r="BG326" s="189">
        <f>IF(N326="zákl. přenesená",J326,0)</f>
        <v>0</v>
      </c>
      <c r="BH326" s="189">
        <f>IF(N326="sníž. přenesená",J326,0)</f>
        <v>0</v>
      </c>
      <c r="BI326" s="189">
        <f>IF(N326="nulová",J326,0)</f>
        <v>0</v>
      </c>
      <c r="BJ326" s="19" t="s">
        <v>87</v>
      </c>
      <c r="BK326" s="189">
        <f>ROUND(I326*H326,2)</f>
        <v>0</v>
      </c>
      <c r="BL326" s="19" t="s">
        <v>141</v>
      </c>
      <c r="BM326" s="188" t="s">
        <v>554</v>
      </c>
    </row>
    <row r="327" spans="2:63" s="12" customFormat="1" ht="25.9" customHeight="1">
      <c r="B327" s="161"/>
      <c r="C327" s="162"/>
      <c r="D327" s="163" t="s">
        <v>78</v>
      </c>
      <c r="E327" s="164" t="s">
        <v>555</v>
      </c>
      <c r="F327" s="164" t="s">
        <v>556</v>
      </c>
      <c r="G327" s="162"/>
      <c r="H327" s="162"/>
      <c r="I327" s="165"/>
      <c r="J327" s="166">
        <f>BK327</f>
        <v>0</v>
      </c>
      <c r="K327" s="162"/>
      <c r="L327" s="167"/>
      <c r="M327" s="168"/>
      <c r="N327" s="169"/>
      <c r="O327" s="169"/>
      <c r="P327" s="170">
        <f>P328</f>
        <v>0</v>
      </c>
      <c r="Q327" s="169"/>
      <c r="R327" s="170">
        <f>R328</f>
        <v>0.043359999999999996</v>
      </c>
      <c r="S327" s="169"/>
      <c r="T327" s="171">
        <f>T328</f>
        <v>0</v>
      </c>
      <c r="AR327" s="172" t="s">
        <v>89</v>
      </c>
      <c r="AT327" s="173" t="s">
        <v>78</v>
      </c>
      <c r="AU327" s="173" t="s">
        <v>79</v>
      </c>
      <c r="AY327" s="172" t="s">
        <v>135</v>
      </c>
      <c r="BK327" s="174">
        <f>BK328</f>
        <v>0</v>
      </c>
    </row>
    <row r="328" spans="2:63" s="12" customFormat="1" ht="22.9" customHeight="1">
      <c r="B328" s="161"/>
      <c r="C328" s="162"/>
      <c r="D328" s="163" t="s">
        <v>78</v>
      </c>
      <c r="E328" s="175" t="s">
        <v>557</v>
      </c>
      <c r="F328" s="175" t="s">
        <v>558</v>
      </c>
      <c r="G328" s="162"/>
      <c r="H328" s="162"/>
      <c r="I328" s="165"/>
      <c r="J328" s="176">
        <f>BK328</f>
        <v>0</v>
      </c>
      <c r="K328" s="162"/>
      <c r="L328" s="167"/>
      <c r="M328" s="168"/>
      <c r="N328" s="169"/>
      <c r="O328" s="169"/>
      <c r="P328" s="170">
        <f>SUM(P329:P335)</f>
        <v>0</v>
      </c>
      <c r="Q328" s="169"/>
      <c r="R328" s="170">
        <f>SUM(R329:R335)</f>
        <v>0.043359999999999996</v>
      </c>
      <c r="S328" s="169"/>
      <c r="T328" s="171">
        <f>SUM(T329:T335)</f>
        <v>0</v>
      </c>
      <c r="AR328" s="172" t="s">
        <v>89</v>
      </c>
      <c r="AT328" s="173" t="s">
        <v>78</v>
      </c>
      <c r="AU328" s="173" t="s">
        <v>87</v>
      </c>
      <c r="AY328" s="172" t="s">
        <v>135</v>
      </c>
      <c r="BK328" s="174">
        <f>SUM(BK329:BK335)</f>
        <v>0</v>
      </c>
    </row>
    <row r="329" spans="1:65" s="2" customFormat="1" ht="14.45" customHeight="1">
      <c r="A329" s="37"/>
      <c r="B329" s="38"/>
      <c r="C329" s="177" t="s">
        <v>559</v>
      </c>
      <c r="D329" s="177" t="s">
        <v>137</v>
      </c>
      <c r="E329" s="178" t="s">
        <v>560</v>
      </c>
      <c r="F329" s="179" t="s">
        <v>561</v>
      </c>
      <c r="G329" s="180" t="s">
        <v>95</v>
      </c>
      <c r="H329" s="181">
        <v>55.92</v>
      </c>
      <c r="I329" s="182"/>
      <c r="J329" s="183">
        <f>ROUND(I329*H329,2)</f>
        <v>0</v>
      </c>
      <c r="K329" s="179" t="s">
        <v>140</v>
      </c>
      <c r="L329" s="42"/>
      <c r="M329" s="184" t="s">
        <v>39</v>
      </c>
      <c r="N329" s="185" t="s">
        <v>50</v>
      </c>
      <c r="O329" s="67"/>
      <c r="P329" s="186">
        <f>O329*H329</f>
        <v>0</v>
      </c>
      <c r="Q329" s="186">
        <v>0</v>
      </c>
      <c r="R329" s="186">
        <f>Q329*H329</f>
        <v>0</v>
      </c>
      <c r="S329" s="186">
        <v>0</v>
      </c>
      <c r="T329" s="187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188" t="s">
        <v>231</v>
      </c>
      <c r="AT329" s="188" t="s">
        <v>137</v>
      </c>
      <c r="AU329" s="188" t="s">
        <v>89</v>
      </c>
      <c r="AY329" s="19" t="s">
        <v>135</v>
      </c>
      <c r="BE329" s="189">
        <f>IF(N329="základní",J329,0)</f>
        <v>0</v>
      </c>
      <c r="BF329" s="189">
        <f>IF(N329="snížená",J329,0)</f>
        <v>0</v>
      </c>
      <c r="BG329" s="189">
        <f>IF(N329="zákl. přenesená",J329,0)</f>
        <v>0</v>
      </c>
      <c r="BH329" s="189">
        <f>IF(N329="sníž. přenesená",J329,0)</f>
        <v>0</v>
      </c>
      <c r="BI329" s="189">
        <f>IF(N329="nulová",J329,0)</f>
        <v>0</v>
      </c>
      <c r="BJ329" s="19" t="s">
        <v>87</v>
      </c>
      <c r="BK329" s="189">
        <f>ROUND(I329*H329,2)</f>
        <v>0</v>
      </c>
      <c r="BL329" s="19" t="s">
        <v>231</v>
      </c>
      <c r="BM329" s="188" t="s">
        <v>562</v>
      </c>
    </row>
    <row r="330" spans="2:51" s="13" customFormat="1" ht="12">
      <c r="B330" s="190"/>
      <c r="C330" s="191"/>
      <c r="D330" s="192" t="s">
        <v>143</v>
      </c>
      <c r="E330" s="193" t="s">
        <v>39</v>
      </c>
      <c r="F330" s="194" t="s">
        <v>563</v>
      </c>
      <c r="G330" s="191"/>
      <c r="H330" s="195">
        <v>55.92</v>
      </c>
      <c r="I330" s="196"/>
      <c r="J330" s="191"/>
      <c r="K330" s="191"/>
      <c r="L330" s="197"/>
      <c r="M330" s="198"/>
      <c r="N330" s="199"/>
      <c r="O330" s="199"/>
      <c r="P330" s="199"/>
      <c r="Q330" s="199"/>
      <c r="R330" s="199"/>
      <c r="S330" s="199"/>
      <c r="T330" s="200"/>
      <c r="AT330" s="201" t="s">
        <v>143</v>
      </c>
      <c r="AU330" s="201" t="s">
        <v>89</v>
      </c>
      <c r="AV330" s="13" t="s">
        <v>89</v>
      </c>
      <c r="AW330" s="13" t="s">
        <v>40</v>
      </c>
      <c r="AX330" s="13" t="s">
        <v>87</v>
      </c>
      <c r="AY330" s="201" t="s">
        <v>135</v>
      </c>
    </row>
    <row r="331" spans="1:65" s="2" customFormat="1" ht="14.45" customHeight="1">
      <c r="A331" s="37"/>
      <c r="B331" s="38"/>
      <c r="C331" s="234" t="s">
        <v>564</v>
      </c>
      <c r="D331" s="234" t="s">
        <v>302</v>
      </c>
      <c r="E331" s="235" t="s">
        <v>565</v>
      </c>
      <c r="F331" s="236" t="s">
        <v>566</v>
      </c>
      <c r="G331" s="237" t="s">
        <v>276</v>
      </c>
      <c r="H331" s="238">
        <v>0.019</v>
      </c>
      <c r="I331" s="239"/>
      <c r="J331" s="240">
        <f>ROUND(I331*H331,2)</f>
        <v>0</v>
      </c>
      <c r="K331" s="236" t="s">
        <v>140</v>
      </c>
      <c r="L331" s="241"/>
      <c r="M331" s="242" t="s">
        <v>39</v>
      </c>
      <c r="N331" s="243" t="s">
        <v>50</v>
      </c>
      <c r="O331" s="67"/>
      <c r="P331" s="186">
        <f>O331*H331</f>
        <v>0</v>
      </c>
      <c r="Q331" s="186">
        <v>1</v>
      </c>
      <c r="R331" s="186">
        <f>Q331*H331</f>
        <v>0.019</v>
      </c>
      <c r="S331" s="186">
        <v>0</v>
      </c>
      <c r="T331" s="187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188" t="s">
        <v>320</v>
      </c>
      <c r="AT331" s="188" t="s">
        <v>302</v>
      </c>
      <c r="AU331" s="188" t="s">
        <v>89</v>
      </c>
      <c r="AY331" s="19" t="s">
        <v>135</v>
      </c>
      <c r="BE331" s="189">
        <f>IF(N331="základní",J331,0)</f>
        <v>0</v>
      </c>
      <c r="BF331" s="189">
        <f>IF(N331="snížená",J331,0)</f>
        <v>0</v>
      </c>
      <c r="BG331" s="189">
        <f>IF(N331="zákl. přenesená",J331,0)</f>
        <v>0</v>
      </c>
      <c r="BH331" s="189">
        <f>IF(N331="sníž. přenesená",J331,0)</f>
        <v>0</v>
      </c>
      <c r="BI331" s="189">
        <f>IF(N331="nulová",J331,0)</f>
        <v>0</v>
      </c>
      <c r="BJ331" s="19" t="s">
        <v>87</v>
      </c>
      <c r="BK331" s="189">
        <f>ROUND(I331*H331,2)</f>
        <v>0</v>
      </c>
      <c r="BL331" s="19" t="s">
        <v>231</v>
      </c>
      <c r="BM331" s="188" t="s">
        <v>567</v>
      </c>
    </row>
    <row r="332" spans="2:51" s="13" customFormat="1" ht="12">
      <c r="B332" s="190"/>
      <c r="C332" s="191"/>
      <c r="D332" s="192" t="s">
        <v>143</v>
      </c>
      <c r="E332" s="191"/>
      <c r="F332" s="194" t="s">
        <v>568</v>
      </c>
      <c r="G332" s="191"/>
      <c r="H332" s="195">
        <v>0.019</v>
      </c>
      <c r="I332" s="196"/>
      <c r="J332" s="191"/>
      <c r="K332" s="191"/>
      <c r="L332" s="197"/>
      <c r="M332" s="198"/>
      <c r="N332" s="199"/>
      <c r="O332" s="199"/>
      <c r="P332" s="199"/>
      <c r="Q332" s="199"/>
      <c r="R332" s="199"/>
      <c r="S332" s="199"/>
      <c r="T332" s="200"/>
      <c r="AT332" s="201" t="s">
        <v>143</v>
      </c>
      <c r="AU332" s="201" t="s">
        <v>89</v>
      </c>
      <c r="AV332" s="13" t="s">
        <v>89</v>
      </c>
      <c r="AW332" s="13" t="s">
        <v>4</v>
      </c>
      <c r="AX332" s="13" t="s">
        <v>87</v>
      </c>
      <c r="AY332" s="201" t="s">
        <v>135</v>
      </c>
    </row>
    <row r="333" spans="1:65" s="2" customFormat="1" ht="24.2" customHeight="1">
      <c r="A333" s="37"/>
      <c r="B333" s="38"/>
      <c r="C333" s="177" t="s">
        <v>569</v>
      </c>
      <c r="D333" s="177" t="s">
        <v>137</v>
      </c>
      <c r="E333" s="178" t="s">
        <v>570</v>
      </c>
      <c r="F333" s="179" t="s">
        <v>571</v>
      </c>
      <c r="G333" s="180" t="s">
        <v>95</v>
      </c>
      <c r="H333" s="181">
        <v>42</v>
      </c>
      <c r="I333" s="182"/>
      <c r="J333" s="183">
        <f>ROUND(I333*H333,2)</f>
        <v>0</v>
      </c>
      <c r="K333" s="179" t="s">
        <v>140</v>
      </c>
      <c r="L333" s="42"/>
      <c r="M333" s="184" t="s">
        <v>39</v>
      </c>
      <c r="N333" s="185" t="s">
        <v>50</v>
      </c>
      <c r="O333" s="67"/>
      <c r="P333" s="186">
        <f>O333*H333</f>
        <v>0</v>
      </c>
      <c r="Q333" s="186">
        <v>0.00058</v>
      </c>
      <c r="R333" s="186">
        <f>Q333*H333</f>
        <v>0.02436</v>
      </c>
      <c r="S333" s="186">
        <v>0</v>
      </c>
      <c r="T333" s="187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188" t="s">
        <v>231</v>
      </c>
      <c r="AT333" s="188" t="s">
        <v>137</v>
      </c>
      <c r="AU333" s="188" t="s">
        <v>89</v>
      </c>
      <c r="AY333" s="19" t="s">
        <v>135</v>
      </c>
      <c r="BE333" s="189">
        <f>IF(N333="základní",J333,0)</f>
        <v>0</v>
      </c>
      <c r="BF333" s="189">
        <f>IF(N333="snížená",J333,0)</f>
        <v>0</v>
      </c>
      <c r="BG333" s="189">
        <f>IF(N333="zákl. přenesená",J333,0)</f>
        <v>0</v>
      </c>
      <c r="BH333" s="189">
        <f>IF(N333="sníž. přenesená",J333,0)</f>
        <v>0</v>
      </c>
      <c r="BI333" s="189">
        <f>IF(N333="nulová",J333,0)</f>
        <v>0</v>
      </c>
      <c r="BJ333" s="19" t="s">
        <v>87</v>
      </c>
      <c r="BK333" s="189">
        <f>ROUND(I333*H333,2)</f>
        <v>0</v>
      </c>
      <c r="BL333" s="19" t="s">
        <v>231</v>
      </c>
      <c r="BM333" s="188" t="s">
        <v>572</v>
      </c>
    </row>
    <row r="334" spans="2:51" s="13" customFormat="1" ht="12">
      <c r="B334" s="190"/>
      <c r="C334" s="191"/>
      <c r="D334" s="192" t="s">
        <v>143</v>
      </c>
      <c r="E334" s="193" t="s">
        <v>39</v>
      </c>
      <c r="F334" s="194" t="s">
        <v>573</v>
      </c>
      <c r="G334" s="191"/>
      <c r="H334" s="195">
        <v>42</v>
      </c>
      <c r="I334" s="196"/>
      <c r="J334" s="191"/>
      <c r="K334" s="191"/>
      <c r="L334" s="197"/>
      <c r="M334" s="198"/>
      <c r="N334" s="199"/>
      <c r="O334" s="199"/>
      <c r="P334" s="199"/>
      <c r="Q334" s="199"/>
      <c r="R334" s="199"/>
      <c r="S334" s="199"/>
      <c r="T334" s="200"/>
      <c r="AT334" s="201" t="s">
        <v>143</v>
      </c>
      <c r="AU334" s="201" t="s">
        <v>89</v>
      </c>
      <c r="AV334" s="13" t="s">
        <v>89</v>
      </c>
      <c r="AW334" s="13" t="s">
        <v>40</v>
      </c>
      <c r="AX334" s="13" t="s">
        <v>87</v>
      </c>
      <c r="AY334" s="201" t="s">
        <v>135</v>
      </c>
    </row>
    <row r="335" spans="1:65" s="2" customFormat="1" ht="24.2" customHeight="1">
      <c r="A335" s="37"/>
      <c r="B335" s="38"/>
      <c r="C335" s="177" t="s">
        <v>574</v>
      </c>
      <c r="D335" s="177" t="s">
        <v>137</v>
      </c>
      <c r="E335" s="178" t="s">
        <v>575</v>
      </c>
      <c r="F335" s="179" t="s">
        <v>576</v>
      </c>
      <c r="G335" s="180" t="s">
        <v>276</v>
      </c>
      <c r="H335" s="181">
        <v>0.043</v>
      </c>
      <c r="I335" s="182"/>
      <c r="J335" s="183">
        <f>ROUND(I335*H335,2)</f>
        <v>0</v>
      </c>
      <c r="K335" s="179" t="s">
        <v>140</v>
      </c>
      <c r="L335" s="42"/>
      <c r="M335" s="184" t="s">
        <v>39</v>
      </c>
      <c r="N335" s="185" t="s">
        <v>50</v>
      </c>
      <c r="O335" s="67"/>
      <c r="P335" s="186">
        <f>O335*H335</f>
        <v>0</v>
      </c>
      <c r="Q335" s="186">
        <v>0</v>
      </c>
      <c r="R335" s="186">
        <f>Q335*H335</f>
        <v>0</v>
      </c>
      <c r="S335" s="186">
        <v>0</v>
      </c>
      <c r="T335" s="187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188" t="s">
        <v>231</v>
      </c>
      <c r="AT335" s="188" t="s">
        <v>137</v>
      </c>
      <c r="AU335" s="188" t="s">
        <v>89</v>
      </c>
      <c r="AY335" s="19" t="s">
        <v>135</v>
      </c>
      <c r="BE335" s="189">
        <f>IF(N335="základní",J335,0)</f>
        <v>0</v>
      </c>
      <c r="BF335" s="189">
        <f>IF(N335="snížená",J335,0)</f>
        <v>0</v>
      </c>
      <c r="BG335" s="189">
        <f>IF(N335="zákl. přenesená",J335,0)</f>
        <v>0</v>
      </c>
      <c r="BH335" s="189">
        <f>IF(N335="sníž. přenesená",J335,0)</f>
        <v>0</v>
      </c>
      <c r="BI335" s="189">
        <f>IF(N335="nulová",J335,0)</f>
        <v>0</v>
      </c>
      <c r="BJ335" s="19" t="s">
        <v>87</v>
      </c>
      <c r="BK335" s="189">
        <f>ROUND(I335*H335,2)</f>
        <v>0</v>
      </c>
      <c r="BL335" s="19" t="s">
        <v>231</v>
      </c>
      <c r="BM335" s="188" t="s">
        <v>577</v>
      </c>
    </row>
    <row r="336" spans="2:63" s="12" customFormat="1" ht="25.9" customHeight="1">
      <c r="B336" s="161"/>
      <c r="C336" s="162"/>
      <c r="D336" s="163" t="s">
        <v>78</v>
      </c>
      <c r="E336" s="164" t="s">
        <v>302</v>
      </c>
      <c r="F336" s="164" t="s">
        <v>578</v>
      </c>
      <c r="G336" s="162"/>
      <c r="H336" s="162"/>
      <c r="I336" s="165"/>
      <c r="J336" s="166">
        <f>BK336</f>
        <v>0</v>
      </c>
      <c r="K336" s="162"/>
      <c r="L336" s="167"/>
      <c r="M336" s="168"/>
      <c r="N336" s="169"/>
      <c r="O336" s="169"/>
      <c r="P336" s="170">
        <f>P337</f>
        <v>0</v>
      </c>
      <c r="Q336" s="169"/>
      <c r="R336" s="170">
        <f>R337</f>
        <v>11.41177884</v>
      </c>
      <c r="S336" s="169"/>
      <c r="T336" s="171">
        <f>T337</f>
        <v>0</v>
      </c>
      <c r="AR336" s="172" t="s">
        <v>150</v>
      </c>
      <c r="AT336" s="173" t="s">
        <v>78</v>
      </c>
      <c r="AU336" s="173" t="s">
        <v>79</v>
      </c>
      <c r="AY336" s="172" t="s">
        <v>135</v>
      </c>
      <c r="BK336" s="174">
        <f>BK337</f>
        <v>0</v>
      </c>
    </row>
    <row r="337" spans="2:63" s="12" customFormat="1" ht="22.9" customHeight="1">
      <c r="B337" s="161"/>
      <c r="C337" s="162"/>
      <c r="D337" s="163" t="s">
        <v>78</v>
      </c>
      <c r="E337" s="175" t="s">
        <v>579</v>
      </c>
      <c r="F337" s="175" t="s">
        <v>580</v>
      </c>
      <c r="G337" s="162"/>
      <c r="H337" s="162"/>
      <c r="I337" s="165"/>
      <c r="J337" s="176">
        <f>BK337</f>
        <v>0</v>
      </c>
      <c r="K337" s="162"/>
      <c r="L337" s="167"/>
      <c r="M337" s="168"/>
      <c r="N337" s="169"/>
      <c r="O337" s="169"/>
      <c r="P337" s="170">
        <f>SUM(P338:P349)</f>
        <v>0</v>
      </c>
      <c r="Q337" s="169"/>
      <c r="R337" s="170">
        <f>SUM(R338:R349)</f>
        <v>11.41177884</v>
      </c>
      <c r="S337" s="169"/>
      <c r="T337" s="171">
        <f>SUM(T338:T349)</f>
        <v>0</v>
      </c>
      <c r="AR337" s="172" t="s">
        <v>150</v>
      </c>
      <c r="AT337" s="173" t="s">
        <v>78</v>
      </c>
      <c r="AU337" s="173" t="s">
        <v>87</v>
      </c>
      <c r="AY337" s="172" t="s">
        <v>135</v>
      </c>
      <c r="BK337" s="174">
        <f>SUM(BK338:BK349)</f>
        <v>0</v>
      </c>
    </row>
    <row r="338" spans="1:65" s="2" customFormat="1" ht="14.45" customHeight="1">
      <c r="A338" s="37"/>
      <c r="B338" s="38"/>
      <c r="C338" s="177" t="s">
        <v>581</v>
      </c>
      <c r="D338" s="177" t="s">
        <v>137</v>
      </c>
      <c r="E338" s="178" t="s">
        <v>582</v>
      </c>
      <c r="F338" s="179" t="s">
        <v>583</v>
      </c>
      <c r="G338" s="180" t="s">
        <v>189</v>
      </c>
      <c r="H338" s="181">
        <v>310</v>
      </c>
      <c r="I338" s="182"/>
      <c r="J338" s="183">
        <f>ROUND(I338*H338,2)</f>
        <v>0</v>
      </c>
      <c r="K338" s="179" t="s">
        <v>140</v>
      </c>
      <c r="L338" s="42"/>
      <c r="M338" s="184" t="s">
        <v>39</v>
      </c>
      <c r="N338" s="185" t="s">
        <v>50</v>
      </c>
      <c r="O338" s="67"/>
      <c r="P338" s="186">
        <f>O338*H338</f>
        <v>0</v>
      </c>
      <c r="Q338" s="186">
        <v>6E-05</v>
      </c>
      <c r="R338" s="186">
        <f>Q338*H338</f>
        <v>0.018600000000000002</v>
      </c>
      <c r="S338" s="186">
        <v>0</v>
      </c>
      <c r="T338" s="187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188" t="s">
        <v>495</v>
      </c>
      <c r="AT338" s="188" t="s">
        <v>137</v>
      </c>
      <c r="AU338" s="188" t="s">
        <v>89</v>
      </c>
      <c r="AY338" s="19" t="s">
        <v>135</v>
      </c>
      <c r="BE338" s="189">
        <f>IF(N338="základní",J338,0)</f>
        <v>0</v>
      </c>
      <c r="BF338" s="189">
        <f>IF(N338="snížená",J338,0)</f>
        <v>0</v>
      </c>
      <c r="BG338" s="189">
        <f>IF(N338="zákl. přenesená",J338,0)</f>
        <v>0</v>
      </c>
      <c r="BH338" s="189">
        <f>IF(N338="sníž. přenesená",J338,0)</f>
        <v>0</v>
      </c>
      <c r="BI338" s="189">
        <f>IF(N338="nulová",J338,0)</f>
        <v>0</v>
      </c>
      <c r="BJ338" s="19" t="s">
        <v>87</v>
      </c>
      <c r="BK338" s="189">
        <f>ROUND(I338*H338,2)</f>
        <v>0</v>
      </c>
      <c r="BL338" s="19" t="s">
        <v>495</v>
      </c>
      <c r="BM338" s="188" t="s">
        <v>584</v>
      </c>
    </row>
    <row r="339" spans="1:65" s="2" customFormat="1" ht="14.45" customHeight="1">
      <c r="A339" s="37"/>
      <c r="B339" s="38"/>
      <c r="C339" s="177" t="s">
        <v>585</v>
      </c>
      <c r="D339" s="177" t="s">
        <v>137</v>
      </c>
      <c r="E339" s="178" t="s">
        <v>586</v>
      </c>
      <c r="F339" s="179" t="s">
        <v>587</v>
      </c>
      <c r="G339" s="180" t="s">
        <v>189</v>
      </c>
      <c r="H339" s="181">
        <v>50</v>
      </c>
      <c r="I339" s="182"/>
      <c r="J339" s="183">
        <f>ROUND(I339*H339,2)</f>
        <v>0</v>
      </c>
      <c r="K339" s="179" t="s">
        <v>140</v>
      </c>
      <c r="L339" s="42"/>
      <c r="M339" s="184" t="s">
        <v>39</v>
      </c>
      <c r="N339" s="185" t="s">
        <v>50</v>
      </c>
      <c r="O339" s="67"/>
      <c r="P339" s="186">
        <f>O339*H339</f>
        <v>0</v>
      </c>
      <c r="Q339" s="186">
        <v>7E-05</v>
      </c>
      <c r="R339" s="186">
        <f>Q339*H339</f>
        <v>0.0034999999999999996</v>
      </c>
      <c r="S339" s="186">
        <v>0</v>
      </c>
      <c r="T339" s="187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188" t="s">
        <v>495</v>
      </c>
      <c r="AT339" s="188" t="s">
        <v>137</v>
      </c>
      <c r="AU339" s="188" t="s">
        <v>89</v>
      </c>
      <c r="AY339" s="19" t="s">
        <v>135</v>
      </c>
      <c r="BE339" s="189">
        <f>IF(N339="základní",J339,0)</f>
        <v>0</v>
      </c>
      <c r="BF339" s="189">
        <f>IF(N339="snížená",J339,0)</f>
        <v>0</v>
      </c>
      <c r="BG339" s="189">
        <f>IF(N339="zákl. přenesená",J339,0)</f>
        <v>0</v>
      </c>
      <c r="BH339" s="189">
        <f>IF(N339="sníž. přenesená",J339,0)</f>
        <v>0</v>
      </c>
      <c r="BI339" s="189">
        <f>IF(N339="nulová",J339,0)</f>
        <v>0</v>
      </c>
      <c r="BJ339" s="19" t="s">
        <v>87</v>
      </c>
      <c r="BK339" s="189">
        <f>ROUND(I339*H339,2)</f>
        <v>0</v>
      </c>
      <c r="BL339" s="19" t="s">
        <v>495</v>
      </c>
      <c r="BM339" s="188" t="s">
        <v>588</v>
      </c>
    </row>
    <row r="340" spans="2:51" s="13" customFormat="1" ht="12">
      <c r="B340" s="190"/>
      <c r="C340" s="191"/>
      <c r="D340" s="192" t="s">
        <v>143</v>
      </c>
      <c r="E340" s="193" t="s">
        <v>39</v>
      </c>
      <c r="F340" s="194" t="s">
        <v>410</v>
      </c>
      <c r="G340" s="191"/>
      <c r="H340" s="195">
        <v>50</v>
      </c>
      <c r="I340" s="196"/>
      <c r="J340" s="191"/>
      <c r="K340" s="191"/>
      <c r="L340" s="197"/>
      <c r="M340" s="198"/>
      <c r="N340" s="199"/>
      <c r="O340" s="199"/>
      <c r="P340" s="199"/>
      <c r="Q340" s="199"/>
      <c r="R340" s="199"/>
      <c r="S340" s="199"/>
      <c r="T340" s="200"/>
      <c r="AT340" s="201" t="s">
        <v>143</v>
      </c>
      <c r="AU340" s="201" t="s">
        <v>89</v>
      </c>
      <c r="AV340" s="13" t="s">
        <v>89</v>
      </c>
      <c r="AW340" s="13" t="s">
        <v>40</v>
      </c>
      <c r="AX340" s="13" t="s">
        <v>87</v>
      </c>
      <c r="AY340" s="201" t="s">
        <v>135</v>
      </c>
    </row>
    <row r="341" spans="1:65" s="2" customFormat="1" ht="24.2" customHeight="1">
      <c r="A341" s="37"/>
      <c r="B341" s="38"/>
      <c r="C341" s="177" t="s">
        <v>589</v>
      </c>
      <c r="D341" s="177" t="s">
        <v>137</v>
      </c>
      <c r="E341" s="178" t="s">
        <v>590</v>
      </c>
      <c r="F341" s="179" t="s">
        <v>591</v>
      </c>
      <c r="G341" s="180" t="s">
        <v>189</v>
      </c>
      <c r="H341" s="181">
        <v>50</v>
      </c>
      <c r="I341" s="182"/>
      <c r="J341" s="183">
        <f>ROUND(I341*H341,2)</f>
        <v>0</v>
      </c>
      <c r="K341" s="179" t="s">
        <v>140</v>
      </c>
      <c r="L341" s="42"/>
      <c r="M341" s="184" t="s">
        <v>39</v>
      </c>
      <c r="N341" s="185" t="s">
        <v>50</v>
      </c>
      <c r="O341" s="67"/>
      <c r="P341" s="186">
        <f>O341*H341</f>
        <v>0</v>
      </c>
      <c r="Q341" s="186">
        <v>0</v>
      </c>
      <c r="R341" s="186">
        <f>Q341*H341</f>
        <v>0</v>
      </c>
      <c r="S341" s="186">
        <v>0</v>
      </c>
      <c r="T341" s="187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188" t="s">
        <v>495</v>
      </c>
      <c r="AT341" s="188" t="s">
        <v>137</v>
      </c>
      <c r="AU341" s="188" t="s">
        <v>89</v>
      </c>
      <c r="AY341" s="19" t="s">
        <v>135</v>
      </c>
      <c r="BE341" s="189">
        <f>IF(N341="základní",J341,0)</f>
        <v>0</v>
      </c>
      <c r="BF341" s="189">
        <f>IF(N341="snížená",J341,0)</f>
        <v>0</v>
      </c>
      <c r="BG341" s="189">
        <f>IF(N341="zákl. přenesená",J341,0)</f>
        <v>0</v>
      </c>
      <c r="BH341" s="189">
        <f>IF(N341="sníž. přenesená",J341,0)</f>
        <v>0</v>
      </c>
      <c r="BI341" s="189">
        <f>IF(N341="nulová",J341,0)</f>
        <v>0</v>
      </c>
      <c r="BJ341" s="19" t="s">
        <v>87</v>
      </c>
      <c r="BK341" s="189">
        <f>ROUND(I341*H341,2)</f>
        <v>0</v>
      </c>
      <c r="BL341" s="19" t="s">
        <v>495</v>
      </c>
      <c r="BM341" s="188" t="s">
        <v>592</v>
      </c>
    </row>
    <row r="342" spans="2:51" s="13" customFormat="1" ht="12">
      <c r="B342" s="190"/>
      <c r="C342" s="191"/>
      <c r="D342" s="192" t="s">
        <v>143</v>
      </c>
      <c r="E342" s="193" t="s">
        <v>39</v>
      </c>
      <c r="F342" s="194" t="s">
        <v>410</v>
      </c>
      <c r="G342" s="191"/>
      <c r="H342" s="195">
        <v>50</v>
      </c>
      <c r="I342" s="196"/>
      <c r="J342" s="191"/>
      <c r="K342" s="191"/>
      <c r="L342" s="197"/>
      <c r="M342" s="198"/>
      <c r="N342" s="199"/>
      <c r="O342" s="199"/>
      <c r="P342" s="199"/>
      <c r="Q342" s="199"/>
      <c r="R342" s="199"/>
      <c r="S342" s="199"/>
      <c r="T342" s="200"/>
      <c r="AT342" s="201" t="s">
        <v>143</v>
      </c>
      <c r="AU342" s="201" t="s">
        <v>89</v>
      </c>
      <c r="AV342" s="13" t="s">
        <v>89</v>
      </c>
      <c r="AW342" s="13" t="s">
        <v>40</v>
      </c>
      <c r="AX342" s="13" t="s">
        <v>87</v>
      </c>
      <c r="AY342" s="201" t="s">
        <v>135</v>
      </c>
    </row>
    <row r="343" spans="1:65" s="2" customFormat="1" ht="14.45" customHeight="1">
      <c r="A343" s="37"/>
      <c r="B343" s="38"/>
      <c r="C343" s="234" t="s">
        <v>593</v>
      </c>
      <c r="D343" s="234" t="s">
        <v>302</v>
      </c>
      <c r="E343" s="235" t="s">
        <v>594</v>
      </c>
      <c r="F343" s="236" t="s">
        <v>595</v>
      </c>
      <c r="G343" s="237" t="s">
        <v>189</v>
      </c>
      <c r="H343" s="238">
        <v>54.178</v>
      </c>
      <c r="I343" s="239"/>
      <c r="J343" s="240">
        <f>ROUND(I343*H343,2)</f>
        <v>0</v>
      </c>
      <c r="K343" s="236" t="s">
        <v>140</v>
      </c>
      <c r="L343" s="241"/>
      <c r="M343" s="242" t="s">
        <v>39</v>
      </c>
      <c r="N343" s="243" t="s">
        <v>50</v>
      </c>
      <c r="O343" s="67"/>
      <c r="P343" s="186">
        <f>O343*H343</f>
        <v>0</v>
      </c>
      <c r="Q343" s="186">
        <v>0.00078</v>
      </c>
      <c r="R343" s="186">
        <f>Q343*H343</f>
        <v>0.04225884</v>
      </c>
      <c r="S343" s="186">
        <v>0</v>
      </c>
      <c r="T343" s="187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188" t="s">
        <v>596</v>
      </c>
      <c r="AT343" s="188" t="s">
        <v>302</v>
      </c>
      <c r="AU343" s="188" t="s">
        <v>89</v>
      </c>
      <c r="AY343" s="19" t="s">
        <v>135</v>
      </c>
      <c r="BE343" s="189">
        <f>IF(N343="základní",J343,0)</f>
        <v>0</v>
      </c>
      <c r="BF343" s="189">
        <f>IF(N343="snížená",J343,0)</f>
        <v>0</v>
      </c>
      <c r="BG343" s="189">
        <f>IF(N343="zákl. přenesená",J343,0)</f>
        <v>0</v>
      </c>
      <c r="BH343" s="189">
        <f>IF(N343="sníž. přenesená",J343,0)</f>
        <v>0</v>
      </c>
      <c r="BI343" s="189">
        <f>IF(N343="nulová",J343,0)</f>
        <v>0</v>
      </c>
      <c r="BJ343" s="19" t="s">
        <v>87</v>
      </c>
      <c r="BK343" s="189">
        <f>ROUND(I343*H343,2)</f>
        <v>0</v>
      </c>
      <c r="BL343" s="19" t="s">
        <v>596</v>
      </c>
      <c r="BM343" s="188" t="s">
        <v>597</v>
      </c>
    </row>
    <row r="344" spans="2:51" s="13" customFormat="1" ht="12">
      <c r="B344" s="190"/>
      <c r="C344" s="191"/>
      <c r="D344" s="192" t="s">
        <v>143</v>
      </c>
      <c r="E344" s="191"/>
      <c r="F344" s="194" t="s">
        <v>598</v>
      </c>
      <c r="G344" s="191"/>
      <c r="H344" s="195">
        <v>54.178</v>
      </c>
      <c r="I344" s="196"/>
      <c r="J344" s="191"/>
      <c r="K344" s="191"/>
      <c r="L344" s="197"/>
      <c r="M344" s="198"/>
      <c r="N344" s="199"/>
      <c r="O344" s="199"/>
      <c r="P344" s="199"/>
      <c r="Q344" s="199"/>
      <c r="R344" s="199"/>
      <c r="S344" s="199"/>
      <c r="T344" s="200"/>
      <c r="AT344" s="201" t="s">
        <v>143</v>
      </c>
      <c r="AU344" s="201" t="s">
        <v>89</v>
      </c>
      <c r="AV344" s="13" t="s">
        <v>89</v>
      </c>
      <c r="AW344" s="13" t="s">
        <v>4</v>
      </c>
      <c r="AX344" s="13" t="s">
        <v>87</v>
      </c>
      <c r="AY344" s="201" t="s">
        <v>135</v>
      </c>
    </row>
    <row r="345" spans="1:65" s="2" customFormat="1" ht="24.2" customHeight="1">
      <c r="A345" s="37"/>
      <c r="B345" s="38"/>
      <c r="C345" s="177" t="s">
        <v>599</v>
      </c>
      <c r="D345" s="177" t="s">
        <v>137</v>
      </c>
      <c r="E345" s="178" t="s">
        <v>600</v>
      </c>
      <c r="F345" s="179" t="s">
        <v>601</v>
      </c>
      <c r="G345" s="180" t="s">
        <v>189</v>
      </c>
      <c r="H345" s="181">
        <v>50</v>
      </c>
      <c r="I345" s="182"/>
      <c r="J345" s="183">
        <f>ROUND(I345*H345,2)</f>
        <v>0</v>
      </c>
      <c r="K345" s="179" t="s">
        <v>140</v>
      </c>
      <c r="L345" s="42"/>
      <c r="M345" s="184" t="s">
        <v>39</v>
      </c>
      <c r="N345" s="185" t="s">
        <v>50</v>
      </c>
      <c r="O345" s="67"/>
      <c r="P345" s="186">
        <f>O345*H345</f>
        <v>0</v>
      </c>
      <c r="Q345" s="186">
        <v>0</v>
      </c>
      <c r="R345" s="186">
        <f>Q345*H345</f>
        <v>0</v>
      </c>
      <c r="S345" s="186">
        <v>0</v>
      </c>
      <c r="T345" s="187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188" t="s">
        <v>495</v>
      </c>
      <c r="AT345" s="188" t="s">
        <v>137</v>
      </c>
      <c r="AU345" s="188" t="s">
        <v>89</v>
      </c>
      <c r="AY345" s="19" t="s">
        <v>135</v>
      </c>
      <c r="BE345" s="189">
        <f>IF(N345="základní",J345,0)</f>
        <v>0</v>
      </c>
      <c r="BF345" s="189">
        <f>IF(N345="snížená",J345,0)</f>
        <v>0</v>
      </c>
      <c r="BG345" s="189">
        <f>IF(N345="zákl. přenesená",J345,0)</f>
        <v>0</v>
      </c>
      <c r="BH345" s="189">
        <f>IF(N345="sníž. přenesená",J345,0)</f>
        <v>0</v>
      </c>
      <c r="BI345" s="189">
        <f>IF(N345="nulová",J345,0)</f>
        <v>0</v>
      </c>
      <c r="BJ345" s="19" t="s">
        <v>87</v>
      </c>
      <c r="BK345" s="189">
        <f>ROUND(I345*H345,2)</f>
        <v>0</v>
      </c>
      <c r="BL345" s="19" t="s">
        <v>495</v>
      </c>
      <c r="BM345" s="188" t="s">
        <v>602</v>
      </c>
    </row>
    <row r="346" spans="2:51" s="13" customFormat="1" ht="12">
      <c r="B346" s="190"/>
      <c r="C346" s="191"/>
      <c r="D346" s="192" t="s">
        <v>143</v>
      </c>
      <c r="E346" s="193" t="s">
        <v>39</v>
      </c>
      <c r="F346" s="194" t="s">
        <v>410</v>
      </c>
      <c r="G346" s="191"/>
      <c r="H346" s="195">
        <v>50</v>
      </c>
      <c r="I346" s="196"/>
      <c r="J346" s="191"/>
      <c r="K346" s="191"/>
      <c r="L346" s="197"/>
      <c r="M346" s="198"/>
      <c r="N346" s="199"/>
      <c r="O346" s="199"/>
      <c r="P346" s="199"/>
      <c r="Q346" s="199"/>
      <c r="R346" s="199"/>
      <c r="S346" s="199"/>
      <c r="T346" s="200"/>
      <c r="AT346" s="201" t="s">
        <v>143</v>
      </c>
      <c r="AU346" s="201" t="s">
        <v>89</v>
      </c>
      <c r="AV346" s="13" t="s">
        <v>89</v>
      </c>
      <c r="AW346" s="13" t="s">
        <v>40</v>
      </c>
      <c r="AX346" s="13" t="s">
        <v>87</v>
      </c>
      <c r="AY346" s="201" t="s">
        <v>135</v>
      </c>
    </row>
    <row r="347" spans="1:65" s="2" customFormat="1" ht="14.45" customHeight="1">
      <c r="A347" s="37"/>
      <c r="B347" s="38"/>
      <c r="C347" s="234" t="s">
        <v>603</v>
      </c>
      <c r="D347" s="234" t="s">
        <v>302</v>
      </c>
      <c r="E347" s="235" t="s">
        <v>604</v>
      </c>
      <c r="F347" s="236" t="s">
        <v>605</v>
      </c>
      <c r="G347" s="237" t="s">
        <v>189</v>
      </c>
      <c r="H347" s="238">
        <v>51.5</v>
      </c>
      <c r="I347" s="239"/>
      <c r="J347" s="240">
        <f>ROUND(I347*H347,2)</f>
        <v>0</v>
      </c>
      <c r="K347" s="236" t="s">
        <v>140</v>
      </c>
      <c r="L347" s="241"/>
      <c r="M347" s="242" t="s">
        <v>39</v>
      </c>
      <c r="N347" s="243" t="s">
        <v>50</v>
      </c>
      <c r="O347" s="67"/>
      <c r="P347" s="186">
        <f>O347*H347</f>
        <v>0</v>
      </c>
      <c r="Q347" s="186">
        <v>0.00128</v>
      </c>
      <c r="R347" s="186">
        <f>Q347*H347</f>
        <v>0.06592</v>
      </c>
      <c r="S347" s="186">
        <v>0</v>
      </c>
      <c r="T347" s="187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188" t="s">
        <v>596</v>
      </c>
      <c r="AT347" s="188" t="s">
        <v>302</v>
      </c>
      <c r="AU347" s="188" t="s">
        <v>89</v>
      </c>
      <c r="AY347" s="19" t="s">
        <v>135</v>
      </c>
      <c r="BE347" s="189">
        <f>IF(N347="základní",J347,0)</f>
        <v>0</v>
      </c>
      <c r="BF347" s="189">
        <f>IF(N347="snížená",J347,0)</f>
        <v>0</v>
      </c>
      <c r="BG347" s="189">
        <f>IF(N347="zákl. přenesená",J347,0)</f>
        <v>0</v>
      </c>
      <c r="BH347" s="189">
        <f>IF(N347="sníž. přenesená",J347,0)</f>
        <v>0</v>
      </c>
      <c r="BI347" s="189">
        <f>IF(N347="nulová",J347,0)</f>
        <v>0</v>
      </c>
      <c r="BJ347" s="19" t="s">
        <v>87</v>
      </c>
      <c r="BK347" s="189">
        <f>ROUND(I347*H347,2)</f>
        <v>0</v>
      </c>
      <c r="BL347" s="19" t="s">
        <v>596</v>
      </c>
      <c r="BM347" s="188" t="s">
        <v>606</v>
      </c>
    </row>
    <row r="348" spans="2:51" s="13" customFormat="1" ht="12">
      <c r="B348" s="190"/>
      <c r="C348" s="191"/>
      <c r="D348" s="192" t="s">
        <v>143</v>
      </c>
      <c r="E348" s="191"/>
      <c r="F348" s="194" t="s">
        <v>607</v>
      </c>
      <c r="G348" s="191"/>
      <c r="H348" s="195">
        <v>51.5</v>
      </c>
      <c r="I348" s="196"/>
      <c r="J348" s="191"/>
      <c r="K348" s="191"/>
      <c r="L348" s="197"/>
      <c r="M348" s="198"/>
      <c r="N348" s="199"/>
      <c r="O348" s="199"/>
      <c r="P348" s="199"/>
      <c r="Q348" s="199"/>
      <c r="R348" s="199"/>
      <c r="S348" s="199"/>
      <c r="T348" s="200"/>
      <c r="AT348" s="201" t="s">
        <v>143</v>
      </c>
      <c r="AU348" s="201" t="s">
        <v>89</v>
      </c>
      <c r="AV348" s="13" t="s">
        <v>89</v>
      </c>
      <c r="AW348" s="13" t="s">
        <v>4</v>
      </c>
      <c r="AX348" s="13" t="s">
        <v>87</v>
      </c>
      <c r="AY348" s="201" t="s">
        <v>135</v>
      </c>
    </row>
    <row r="349" spans="1:65" s="2" customFormat="1" ht="24.2" customHeight="1">
      <c r="A349" s="37"/>
      <c r="B349" s="38"/>
      <c r="C349" s="177" t="s">
        <v>608</v>
      </c>
      <c r="D349" s="177" t="s">
        <v>137</v>
      </c>
      <c r="E349" s="178" t="s">
        <v>609</v>
      </c>
      <c r="F349" s="179" t="s">
        <v>610</v>
      </c>
      <c r="G349" s="180" t="s">
        <v>189</v>
      </c>
      <c r="H349" s="181">
        <v>50</v>
      </c>
      <c r="I349" s="182"/>
      <c r="J349" s="183">
        <f>ROUND(I349*H349,2)</f>
        <v>0</v>
      </c>
      <c r="K349" s="179" t="s">
        <v>140</v>
      </c>
      <c r="L349" s="42"/>
      <c r="M349" s="248" t="s">
        <v>39</v>
      </c>
      <c r="N349" s="249" t="s">
        <v>50</v>
      </c>
      <c r="O349" s="250"/>
      <c r="P349" s="251">
        <f>O349*H349</f>
        <v>0</v>
      </c>
      <c r="Q349" s="251">
        <v>0.22563</v>
      </c>
      <c r="R349" s="251">
        <f>Q349*H349</f>
        <v>11.2815</v>
      </c>
      <c r="S349" s="251">
        <v>0</v>
      </c>
      <c r="T349" s="252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188" t="s">
        <v>495</v>
      </c>
      <c r="AT349" s="188" t="s">
        <v>137</v>
      </c>
      <c r="AU349" s="188" t="s">
        <v>89</v>
      </c>
      <c r="AY349" s="19" t="s">
        <v>135</v>
      </c>
      <c r="BE349" s="189">
        <f>IF(N349="základní",J349,0)</f>
        <v>0</v>
      </c>
      <c r="BF349" s="189">
        <f>IF(N349="snížená",J349,0)</f>
        <v>0</v>
      </c>
      <c r="BG349" s="189">
        <f>IF(N349="zákl. přenesená",J349,0)</f>
        <v>0</v>
      </c>
      <c r="BH349" s="189">
        <f>IF(N349="sníž. přenesená",J349,0)</f>
        <v>0</v>
      </c>
      <c r="BI349" s="189">
        <f>IF(N349="nulová",J349,0)</f>
        <v>0</v>
      </c>
      <c r="BJ349" s="19" t="s">
        <v>87</v>
      </c>
      <c r="BK349" s="189">
        <f>ROUND(I349*H349,2)</f>
        <v>0</v>
      </c>
      <c r="BL349" s="19" t="s">
        <v>495</v>
      </c>
      <c r="BM349" s="188" t="s">
        <v>611</v>
      </c>
    </row>
    <row r="350" spans="1:31" s="2" customFormat="1" ht="6.95" customHeight="1">
      <c r="A350" s="37"/>
      <c r="B350" s="50"/>
      <c r="C350" s="51"/>
      <c r="D350" s="51"/>
      <c r="E350" s="51"/>
      <c r="F350" s="51"/>
      <c r="G350" s="51"/>
      <c r="H350" s="51"/>
      <c r="I350" s="51"/>
      <c r="J350" s="51"/>
      <c r="K350" s="51"/>
      <c r="L350" s="42"/>
      <c r="M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</row>
  </sheetData>
  <sheetProtection algorithmName="SHA-512" hashValue="nfIOBCUltR57IGypUxfq42nowtYzdXGzhbQlMIm2QIBtCU4jVmO75CZen4nkXY9OWtSZHJX1RzTfuTP7QfNfvw==" saltValue="exTxgXT0111mTLpwwWYhNPF7jZ7hj7FFDM3a+e4KPP9u115UEbkxRyscX+n9FF52rDp659igg/3eoszX1+xNmw==" spinCount="100000" sheet="1" objects="1" scenarios="1" formatColumns="0" formatRows="0" autoFilter="0"/>
  <autoFilter ref="C88:K349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19" t="s">
        <v>92</v>
      </c>
    </row>
    <row r="3" spans="2:46" s="1" customFormat="1" ht="6.95" customHeight="1">
      <c r="B3" s="105"/>
      <c r="C3" s="106"/>
      <c r="D3" s="106"/>
      <c r="E3" s="106"/>
      <c r="F3" s="106"/>
      <c r="G3" s="106"/>
      <c r="H3" s="106"/>
      <c r="I3" s="106"/>
      <c r="J3" s="106"/>
      <c r="K3" s="106"/>
      <c r="L3" s="22"/>
      <c r="AT3" s="19" t="s">
        <v>89</v>
      </c>
    </row>
    <row r="4" spans="2:46" s="1" customFormat="1" ht="24.95" customHeight="1">
      <c r="B4" s="22"/>
      <c r="D4" s="107" t="s">
        <v>100</v>
      </c>
      <c r="L4" s="22"/>
      <c r="M4" s="108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9" t="s">
        <v>16</v>
      </c>
      <c r="L6" s="22"/>
    </row>
    <row r="7" spans="2:12" s="1" customFormat="1" ht="16.5" customHeight="1">
      <c r="B7" s="22"/>
      <c r="E7" s="394" t="str">
        <f>'Rekapitulace stavby'!K6</f>
        <v>Rekonstrukce ulice Kutná, Psáry</v>
      </c>
      <c r="F7" s="395"/>
      <c r="G7" s="395"/>
      <c r="H7" s="395"/>
      <c r="L7" s="22"/>
    </row>
    <row r="8" spans="1:31" s="2" customFormat="1" ht="12" customHeight="1">
      <c r="A8" s="37"/>
      <c r="B8" s="42"/>
      <c r="C8" s="37"/>
      <c r="D8" s="109" t="s">
        <v>104</v>
      </c>
      <c r="E8" s="37"/>
      <c r="F8" s="37"/>
      <c r="G8" s="37"/>
      <c r="H8" s="37"/>
      <c r="I8" s="37"/>
      <c r="J8" s="37"/>
      <c r="K8" s="37"/>
      <c r="L8" s="110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2"/>
      <c r="C9" s="37"/>
      <c r="D9" s="37"/>
      <c r="E9" s="396" t="s">
        <v>612</v>
      </c>
      <c r="F9" s="397"/>
      <c r="G9" s="397"/>
      <c r="H9" s="397"/>
      <c r="I9" s="37"/>
      <c r="J9" s="37"/>
      <c r="K9" s="37"/>
      <c r="L9" s="110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2"/>
      <c r="C10" s="37"/>
      <c r="D10" s="37"/>
      <c r="E10" s="37"/>
      <c r="F10" s="37"/>
      <c r="G10" s="37"/>
      <c r="H10" s="37"/>
      <c r="I10" s="37"/>
      <c r="J10" s="37"/>
      <c r="K10" s="37"/>
      <c r="L10" s="110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2"/>
      <c r="C11" s="37"/>
      <c r="D11" s="109" t="s">
        <v>18</v>
      </c>
      <c r="E11" s="37"/>
      <c r="F11" s="111" t="s">
        <v>39</v>
      </c>
      <c r="G11" s="37"/>
      <c r="H11" s="37"/>
      <c r="I11" s="109" t="s">
        <v>20</v>
      </c>
      <c r="J11" s="111" t="s">
        <v>39</v>
      </c>
      <c r="K11" s="37"/>
      <c r="L11" s="110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09" t="s">
        <v>22</v>
      </c>
      <c r="E12" s="37"/>
      <c r="F12" s="111" t="s">
        <v>23</v>
      </c>
      <c r="G12" s="37"/>
      <c r="H12" s="37"/>
      <c r="I12" s="109" t="s">
        <v>24</v>
      </c>
      <c r="J12" s="112" t="str">
        <f>'Rekapitulace stavby'!AN8</f>
        <v>17. 5. 2021</v>
      </c>
      <c r="K12" s="37"/>
      <c r="L12" s="110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9" customHeight="1">
      <c r="A13" s="37"/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110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2"/>
      <c r="C14" s="37"/>
      <c r="D14" s="109" t="s">
        <v>28</v>
      </c>
      <c r="E14" s="37"/>
      <c r="F14" s="37"/>
      <c r="G14" s="37"/>
      <c r="H14" s="37"/>
      <c r="I14" s="109" t="s">
        <v>29</v>
      </c>
      <c r="J14" s="111" t="s">
        <v>30</v>
      </c>
      <c r="K14" s="37"/>
      <c r="L14" s="110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2"/>
      <c r="C15" s="37"/>
      <c r="D15" s="37"/>
      <c r="E15" s="111" t="s">
        <v>31</v>
      </c>
      <c r="F15" s="37"/>
      <c r="G15" s="37"/>
      <c r="H15" s="37"/>
      <c r="I15" s="109" t="s">
        <v>32</v>
      </c>
      <c r="J15" s="111" t="s">
        <v>33</v>
      </c>
      <c r="K15" s="37"/>
      <c r="L15" s="110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2"/>
      <c r="C16" s="37"/>
      <c r="D16" s="37"/>
      <c r="E16" s="37"/>
      <c r="F16" s="37"/>
      <c r="G16" s="37"/>
      <c r="H16" s="37"/>
      <c r="I16" s="37"/>
      <c r="J16" s="37"/>
      <c r="K16" s="37"/>
      <c r="L16" s="110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2"/>
      <c r="C17" s="37"/>
      <c r="D17" s="109" t="s">
        <v>34</v>
      </c>
      <c r="E17" s="37"/>
      <c r="F17" s="37"/>
      <c r="G17" s="37"/>
      <c r="H17" s="37"/>
      <c r="I17" s="109" t="s">
        <v>29</v>
      </c>
      <c r="J17" s="32" t="str">
        <f>'Rekapitulace stavby'!AN13</f>
        <v>Vyplň údaj</v>
      </c>
      <c r="K17" s="37"/>
      <c r="L17" s="110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2"/>
      <c r="C18" s="37"/>
      <c r="D18" s="37"/>
      <c r="E18" s="398" t="str">
        <f>'Rekapitulace stavby'!E14</f>
        <v>Vyplň údaj</v>
      </c>
      <c r="F18" s="399"/>
      <c r="G18" s="399"/>
      <c r="H18" s="399"/>
      <c r="I18" s="109" t="s">
        <v>32</v>
      </c>
      <c r="J18" s="32" t="str">
        <f>'Rekapitulace stavby'!AN14</f>
        <v>Vyplň údaj</v>
      </c>
      <c r="K18" s="37"/>
      <c r="L18" s="110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2"/>
      <c r="C19" s="37"/>
      <c r="D19" s="37"/>
      <c r="E19" s="37"/>
      <c r="F19" s="37"/>
      <c r="G19" s="37"/>
      <c r="H19" s="37"/>
      <c r="I19" s="37"/>
      <c r="J19" s="37"/>
      <c r="K19" s="37"/>
      <c r="L19" s="110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2"/>
      <c r="C20" s="37"/>
      <c r="D20" s="109" t="s">
        <v>36</v>
      </c>
      <c r="E20" s="37"/>
      <c r="F20" s="37"/>
      <c r="G20" s="37"/>
      <c r="H20" s="37"/>
      <c r="I20" s="109" t="s">
        <v>29</v>
      </c>
      <c r="J20" s="111" t="s">
        <v>37</v>
      </c>
      <c r="K20" s="37"/>
      <c r="L20" s="110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2"/>
      <c r="C21" s="37"/>
      <c r="D21" s="37"/>
      <c r="E21" s="111" t="s">
        <v>38</v>
      </c>
      <c r="F21" s="37"/>
      <c r="G21" s="37"/>
      <c r="H21" s="37"/>
      <c r="I21" s="109" t="s">
        <v>32</v>
      </c>
      <c r="J21" s="111" t="s">
        <v>39</v>
      </c>
      <c r="K21" s="37"/>
      <c r="L21" s="110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110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2"/>
      <c r="C23" s="37"/>
      <c r="D23" s="109" t="s">
        <v>41</v>
      </c>
      <c r="E23" s="37"/>
      <c r="F23" s="37"/>
      <c r="G23" s="37"/>
      <c r="H23" s="37"/>
      <c r="I23" s="109" t="s">
        <v>29</v>
      </c>
      <c r="J23" s="111" t="s">
        <v>39</v>
      </c>
      <c r="K23" s="37"/>
      <c r="L23" s="110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2"/>
      <c r="C24" s="37"/>
      <c r="D24" s="37"/>
      <c r="E24" s="111" t="s">
        <v>42</v>
      </c>
      <c r="F24" s="37"/>
      <c r="G24" s="37"/>
      <c r="H24" s="37"/>
      <c r="I24" s="109" t="s">
        <v>32</v>
      </c>
      <c r="J24" s="111" t="s">
        <v>39</v>
      </c>
      <c r="K24" s="37"/>
      <c r="L24" s="110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2"/>
      <c r="C25" s="37"/>
      <c r="D25" s="37"/>
      <c r="E25" s="37"/>
      <c r="F25" s="37"/>
      <c r="G25" s="37"/>
      <c r="H25" s="37"/>
      <c r="I25" s="37"/>
      <c r="J25" s="37"/>
      <c r="K25" s="37"/>
      <c r="L25" s="110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2"/>
      <c r="C26" s="37"/>
      <c r="D26" s="109" t="s">
        <v>43</v>
      </c>
      <c r="E26" s="37"/>
      <c r="F26" s="37"/>
      <c r="G26" s="37"/>
      <c r="H26" s="37"/>
      <c r="I26" s="37"/>
      <c r="J26" s="37"/>
      <c r="K26" s="37"/>
      <c r="L26" s="110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13"/>
      <c r="B27" s="114"/>
      <c r="C27" s="113"/>
      <c r="D27" s="113"/>
      <c r="E27" s="400" t="s">
        <v>39</v>
      </c>
      <c r="F27" s="400"/>
      <c r="G27" s="400"/>
      <c r="H27" s="400"/>
      <c r="I27" s="113"/>
      <c r="J27" s="113"/>
      <c r="K27" s="113"/>
      <c r="L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95" customHeight="1">
      <c r="A28" s="37"/>
      <c r="B28" s="42"/>
      <c r="C28" s="37"/>
      <c r="D28" s="37"/>
      <c r="E28" s="37"/>
      <c r="F28" s="37"/>
      <c r="G28" s="37"/>
      <c r="H28" s="37"/>
      <c r="I28" s="37"/>
      <c r="J28" s="37"/>
      <c r="K28" s="37"/>
      <c r="L28" s="110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116"/>
      <c r="E29" s="116"/>
      <c r="F29" s="116"/>
      <c r="G29" s="116"/>
      <c r="H29" s="116"/>
      <c r="I29" s="116"/>
      <c r="J29" s="116"/>
      <c r="K29" s="116"/>
      <c r="L29" s="110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35" customHeight="1">
      <c r="A30" s="37"/>
      <c r="B30" s="42"/>
      <c r="C30" s="37"/>
      <c r="D30" s="117" t="s">
        <v>45</v>
      </c>
      <c r="E30" s="37"/>
      <c r="F30" s="37"/>
      <c r="G30" s="37"/>
      <c r="H30" s="37"/>
      <c r="I30" s="37"/>
      <c r="J30" s="118">
        <f>ROUND(J83,2)</f>
        <v>0</v>
      </c>
      <c r="K30" s="37"/>
      <c r="L30" s="110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2"/>
      <c r="C31" s="37"/>
      <c r="D31" s="116"/>
      <c r="E31" s="116"/>
      <c r="F31" s="116"/>
      <c r="G31" s="116"/>
      <c r="H31" s="116"/>
      <c r="I31" s="116"/>
      <c r="J31" s="116"/>
      <c r="K31" s="116"/>
      <c r="L31" s="110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5" customHeight="1">
      <c r="A32" s="37"/>
      <c r="B32" s="42"/>
      <c r="C32" s="37"/>
      <c r="D32" s="37"/>
      <c r="E32" s="37"/>
      <c r="F32" s="119" t="s">
        <v>47</v>
      </c>
      <c r="G32" s="37"/>
      <c r="H32" s="37"/>
      <c r="I32" s="119" t="s">
        <v>46</v>
      </c>
      <c r="J32" s="119" t="s">
        <v>48</v>
      </c>
      <c r="K32" s="37"/>
      <c r="L32" s="110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5" customHeight="1">
      <c r="A33" s="37"/>
      <c r="B33" s="42"/>
      <c r="C33" s="37"/>
      <c r="D33" s="120" t="s">
        <v>49</v>
      </c>
      <c r="E33" s="109" t="s">
        <v>50</v>
      </c>
      <c r="F33" s="121">
        <f>ROUND((SUM(BE83:BE105)),2)</f>
        <v>0</v>
      </c>
      <c r="G33" s="37"/>
      <c r="H33" s="37"/>
      <c r="I33" s="122">
        <v>0.21</v>
      </c>
      <c r="J33" s="121">
        <f>ROUND(((SUM(BE83:BE105))*I33),2)</f>
        <v>0</v>
      </c>
      <c r="K33" s="37"/>
      <c r="L33" s="110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5" customHeight="1">
      <c r="A34" s="37"/>
      <c r="B34" s="42"/>
      <c r="C34" s="37"/>
      <c r="D34" s="37"/>
      <c r="E34" s="109" t="s">
        <v>51</v>
      </c>
      <c r="F34" s="121">
        <f>ROUND((SUM(BF83:BF105)),2)</f>
        <v>0</v>
      </c>
      <c r="G34" s="37"/>
      <c r="H34" s="37"/>
      <c r="I34" s="122">
        <v>0.15</v>
      </c>
      <c r="J34" s="121">
        <f>ROUND(((SUM(BF83:BF105))*I34),2)</f>
        <v>0</v>
      </c>
      <c r="K34" s="37"/>
      <c r="L34" s="110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5" customHeight="1" hidden="1">
      <c r="A35" s="37"/>
      <c r="B35" s="42"/>
      <c r="C35" s="37"/>
      <c r="D35" s="37"/>
      <c r="E35" s="109" t="s">
        <v>52</v>
      </c>
      <c r="F35" s="121">
        <f>ROUND((SUM(BG83:BG105)),2)</f>
        <v>0</v>
      </c>
      <c r="G35" s="37"/>
      <c r="H35" s="37"/>
      <c r="I35" s="122">
        <v>0.21</v>
      </c>
      <c r="J35" s="121">
        <f>0</f>
        <v>0</v>
      </c>
      <c r="K35" s="37"/>
      <c r="L35" s="110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 hidden="1">
      <c r="A36" s="37"/>
      <c r="B36" s="42"/>
      <c r="C36" s="37"/>
      <c r="D36" s="37"/>
      <c r="E36" s="109" t="s">
        <v>53</v>
      </c>
      <c r="F36" s="121">
        <f>ROUND((SUM(BH83:BH105)),2)</f>
        <v>0</v>
      </c>
      <c r="G36" s="37"/>
      <c r="H36" s="37"/>
      <c r="I36" s="122">
        <v>0.15</v>
      </c>
      <c r="J36" s="121">
        <f>0</f>
        <v>0</v>
      </c>
      <c r="K36" s="37"/>
      <c r="L36" s="110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 hidden="1">
      <c r="A37" s="37"/>
      <c r="B37" s="42"/>
      <c r="C37" s="37"/>
      <c r="D37" s="37"/>
      <c r="E37" s="109" t="s">
        <v>54</v>
      </c>
      <c r="F37" s="121">
        <f>ROUND((SUM(BI83:BI105)),2)</f>
        <v>0</v>
      </c>
      <c r="G37" s="37"/>
      <c r="H37" s="37"/>
      <c r="I37" s="122">
        <v>0</v>
      </c>
      <c r="J37" s="121">
        <f>0</f>
        <v>0</v>
      </c>
      <c r="K37" s="37"/>
      <c r="L37" s="110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2"/>
      <c r="C38" s="37"/>
      <c r="D38" s="37"/>
      <c r="E38" s="37"/>
      <c r="F38" s="37"/>
      <c r="G38" s="37"/>
      <c r="H38" s="37"/>
      <c r="I38" s="37"/>
      <c r="J38" s="37"/>
      <c r="K38" s="37"/>
      <c r="L38" s="110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35" customHeight="1">
      <c r="A39" s="37"/>
      <c r="B39" s="42"/>
      <c r="C39" s="123"/>
      <c r="D39" s="124" t="s">
        <v>55</v>
      </c>
      <c r="E39" s="125"/>
      <c r="F39" s="125"/>
      <c r="G39" s="126" t="s">
        <v>56</v>
      </c>
      <c r="H39" s="127" t="s">
        <v>57</v>
      </c>
      <c r="I39" s="125"/>
      <c r="J39" s="128">
        <f>SUM(J30:J37)</f>
        <v>0</v>
      </c>
      <c r="K39" s="129"/>
      <c r="L39" s="110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>
      <c r="A40" s="37"/>
      <c r="B40" s="130"/>
      <c r="C40" s="131"/>
      <c r="D40" s="131"/>
      <c r="E40" s="131"/>
      <c r="F40" s="131"/>
      <c r="G40" s="131"/>
      <c r="H40" s="131"/>
      <c r="I40" s="131"/>
      <c r="J40" s="131"/>
      <c r="K40" s="131"/>
      <c r="L40" s="110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10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5" t="s">
        <v>106</v>
      </c>
      <c r="D45" s="39"/>
      <c r="E45" s="39"/>
      <c r="F45" s="39"/>
      <c r="G45" s="39"/>
      <c r="H45" s="39"/>
      <c r="I45" s="39"/>
      <c r="J45" s="39"/>
      <c r="K45" s="39"/>
      <c r="L45" s="110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10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10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392" t="str">
        <f>E7</f>
        <v>Rekonstrukce ulice Kutná, Psáry</v>
      </c>
      <c r="F48" s="393"/>
      <c r="G48" s="393"/>
      <c r="H48" s="393"/>
      <c r="I48" s="39"/>
      <c r="J48" s="39"/>
      <c r="K48" s="39"/>
      <c r="L48" s="110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104</v>
      </c>
      <c r="D49" s="39"/>
      <c r="E49" s="39"/>
      <c r="F49" s="39"/>
      <c r="G49" s="39"/>
      <c r="H49" s="39"/>
      <c r="I49" s="39"/>
      <c r="J49" s="39"/>
      <c r="K49" s="39"/>
      <c r="L49" s="110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361" t="str">
        <f>E9</f>
        <v>VON - Vedlejší a ostatní náklady</v>
      </c>
      <c r="F50" s="391"/>
      <c r="G50" s="391"/>
      <c r="H50" s="391"/>
      <c r="I50" s="39"/>
      <c r="J50" s="39"/>
      <c r="K50" s="39"/>
      <c r="L50" s="110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10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22</v>
      </c>
      <c r="D52" s="39"/>
      <c r="E52" s="39"/>
      <c r="F52" s="29" t="str">
        <f>F12</f>
        <v>Psáry</v>
      </c>
      <c r="G52" s="39"/>
      <c r="H52" s="39"/>
      <c r="I52" s="31" t="s">
        <v>24</v>
      </c>
      <c r="J52" s="62" t="str">
        <f>IF(J12="","",J12)</f>
        <v>17. 5. 2021</v>
      </c>
      <c r="K52" s="39"/>
      <c r="L52" s="110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10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2" customHeight="1">
      <c r="A54" s="37"/>
      <c r="B54" s="38"/>
      <c r="C54" s="31" t="s">
        <v>28</v>
      </c>
      <c r="D54" s="39"/>
      <c r="E54" s="39"/>
      <c r="F54" s="29" t="str">
        <f>E15</f>
        <v>Obec Psáry</v>
      </c>
      <c r="G54" s="39"/>
      <c r="H54" s="39"/>
      <c r="I54" s="31" t="s">
        <v>36</v>
      </c>
      <c r="J54" s="35" t="str">
        <f>E21</f>
        <v>AllPlan Projekt s.r.o.</v>
      </c>
      <c r="K54" s="39"/>
      <c r="L54" s="110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2" customHeight="1">
      <c r="A55" s="37"/>
      <c r="B55" s="38"/>
      <c r="C55" s="31" t="s">
        <v>34</v>
      </c>
      <c r="D55" s="39"/>
      <c r="E55" s="39"/>
      <c r="F55" s="29" t="str">
        <f>IF(E18="","",E18)</f>
        <v>Vyplň údaj</v>
      </c>
      <c r="G55" s="39"/>
      <c r="H55" s="39"/>
      <c r="I55" s="31" t="s">
        <v>41</v>
      </c>
      <c r="J55" s="35" t="str">
        <f>E24</f>
        <v>Křišťál</v>
      </c>
      <c r="K55" s="39"/>
      <c r="L55" s="110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5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10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34" t="s">
        <v>107</v>
      </c>
      <c r="D57" s="135"/>
      <c r="E57" s="135"/>
      <c r="F57" s="135"/>
      <c r="G57" s="135"/>
      <c r="H57" s="135"/>
      <c r="I57" s="135"/>
      <c r="J57" s="136" t="s">
        <v>108</v>
      </c>
      <c r="K57" s="135"/>
      <c r="L57" s="110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5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10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9" customHeight="1">
      <c r="A59" s="37"/>
      <c r="B59" s="38"/>
      <c r="C59" s="137" t="s">
        <v>77</v>
      </c>
      <c r="D59" s="39"/>
      <c r="E59" s="39"/>
      <c r="F59" s="39"/>
      <c r="G59" s="39"/>
      <c r="H59" s="39"/>
      <c r="I59" s="39"/>
      <c r="J59" s="80">
        <f>J83</f>
        <v>0</v>
      </c>
      <c r="K59" s="39"/>
      <c r="L59" s="110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9" t="s">
        <v>109</v>
      </c>
    </row>
    <row r="60" spans="2:12" s="9" customFormat="1" ht="24.95" customHeight="1">
      <c r="B60" s="138"/>
      <c r="C60" s="139"/>
      <c r="D60" s="140" t="s">
        <v>613</v>
      </c>
      <c r="E60" s="141"/>
      <c r="F60" s="141"/>
      <c r="G60" s="141"/>
      <c r="H60" s="141"/>
      <c r="I60" s="141"/>
      <c r="J60" s="142">
        <f>J84</f>
        <v>0</v>
      </c>
      <c r="K60" s="139"/>
      <c r="L60" s="143"/>
    </row>
    <row r="61" spans="2:12" s="10" customFormat="1" ht="19.9" customHeight="1">
      <c r="B61" s="144"/>
      <c r="C61" s="145"/>
      <c r="D61" s="146" t="s">
        <v>614</v>
      </c>
      <c r="E61" s="147"/>
      <c r="F61" s="147"/>
      <c r="G61" s="147"/>
      <c r="H61" s="147"/>
      <c r="I61" s="147"/>
      <c r="J61" s="148">
        <f>J85</f>
        <v>0</v>
      </c>
      <c r="K61" s="145"/>
      <c r="L61" s="149"/>
    </row>
    <row r="62" spans="2:12" s="10" customFormat="1" ht="19.9" customHeight="1">
      <c r="B62" s="144"/>
      <c r="C62" s="145"/>
      <c r="D62" s="146" t="s">
        <v>615</v>
      </c>
      <c r="E62" s="147"/>
      <c r="F62" s="147"/>
      <c r="G62" s="147"/>
      <c r="H62" s="147"/>
      <c r="I62" s="147"/>
      <c r="J62" s="148">
        <f>J88</f>
        <v>0</v>
      </c>
      <c r="K62" s="145"/>
      <c r="L62" s="149"/>
    </row>
    <row r="63" spans="2:12" s="10" customFormat="1" ht="19.9" customHeight="1">
      <c r="B63" s="144"/>
      <c r="C63" s="145"/>
      <c r="D63" s="146" t="s">
        <v>616</v>
      </c>
      <c r="E63" s="147"/>
      <c r="F63" s="147"/>
      <c r="G63" s="147"/>
      <c r="H63" s="147"/>
      <c r="I63" s="147"/>
      <c r="J63" s="148">
        <f>J100</f>
        <v>0</v>
      </c>
      <c r="K63" s="145"/>
      <c r="L63" s="149"/>
    </row>
    <row r="64" spans="1:31" s="2" customFormat="1" ht="21.75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10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0"/>
      <c r="C65" s="51"/>
      <c r="D65" s="51"/>
      <c r="E65" s="51"/>
      <c r="F65" s="51"/>
      <c r="G65" s="51"/>
      <c r="H65" s="51"/>
      <c r="I65" s="51"/>
      <c r="J65" s="51"/>
      <c r="K65" s="51"/>
      <c r="L65" s="110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52"/>
      <c r="C69" s="53"/>
      <c r="D69" s="53"/>
      <c r="E69" s="53"/>
      <c r="F69" s="53"/>
      <c r="G69" s="53"/>
      <c r="H69" s="53"/>
      <c r="I69" s="53"/>
      <c r="J69" s="53"/>
      <c r="K69" s="53"/>
      <c r="L69" s="110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5" t="s">
        <v>120</v>
      </c>
      <c r="D70" s="39"/>
      <c r="E70" s="39"/>
      <c r="F70" s="39"/>
      <c r="G70" s="39"/>
      <c r="H70" s="39"/>
      <c r="I70" s="39"/>
      <c r="J70" s="39"/>
      <c r="K70" s="39"/>
      <c r="L70" s="110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110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16</v>
      </c>
      <c r="D72" s="39"/>
      <c r="E72" s="39"/>
      <c r="F72" s="39"/>
      <c r="G72" s="39"/>
      <c r="H72" s="39"/>
      <c r="I72" s="39"/>
      <c r="J72" s="39"/>
      <c r="K72" s="39"/>
      <c r="L72" s="110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6.5" customHeight="1">
      <c r="A73" s="37"/>
      <c r="B73" s="38"/>
      <c r="C73" s="39"/>
      <c r="D73" s="39"/>
      <c r="E73" s="392" t="str">
        <f>E7</f>
        <v>Rekonstrukce ulice Kutná, Psáry</v>
      </c>
      <c r="F73" s="393"/>
      <c r="G73" s="393"/>
      <c r="H73" s="393"/>
      <c r="I73" s="39"/>
      <c r="J73" s="39"/>
      <c r="K73" s="39"/>
      <c r="L73" s="110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104</v>
      </c>
      <c r="D74" s="39"/>
      <c r="E74" s="39"/>
      <c r="F74" s="39"/>
      <c r="G74" s="39"/>
      <c r="H74" s="39"/>
      <c r="I74" s="39"/>
      <c r="J74" s="39"/>
      <c r="K74" s="39"/>
      <c r="L74" s="110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9"/>
      <c r="D75" s="39"/>
      <c r="E75" s="361" t="str">
        <f>E9</f>
        <v>VON - Vedlejší a ostatní náklady</v>
      </c>
      <c r="F75" s="391"/>
      <c r="G75" s="391"/>
      <c r="H75" s="391"/>
      <c r="I75" s="39"/>
      <c r="J75" s="39"/>
      <c r="K75" s="39"/>
      <c r="L75" s="110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10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22</v>
      </c>
      <c r="D77" s="39"/>
      <c r="E77" s="39"/>
      <c r="F77" s="29" t="str">
        <f>F12</f>
        <v>Psáry</v>
      </c>
      <c r="G77" s="39"/>
      <c r="H77" s="39"/>
      <c r="I77" s="31" t="s">
        <v>24</v>
      </c>
      <c r="J77" s="62" t="str">
        <f>IF(J12="","",J12)</f>
        <v>17. 5. 2021</v>
      </c>
      <c r="K77" s="39"/>
      <c r="L77" s="110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10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2" customHeight="1">
      <c r="A79" s="37"/>
      <c r="B79" s="38"/>
      <c r="C79" s="31" t="s">
        <v>28</v>
      </c>
      <c r="D79" s="39"/>
      <c r="E79" s="39"/>
      <c r="F79" s="29" t="str">
        <f>E15</f>
        <v>Obec Psáry</v>
      </c>
      <c r="G79" s="39"/>
      <c r="H79" s="39"/>
      <c r="I79" s="31" t="s">
        <v>36</v>
      </c>
      <c r="J79" s="35" t="str">
        <f>E21</f>
        <v>AllPlan Projekt s.r.o.</v>
      </c>
      <c r="K79" s="39"/>
      <c r="L79" s="110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2" customHeight="1">
      <c r="A80" s="37"/>
      <c r="B80" s="38"/>
      <c r="C80" s="31" t="s">
        <v>34</v>
      </c>
      <c r="D80" s="39"/>
      <c r="E80" s="39"/>
      <c r="F80" s="29" t="str">
        <f>IF(E18="","",E18)</f>
        <v>Vyplň údaj</v>
      </c>
      <c r="G80" s="39"/>
      <c r="H80" s="39"/>
      <c r="I80" s="31" t="s">
        <v>41</v>
      </c>
      <c r="J80" s="35" t="str">
        <f>E24</f>
        <v>Křišťál</v>
      </c>
      <c r="K80" s="39"/>
      <c r="L80" s="110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35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10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50"/>
      <c r="B82" s="151"/>
      <c r="C82" s="152" t="s">
        <v>121</v>
      </c>
      <c r="D82" s="153" t="s">
        <v>64</v>
      </c>
      <c r="E82" s="153" t="s">
        <v>60</v>
      </c>
      <c r="F82" s="153" t="s">
        <v>61</v>
      </c>
      <c r="G82" s="153" t="s">
        <v>122</v>
      </c>
      <c r="H82" s="153" t="s">
        <v>123</v>
      </c>
      <c r="I82" s="153" t="s">
        <v>124</v>
      </c>
      <c r="J82" s="153" t="s">
        <v>108</v>
      </c>
      <c r="K82" s="154" t="s">
        <v>125</v>
      </c>
      <c r="L82" s="155"/>
      <c r="M82" s="71" t="s">
        <v>39</v>
      </c>
      <c r="N82" s="72" t="s">
        <v>49</v>
      </c>
      <c r="O82" s="72" t="s">
        <v>126</v>
      </c>
      <c r="P82" s="72" t="s">
        <v>127</v>
      </c>
      <c r="Q82" s="72" t="s">
        <v>128</v>
      </c>
      <c r="R82" s="72" t="s">
        <v>129</v>
      </c>
      <c r="S82" s="72" t="s">
        <v>130</v>
      </c>
      <c r="T82" s="73" t="s">
        <v>131</v>
      </c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</row>
    <row r="83" spans="1:63" s="2" customFormat="1" ht="22.9" customHeight="1">
      <c r="A83" s="37"/>
      <c r="B83" s="38"/>
      <c r="C83" s="78" t="s">
        <v>132</v>
      </c>
      <c r="D83" s="39"/>
      <c r="E83" s="39"/>
      <c r="F83" s="39"/>
      <c r="G83" s="39"/>
      <c r="H83" s="39"/>
      <c r="I83" s="39"/>
      <c r="J83" s="156">
        <f>BK83</f>
        <v>0</v>
      </c>
      <c r="K83" s="39"/>
      <c r="L83" s="42"/>
      <c r="M83" s="74"/>
      <c r="N83" s="157"/>
      <c r="O83" s="75"/>
      <c r="P83" s="158">
        <f>P84</f>
        <v>0</v>
      </c>
      <c r="Q83" s="75"/>
      <c r="R83" s="158">
        <f>R84</f>
        <v>0</v>
      </c>
      <c r="S83" s="75"/>
      <c r="T83" s="159">
        <f>T84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9" t="s">
        <v>78</v>
      </c>
      <c r="AU83" s="19" t="s">
        <v>109</v>
      </c>
      <c r="BK83" s="160">
        <f>BK84</f>
        <v>0</v>
      </c>
    </row>
    <row r="84" spans="2:63" s="12" customFormat="1" ht="25.9" customHeight="1">
      <c r="B84" s="161"/>
      <c r="C84" s="162"/>
      <c r="D84" s="163" t="s">
        <v>78</v>
      </c>
      <c r="E84" s="164" t="s">
        <v>617</v>
      </c>
      <c r="F84" s="164" t="s">
        <v>618</v>
      </c>
      <c r="G84" s="162"/>
      <c r="H84" s="162"/>
      <c r="I84" s="165"/>
      <c r="J84" s="166">
        <f>BK84</f>
        <v>0</v>
      </c>
      <c r="K84" s="162"/>
      <c r="L84" s="167"/>
      <c r="M84" s="168"/>
      <c r="N84" s="169"/>
      <c r="O84" s="169"/>
      <c r="P84" s="170">
        <f>P85+P88+P100</f>
        <v>0</v>
      </c>
      <c r="Q84" s="169"/>
      <c r="R84" s="170">
        <f>R85+R88+R100</f>
        <v>0</v>
      </c>
      <c r="S84" s="169"/>
      <c r="T84" s="171">
        <f>T85+T88+T100</f>
        <v>0</v>
      </c>
      <c r="AR84" s="172" t="s">
        <v>160</v>
      </c>
      <c r="AT84" s="173" t="s">
        <v>78</v>
      </c>
      <c r="AU84" s="173" t="s">
        <v>79</v>
      </c>
      <c r="AY84" s="172" t="s">
        <v>135</v>
      </c>
      <c r="BK84" s="174">
        <f>BK85+BK88+BK100</f>
        <v>0</v>
      </c>
    </row>
    <row r="85" spans="2:63" s="12" customFormat="1" ht="22.9" customHeight="1">
      <c r="B85" s="161"/>
      <c r="C85" s="162"/>
      <c r="D85" s="163" t="s">
        <v>78</v>
      </c>
      <c r="E85" s="175" t="s">
        <v>619</v>
      </c>
      <c r="F85" s="175" t="s">
        <v>620</v>
      </c>
      <c r="G85" s="162"/>
      <c r="H85" s="162"/>
      <c r="I85" s="165"/>
      <c r="J85" s="176">
        <f>BK85</f>
        <v>0</v>
      </c>
      <c r="K85" s="162"/>
      <c r="L85" s="167"/>
      <c r="M85" s="168"/>
      <c r="N85" s="169"/>
      <c r="O85" s="169"/>
      <c r="P85" s="170">
        <f>SUM(P86:P87)</f>
        <v>0</v>
      </c>
      <c r="Q85" s="169"/>
      <c r="R85" s="170">
        <f>SUM(R86:R87)</f>
        <v>0</v>
      </c>
      <c r="S85" s="169"/>
      <c r="T85" s="171">
        <f>SUM(T86:T87)</f>
        <v>0</v>
      </c>
      <c r="AR85" s="172" t="s">
        <v>160</v>
      </c>
      <c r="AT85" s="173" t="s">
        <v>78</v>
      </c>
      <c r="AU85" s="173" t="s">
        <v>87</v>
      </c>
      <c r="AY85" s="172" t="s">
        <v>135</v>
      </c>
      <c r="BK85" s="174">
        <f>SUM(BK86:BK87)</f>
        <v>0</v>
      </c>
    </row>
    <row r="86" spans="1:65" s="2" customFormat="1" ht="14.45" customHeight="1">
      <c r="A86" s="37"/>
      <c r="B86" s="38"/>
      <c r="C86" s="177" t="s">
        <v>87</v>
      </c>
      <c r="D86" s="177" t="s">
        <v>137</v>
      </c>
      <c r="E86" s="178" t="s">
        <v>621</v>
      </c>
      <c r="F86" s="179" t="s">
        <v>622</v>
      </c>
      <c r="G86" s="180" t="s">
        <v>623</v>
      </c>
      <c r="H86" s="181">
        <v>1</v>
      </c>
      <c r="I86" s="182"/>
      <c r="J86" s="183">
        <f>ROUND(I86*H86,2)</f>
        <v>0</v>
      </c>
      <c r="K86" s="179" t="s">
        <v>140</v>
      </c>
      <c r="L86" s="42"/>
      <c r="M86" s="184" t="s">
        <v>39</v>
      </c>
      <c r="N86" s="185" t="s">
        <v>50</v>
      </c>
      <c r="O86" s="67"/>
      <c r="P86" s="186">
        <f>O86*H86</f>
        <v>0</v>
      </c>
      <c r="Q86" s="186">
        <v>0</v>
      </c>
      <c r="R86" s="186">
        <f>Q86*H86</f>
        <v>0</v>
      </c>
      <c r="S86" s="186">
        <v>0</v>
      </c>
      <c r="T86" s="187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188" t="s">
        <v>624</v>
      </c>
      <c r="AT86" s="188" t="s">
        <v>137</v>
      </c>
      <c r="AU86" s="188" t="s">
        <v>89</v>
      </c>
      <c r="AY86" s="19" t="s">
        <v>135</v>
      </c>
      <c r="BE86" s="189">
        <f>IF(N86="základní",J86,0)</f>
        <v>0</v>
      </c>
      <c r="BF86" s="189">
        <f>IF(N86="snížená",J86,0)</f>
        <v>0</v>
      </c>
      <c r="BG86" s="189">
        <f>IF(N86="zákl. přenesená",J86,0)</f>
        <v>0</v>
      </c>
      <c r="BH86" s="189">
        <f>IF(N86="sníž. přenesená",J86,0)</f>
        <v>0</v>
      </c>
      <c r="BI86" s="189">
        <f>IF(N86="nulová",J86,0)</f>
        <v>0</v>
      </c>
      <c r="BJ86" s="19" t="s">
        <v>87</v>
      </c>
      <c r="BK86" s="189">
        <f>ROUND(I86*H86,2)</f>
        <v>0</v>
      </c>
      <c r="BL86" s="19" t="s">
        <v>624</v>
      </c>
      <c r="BM86" s="188" t="s">
        <v>625</v>
      </c>
    </row>
    <row r="87" spans="1:47" s="2" customFormat="1" ht="19.5">
      <c r="A87" s="37"/>
      <c r="B87" s="38"/>
      <c r="C87" s="39"/>
      <c r="D87" s="192" t="s">
        <v>407</v>
      </c>
      <c r="E87" s="39"/>
      <c r="F87" s="244" t="s">
        <v>626</v>
      </c>
      <c r="G87" s="39"/>
      <c r="H87" s="39"/>
      <c r="I87" s="245"/>
      <c r="J87" s="39"/>
      <c r="K87" s="39"/>
      <c r="L87" s="42"/>
      <c r="M87" s="246"/>
      <c r="N87" s="247"/>
      <c r="O87" s="67"/>
      <c r="P87" s="67"/>
      <c r="Q87" s="67"/>
      <c r="R87" s="67"/>
      <c r="S87" s="67"/>
      <c r="T87" s="68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9" t="s">
        <v>407</v>
      </c>
      <c r="AU87" s="19" t="s">
        <v>89</v>
      </c>
    </row>
    <row r="88" spans="2:63" s="12" customFormat="1" ht="22.9" customHeight="1">
      <c r="B88" s="161"/>
      <c r="C88" s="162"/>
      <c r="D88" s="163" t="s">
        <v>78</v>
      </c>
      <c r="E88" s="175" t="s">
        <v>627</v>
      </c>
      <c r="F88" s="175" t="s">
        <v>628</v>
      </c>
      <c r="G88" s="162"/>
      <c r="H88" s="162"/>
      <c r="I88" s="165"/>
      <c r="J88" s="176">
        <f>BK88</f>
        <v>0</v>
      </c>
      <c r="K88" s="162"/>
      <c r="L88" s="167"/>
      <c r="M88" s="168"/>
      <c r="N88" s="169"/>
      <c r="O88" s="169"/>
      <c r="P88" s="170">
        <f>SUM(P89:P99)</f>
        <v>0</v>
      </c>
      <c r="Q88" s="169"/>
      <c r="R88" s="170">
        <f>SUM(R89:R99)</f>
        <v>0</v>
      </c>
      <c r="S88" s="169"/>
      <c r="T88" s="171">
        <f>SUM(T89:T99)</f>
        <v>0</v>
      </c>
      <c r="AR88" s="172" t="s">
        <v>160</v>
      </c>
      <c r="AT88" s="173" t="s">
        <v>78</v>
      </c>
      <c r="AU88" s="173" t="s">
        <v>87</v>
      </c>
      <c r="AY88" s="172" t="s">
        <v>135</v>
      </c>
      <c r="BK88" s="174">
        <f>SUM(BK89:BK99)</f>
        <v>0</v>
      </c>
    </row>
    <row r="89" spans="1:65" s="2" customFormat="1" ht="14.45" customHeight="1">
      <c r="A89" s="37"/>
      <c r="B89" s="38"/>
      <c r="C89" s="177" t="s">
        <v>89</v>
      </c>
      <c r="D89" s="177" t="s">
        <v>137</v>
      </c>
      <c r="E89" s="178" t="s">
        <v>629</v>
      </c>
      <c r="F89" s="179" t="s">
        <v>628</v>
      </c>
      <c r="G89" s="180" t="s">
        <v>502</v>
      </c>
      <c r="H89" s="181">
        <v>10</v>
      </c>
      <c r="I89" s="182"/>
      <c r="J89" s="183">
        <f>ROUND(I89*H89,2)</f>
        <v>0</v>
      </c>
      <c r="K89" s="179" t="s">
        <v>140</v>
      </c>
      <c r="L89" s="42"/>
      <c r="M89" s="184" t="s">
        <v>39</v>
      </c>
      <c r="N89" s="185" t="s">
        <v>50</v>
      </c>
      <c r="O89" s="67"/>
      <c r="P89" s="186">
        <f>O89*H89</f>
        <v>0</v>
      </c>
      <c r="Q89" s="186">
        <v>0</v>
      </c>
      <c r="R89" s="186">
        <f>Q89*H89</f>
        <v>0</v>
      </c>
      <c r="S89" s="186">
        <v>0</v>
      </c>
      <c r="T89" s="187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188" t="s">
        <v>624</v>
      </c>
      <c r="AT89" s="188" t="s">
        <v>137</v>
      </c>
      <c r="AU89" s="188" t="s">
        <v>89</v>
      </c>
      <c r="AY89" s="19" t="s">
        <v>135</v>
      </c>
      <c r="BE89" s="189">
        <f>IF(N89="základní",J89,0)</f>
        <v>0</v>
      </c>
      <c r="BF89" s="189">
        <f>IF(N89="snížená",J89,0)</f>
        <v>0</v>
      </c>
      <c r="BG89" s="189">
        <f>IF(N89="zákl. přenesená",J89,0)</f>
        <v>0</v>
      </c>
      <c r="BH89" s="189">
        <f>IF(N89="sníž. přenesená",J89,0)</f>
        <v>0</v>
      </c>
      <c r="BI89" s="189">
        <f>IF(N89="nulová",J89,0)</f>
        <v>0</v>
      </c>
      <c r="BJ89" s="19" t="s">
        <v>87</v>
      </c>
      <c r="BK89" s="189">
        <f>ROUND(I89*H89,2)</f>
        <v>0</v>
      </c>
      <c r="BL89" s="19" t="s">
        <v>624</v>
      </c>
      <c r="BM89" s="188" t="s">
        <v>630</v>
      </c>
    </row>
    <row r="90" spans="1:47" s="2" customFormat="1" ht="29.25">
      <c r="A90" s="37"/>
      <c r="B90" s="38"/>
      <c r="C90" s="39"/>
      <c r="D90" s="192" t="s">
        <v>407</v>
      </c>
      <c r="E90" s="39"/>
      <c r="F90" s="244" t="s">
        <v>631</v>
      </c>
      <c r="G90" s="39"/>
      <c r="H90" s="39"/>
      <c r="I90" s="245"/>
      <c r="J90" s="39"/>
      <c r="K90" s="39"/>
      <c r="L90" s="42"/>
      <c r="M90" s="246"/>
      <c r="N90" s="247"/>
      <c r="O90" s="67"/>
      <c r="P90" s="67"/>
      <c r="Q90" s="67"/>
      <c r="R90" s="67"/>
      <c r="S90" s="67"/>
      <c r="T90" s="68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9" t="s">
        <v>407</v>
      </c>
      <c r="AU90" s="19" t="s">
        <v>89</v>
      </c>
    </row>
    <row r="91" spans="1:65" s="2" customFormat="1" ht="14.45" customHeight="1">
      <c r="A91" s="37"/>
      <c r="B91" s="38"/>
      <c r="C91" s="177" t="s">
        <v>150</v>
      </c>
      <c r="D91" s="177" t="s">
        <v>137</v>
      </c>
      <c r="E91" s="178" t="s">
        <v>632</v>
      </c>
      <c r="F91" s="179" t="s">
        <v>633</v>
      </c>
      <c r="G91" s="180" t="s">
        <v>623</v>
      </c>
      <c r="H91" s="181">
        <v>2</v>
      </c>
      <c r="I91" s="182"/>
      <c r="J91" s="183">
        <f>ROUND(I91*H91,2)</f>
        <v>0</v>
      </c>
      <c r="K91" s="179" t="s">
        <v>140</v>
      </c>
      <c r="L91" s="42"/>
      <c r="M91" s="184" t="s">
        <v>39</v>
      </c>
      <c r="N91" s="185" t="s">
        <v>50</v>
      </c>
      <c r="O91" s="67"/>
      <c r="P91" s="186">
        <f>O91*H91</f>
        <v>0</v>
      </c>
      <c r="Q91" s="186">
        <v>0</v>
      </c>
      <c r="R91" s="186">
        <f>Q91*H91</f>
        <v>0</v>
      </c>
      <c r="S91" s="186">
        <v>0</v>
      </c>
      <c r="T91" s="187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188" t="s">
        <v>624</v>
      </c>
      <c r="AT91" s="188" t="s">
        <v>137</v>
      </c>
      <c r="AU91" s="188" t="s">
        <v>89</v>
      </c>
      <c r="AY91" s="19" t="s">
        <v>135</v>
      </c>
      <c r="BE91" s="189">
        <f>IF(N91="základní",J91,0)</f>
        <v>0</v>
      </c>
      <c r="BF91" s="189">
        <f>IF(N91="snížená",J91,0)</f>
        <v>0</v>
      </c>
      <c r="BG91" s="189">
        <f>IF(N91="zákl. přenesená",J91,0)</f>
        <v>0</v>
      </c>
      <c r="BH91" s="189">
        <f>IF(N91="sníž. přenesená",J91,0)</f>
        <v>0</v>
      </c>
      <c r="BI91" s="189">
        <f>IF(N91="nulová",J91,0)</f>
        <v>0</v>
      </c>
      <c r="BJ91" s="19" t="s">
        <v>87</v>
      </c>
      <c r="BK91" s="189">
        <f>ROUND(I91*H91,2)</f>
        <v>0</v>
      </c>
      <c r="BL91" s="19" t="s">
        <v>624</v>
      </c>
      <c r="BM91" s="188" t="s">
        <v>634</v>
      </c>
    </row>
    <row r="92" spans="1:47" s="2" customFormat="1" ht="19.5">
      <c r="A92" s="37"/>
      <c r="B92" s="38"/>
      <c r="C92" s="39"/>
      <c r="D92" s="192" t="s">
        <v>407</v>
      </c>
      <c r="E92" s="39"/>
      <c r="F92" s="244" t="s">
        <v>635</v>
      </c>
      <c r="G92" s="39"/>
      <c r="H92" s="39"/>
      <c r="I92" s="245"/>
      <c r="J92" s="39"/>
      <c r="K92" s="39"/>
      <c r="L92" s="42"/>
      <c r="M92" s="246"/>
      <c r="N92" s="247"/>
      <c r="O92" s="67"/>
      <c r="P92" s="67"/>
      <c r="Q92" s="67"/>
      <c r="R92" s="67"/>
      <c r="S92" s="67"/>
      <c r="T92" s="68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9" t="s">
        <v>407</v>
      </c>
      <c r="AU92" s="19" t="s">
        <v>89</v>
      </c>
    </row>
    <row r="93" spans="1:65" s="2" customFormat="1" ht="14.45" customHeight="1">
      <c r="A93" s="37"/>
      <c r="B93" s="38"/>
      <c r="C93" s="177" t="s">
        <v>141</v>
      </c>
      <c r="D93" s="177" t="s">
        <v>137</v>
      </c>
      <c r="E93" s="178" t="s">
        <v>636</v>
      </c>
      <c r="F93" s="179" t="s">
        <v>637</v>
      </c>
      <c r="G93" s="180" t="s">
        <v>623</v>
      </c>
      <c r="H93" s="181">
        <v>1</v>
      </c>
      <c r="I93" s="182"/>
      <c r="J93" s="183">
        <f>ROUND(I93*H93,2)</f>
        <v>0</v>
      </c>
      <c r="K93" s="179" t="s">
        <v>638</v>
      </c>
      <c r="L93" s="42"/>
      <c r="M93" s="184" t="s">
        <v>39</v>
      </c>
      <c r="N93" s="185" t="s">
        <v>50</v>
      </c>
      <c r="O93" s="67"/>
      <c r="P93" s="186">
        <f>O93*H93</f>
        <v>0</v>
      </c>
      <c r="Q93" s="186">
        <v>0</v>
      </c>
      <c r="R93" s="186">
        <f>Q93*H93</f>
        <v>0</v>
      </c>
      <c r="S93" s="186">
        <v>0</v>
      </c>
      <c r="T93" s="187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188" t="s">
        <v>624</v>
      </c>
      <c r="AT93" s="188" t="s">
        <v>137</v>
      </c>
      <c r="AU93" s="188" t="s">
        <v>89</v>
      </c>
      <c r="AY93" s="19" t="s">
        <v>135</v>
      </c>
      <c r="BE93" s="189">
        <f>IF(N93="základní",J93,0)</f>
        <v>0</v>
      </c>
      <c r="BF93" s="189">
        <f>IF(N93="snížená",J93,0)</f>
        <v>0</v>
      </c>
      <c r="BG93" s="189">
        <f>IF(N93="zákl. přenesená",J93,0)</f>
        <v>0</v>
      </c>
      <c r="BH93" s="189">
        <f>IF(N93="sníž. přenesená",J93,0)</f>
        <v>0</v>
      </c>
      <c r="BI93" s="189">
        <f>IF(N93="nulová",J93,0)</f>
        <v>0</v>
      </c>
      <c r="BJ93" s="19" t="s">
        <v>87</v>
      </c>
      <c r="BK93" s="189">
        <f>ROUND(I93*H93,2)</f>
        <v>0</v>
      </c>
      <c r="BL93" s="19" t="s">
        <v>624</v>
      </c>
      <c r="BM93" s="188" t="s">
        <v>639</v>
      </c>
    </row>
    <row r="94" spans="1:47" s="2" customFormat="1" ht="19.5">
      <c r="A94" s="37"/>
      <c r="B94" s="38"/>
      <c r="C94" s="39"/>
      <c r="D94" s="192" t="s">
        <v>407</v>
      </c>
      <c r="E94" s="39"/>
      <c r="F94" s="244" t="s">
        <v>640</v>
      </c>
      <c r="G94" s="39"/>
      <c r="H94" s="39"/>
      <c r="I94" s="245"/>
      <c r="J94" s="39"/>
      <c r="K94" s="39"/>
      <c r="L94" s="42"/>
      <c r="M94" s="246"/>
      <c r="N94" s="247"/>
      <c r="O94" s="67"/>
      <c r="P94" s="67"/>
      <c r="Q94" s="67"/>
      <c r="R94" s="67"/>
      <c r="S94" s="67"/>
      <c r="T94" s="68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9" t="s">
        <v>407</v>
      </c>
      <c r="AU94" s="19" t="s">
        <v>89</v>
      </c>
    </row>
    <row r="95" spans="1:65" s="2" customFormat="1" ht="14.45" customHeight="1">
      <c r="A95" s="37"/>
      <c r="B95" s="38"/>
      <c r="C95" s="177" t="s">
        <v>160</v>
      </c>
      <c r="D95" s="177" t="s">
        <v>137</v>
      </c>
      <c r="E95" s="178" t="s">
        <v>641</v>
      </c>
      <c r="F95" s="179" t="s">
        <v>642</v>
      </c>
      <c r="G95" s="180" t="s">
        <v>623</v>
      </c>
      <c r="H95" s="181">
        <v>1</v>
      </c>
      <c r="I95" s="182"/>
      <c r="J95" s="183">
        <f>ROUND(I95*H95,2)</f>
        <v>0</v>
      </c>
      <c r="K95" s="179" t="s">
        <v>638</v>
      </c>
      <c r="L95" s="42"/>
      <c r="M95" s="184" t="s">
        <v>39</v>
      </c>
      <c r="N95" s="185" t="s">
        <v>50</v>
      </c>
      <c r="O95" s="67"/>
      <c r="P95" s="186">
        <f>O95*H95</f>
        <v>0</v>
      </c>
      <c r="Q95" s="186">
        <v>0</v>
      </c>
      <c r="R95" s="186">
        <f>Q95*H95</f>
        <v>0</v>
      </c>
      <c r="S95" s="186">
        <v>0</v>
      </c>
      <c r="T95" s="187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188" t="s">
        <v>624</v>
      </c>
      <c r="AT95" s="188" t="s">
        <v>137</v>
      </c>
      <c r="AU95" s="188" t="s">
        <v>89</v>
      </c>
      <c r="AY95" s="19" t="s">
        <v>135</v>
      </c>
      <c r="BE95" s="189">
        <f>IF(N95="základní",J95,0)</f>
        <v>0</v>
      </c>
      <c r="BF95" s="189">
        <f>IF(N95="snížená",J95,0)</f>
        <v>0</v>
      </c>
      <c r="BG95" s="189">
        <f>IF(N95="zákl. přenesená",J95,0)</f>
        <v>0</v>
      </c>
      <c r="BH95" s="189">
        <f>IF(N95="sníž. přenesená",J95,0)</f>
        <v>0</v>
      </c>
      <c r="BI95" s="189">
        <f>IF(N95="nulová",J95,0)</f>
        <v>0</v>
      </c>
      <c r="BJ95" s="19" t="s">
        <v>87</v>
      </c>
      <c r="BK95" s="189">
        <f>ROUND(I95*H95,2)</f>
        <v>0</v>
      </c>
      <c r="BL95" s="19" t="s">
        <v>624</v>
      </c>
      <c r="BM95" s="188" t="s">
        <v>643</v>
      </c>
    </row>
    <row r="96" spans="1:47" s="2" customFormat="1" ht="19.5">
      <c r="A96" s="37"/>
      <c r="B96" s="38"/>
      <c r="C96" s="39"/>
      <c r="D96" s="192" t="s">
        <v>407</v>
      </c>
      <c r="E96" s="39"/>
      <c r="F96" s="244" t="s">
        <v>644</v>
      </c>
      <c r="G96" s="39"/>
      <c r="H96" s="39"/>
      <c r="I96" s="245"/>
      <c r="J96" s="39"/>
      <c r="K96" s="39"/>
      <c r="L96" s="42"/>
      <c r="M96" s="246"/>
      <c r="N96" s="247"/>
      <c r="O96" s="67"/>
      <c r="P96" s="67"/>
      <c r="Q96" s="67"/>
      <c r="R96" s="67"/>
      <c r="S96" s="67"/>
      <c r="T96" s="68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19" t="s">
        <v>407</v>
      </c>
      <c r="AU96" s="19" t="s">
        <v>89</v>
      </c>
    </row>
    <row r="97" spans="1:65" s="2" customFormat="1" ht="14.45" customHeight="1">
      <c r="A97" s="37"/>
      <c r="B97" s="38"/>
      <c r="C97" s="177" t="s">
        <v>165</v>
      </c>
      <c r="D97" s="177" t="s">
        <v>137</v>
      </c>
      <c r="E97" s="178" t="s">
        <v>645</v>
      </c>
      <c r="F97" s="179" t="s">
        <v>646</v>
      </c>
      <c r="G97" s="180" t="s">
        <v>623</v>
      </c>
      <c r="H97" s="181">
        <v>1</v>
      </c>
      <c r="I97" s="182"/>
      <c r="J97" s="183">
        <f>ROUND(I97*H97,2)</f>
        <v>0</v>
      </c>
      <c r="K97" s="179" t="s">
        <v>638</v>
      </c>
      <c r="L97" s="42"/>
      <c r="M97" s="184" t="s">
        <v>39</v>
      </c>
      <c r="N97" s="185" t="s">
        <v>50</v>
      </c>
      <c r="O97" s="67"/>
      <c r="P97" s="186">
        <f>O97*H97</f>
        <v>0</v>
      </c>
      <c r="Q97" s="186">
        <v>0</v>
      </c>
      <c r="R97" s="186">
        <f>Q97*H97</f>
        <v>0</v>
      </c>
      <c r="S97" s="186">
        <v>0</v>
      </c>
      <c r="T97" s="187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88" t="s">
        <v>624</v>
      </c>
      <c r="AT97" s="188" t="s">
        <v>137</v>
      </c>
      <c r="AU97" s="188" t="s">
        <v>89</v>
      </c>
      <c r="AY97" s="19" t="s">
        <v>135</v>
      </c>
      <c r="BE97" s="189">
        <f>IF(N97="základní",J97,0)</f>
        <v>0</v>
      </c>
      <c r="BF97" s="189">
        <f>IF(N97="snížená",J97,0)</f>
        <v>0</v>
      </c>
      <c r="BG97" s="189">
        <f>IF(N97="zákl. přenesená",J97,0)</f>
        <v>0</v>
      </c>
      <c r="BH97" s="189">
        <f>IF(N97="sníž. přenesená",J97,0)</f>
        <v>0</v>
      </c>
      <c r="BI97" s="189">
        <f>IF(N97="nulová",J97,0)</f>
        <v>0</v>
      </c>
      <c r="BJ97" s="19" t="s">
        <v>87</v>
      </c>
      <c r="BK97" s="189">
        <f>ROUND(I97*H97,2)</f>
        <v>0</v>
      </c>
      <c r="BL97" s="19" t="s">
        <v>624</v>
      </c>
      <c r="BM97" s="188" t="s">
        <v>647</v>
      </c>
    </row>
    <row r="98" spans="1:47" s="2" customFormat="1" ht="19.5">
      <c r="A98" s="37"/>
      <c r="B98" s="38"/>
      <c r="C98" s="39"/>
      <c r="D98" s="192" t="s">
        <v>407</v>
      </c>
      <c r="E98" s="39"/>
      <c r="F98" s="244" t="s">
        <v>648</v>
      </c>
      <c r="G98" s="39"/>
      <c r="H98" s="39"/>
      <c r="I98" s="245"/>
      <c r="J98" s="39"/>
      <c r="K98" s="39"/>
      <c r="L98" s="42"/>
      <c r="M98" s="246"/>
      <c r="N98" s="247"/>
      <c r="O98" s="67"/>
      <c r="P98" s="67"/>
      <c r="Q98" s="67"/>
      <c r="R98" s="67"/>
      <c r="S98" s="67"/>
      <c r="T98" s="68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9" t="s">
        <v>407</v>
      </c>
      <c r="AU98" s="19" t="s">
        <v>89</v>
      </c>
    </row>
    <row r="99" spans="1:65" s="2" customFormat="1" ht="14.45" customHeight="1">
      <c r="A99" s="37"/>
      <c r="B99" s="38"/>
      <c r="C99" s="177" t="s">
        <v>170</v>
      </c>
      <c r="D99" s="177" t="s">
        <v>137</v>
      </c>
      <c r="E99" s="178" t="s">
        <v>649</v>
      </c>
      <c r="F99" s="179" t="s">
        <v>650</v>
      </c>
      <c r="G99" s="180" t="s">
        <v>623</v>
      </c>
      <c r="H99" s="181">
        <v>1</v>
      </c>
      <c r="I99" s="182"/>
      <c r="J99" s="183">
        <f>ROUND(I99*H99,2)</f>
        <v>0</v>
      </c>
      <c r="K99" s="179" t="s">
        <v>638</v>
      </c>
      <c r="L99" s="42"/>
      <c r="M99" s="184" t="s">
        <v>39</v>
      </c>
      <c r="N99" s="185" t="s">
        <v>50</v>
      </c>
      <c r="O99" s="67"/>
      <c r="P99" s="186">
        <f>O99*H99</f>
        <v>0</v>
      </c>
      <c r="Q99" s="186">
        <v>0</v>
      </c>
      <c r="R99" s="186">
        <f>Q99*H99</f>
        <v>0</v>
      </c>
      <c r="S99" s="186">
        <v>0</v>
      </c>
      <c r="T99" s="187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88" t="s">
        <v>624</v>
      </c>
      <c r="AT99" s="188" t="s">
        <v>137</v>
      </c>
      <c r="AU99" s="188" t="s">
        <v>89</v>
      </c>
      <c r="AY99" s="19" t="s">
        <v>135</v>
      </c>
      <c r="BE99" s="189">
        <f>IF(N99="základní",J99,0)</f>
        <v>0</v>
      </c>
      <c r="BF99" s="189">
        <f>IF(N99="snížená",J99,0)</f>
        <v>0</v>
      </c>
      <c r="BG99" s="189">
        <f>IF(N99="zákl. přenesená",J99,0)</f>
        <v>0</v>
      </c>
      <c r="BH99" s="189">
        <f>IF(N99="sníž. přenesená",J99,0)</f>
        <v>0</v>
      </c>
      <c r="BI99" s="189">
        <f>IF(N99="nulová",J99,0)</f>
        <v>0</v>
      </c>
      <c r="BJ99" s="19" t="s">
        <v>87</v>
      </c>
      <c r="BK99" s="189">
        <f>ROUND(I99*H99,2)</f>
        <v>0</v>
      </c>
      <c r="BL99" s="19" t="s">
        <v>624</v>
      </c>
      <c r="BM99" s="188" t="s">
        <v>651</v>
      </c>
    </row>
    <row r="100" spans="2:63" s="12" customFormat="1" ht="22.9" customHeight="1">
      <c r="B100" s="161"/>
      <c r="C100" s="162"/>
      <c r="D100" s="163" t="s">
        <v>78</v>
      </c>
      <c r="E100" s="175" t="s">
        <v>652</v>
      </c>
      <c r="F100" s="175" t="s">
        <v>653</v>
      </c>
      <c r="G100" s="162"/>
      <c r="H100" s="162"/>
      <c r="I100" s="165"/>
      <c r="J100" s="176">
        <f>BK100</f>
        <v>0</v>
      </c>
      <c r="K100" s="162"/>
      <c r="L100" s="167"/>
      <c r="M100" s="168"/>
      <c r="N100" s="169"/>
      <c r="O100" s="169"/>
      <c r="P100" s="170">
        <f>SUM(P101:P105)</f>
        <v>0</v>
      </c>
      <c r="Q100" s="169"/>
      <c r="R100" s="170">
        <f>SUM(R101:R105)</f>
        <v>0</v>
      </c>
      <c r="S100" s="169"/>
      <c r="T100" s="171">
        <f>SUM(T101:T105)</f>
        <v>0</v>
      </c>
      <c r="AR100" s="172" t="s">
        <v>160</v>
      </c>
      <c r="AT100" s="173" t="s">
        <v>78</v>
      </c>
      <c r="AU100" s="173" t="s">
        <v>87</v>
      </c>
      <c r="AY100" s="172" t="s">
        <v>135</v>
      </c>
      <c r="BK100" s="174">
        <f>SUM(BK101:BK105)</f>
        <v>0</v>
      </c>
    </row>
    <row r="101" spans="1:65" s="2" customFormat="1" ht="14.45" customHeight="1">
      <c r="A101" s="37"/>
      <c r="B101" s="38"/>
      <c r="C101" s="177" t="s">
        <v>177</v>
      </c>
      <c r="D101" s="177" t="s">
        <v>137</v>
      </c>
      <c r="E101" s="178" t="s">
        <v>654</v>
      </c>
      <c r="F101" s="179" t="s">
        <v>653</v>
      </c>
      <c r="G101" s="180" t="s">
        <v>623</v>
      </c>
      <c r="H101" s="181">
        <v>1</v>
      </c>
      <c r="I101" s="182"/>
      <c r="J101" s="183">
        <f>ROUND(I101*H101,2)</f>
        <v>0</v>
      </c>
      <c r="K101" s="179" t="s">
        <v>638</v>
      </c>
      <c r="L101" s="42"/>
      <c r="M101" s="184" t="s">
        <v>39</v>
      </c>
      <c r="N101" s="185" t="s">
        <v>50</v>
      </c>
      <c r="O101" s="67"/>
      <c r="P101" s="186">
        <f>O101*H101</f>
        <v>0</v>
      </c>
      <c r="Q101" s="186">
        <v>0</v>
      </c>
      <c r="R101" s="186">
        <f>Q101*H101</f>
        <v>0</v>
      </c>
      <c r="S101" s="186">
        <v>0</v>
      </c>
      <c r="T101" s="187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88" t="s">
        <v>624</v>
      </c>
      <c r="AT101" s="188" t="s">
        <v>137</v>
      </c>
      <c r="AU101" s="188" t="s">
        <v>89</v>
      </c>
      <c r="AY101" s="19" t="s">
        <v>135</v>
      </c>
      <c r="BE101" s="189">
        <f>IF(N101="základní",J101,0)</f>
        <v>0</v>
      </c>
      <c r="BF101" s="189">
        <f>IF(N101="snížená",J101,0)</f>
        <v>0</v>
      </c>
      <c r="BG101" s="189">
        <f>IF(N101="zákl. přenesená",J101,0)</f>
        <v>0</v>
      </c>
      <c r="BH101" s="189">
        <f>IF(N101="sníž. přenesená",J101,0)</f>
        <v>0</v>
      </c>
      <c r="BI101" s="189">
        <f>IF(N101="nulová",J101,0)</f>
        <v>0</v>
      </c>
      <c r="BJ101" s="19" t="s">
        <v>87</v>
      </c>
      <c r="BK101" s="189">
        <f>ROUND(I101*H101,2)</f>
        <v>0</v>
      </c>
      <c r="BL101" s="19" t="s">
        <v>624</v>
      </c>
      <c r="BM101" s="188" t="s">
        <v>655</v>
      </c>
    </row>
    <row r="102" spans="1:47" s="2" customFormat="1" ht="39">
      <c r="A102" s="37"/>
      <c r="B102" s="38"/>
      <c r="C102" s="39"/>
      <c r="D102" s="192" t="s">
        <v>407</v>
      </c>
      <c r="E102" s="39"/>
      <c r="F102" s="244" t="s">
        <v>656</v>
      </c>
      <c r="G102" s="39"/>
      <c r="H102" s="39"/>
      <c r="I102" s="245"/>
      <c r="J102" s="39"/>
      <c r="K102" s="39"/>
      <c r="L102" s="42"/>
      <c r="M102" s="246"/>
      <c r="N102" s="247"/>
      <c r="O102" s="67"/>
      <c r="P102" s="67"/>
      <c r="Q102" s="67"/>
      <c r="R102" s="67"/>
      <c r="S102" s="67"/>
      <c r="T102" s="68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9" t="s">
        <v>407</v>
      </c>
      <c r="AU102" s="19" t="s">
        <v>89</v>
      </c>
    </row>
    <row r="103" spans="1:65" s="2" customFormat="1" ht="14.45" customHeight="1">
      <c r="A103" s="37"/>
      <c r="B103" s="38"/>
      <c r="C103" s="177" t="s">
        <v>182</v>
      </c>
      <c r="D103" s="177" t="s">
        <v>137</v>
      </c>
      <c r="E103" s="178" t="s">
        <v>657</v>
      </c>
      <c r="F103" s="179" t="s">
        <v>658</v>
      </c>
      <c r="G103" s="180" t="s">
        <v>623</v>
      </c>
      <c r="H103" s="181">
        <v>1</v>
      </c>
      <c r="I103" s="182"/>
      <c r="J103" s="183">
        <f>ROUND(I103*H103,2)</f>
        <v>0</v>
      </c>
      <c r="K103" s="179" t="s">
        <v>638</v>
      </c>
      <c r="L103" s="42"/>
      <c r="M103" s="184" t="s">
        <v>39</v>
      </c>
      <c r="N103" s="185" t="s">
        <v>50</v>
      </c>
      <c r="O103" s="67"/>
      <c r="P103" s="186">
        <f>O103*H103</f>
        <v>0</v>
      </c>
      <c r="Q103" s="186">
        <v>0</v>
      </c>
      <c r="R103" s="186">
        <f>Q103*H103</f>
        <v>0</v>
      </c>
      <c r="S103" s="186">
        <v>0</v>
      </c>
      <c r="T103" s="187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88" t="s">
        <v>624</v>
      </c>
      <c r="AT103" s="188" t="s">
        <v>137</v>
      </c>
      <c r="AU103" s="188" t="s">
        <v>89</v>
      </c>
      <c r="AY103" s="19" t="s">
        <v>135</v>
      </c>
      <c r="BE103" s="189">
        <f>IF(N103="základní",J103,0)</f>
        <v>0</v>
      </c>
      <c r="BF103" s="189">
        <f>IF(N103="snížená",J103,0)</f>
        <v>0</v>
      </c>
      <c r="BG103" s="189">
        <f>IF(N103="zákl. přenesená",J103,0)</f>
        <v>0</v>
      </c>
      <c r="BH103" s="189">
        <f>IF(N103="sníž. přenesená",J103,0)</f>
        <v>0</v>
      </c>
      <c r="BI103" s="189">
        <f>IF(N103="nulová",J103,0)</f>
        <v>0</v>
      </c>
      <c r="BJ103" s="19" t="s">
        <v>87</v>
      </c>
      <c r="BK103" s="189">
        <f>ROUND(I103*H103,2)</f>
        <v>0</v>
      </c>
      <c r="BL103" s="19" t="s">
        <v>624</v>
      </c>
      <c r="BM103" s="188" t="s">
        <v>659</v>
      </c>
    </row>
    <row r="104" spans="1:47" s="2" customFormat="1" ht="19.5">
      <c r="A104" s="37"/>
      <c r="B104" s="38"/>
      <c r="C104" s="39"/>
      <c r="D104" s="192" t="s">
        <v>407</v>
      </c>
      <c r="E104" s="39"/>
      <c r="F104" s="244" t="s">
        <v>660</v>
      </c>
      <c r="G104" s="39"/>
      <c r="H104" s="39"/>
      <c r="I104" s="245"/>
      <c r="J104" s="39"/>
      <c r="K104" s="39"/>
      <c r="L104" s="42"/>
      <c r="M104" s="246"/>
      <c r="N104" s="247"/>
      <c r="O104" s="67"/>
      <c r="P104" s="67"/>
      <c r="Q104" s="67"/>
      <c r="R104" s="67"/>
      <c r="S104" s="67"/>
      <c r="T104" s="68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9" t="s">
        <v>407</v>
      </c>
      <c r="AU104" s="19" t="s">
        <v>89</v>
      </c>
    </row>
    <row r="105" spans="2:51" s="13" customFormat="1" ht="12">
      <c r="B105" s="190"/>
      <c r="C105" s="191"/>
      <c r="D105" s="192" t="s">
        <v>143</v>
      </c>
      <c r="E105" s="193" t="s">
        <v>39</v>
      </c>
      <c r="F105" s="194" t="s">
        <v>661</v>
      </c>
      <c r="G105" s="191"/>
      <c r="H105" s="195">
        <v>1</v>
      </c>
      <c r="I105" s="196"/>
      <c r="J105" s="191"/>
      <c r="K105" s="191"/>
      <c r="L105" s="197"/>
      <c r="M105" s="253"/>
      <c r="N105" s="254"/>
      <c r="O105" s="254"/>
      <c r="P105" s="254"/>
      <c r="Q105" s="254"/>
      <c r="R105" s="254"/>
      <c r="S105" s="254"/>
      <c r="T105" s="255"/>
      <c r="AT105" s="201" t="s">
        <v>143</v>
      </c>
      <c r="AU105" s="201" t="s">
        <v>89</v>
      </c>
      <c r="AV105" s="13" t="s">
        <v>89</v>
      </c>
      <c r="AW105" s="13" t="s">
        <v>40</v>
      </c>
      <c r="AX105" s="13" t="s">
        <v>87</v>
      </c>
      <c r="AY105" s="201" t="s">
        <v>135</v>
      </c>
    </row>
    <row r="106" spans="1:31" s="2" customFormat="1" ht="6.95" customHeight="1">
      <c r="A106" s="37"/>
      <c r="B106" s="50"/>
      <c r="C106" s="51"/>
      <c r="D106" s="51"/>
      <c r="E106" s="51"/>
      <c r="F106" s="51"/>
      <c r="G106" s="51"/>
      <c r="H106" s="51"/>
      <c r="I106" s="51"/>
      <c r="J106" s="51"/>
      <c r="K106" s="51"/>
      <c r="L106" s="42"/>
      <c r="M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</sheetData>
  <sheetProtection algorithmName="SHA-512" hashValue="urTxww7wl5npZqtG8HHCckr1CljTrJqZ9+rQRCJznpL/Bki3ljvPn8MCvhpF3MrCGhCRmDUNjgoGdChhnIVGnA==" saltValue="wpxfHq2zIIpXF7bv+f5h+aPD7WZoYn89444uidLuhUhfJV/3Qg0C8Lw4oPCgZkpatxM/GRXhMzkPcVCjW993eg==" spinCount="100000" sheet="1" objects="1" scenarios="1" formatColumns="0" formatRows="0" autoFilter="0"/>
  <autoFilter ref="C82:K105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05"/>
      <c r="C3" s="106"/>
      <c r="D3" s="106"/>
      <c r="E3" s="106"/>
      <c r="F3" s="106"/>
      <c r="G3" s="106"/>
      <c r="H3" s="22"/>
    </row>
    <row r="4" spans="2:8" s="1" customFormat="1" ht="24.95" customHeight="1">
      <c r="B4" s="22"/>
      <c r="C4" s="107" t="s">
        <v>662</v>
      </c>
      <c r="H4" s="22"/>
    </row>
    <row r="5" spans="2:8" s="1" customFormat="1" ht="12" customHeight="1">
      <c r="B5" s="22"/>
      <c r="C5" s="256" t="s">
        <v>13</v>
      </c>
      <c r="D5" s="400" t="s">
        <v>14</v>
      </c>
      <c r="E5" s="351"/>
      <c r="F5" s="351"/>
      <c r="H5" s="22"/>
    </row>
    <row r="6" spans="2:8" s="1" customFormat="1" ht="36.95" customHeight="1">
      <c r="B6" s="22"/>
      <c r="C6" s="257" t="s">
        <v>16</v>
      </c>
      <c r="D6" s="401" t="s">
        <v>17</v>
      </c>
      <c r="E6" s="351"/>
      <c r="F6" s="351"/>
      <c r="H6" s="22"/>
    </row>
    <row r="7" spans="2:8" s="1" customFormat="1" ht="16.5" customHeight="1">
      <c r="B7" s="22"/>
      <c r="C7" s="109" t="s">
        <v>24</v>
      </c>
      <c r="D7" s="112" t="str">
        <f>'Rekapitulace stavby'!AN8</f>
        <v>17. 5. 2021</v>
      </c>
      <c r="H7" s="22"/>
    </row>
    <row r="8" spans="1:8" s="2" customFormat="1" ht="10.9" customHeight="1">
      <c r="A8" s="37"/>
      <c r="B8" s="42"/>
      <c r="C8" s="37"/>
      <c r="D8" s="37"/>
      <c r="E8" s="37"/>
      <c r="F8" s="37"/>
      <c r="G8" s="37"/>
      <c r="H8" s="42"/>
    </row>
    <row r="9" spans="1:8" s="11" customFormat="1" ht="29.25" customHeight="1">
      <c r="A9" s="150"/>
      <c r="B9" s="258"/>
      <c r="C9" s="259" t="s">
        <v>60</v>
      </c>
      <c r="D9" s="260" t="s">
        <v>61</v>
      </c>
      <c r="E9" s="260" t="s">
        <v>122</v>
      </c>
      <c r="F9" s="261" t="s">
        <v>663</v>
      </c>
      <c r="G9" s="150"/>
      <c r="H9" s="258"/>
    </row>
    <row r="10" spans="1:8" s="2" customFormat="1" ht="26.45" customHeight="1">
      <c r="A10" s="37"/>
      <c r="B10" s="42"/>
      <c r="C10" s="262" t="s">
        <v>664</v>
      </c>
      <c r="D10" s="262" t="s">
        <v>85</v>
      </c>
      <c r="E10" s="37"/>
      <c r="F10" s="37"/>
      <c r="G10" s="37"/>
      <c r="H10" s="42"/>
    </row>
    <row r="11" spans="1:8" s="2" customFormat="1" ht="16.9" customHeight="1">
      <c r="A11" s="37"/>
      <c r="B11" s="42"/>
      <c r="C11" s="263" t="s">
        <v>397</v>
      </c>
      <c r="D11" s="264" t="s">
        <v>665</v>
      </c>
      <c r="E11" s="265" t="s">
        <v>95</v>
      </c>
      <c r="F11" s="266">
        <v>14.07</v>
      </c>
      <c r="G11" s="37"/>
      <c r="H11" s="42"/>
    </row>
    <row r="12" spans="1:8" s="2" customFormat="1" ht="16.9" customHeight="1">
      <c r="A12" s="37"/>
      <c r="B12" s="42"/>
      <c r="C12" s="267" t="s">
        <v>39</v>
      </c>
      <c r="D12" s="267" t="s">
        <v>394</v>
      </c>
      <c r="E12" s="19" t="s">
        <v>39</v>
      </c>
      <c r="F12" s="268">
        <v>1.56</v>
      </c>
      <c r="G12" s="37"/>
      <c r="H12" s="42"/>
    </row>
    <row r="13" spans="1:8" s="2" customFormat="1" ht="16.9" customHeight="1">
      <c r="A13" s="37"/>
      <c r="B13" s="42"/>
      <c r="C13" s="267" t="s">
        <v>39</v>
      </c>
      <c r="D13" s="267" t="s">
        <v>395</v>
      </c>
      <c r="E13" s="19" t="s">
        <v>39</v>
      </c>
      <c r="F13" s="268">
        <v>10.25</v>
      </c>
      <c r="G13" s="37"/>
      <c r="H13" s="42"/>
    </row>
    <row r="14" spans="1:8" s="2" customFormat="1" ht="16.9" customHeight="1">
      <c r="A14" s="37"/>
      <c r="B14" s="42"/>
      <c r="C14" s="267" t="s">
        <v>39</v>
      </c>
      <c r="D14" s="267" t="s">
        <v>396</v>
      </c>
      <c r="E14" s="19" t="s">
        <v>39</v>
      </c>
      <c r="F14" s="268">
        <v>2.26</v>
      </c>
      <c r="G14" s="37"/>
      <c r="H14" s="42"/>
    </row>
    <row r="15" spans="1:8" s="2" customFormat="1" ht="16.9" customHeight="1">
      <c r="A15" s="37"/>
      <c r="B15" s="42"/>
      <c r="C15" s="267" t="s">
        <v>397</v>
      </c>
      <c r="D15" s="267" t="s">
        <v>149</v>
      </c>
      <c r="E15" s="19" t="s">
        <v>39</v>
      </c>
      <c r="F15" s="268">
        <v>14.07</v>
      </c>
      <c r="G15" s="37"/>
      <c r="H15" s="42"/>
    </row>
    <row r="16" spans="1:8" s="2" customFormat="1" ht="16.9" customHeight="1">
      <c r="A16" s="37"/>
      <c r="B16" s="42"/>
      <c r="C16" s="263" t="s">
        <v>93</v>
      </c>
      <c r="D16" s="264" t="s">
        <v>94</v>
      </c>
      <c r="E16" s="265" t="s">
        <v>95</v>
      </c>
      <c r="F16" s="266">
        <v>158.278</v>
      </c>
      <c r="G16" s="37"/>
      <c r="H16" s="42"/>
    </row>
    <row r="17" spans="1:8" s="2" customFormat="1" ht="16.9" customHeight="1">
      <c r="A17" s="37"/>
      <c r="B17" s="42"/>
      <c r="C17" s="267" t="s">
        <v>39</v>
      </c>
      <c r="D17" s="267" t="s">
        <v>420</v>
      </c>
      <c r="E17" s="19" t="s">
        <v>39</v>
      </c>
      <c r="F17" s="268">
        <v>9.143</v>
      </c>
      <c r="G17" s="37"/>
      <c r="H17" s="42"/>
    </row>
    <row r="18" spans="1:8" s="2" customFormat="1" ht="16.9" customHeight="1">
      <c r="A18" s="37"/>
      <c r="B18" s="42"/>
      <c r="C18" s="267" t="s">
        <v>39</v>
      </c>
      <c r="D18" s="267" t="s">
        <v>421</v>
      </c>
      <c r="E18" s="19" t="s">
        <v>39</v>
      </c>
      <c r="F18" s="268">
        <v>17.5</v>
      </c>
      <c r="G18" s="37"/>
      <c r="H18" s="42"/>
    </row>
    <row r="19" spans="1:8" s="2" customFormat="1" ht="16.9" customHeight="1">
      <c r="A19" s="37"/>
      <c r="B19" s="42"/>
      <c r="C19" s="267" t="s">
        <v>39</v>
      </c>
      <c r="D19" s="267" t="s">
        <v>422</v>
      </c>
      <c r="E19" s="19" t="s">
        <v>39</v>
      </c>
      <c r="F19" s="268">
        <v>16.9</v>
      </c>
      <c r="G19" s="37"/>
      <c r="H19" s="42"/>
    </row>
    <row r="20" spans="1:8" s="2" customFormat="1" ht="16.9" customHeight="1">
      <c r="A20" s="37"/>
      <c r="B20" s="42"/>
      <c r="C20" s="267" t="s">
        <v>39</v>
      </c>
      <c r="D20" s="267" t="s">
        <v>423</v>
      </c>
      <c r="E20" s="19" t="s">
        <v>39</v>
      </c>
      <c r="F20" s="268">
        <v>16.37</v>
      </c>
      <c r="G20" s="37"/>
      <c r="H20" s="42"/>
    </row>
    <row r="21" spans="1:8" s="2" customFormat="1" ht="16.9" customHeight="1">
      <c r="A21" s="37"/>
      <c r="B21" s="42"/>
      <c r="C21" s="267" t="s">
        <v>39</v>
      </c>
      <c r="D21" s="267" t="s">
        <v>424</v>
      </c>
      <c r="E21" s="19" t="s">
        <v>39</v>
      </c>
      <c r="F21" s="268">
        <v>9.08</v>
      </c>
      <c r="G21" s="37"/>
      <c r="H21" s="42"/>
    </row>
    <row r="22" spans="1:8" s="2" customFormat="1" ht="16.9" customHeight="1">
      <c r="A22" s="37"/>
      <c r="B22" s="42"/>
      <c r="C22" s="267" t="s">
        <v>39</v>
      </c>
      <c r="D22" s="267" t="s">
        <v>425</v>
      </c>
      <c r="E22" s="19" t="s">
        <v>39</v>
      </c>
      <c r="F22" s="268">
        <v>7.82</v>
      </c>
      <c r="G22" s="37"/>
      <c r="H22" s="42"/>
    </row>
    <row r="23" spans="1:8" s="2" customFormat="1" ht="16.9" customHeight="1">
      <c r="A23" s="37"/>
      <c r="B23" s="42"/>
      <c r="C23" s="267" t="s">
        <v>39</v>
      </c>
      <c r="D23" s="267" t="s">
        <v>426</v>
      </c>
      <c r="E23" s="19" t="s">
        <v>39</v>
      </c>
      <c r="F23" s="268">
        <v>6.22</v>
      </c>
      <c r="G23" s="37"/>
      <c r="H23" s="42"/>
    </row>
    <row r="24" spans="1:8" s="2" customFormat="1" ht="16.9" customHeight="1">
      <c r="A24" s="37"/>
      <c r="B24" s="42"/>
      <c r="C24" s="267" t="s">
        <v>39</v>
      </c>
      <c r="D24" s="267" t="s">
        <v>427</v>
      </c>
      <c r="E24" s="19" t="s">
        <v>39</v>
      </c>
      <c r="F24" s="268">
        <v>9.07</v>
      </c>
      <c r="G24" s="37"/>
      <c r="H24" s="42"/>
    </row>
    <row r="25" spans="1:8" s="2" customFormat="1" ht="16.9" customHeight="1">
      <c r="A25" s="37"/>
      <c r="B25" s="42"/>
      <c r="C25" s="267" t="s">
        <v>39</v>
      </c>
      <c r="D25" s="267" t="s">
        <v>428</v>
      </c>
      <c r="E25" s="19" t="s">
        <v>39</v>
      </c>
      <c r="F25" s="268">
        <v>15.39</v>
      </c>
      <c r="G25" s="37"/>
      <c r="H25" s="42"/>
    </row>
    <row r="26" spans="1:8" s="2" customFormat="1" ht="16.9" customHeight="1">
      <c r="A26" s="37"/>
      <c r="B26" s="42"/>
      <c r="C26" s="267" t="s">
        <v>39</v>
      </c>
      <c r="D26" s="267" t="s">
        <v>429</v>
      </c>
      <c r="E26" s="19" t="s">
        <v>39</v>
      </c>
      <c r="F26" s="268">
        <v>-2.94</v>
      </c>
      <c r="G26" s="37"/>
      <c r="H26" s="42"/>
    </row>
    <row r="27" spans="1:8" s="2" customFormat="1" ht="16.9" customHeight="1">
      <c r="A27" s="37"/>
      <c r="B27" s="42"/>
      <c r="C27" s="267" t="s">
        <v>39</v>
      </c>
      <c r="D27" s="267" t="s">
        <v>176</v>
      </c>
      <c r="E27" s="19" t="s">
        <v>39</v>
      </c>
      <c r="F27" s="268">
        <v>49</v>
      </c>
      <c r="G27" s="37"/>
      <c r="H27" s="42"/>
    </row>
    <row r="28" spans="1:8" s="2" customFormat="1" ht="16.9" customHeight="1">
      <c r="A28" s="37"/>
      <c r="B28" s="42"/>
      <c r="C28" s="267" t="s">
        <v>39</v>
      </c>
      <c r="D28" s="267" t="s">
        <v>430</v>
      </c>
      <c r="E28" s="19" t="s">
        <v>39</v>
      </c>
      <c r="F28" s="268">
        <v>4.725</v>
      </c>
      <c r="G28" s="37"/>
      <c r="H28" s="42"/>
    </row>
    <row r="29" spans="1:8" s="2" customFormat="1" ht="16.9" customHeight="1">
      <c r="A29" s="37"/>
      <c r="B29" s="42"/>
      <c r="C29" s="267" t="s">
        <v>93</v>
      </c>
      <c r="D29" s="267" t="s">
        <v>149</v>
      </c>
      <c r="E29" s="19" t="s">
        <v>39</v>
      </c>
      <c r="F29" s="268">
        <v>158.278</v>
      </c>
      <c r="G29" s="37"/>
      <c r="H29" s="42"/>
    </row>
    <row r="30" spans="1:8" s="2" customFormat="1" ht="16.9" customHeight="1">
      <c r="A30" s="37"/>
      <c r="B30" s="42"/>
      <c r="C30" s="269" t="s">
        <v>666</v>
      </c>
      <c r="D30" s="37"/>
      <c r="E30" s="37"/>
      <c r="F30" s="37"/>
      <c r="G30" s="37"/>
      <c r="H30" s="42"/>
    </row>
    <row r="31" spans="1:8" s="2" customFormat="1" ht="16.9" customHeight="1">
      <c r="A31" s="37"/>
      <c r="B31" s="42"/>
      <c r="C31" s="267" t="s">
        <v>417</v>
      </c>
      <c r="D31" s="267" t="s">
        <v>667</v>
      </c>
      <c r="E31" s="19" t="s">
        <v>95</v>
      </c>
      <c r="F31" s="268">
        <v>158.278</v>
      </c>
      <c r="G31" s="37"/>
      <c r="H31" s="42"/>
    </row>
    <row r="32" spans="1:8" s="2" customFormat="1" ht="16.9" customHeight="1">
      <c r="A32" s="37"/>
      <c r="B32" s="42"/>
      <c r="C32" s="267" t="s">
        <v>381</v>
      </c>
      <c r="D32" s="267" t="s">
        <v>668</v>
      </c>
      <c r="E32" s="19" t="s">
        <v>95</v>
      </c>
      <c r="F32" s="268">
        <v>158.278</v>
      </c>
      <c r="G32" s="37"/>
      <c r="H32" s="42"/>
    </row>
    <row r="33" spans="1:8" s="2" customFormat="1" ht="16.9" customHeight="1">
      <c r="A33" s="37"/>
      <c r="B33" s="42"/>
      <c r="C33" s="263" t="s">
        <v>97</v>
      </c>
      <c r="D33" s="264" t="s">
        <v>98</v>
      </c>
      <c r="E33" s="265" t="s">
        <v>95</v>
      </c>
      <c r="F33" s="266">
        <v>115.94</v>
      </c>
      <c r="G33" s="37"/>
      <c r="H33" s="42"/>
    </row>
    <row r="34" spans="1:8" s="2" customFormat="1" ht="16.9" customHeight="1">
      <c r="A34" s="37"/>
      <c r="B34" s="42"/>
      <c r="C34" s="267" t="s">
        <v>39</v>
      </c>
      <c r="D34" s="267" t="s">
        <v>440</v>
      </c>
      <c r="E34" s="19" t="s">
        <v>39</v>
      </c>
      <c r="F34" s="268">
        <v>38.98</v>
      </c>
      <c r="G34" s="37"/>
      <c r="H34" s="42"/>
    </row>
    <row r="35" spans="1:8" s="2" customFormat="1" ht="16.9" customHeight="1">
      <c r="A35" s="37"/>
      <c r="B35" s="42"/>
      <c r="C35" s="267" t="s">
        <v>39</v>
      </c>
      <c r="D35" s="267" t="s">
        <v>441</v>
      </c>
      <c r="E35" s="19" t="s">
        <v>39</v>
      </c>
      <c r="F35" s="268">
        <v>25.24</v>
      </c>
      <c r="G35" s="37"/>
      <c r="H35" s="42"/>
    </row>
    <row r="36" spans="1:8" s="2" customFormat="1" ht="16.9" customHeight="1">
      <c r="A36" s="37"/>
      <c r="B36" s="42"/>
      <c r="C36" s="267" t="s">
        <v>39</v>
      </c>
      <c r="D36" s="267" t="s">
        <v>442</v>
      </c>
      <c r="E36" s="19" t="s">
        <v>39</v>
      </c>
      <c r="F36" s="268">
        <v>35.13</v>
      </c>
      <c r="G36" s="37"/>
      <c r="H36" s="42"/>
    </row>
    <row r="37" spans="1:8" s="2" customFormat="1" ht="16.9" customHeight="1">
      <c r="A37" s="37"/>
      <c r="B37" s="42"/>
      <c r="C37" s="267" t="s">
        <v>39</v>
      </c>
      <c r="D37" s="267" t="s">
        <v>443</v>
      </c>
      <c r="E37" s="19" t="s">
        <v>39</v>
      </c>
      <c r="F37" s="268">
        <v>16.59</v>
      </c>
      <c r="G37" s="37"/>
      <c r="H37" s="42"/>
    </row>
    <row r="38" spans="1:8" s="2" customFormat="1" ht="16.9" customHeight="1">
      <c r="A38" s="37"/>
      <c r="B38" s="42"/>
      <c r="C38" s="267" t="s">
        <v>97</v>
      </c>
      <c r="D38" s="267" t="s">
        <v>149</v>
      </c>
      <c r="E38" s="19" t="s">
        <v>39</v>
      </c>
      <c r="F38" s="268">
        <v>115.94</v>
      </c>
      <c r="G38" s="37"/>
      <c r="H38" s="42"/>
    </row>
    <row r="39" spans="1:8" s="2" customFormat="1" ht="16.9" customHeight="1">
      <c r="A39" s="37"/>
      <c r="B39" s="42"/>
      <c r="C39" s="269" t="s">
        <v>666</v>
      </c>
      <c r="D39" s="37"/>
      <c r="E39" s="37"/>
      <c r="F39" s="37"/>
      <c r="G39" s="37"/>
      <c r="H39" s="42"/>
    </row>
    <row r="40" spans="1:8" s="2" customFormat="1" ht="16.9" customHeight="1">
      <c r="A40" s="37"/>
      <c r="B40" s="42"/>
      <c r="C40" s="267" t="s">
        <v>437</v>
      </c>
      <c r="D40" s="267" t="s">
        <v>669</v>
      </c>
      <c r="E40" s="19" t="s">
        <v>95</v>
      </c>
      <c r="F40" s="268">
        <v>115.94</v>
      </c>
      <c r="G40" s="37"/>
      <c r="H40" s="42"/>
    </row>
    <row r="41" spans="1:8" s="2" customFormat="1" ht="16.9" customHeight="1">
      <c r="A41" s="37"/>
      <c r="B41" s="42"/>
      <c r="C41" s="267" t="s">
        <v>372</v>
      </c>
      <c r="D41" s="267" t="s">
        <v>670</v>
      </c>
      <c r="E41" s="19" t="s">
        <v>95</v>
      </c>
      <c r="F41" s="268">
        <v>104.75</v>
      </c>
      <c r="G41" s="37"/>
      <c r="H41" s="42"/>
    </row>
    <row r="42" spans="1:8" s="2" customFormat="1" ht="16.9" customHeight="1">
      <c r="A42" s="37"/>
      <c r="B42" s="42"/>
      <c r="C42" s="267" t="s">
        <v>365</v>
      </c>
      <c r="D42" s="267" t="s">
        <v>671</v>
      </c>
      <c r="E42" s="19" t="s">
        <v>95</v>
      </c>
      <c r="F42" s="268">
        <v>265.45</v>
      </c>
      <c r="G42" s="37"/>
      <c r="H42" s="42"/>
    </row>
    <row r="43" spans="1:8" s="2" customFormat="1" ht="16.9" customHeight="1">
      <c r="A43" s="37"/>
      <c r="B43" s="42"/>
      <c r="C43" s="267" t="s">
        <v>471</v>
      </c>
      <c r="D43" s="267" t="s">
        <v>672</v>
      </c>
      <c r="E43" s="19" t="s">
        <v>95</v>
      </c>
      <c r="F43" s="268">
        <v>160.7</v>
      </c>
      <c r="G43" s="37"/>
      <c r="H43" s="42"/>
    </row>
    <row r="44" spans="1:8" s="2" customFormat="1" ht="16.9" customHeight="1">
      <c r="A44" s="37"/>
      <c r="B44" s="42"/>
      <c r="C44" s="263" t="s">
        <v>101</v>
      </c>
      <c r="D44" s="264" t="s">
        <v>102</v>
      </c>
      <c r="E44" s="265" t="s">
        <v>95</v>
      </c>
      <c r="F44" s="266">
        <v>275.25</v>
      </c>
      <c r="G44" s="37"/>
      <c r="H44" s="42"/>
    </row>
    <row r="45" spans="1:8" s="2" customFormat="1" ht="16.9" customHeight="1">
      <c r="A45" s="37"/>
      <c r="B45" s="42"/>
      <c r="C45" s="267" t="s">
        <v>101</v>
      </c>
      <c r="D45" s="267" t="s">
        <v>299</v>
      </c>
      <c r="E45" s="19" t="s">
        <v>39</v>
      </c>
      <c r="F45" s="268">
        <v>275.25</v>
      </c>
      <c r="G45" s="37"/>
      <c r="H45" s="42"/>
    </row>
    <row r="46" spans="1:8" s="2" customFormat="1" ht="16.9" customHeight="1">
      <c r="A46" s="37"/>
      <c r="B46" s="42"/>
      <c r="C46" s="269" t="s">
        <v>666</v>
      </c>
      <c r="D46" s="37"/>
      <c r="E46" s="37"/>
      <c r="F46" s="37"/>
      <c r="G46" s="37"/>
      <c r="H46" s="42"/>
    </row>
    <row r="47" spans="1:8" s="2" customFormat="1" ht="16.9" customHeight="1">
      <c r="A47" s="37"/>
      <c r="B47" s="42"/>
      <c r="C47" s="267" t="s">
        <v>296</v>
      </c>
      <c r="D47" s="267" t="s">
        <v>673</v>
      </c>
      <c r="E47" s="19" t="s">
        <v>95</v>
      </c>
      <c r="F47" s="268">
        <v>155.68</v>
      </c>
      <c r="G47" s="37"/>
      <c r="H47" s="42"/>
    </row>
    <row r="48" spans="1:8" s="2" customFormat="1" ht="16.9" customHeight="1">
      <c r="A48" s="37"/>
      <c r="B48" s="42"/>
      <c r="C48" s="267" t="s">
        <v>317</v>
      </c>
      <c r="D48" s="267" t="s">
        <v>674</v>
      </c>
      <c r="E48" s="19" t="s">
        <v>95</v>
      </c>
      <c r="F48" s="268">
        <v>275.25</v>
      </c>
      <c r="G48" s="37"/>
      <c r="H48" s="42"/>
    </row>
    <row r="49" spans="1:8" s="2" customFormat="1" ht="16.9" customHeight="1">
      <c r="A49" s="37"/>
      <c r="B49" s="42"/>
      <c r="C49" s="267" t="s">
        <v>335</v>
      </c>
      <c r="D49" s="267" t="s">
        <v>675</v>
      </c>
      <c r="E49" s="19" t="s">
        <v>95</v>
      </c>
      <c r="F49" s="268">
        <v>155.68</v>
      </c>
      <c r="G49" s="37"/>
      <c r="H49" s="42"/>
    </row>
    <row r="50" spans="1:8" s="2" customFormat="1" ht="16.9" customHeight="1">
      <c r="A50" s="37"/>
      <c r="B50" s="42"/>
      <c r="C50" s="267" t="s">
        <v>343</v>
      </c>
      <c r="D50" s="267" t="s">
        <v>676</v>
      </c>
      <c r="E50" s="19" t="s">
        <v>95</v>
      </c>
      <c r="F50" s="268">
        <v>155.68</v>
      </c>
      <c r="G50" s="37"/>
      <c r="H50" s="42"/>
    </row>
    <row r="51" spans="1:8" s="2" customFormat="1" ht="16.9" customHeight="1">
      <c r="A51" s="37"/>
      <c r="B51" s="42"/>
      <c r="C51" s="267" t="s">
        <v>351</v>
      </c>
      <c r="D51" s="267" t="s">
        <v>677</v>
      </c>
      <c r="E51" s="19" t="s">
        <v>95</v>
      </c>
      <c r="F51" s="268">
        <v>155.68</v>
      </c>
      <c r="G51" s="37"/>
      <c r="H51" s="42"/>
    </row>
    <row r="52" spans="1:8" s="2" customFormat="1" ht="16.9" customHeight="1">
      <c r="A52" s="37"/>
      <c r="B52" s="42"/>
      <c r="C52" s="267" t="s">
        <v>359</v>
      </c>
      <c r="D52" s="267" t="s">
        <v>678</v>
      </c>
      <c r="E52" s="19" t="s">
        <v>209</v>
      </c>
      <c r="F52" s="268">
        <v>8.258</v>
      </c>
      <c r="G52" s="37"/>
      <c r="H52" s="42"/>
    </row>
    <row r="53" spans="1:8" s="2" customFormat="1" ht="7.35" customHeight="1">
      <c r="A53" s="37"/>
      <c r="B53" s="130"/>
      <c r="C53" s="131"/>
      <c r="D53" s="131"/>
      <c r="E53" s="131"/>
      <c r="F53" s="131"/>
      <c r="G53" s="131"/>
      <c r="H53" s="42"/>
    </row>
    <row r="54" spans="1:8" s="2" customFormat="1" ht="12">
      <c r="A54" s="37"/>
      <c r="B54" s="37"/>
      <c r="C54" s="37"/>
      <c r="D54" s="37"/>
      <c r="E54" s="37"/>
      <c r="F54" s="37"/>
      <c r="G54" s="37"/>
      <c r="H54" s="37"/>
    </row>
  </sheetData>
  <sheetProtection algorithmName="SHA-512" hashValue="jvaBE2M2NjF/km+D5lvI5BPtxkRuAGF3V4rZJsFzXqaoEPu2MNj2gOk5FiUz5a8fdYcNfKo4IK7ZAYPMY0KiKA==" saltValue="hZplB3bK/ofML4AzDRN/jsZHaxv72uXx6HgePfp6Q7XDd/jOq7lDPwaVFecBCe2zNpBhB1DYDsLKF+mekmtwxg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landscape" paperSize="9" scale="87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0" customWidth="1"/>
    <col min="2" max="2" width="1.7109375" style="270" customWidth="1"/>
    <col min="3" max="4" width="5.00390625" style="270" customWidth="1"/>
    <col min="5" max="5" width="11.7109375" style="270" customWidth="1"/>
    <col min="6" max="6" width="9.140625" style="270" customWidth="1"/>
    <col min="7" max="7" width="5.00390625" style="270" customWidth="1"/>
    <col min="8" max="8" width="77.8515625" style="270" customWidth="1"/>
    <col min="9" max="10" width="20.00390625" style="270" customWidth="1"/>
    <col min="11" max="11" width="1.7109375" style="270" customWidth="1"/>
  </cols>
  <sheetData>
    <row r="1" s="1" customFormat="1" ht="37.5" customHeight="1"/>
    <row r="2" spans="2:11" s="1" customFormat="1" ht="7.5" customHeight="1">
      <c r="B2" s="271"/>
      <c r="C2" s="272"/>
      <c r="D2" s="272"/>
      <c r="E2" s="272"/>
      <c r="F2" s="272"/>
      <c r="G2" s="272"/>
      <c r="H2" s="272"/>
      <c r="I2" s="272"/>
      <c r="J2" s="272"/>
      <c r="K2" s="273"/>
    </row>
    <row r="3" spans="2:11" s="17" customFormat="1" ht="45" customHeight="1">
      <c r="B3" s="274"/>
      <c r="C3" s="403" t="s">
        <v>679</v>
      </c>
      <c r="D3" s="403"/>
      <c r="E3" s="403"/>
      <c r="F3" s="403"/>
      <c r="G3" s="403"/>
      <c r="H3" s="403"/>
      <c r="I3" s="403"/>
      <c r="J3" s="403"/>
      <c r="K3" s="275"/>
    </row>
    <row r="4" spans="2:11" s="1" customFormat="1" ht="25.5" customHeight="1">
      <c r="B4" s="276"/>
      <c r="C4" s="404" t="s">
        <v>680</v>
      </c>
      <c r="D4" s="404"/>
      <c r="E4" s="404"/>
      <c r="F4" s="404"/>
      <c r="G4" s="404"/>
      <c r="H4" s="404"/>
      <c r="I4" s="404"/>
      <c r="J4" s="404"/>
      <c r="K4" s="277"/>
    </row>
    <row r="5" spans="2:11" s="1" customFormat="1" ht="5.25" customHeight="1">
      <c r="B5" s="276"/>
      <c r="C5" s="278"/>
      <c r="D5" s="278"/>
      <c r="E5" s="278"/>
      <c r="F5" s="278"/>
      <c r="G5" s="278"/>
      <c r="H5" s="278"/>
      <c r="I5" s="278"/>
      <c r="J5" s="278"/>
      <c r="K5" s="277"/>
    </row>
    <row r="6" spans="2:11" s="1" customFormat="1" ht="15" customHeight="1">
      <c r="B6" s="276"/>
      <c r="C6" s="402" t="s">
        <v>681</v>
      </c>
      <c r="D6" s="402"/>
      <c r="E6" s="402"/>
      <c r="F6" s="402"/>
      <c r="G6" s="402"/>
      <c r="H6" s="402"/>
      <c r="I6" s="402"/>
      <c r="J6" s="402"/>
      <c r="K6" s="277"/>
    </row>
    <row r="7" spans="2:11" s="1" customFormat="1" ht="15" customHeight="1">
      <c r="B7" s="280"/>
      <c r="C7" s="402" t="s">
        <v>682</v>
      </c>
      <c r="D7" s="402"/>
      <c r="E7" s="402"/>
      <c r="F7" s="402"/>
      <c r="G7" s="402"/>
      <c r="H7" s="402"/>
      <c r="I7" s="402"/>
      <c r="J7" s="402"/>
      <c r="K7" s="277"/>
    </row>
    <row r="8" spans="2:11" s="1" customFormat="1" ht="12.75" customHeight="1">
      <c r="B8" s="280"/>
      <c r="C8" s="279"/>
      <c r="D8" s="279"/>
      <c r="E8" s="279"/>
      <c r="F8" s="279"/>
      <c r="G8" s="279"/>
      <c r="H8" s="279"/>
      <c r="I8" s="279"/>
      <c r="J8" s="279"/>
      <c r="K8" s="277"/>
    </row>
    <row r="9" spans="2:11" s="1" customFormat="1" ht="15" customHeight="1">
      <c r="B9" s="280"/>
      <c r="C9" s="402" t="s">
        <v>683</v>
      </c>
      <c r="D9" s="402"/>
      <c r="E9" s="402"/>
      <c r="F9" s="402"/>
      <c r="G9" s="402"/>
      <c r="H9" s="402"/>
      <c r="I9" s="402"/>
      <c r="J9" s="402"/>
      <c r="K9" s="277"/>
    </row>
    <row r="10" spans="2:11" s="1" customFormat="1" ht="15" customHeight="1">
      <c r="B10" s="280"/>
      <c r="C10" s="279"/>
      <c r="D10" s="402" t="s">
        <v>684</v>
      </c>
      <c r="E10" s="402"/>
      <c r="F10" s="402"/>
      <c r="G10" s="402"/>
      <c r="H10" s="402"/>
      <c r="I10" s="402"/>
      <c r="J10" s="402"/>
      <c r="K10" s="277"/>
    </row>
    <row r="11" spans="2:11" s="1" customFormat="1" ht="15" customHeight="1">
      <c r="B11" s="280"/>
      <c r="C11" s="281"/>
      <c r="D11" s="402" t="s">
        <v>685</v>
      </c>
      <c r="E11" s="402"/>
      <c r="F11" s="402"/>
      <c r="G11" s="402"/>
      <c r="H11" s="402"/>
      <c r="I11" s="402"/>
      <c r="J11" s="402"/>
      <c r="K11" s="277"/>
    </row>
    <row r="12" spans="2:11" s="1" customFormat="1" ht="15" customHeight="1">
      <c r="B12" s="280"/>
      <c r="C12" s="281"/>
      <c r="D12" s="279"/>
      <c r="E12" s="279"/>
      <c r="F12" s="279"/>
      <c r="G12" s="279"/>
      <c r="H12" s="279"/>
      <c r="I12" s="279"/>
      <c r="J12" s="279"/>
      <c r="K12" s="277"/>
    </row>
    <row r="13" spans="2:11" s="1" customFormat="1" ht="15" customHeight="1">
      <c r="B13" s="280"/>
      <c r="C13" s="281"/>
      <c r="D13" s="282" t="s">
        <v>686</v>
      </c>
      <c r="E13" s="279"/>
      <c r="F13" s="279"/>
      <c r="G13" s="279"/>
      <c r="H13" s="279"/>
      <c r="I13" s="279"/>
      <c r="J13" s="279"/>
      <c r="K13" s="277"/>
    </row>
    <row r="14" spans="2:11" s="1" customFormat="1" ht="12.75" customHeight="1">
      <c r="B14" s="280"/>
      <c r="C14" s="281"/>
      <c r="D14" s="281"/>
      <c r="E14" s="281"/>
      <c r="F14" s="281"/>
      <c r="G14" s="281"/>
      <c r="H14" s="281"/>
      <c r="I14" s="281"/>
      <c r="J14" s="281"/>
      <c r="K14" s="277"/>
    </row>
    <row r="15" spans="2:11" s="1" customFormat="1" ht="15" customHeight="1">
      <c r="B15" s="280"/>
      <c r="C15" s="281"/>
      <c r="D15" s="402" t="s">
        <v>687</v>
      </c>
      <c r="E15" s="402"/>
      <c r="F15" s="402"/>
      <c r="G15" s="402"/>
      <c r="H15" s="402"/>
      <c r="I15" s="402"/>
      <c r="J15" s="402"/>
      <c r="K15" s="277"/>
    </row>
    <row r="16" spans="2:11" s="1" customFormat="1" ht="15" customHeight="1">
      <c r="B16" s="280"/>
      <c r="C16" s="281"/>
      <c r="D16" s="402" t="s">
        <v>688</v>
      </c>
      <c r="E16" s="402"/>
      <c r="F16" s="402"/>
      <c r="G16" s="402"/>
      <c r="H16" s="402"/>
      <c r="I16" s="402"/>
      <c r="J16" s="402"/>
      <c r="K16" s="277"/>
    </row>
    <row r="17" spans="2:11" s="1" customFormat="1" ht="15" customHeight="1">
      <c r="B17" s="280"/>
      <c r="C17" s="281"/>
      <c r="D17" s="402" t="s">
        <v>689</v>
      </c>
      <c r="E17" s="402"/>
      <c r="F17" s="402"/>
      <c r="G17" s="402"/>
      <c r="H17" s="402"/>
      <c r="I17" s="402"/>
      <c r="J17" s="402"/>
      <c r="K17" s="277"/>
    </row>
    <row r="18" spans="2:11" s="1" customFormat="1" ht="15" customHeight="1">
      <c r="B18" s="280"/>
      <c r="C18" s="281"/>
      <c r="D18" s="281"/>
      <c r="E18" s="283" t="s">
        <v>86</v>
      </c>
      <c r="F18" s="402" t="s">
        <v>690</v>
      </c>
      <c r="G18" s="402"/>
      <c r="H18" s="402"/>
      <c r="I18" s="402"/>
      <c r="J18" s="402"/>
      <c r="K18" s="277"/>
    </row>
    <row r="19" spans="2:11" s="1" customFormat="1" ht="15" customHeight="1">
      <c r="B19" s="280"/>
      <c r="C19" s="281"/>
      <c r="D19" s="281"/>
      <c r="E19" s="283" t="s">
        <v>691</v>
      </c>
      <c r="F19" s="402" t="s">
        <v>692</v>
      </c>
      <c r="G19" s="402"/>
      <c r="H19" s="402"/>
      <c r="I19" s="402"/>
      <c r="J19" s="402"/>
      <c r="K19" s="277"/>
    </row>
    <row r="20" spans="2:11" s="1" customFormat="1" ht="15" customHeight="1">
      <c r="B20" s="280"/>
      <c r="C20" s="281"/>
      <c r="D20" s="281"/>
      <c r="E20" s="283" t="s">
        <v>693</v>
      </c>
      <c r="F20" s="402" t="s">
        <v>694</v>
      </c>
      <c r="G20" s="402"/>
      <c r="H20" s="402"/>
      <c r="I20" s="402"/>
      <c r="J20" s="402"/>
      <c r="K20" s="277"/>
    </row>
    <row r="21" spans="2:11" s="1" customFormat="1" ht="15" customHeight="1">
      <c r="B21" s="280"/>
      <c r="C21" s="281"/>
      <c r="D21" s="281"/>
      <c r="E21" s="283" t="s">
        <v>90</v>
      </c>
      <c r="F21" s="402" t="s">
        <v>91</v>
      </c>
      <c r="G21" s="402"/>
      <c r="H21" s="402"/>
      <c r="I21" s="402"/>
      <c r="J21" s="402"/>
      <c r="K21" s="277"/>
    </row>
    <row r="22" spans="2:11" s="1" customFormat="1" ht="15" customHeight="1">
      <c r="B22" s="280"/>
      <c r="C22" s="281"/>
      <c r="D22" s="281"/>
      <c r="E22" s="283" t="s">
        <v>695</v>
      </c>
      <c r="F22" s="402" t="s">
        <v>696</v>
      </c>
      <c r="G22" s="402"/>
      <c r="H22" s="402"/>
      <c r="I22" s="402"/>
      <c r="J22" s="402"/>
      <c r="K22" s="277"/>
    </row>
    <row r="23" spans="2:11" s="1" customFormat="1" ht="15" customHeight="1">
      <c r="B23" s="280"/>
      <c r="C23" s="281"/>
      <c r="D23" s="281"/>
      <c r="E23" s="283" t="s">
        <v>697</v>
      </c>
      <c r="F23" s="402" t="s">
        <v>698</v>
      </c>
      <c r="G23" s="402"/>
      <c r="H23" s="402"/>
      <c r="I23" s="402"/>
      <c r="J23" s="402"/>
      <c r="K23" s="277"/>
    </row>
    <row r="24" spans="2:11" s="1" customFormat="1" ht="12.75" customHeight="1">
      <c r="B24" s="280"/>
      <c r="C24" s="281"/>
      <c r="D24" s="281"/>
      <c r="E24" s="281"/>
      <c r="F24" s="281"/>
      <c r="G24" s="281"/>
      <c r="H24" s="281"/>
      <c r="I24" s="281"/>
      <c r="J24" s="281"/>
      <c r="K24" s="277"/>
    </row>
    <row r="25" spans="2:11" s="1" customFormat="1" ht="15" customHeight="1">
      <c r="B25" s="280"/>
      <c r="C25" s="402" t="s">
        <v>699</v>
      </c>
      <c r="D25" s="402"/>
      <c r="E25" s="402"/>
      <c r="F25" s="402"/>
      <c r="G25" s="402"/>
      <c r="H25" s="402"/>
      <c r="I25" s="402"/>
      <c r="J25" s="402"/>
      <c r="K25" s="277"/>
    </row>
    <row r="26" spans="2:11" s="1" customFormat="1" ht="15" customHeight="1">
      <c r="B26" s="280"/>
      <c r="C26" s="402" t="s">
        <v>700</v>
      </c>
      <c r="D26" s="402"/>
      <c r="E26" s="402"/>
      <c r="F26" s="402"/>
      <c r="G26" s="402"/>
      <c r="H26" s="402"/>
      <c r="I26" s="402"/>
      <c r="J26" s="402"/>
      <c r="K26" s="277"/>
    </row>
    <row r="27" spans="2:11" s="1" customFormat="1" ht="15" customHeight="1">
      <c r="B27" s="280"/>
      <c r="C27" s="279"/>
      <c r="D27" s="402" t="s">
        <v>701</v>
      </c>
      <c r="E27" s="402"/>
      <c r="F27" s="402"/>
      <c r="G27" s="402"/>
      <c r="H27" s="402"/>
      <c r="I27" s="402"/>
      <c r="J27" s="402"/>
      <c r="K27" s="277"/>
    </row>
    <row r="28" spans="2:11" s="1" customFormat="1" ht="15" customHeight="1">
      <c r="B28" s="280"/>
      <c r="C28" s="281"/>
      <c r="D28" s="402" t="s">
        <v>702</v>
      </c>
      <c r="E28" s="402"/>
      <c r="F28" s="402"/>
      <c r="G28" s="402"/>
      <c r="H28" s="402"/>
      <c r="I28" s="402"/>
      <c r="J28" s="402"/>
      <c r="K28" s="277"/>
    </row>
    <row r="29" spans="2:11" s="1" customFormat="1" ht="12.75" customHeight="1">
      <c r="B29" s="280"/>
      <c r="C29" s="281"/>
      <c r="D29" s="281"/>
      <c r="E29" s="281"/>
      <c r="F29" s="281"/>
      <c r="G29" s="281"/>
      <c r="H29" s="281"/>
      <c r="I29" s="281"/>
      <c r="J29" s="281"/>
      <c r="K29" s="277"/>
    </row>
    <row r="30" spans="2:11" s="1" customFormat="1" ht="15" customHeight="1">
      <c r="B30" s="280"/>
      <c r="C30" s="281"/>
      <c r="D30" s="402" t="s">
        <v>703</v>
      </c>
      <c r="E30" s="402"/>
      <c r="F30" s="402"/>
      <c r="G30" s="402"/>
      <c r="H30" s="402"/>
      <c r="I30" s="402"/>
      <c r="J30" s="402"/>
      <c r="K30" s="277"/>
    </row>
    <row r="31" spans="2:11" s="1" customFormat="1" ht="15" customHeight="1">
      <c r="B31" s="280"/>
      <c r="C31" s="281"/>
      <c r="D31" s="402" t="s">
        <v>704</v>
      </c>
      <c r="E31" s="402"/>
      <c r="F31" s="402"/>
      <c r="G31" s="402"/>
      <c r="H31" s="402"/>
      <c r="I31" s="402"/>
      <c r="J31" s="402"/>
      <c r="K31" s="277"/>
    </row>
    <row r="32" spans="2:11" s="1" customFormat="1" ht="12.75" customHeight="1">
      <c r="B32" s="280"/>
      <c r="C32" s="281"/>
      <c r="D32" s="281"/>
      <c r="E32" s="281"/>
      <c r="F32" s="281"/>
      <c r="G32" s="281"/>
      <c r="H32" s="281"/>
      <c r="I32" s="281"/>
      <c r="J32" s="281"/>
      <c r="K32" s="277"/>
    </row>
    <row r="33" spans="2:11" s="1" customFormat="1" ht="15" customHeight="1">
      <c r="B33" s="280"/>
      <c r="C33" s="281"/>
      <c r="D33" s="402" t="s">
        <v>705</v>
      </c>
      <c r="E33" s="402"/>
      <c r="F33" s="402"/>
      <c r="G33" s="402"/>
      <c r="H33" s="402"/>
      <c r="I33" s="402"/>
      <c r="J33" s="402"/>
      <c r="K33" s="277"/>
    </row>
    <row r="34" spans="2:11" s="1" customFormat="1" ht="15" customHeight="1">
      <c r="B34" s="280"/>
      <c r="C34" s="281"/>
      <c r="D34" s="402" t="s">
        <v>706</v>
      </c>
      <c r="E34" s="402"/>
      <c r="F34" s="402"/>
      <c r="G34" s="402"/>
      <c r="H34" s="402"/>
      <c r="I34" s="402"/>
      <c r="J34" s="402"/>
      <c r="K34" s="277"/>
    </row>
    <row r="35" spans="2:11" s="1" customFormat="1" ht="15" customHeight="1">
      <c r="B35" s="280"/>
      <c r="C35" s="281"/>
      <c r="D35" s="402" t="s">
        <v>707</v>
      </c>
      <c r="E35" s="402"/>
      <c r="F35" s="402"/>
      <c r="G35" s="402"/>
      <c r="H35" s="402"/>
      <c r="I35" s="402"/>
      <c r="J35" s="402"/>
      <c r="K35" s="277"/>
    </row>
    <row r="36" spans="2:11" s="1" customFormat="1" ht="15" customHeight="1">
      <c r="B36" s="280"/>
      <c r="C36" s="281"/>
      <c r="D36" s="279"/>
      <c r="E36" s="282" t="s">
        <v>121</v>
      </c>
      <c r="F36" s="279"/>
      <c r="G36" s="402" t="s">
        <v>708</v>
      </c>
      <c r="H36" s="402"/>
      <c r="I36" s="402"/>
      <c r="J36" s="402"/>
      <c r="K36" s="277"/>
    </row>
    <row r="37" spans="2:11" s="1" customFormat="1" ht="30.75" customHeight="1">
      <c r="B37" s="280"/>
      <c r="C37" s="281"/>
      <c r="D37" s="279"/>
      <c r="E37" s="282" t="s">
        <v>709</v>
      </c>
      <c r="F37" s="279"/>
      <c r="G37" s="402" t="s">
        <v>710</v>
      </c>
      <c r="H37" s="402"/>
      <c r="I37" s="402"/>
      <c r="J37" s="402"/>
      <c r="K37" s="277"/>
    </row>
    <row r="38" spans="2:11" s="1" customFormat="1" ht="15" customHeight="1">
      <c r="B38" s="280"/>
      <c r="C38" s="281"/>
      <c r="D38" s="279"/>
      <c r="E38" s="282" t="s">
        <v>60</v>
      </c>
      <c r="F38" s="279"/>
      <c r="G38" s="402" t="s">
        <v>711</v>
      </c>
      <c r="H38" s="402"/>
      <c r="I38" s="402"/>
      <c r="J38" s="402"/>
      <c r="K38" s="277"/>
    </row>
    <row r="39" spans="2:11" s="1" customFormat="1" ht="15" customHeight="1">
      <c r="B39" s="280"/>
      <c r="C39" s="281"/>
      <c r="D39" s="279"/>
      <c r="E39" s="282" t="s">
        <v>61</v>
      </c>
      <c r="F39" s="279"/>
      <c r="G39" s="402" t="s">
        <v>712</v>
      </c>
      <c r="H39" s="402"/>
      <c r="I39" s="402"/>
      <c r="J39" s="402"/>
      <c r="K39" s="277"/>
    </row>
    <row r="40" spans="2:11" s="1" customFormat="1" ht="15" customHeight="1">
      <c r="B40" s="280"/>
      <c r="C40" s="281"/>
      <c r="D40" s="279"/>
      <c r="E40" s="282" t="s">
        <v>122</v>
      </c>
      <c r="F40" s="279"/>
      <c r="G40" s="402" t="s">
        <v>713</v>
      </c>
      <c r="H40" s="402"/>
      <c r="I40" s="402"/>
      <c r="J40" s="402"/>
      <c r="K40" s="277"/>
    </row>
    <row r="41" spans="2:11" s="1" customFormat="1" ht="15" customHeight="1">
      <c r="B41" s="280"/>
      <c r="C41" s="281"/>
      <c r="D41" s="279"/>
      <c r="E41" s="282" t="s">
        <v>123</v>
      </c>
      <c r="F41" s="279"/>
      <c r="G41" s="402" t="s">
        <v>714</v>
      </c>
      <c r="H41" s="402"/>
      <c r="I41" s="402"/>
      <c r="J41" s="402"/>
      <c r="K41" s="277"/>
    </row>
    <row r="42" spans="2:11" s="1" customFormat="1" ht="15" customHeight="1">
      <c r="B42" s="280"/>
      <c r="C42" s="281"/>
      <c r="D42" s="279"/>
      <c r="E42" s="282" t="s">
        <v>715</v>
      </c>
      <c r="F42" s="279"/>
      <c r="G42" s="402" t="s">
        <v>716</v>
      </c>
      <c r="H42" s="402"/>
      <c r="I42" s="402"/>
      <c r="J42" s="402"/>
      <c r="K42" s="277"/>
    </row>
    <row r="43" spans="2:11" s="1" customFormat="1" ht="15" customHeight="1">
      <c r="B43" s="280"/>
      <c r="C43" s="281"/>
      <c r="D43" s="279"/>
      <c r="E43" s="282"/>
      <c r="F43" s="279"/>
      <c r="G43" s="402" t="s">
        <v>717</v>
      </c>
      <c r="H43" s="402"/>
      <c r="I43" s="402"/>
      <c r="J43" s="402"/>
      <c r="K43" s="277"/>
    </row>
    <row r="44" spans="2:11" s="1" customFormat="1" ht="15" customHeight="1">
      <c r="B44" s="280"/>
      <c r="C44" s="281"/>
      <c r="D44" s="279"/>
      <c r="E44" s="282" t="s">
        <v>718</v>
      </c>
      <c r="F44" s="279"/>
      <c r="G44" s="402" t="s">
        <v>719</v>
      </c>
      <c r="H44" s="402"/>
      <c r="I44" s="402"/>
      <c r="J44" s="402"/>
      <c r="K44" s="277"/>
    </row>
    <row r="45" spans="2:11" s="1" customFormat="1" ht="15" customHeight="1">
      <c r="B45" s="280"/>
      <c r="C45" s="281"/>
      <c r="D45" s="279"/>
      <c r="E45" s="282" t="s">
        <v>125</v>
      </c>
      <c r="F45" s="279"/>
      <c r="G45" s="402" t="s">
        <v>720</v>
      </c>
      <c r="H45" s="402"/>
      <c r="I45" s="402"/>
      <c r="J45" s="402"/>
      <c r="K45" s="277"/>
    </row>
    <row r="46" spans="2:11" s="1" customFormat="1" ht="12.75" customHeight="1">
      <c r="B46" s="280"/>
      <c r="C46" s="281"/>
      <c r="D46" s="279"/>
      <c r="E46" s="279"/>
      <c r="F46" s="279"/>
      <c r="G46" s="279"/>
      <c r="H46" s="279"/>
      <c r="I46" s="279"/>
      <c r="J46" s="279"/>
      <c r="K46" s="277"/>
    </row>
    <row r="47" spans="2:11" s="1" customFormat="1" ht="15" customHeight="1">
      <c r="B47" s="280"/>
      <c r="C47" s="281"/>
      <c r="D47" s="402" t="s">
        <v>721</v>
      </c>
      <c r="E47" s="402"/>
      <c r="F47" s="402"/>
      <c r="G47" s="402"/>
      <c r="H47" s="402"/>
      <c r="I47" s="402"/>
      <c r="J47" s="402"/>
      <c r="K47" s="277"/>
    </row>
    <row r="48" spans="2:11" s="1" customFormat="1" ht="15" customHeight="1">
      <c r="B48" s="280"/>
      <c r="C48" s="281"/>
      <c r="D48" s="281"/>
      <c r="E48" s="402" t="s">
        <v>722</v>
      </c>
      <c r="F48" s="402"/>
      <c r="G48" s="402"/>
      <c r="H48" s="402"/>
      <c r="I48" s="402"/>
      <c r="J48" s="402"/>
      <c r="K48" s="277"/>
    </row>
    <row r="49" spans="2:11" s="1" customFormat="1" ht="15" customHeight="1">
      <c r="B49" s="280"/>
      <c r="C49" s="281"/>
      <c r="D49" s="281"/>
      <c r="E49" s="402" t="s">
        <v>723</v>
      </c>
      <c r="F49" s="402"/>
      <c r="G49" s="402"/>
      <c r="H49" s="402"/>
      <c r="I49" s="402"/>
      <c r="J49" s="402"/>
      <c r="K49" s="277"/>
    </row>
    <row r="50" spans="2:11" s="1" customFormat="1" ht="15" customHeight="1">
      <c r="B50" s="280"/>
      <c r="C50" s="281"/>
      <c r="D50" s="281"/>
      <c r="E50" s="402" t="s">
        <v>724</v>
      </c>
      <c r="F50" s="402"/>
      <c r="G50" s="402"/>
      <c r="H50" s="402"/>
      <c r="I50" s="402"/>
      <c r="J50" s="402"/>
      <c r="K50" s="277"/>
    </row>
    <row r="51" spans="2:11" s="1" customFormat="1" ht="15" customHeight="1">
      <c r="B51" s="280"/>
      <c r="C51" s="281"/>
      <c r="D51" s="402" t="s">
        <v>725</v>
      </c>
      <c r="E51" s="402"/>
      <c r="F51" s="402"/>
      <c r="G51" s="402"/>
      <c r="H51" s="402"/>
      <c r="I51" s="402"/>
      <c r="J51" s="402"/>
      <c r="K51" s="277"/>
    </row>
    <row r="52" spans="2:11" s="1" customFormat="1" ht="25.5" customHeight="1">
      <c r="B52" s="276"/>
      <c r="C52" s="404" t="s">
        <v>726</v>
      </c>
      <c r="D52" s="404"/>
      <c r="E52" s="404"/>
      <c r="F52" s="404"/>
      <c r="G52" s="404"/>
      <c r="H52" s="404"/>
      <c r="I52" s="404"/>
      <c r="J52" s="404"/>
      <c r="K52" s="277"/>
    </row>
    <row r="53" spans="2:11" s="1" customFormat="1" ht="5.25" customHeight="1">
      <c r="B53" s="276"/>
      <c r="C53" s="278"/>
      <c r="D53" s="278"/>
      <c r="E53" s="278"/>
      <c r="F53" s="278"/>
      <c r="G53" s="278"/>
      <c r="H53" s="278"/>
      <c r="I53" s="278"/>
      <c r="J53" s="278"/>
      <c r="K53" s="277"/>
    </row>
    <row r="54" spans="2:11" s="1" customFormat="1" ht="15" customHeight="1">
      <c r="B54" s="276"/>
      <c r="C54" s="402" t="s">
        <v>727</v>
      </c>
      <c r="D54" s="402"/>
      <c r="E54" s="402"/>
      <c r="F54" s="402"/>
      <c r="G54" s="402"/>
      <c r="H54" s="402"/>
      <c r="I54" s="402"/>
      <c r="J54" s="402"/>
      <c r="K54" s="277"/>
    </row>
    <row r="55" spans="2:11" s="1" customFormat="1" ht="15" customHeight="1">
      <c r="B55" s="276"/>
      <c r="C55" s="402" t="s">
        <v>728</v>
      </c>
      <c r="D55" s="402"/>
      <c r="E55" s="402"/>
      <c r="F55" s="402"/>
      <c r="G55" s="402"/>
      <c r="H55" s="402"/>
      <c r="I55" s="402"/>
      <c r="J55" s="402"/>
      <c r="K55" s="277"/>
    </row>
    <row r="56" spans="2:11" s="1" customFormat="1" ht="12.75" customHeight="1">
      <c r="B56" s="276"/>
      <c r="C56" s="279"/>
      <c r="D56" s="279"/>
      <c r="E56" s="279"/>
      <c r="F56" s="279"/>
      <c r="G56" s="279"/>
      <c r="H56" s="279"/>
      <c r="I56" s="279"/>
      <c r="J56" s="279"/>
      <c r="K56" s="277"/>
    </row>
    <row r="57" spans="2:11" s="1" customFormat="1" ht="15" customHeight="1">
      <c r="B57" s="276"/>
      <c r="C57" s="402" t="s">
        <v>729</v>
      </c>
      <c r="D57" s="402"/>
      <c r="E57" s="402"/>
      <c r="F57" s="402"/>
      <c r="G57" s="402"/>
      <c r="H57" s="402"/>
      <c r="I57" s="402"/>
      <c r="J57" s="402"/>
      <c r="K57" s="277"/>
    </row>
    <row r="58" spans="2:11" s="1" customFormat="1" ht="15" customHeight="1">
      <c r="B58" s="276"/>
      <c r="C58" s="281"/>
      <c r="D58" s="402" t="s">
        <v>730</v>
      </c>
      <c r="E58" s="402"/>
      <c r="F58" s="402"/>
      <c r="G58" s="402"/>
      <c r="H58" s="402"/>
      <c r="I58" s="402"/>
      <c r="J58" s="402"/>
      <c r="K58" s="277"/>
    </row>
    <row r="59" spans="2:11" s="1" customFormat="1" ht="15" customHeight="1">
      <c r="B59" s="276"/>
      <c r="C59" s="281"/>
      <c r="D59" s="402" t="s">
        <v>731</v>
      </c>
      <c r="E59" s="402"/>
      <c r="F59" s="402"/>
      <c r="G59" s="402"/>
      <c r="H59" s="402"/>
      <c r="I59" s="402"/>
      <c r="J59" s="402"/>
      <c r="K59" s="277"/>
    </row>
    <row r="60" spans="2:11" s="1" customFormat="1" ht="15" customHeight="1">
      <c r="B60" s="276"/>
      <c r="C60" s="281"/>
      <c r="D60" s="402" t="s">
        <v>732</v>
      </c>
      <c r="E60" s="402"/>
      <c r="F60" s="402"/>
      <c r="G60" s="402"/>
      <c r="H60" s="402"/>
      <c r="I60" s="402"/>
      <c r="J60" s="402"/>
      <c r="K60" s="277"/>
    </row>
    <row r="61" spans="2:11" s="1" customFormat="1" ht="15" customHeight="1">
      <c r="B61" s="276"/>
      <c r="C61" s="281"/>
      <c r="D61" s="402" t="s">
        <v>733</v>
      </c>
      <c r="E61" s="402"/>
      <c r="F61" s="402"/>
      <c r="G61" s="402"/>
      <c r="H61" s="402"/>
      <c r="I61" s="402"/>
      <c r="J61" s="402"/>
      <c r="K61" s="277"/>
    </row>
    <row r="62" spans="2:11" s="1" customFormat="1" ht="15" customHeight="1">
      <c r="B62" s="276"/>
      <c r="C62" s="281"/>
      <c r="D62" s="406" t="s">
        <v>734</v>
      </c>
      <c r="E62" s="406"/>
      <c r="F62" s="406"/>
      <c r="G62" s="406"/>
      <c r="H62" s="406"/>
      <c r="I62" s="406"/>
      <c r="J62" s="406"/>
      <c r="K62" s="277"/>
    </row>
    <row r="63" spans="2:11" s="1" customFormat="1" ht="15" customHeight="1">
      <c r="B63" s="276"/>
      <c r="C63" s="281"/>
      <c r="D63" s="402" t="s">
        <v>735</v>
      </c>
      <c r="E63" s="402"/>
      <c r="F63" s="402"/>
      <c r="G63" s="402"/>
      <c r="H63" s="402"/>
      <c r="I63" s="402"/>
      <c r="J63" s="402"/>
      <c r="K63" s="277"/>
    </row>
    <row r="64" spans="2:11" s="1" customFormat="1" ht="12.75" customHeight="1">
      <c r="B64" s="276"/>
      <c r="C64" s="281"/>
      <c r="D64" s="281"/>
      <c r="E64" s="284"/>
      <c r="F64" s="281"/>
      <c r="G64" s="281"/>
      <c r="H64" s="281"/>
      <c r="I64" s="281"/>
      <c r="J64" s="281"/>
      <c r="K64" s="277"/>
    </row>
    <row r="65" spans="2:11" s="1" customFormat="1" ht="15" customHeight="1">
      <c r="B65" s="276"/>
      <c r="C65" s="281"/>
      <c r="D65" s="402" t="s">
        <v>736</v>
      </c>
      <c r="E65" s="402"/>
      <c r="F65" s="402"/>
      <c r="G65" s="402"/>
      <c r="H65" s="402"/>
      <c r="I65" s="402"/>
      <c r="J65" s="402"/>
      <c r="K65" s="277"/>
    </row>
    <row r="66" spans="2:11" s="1" customFormat="1" ht="15" customHeight="1">
      <c r="B66" s="276"/>
      <c r="C66" s="281"/>
      <c r="D66" s="406" t="s">
        <v>737</v>
      </c>
      <c r="E66" s="406"/>
      <c r="F66" s="406"/>
      <c r="G66" s="406"/>
      <c r="H66" s="406"/>
      <c r="I66" s="406"/>
      <c r="J66" s="406"/>
      <c r="K66" s="277"/>
    </row>
    <row r="67" spans="2:11" s="1" customFormat="1" ht="15" customHeight="1">
      <c r="B67" s="276"/>
      <c r="C67" s="281"/>
      <c r="D67" s="402" t="s">
        <v>738</v>
      </c>
      <c r="E67" s="402"/>
      <c r="F67" s="402"/>
      <c r="G67" s="402"/>
      <c r="H67" s="402"/>
      <c r="I67" s="402"/>
      <c r="J67" s="402"/>
      <c r="K67" s="277"/>
    </row>
    <row r="68" spans="2:11" s="1" customFormat="1" ht="15" customHeight="1">
      <c r="B68" s="276"/>
      <c r="C68" s="281"/>
      <c r="D68" s="402" t="s">
        <v>739</v>
      </c>
      <c r="E68" s="402"/>
      <c r="F68" s="402"/>
      <c r="G68" s="402"/>
      <c r="H68" s="402"/>
      <c r="I68" s="402"/>
      <c r="J68" s="402"/>
      <c r="K68" s="277"/>
    </row>
    <row r="69" spans="2:11" s="1" customFormat="1" ht="15" customHeight="1">
      <c r="B69" s="276"/>
      <c r="C69" s="281"/>
      <c r="D69" s="402" t="s">
        <v>740</v>
      </c>
      <c r="E69" s="402"/>
      <c r="F69" s="402"/>
      <c r="G69" s="402"/>
      <c r="H69" s="402"/>
      <c r="I69" s="402"/>
      <c r="J69" s="402"/>
      <c r="K69" s="277"/>
    </row>
    <row r="70" spans="2:11" s="1" customFormat="1" ht="15" customHeight="1">
      <c r="B70" s="276"/>
      <c r="C70" s="281"/>
      <c r="D70" s="402" t="s">
        <v>741</v>
      </c>
      <c r="E70" s="402"/>
      <c r="F70" s="402"/>
      <c r="G70" s="402"/>
      <c r="H70" s="402"/>
      <c r="I70" s="402"/>
      <c r="J70" s="402"/>
      <c r="K70" s="277"/>
    </row>
    <row r="71" spans="2:11" s="1" customFormat="1" ht="12.75" customHeight="1">
      <c r="B71" s="285"/>
      <c r="C71" s="286"/>
      <c r="D71" s="286"/>
      <c r="E71" s="286"/>
      <c r="F71" s="286"/>
      <c r="G71" s="286"/>
      <c r="H71" s="286"/>
      <c r="I71" s="286"/>
      <c r="J71" s="286"/>
      <c r="K71" s="287"/>
    </row>
    <row r="72" spans="2:11" s="1" customFormat="1" ht="18.75" customHeight="1">
      <c r="B72" s="288"/>
      <c r="C72" s="288"/>
      <c r="D72" s="288"/>
      <c r="E72" s="288"/>
      <c r="F72" s="288"/>
      <c r="G72" s="288"/>
      <c r="H72" s="288"/>
      <c r="I72" s="288"/>
      <c r="J72" s="288"/>
      <c r="K72" s="289"/>
    </row>
    <row r="73" spans="2:11" s="1" customFormat="1" ht="18.75" customHeight="1">
      <c r="B73" s="289"/>
      <c r="C73" s="289"/>
      <c r="D73" s="289"/>
      <c r="E73" s="289"/>
      <c r="F73" s="289"/>
      <c r="G73" s="289"/>
      <c r="H73" s="289"/>
      <c r="I73" s="289"/>
      <c r="J73" s="289"/>
      <c r="K73" s="289"/>
    </row>
    <row r="74" spans="2:11" s="1" customFormat="1" ht="7.5" customHeight="1">
      <c r="B74" s="290"/>
      <c r="C74" s="291"/>
      <c r="D74" s="291"/>
      <c r="E74" s="291"/>
      <c r="F74" s="291"/>
      <c r="G74" s="291"/>
      <c r="H74" s="291"/>
      <c r="I74" s="291"/>
      <c r="J74" s="291"/>
      <c r="K74" s="292"/>
    </row>
    <row r="75" spans="2:11" s="1" customFormat="1" ht="45" customHeight="1">
      <c r="B75" s="293"/>
      <c r="C75" s="405" t="s">
        <v>742</v>
      </c>
      <c r="D75" s="405"/>
      <c r="E75" s="405"/>
      <c r="F75" s="405"/>
      <c r="G75" s="405"/>
      <c r="H75" s="405"/>
      <c r="I75" s="405"/>
      <c r="J75" s="405"/>
      <c r="K75" s="294"/>
    </row>
    <row r="76" spans="2:11" s="1" customFormat="1" ht="17.25" customHeight="1">
      <c r="B76" s="293"/>
      <c r="C76" s="295" t="s">
        <v>743</v>
      </c>
      <c r="D76" s="295"/>
      <c r="E76" s="295"/>
      <c r="F76" s="295" t="s">
        <v>744</v>
      </c>
      <c r="G76" s="296"/>
      <c r="H76" s="295" t="s">
        <v>61</v>
      </c>
      <c r="I76" s="295" t="s">
        <v>64</v>
      </c>
      <c r="J76" s="295" t="s">
        <v>745</v>
      </c>
      <c r="K76" s="294"/>
    </row>
    <row r="77" spans="2:11" s="1" customFormat="1" ht="17.25" customHeight="1">
      <c r="B77" s="293"/>
      <c r="C77" s="297" t="s">
        <v>746</v>
      </c>
      <c r="D77" s="297"/>
      <c r="E77" s="297"/>
      <c r="F77" s="298" t="s">
        <v>747</v>
      </c>
      <c r="G77" s="299"/>
      <c r="H77" s="297"/>
      <c r="I77" s="297"/>
      <c r="J77" s="297" t="s">
        <v>748</v>
      </c>
      <c r="K77" s="294"/>
    </row>
    <row r="78" spans="2:11" s="1" customFormat="1" ht="5.25" customHeight="1">
      <c r="B78" s="293"/>
      <c r="C78" s="300"/>
      <c r="D78" s="300"/>
      <c r="E78" s="300"/>
      <c r="F78" s="300"/>
      <c r="G78" s="301"/>
      <c r="H78" s="300"/>
      <c r="I78" s="300"/>
      <c r="J78" s="300"/>
      <c r="K78" s="294"/>
    </row>
    <row r="79" spans="2:11" s="1" customFormat="1" ht="15" customHeight="1">
      <c r="B79" s="293"/>
      <c r="C79" s="282" t="s">
        <v>60</v>
      </c>
      <c r="D79" s="302"/>
      <c r="E79" s="302"/>
      <c r="F79" s="303" t="s">
        <v>749</v>
      </c>
      <c r="G79" s="304"/>
      <c r="H79" s="282" t="s">
        <v>750</v>
      </c>
      <c r="I79" s="282" t="s">
        <v>751</v>
      </c>
      <c r="J79" s="282">
        <v>20</v>
      </c>
      <c r="K79" s="294"/>
    </row>
    <row r="80" spans="2:11" s="1" customFormat="1" ht="15" customHeight="1">
      <c r="B80" s="293"/>
      <c r="C80" s="282" t="s">
        <v>752</v>
      </c>
      <c r="D80" s="282"/>
      <c r="E80" s="282"/>
      <c r="F80" s="303" t="s">
        <v>749</v>
      </c>
      <c r="G80" s="304"/>
      <c r="H80" s="282" t="s">
        <v>753</v>
      </c>
      <c r="I80" s="282" t="s">
        <v>751</v>
      </c>
      <c r="J80" s="282">
        <v>120</v>
      </c>
      <c r="K80" s="294"/>
    </row>
    <row r="81" spans="2:11" s="1" customFormat="1" ht="15" customHeight="1">
      <c r="B81" s="305"/>
      <c r="C81" s="282" t="s">
        <v>754</v>
      </c>
      <c r="D81" s="282"/>
      <c r="E81" s="282"/>
      <c r="F81" s="303" t="s">
        <v>755</v>
      </c>
      <c r="G81" s="304"/>
      <c r="H81" s="282" t="s">
        <v>756</v>
      </c>
      <c r="I81" s="282" t="s">
        <v>751</v>
      </c>
      <c r="J81" s="282">
        <v>50</v>
      </c>
      <c r="K81" s="294"/>
    </row>
    <row r="82" spans="2:11" s="1" customFormat="1" ht="15" customHeight="1">
      <c r="B82" s="305"/>
      <c r="C82" s="282" t="s">
        <v>757</v>
      </c>
      <c r="D82" s="282"/>
      <c r="E82" s="282"/>
      <c r="F82" s="303" t="s">
        <v>749</v>
      </c>
      <c r="G82" s="304"/>
      <c r="H82" s="282" t="s">
        <v>758</v>
      </c>
      <c r="I82" s="282" t="s">
        <v>759</v>
      </c>
      <c r="J82" s="282"/>
      <c r="K82" s="294"/>
    </row>
    <row r="83" spans="2:11" s="1" customFormat="1" ht="15" customHeight="1">
      <c r="B83" s="305"/>
      <c r="C83" s="306" t="s">
        <v>760</v>
      </c>
      <c r="D83" s="306"/>
      <c r="E83" s="306"/>
      <c r="F83" s="307" t="s">
        <v>755</v>
      </c>
      <c r="G83" s="306"/>
      <c r="H83" s="306" t="s">
        <v>761</v>
      </c>
      <c r="I83" s="306" t="s">
        <v>751</v>
      </c>
      <c r="J83" s="306">
        <v>15</v>
      </c>
      <c r="K83" s="294"/>
    </row>
    <row r="84" spans="2:11" s="1" customFormat="1" ht="15" customHeight="1">
      <c r="B84" s="305"/>
      <c r="C84" s="306" t="s">
        <v>762</v>
      </c>
      <c r="D84" s="306"/>
      <c r="E84" s="306"/>
      <c r="F84" s="307" t="s">
        <v>755</v>
      </c>
      <c r="G84" s="306"/>
      <c r="H84" s="306" t="s">
        <v>763</v>
      </c>
      <c r="I84" s="306" t="s">
        <v>751</v>
      </c>
      <c r="J84" s="306">
        <v>15</v>
      </c>
      <c r="K84" s="294"/>
    </row>
    <row r="85" spans="2:11" s="1" customFormat="1" ht="15" customHeight="1">
      <c r="B85" s="305"/>
      <c r="C85" s="306" t="s">
        <v>764</v>
      </c>
      <c r="D85" s="306"/>
      <c r="E85" s="306"/>
      <c r="F85" s="307" t="s">
        <v>755</v>
      </c>
      <c r="G85" s="306"/>
      <c r="H85" s="306" t="s">
        <v>765</v>
      </c>
      <c r="I85" s="306" t="s">
        <v>751</v>
      </c>
      <c r="J85" s="306">
        <v>20</v>
      </c>
      <c r="K85" s="294"/>
    </row>
    <row r="86" spans="2:11" s="1" customFormat="1" ht="15" customHeight="1">
      <c r="B86" s="305"/>
      <c r="C86" s="306" t="s">
        <v>766</v>
      </c>
      <c r="D86" s="306"/>
      <c r="E86" s="306"/>
      <c r="F86" s="307" t="s">
        <v>755</v>
      </c>
      <c r="G86" s="306"/>
      <c r="H86" s="306" t="s">
        <v>767</v>
      </c>
      <c r="I86" s="306" t="s">
        <v>751</v>
      </c>
      <c r="J86" s="306">
        <v>20</v>
      </c>
      <c r="K86" s="294"/>
    </row>
    <row r="87" spans="2:11" s="1" customFormat="1" ht="15" customHeight="1">
      <c r="B87" s="305"/>
      <c r="C87" s="282" t="s">
        <v>768</v>
      </c>
      <c r="D87" s="282"/>
      <c r="E87" s="282"/>
      <c r="F87" s="303" t="s">
        <v>755</v>
      </c>
      <c r="G87" s="304"/>
      <c r="H87" s="282" t="s">
        <v>769</v>
      </c>
      <c r="I87" s="282" t="s">
        <v>751</v>
      </c>
      <c r="J87" s="282">
        <v>50</v>
      </c>
      <c r="K87" s="294"/>
    </row>
    <row r="88" spans="2:11" s="1" customFormat="1" ht="15" customHeight="1">
      <c r="B88" s="305"/>
      <c r="C88" s="282" t="s">
        <v>770</v>
      </c>
      <c r="D88" s="282"/>
      <c r="E88" s="282"/>
      <c r="F88" s="303" t="s">
        <v>755</v>
      </c>
      <c r="G88" s="304"/>
      <c r="H88" s="282" t="s">
        <v>771</v>
      </c>
      <c r="I88" s="282" t="s">
        <v>751</v>
      </c>
      <c r="J88" s="282">
        <v>20</v>
      </c>
      <c r="K88" s="294"/>
    </row>
    <row r="89" spans="2:11" s="1" customFormat="1" ht="15" customHeight="1">
      <c r="B89" s="305"/>
      <c r="C89" s="282" t="s">
        <v>772</v>
      </c>
      <c r="D89" s="282"/>
      <c r="E89" s="282"/>
      <c r="F89" s="303" t="s">
        <v>755</v>
      </c>
      <c r="G89" s="304"/>
      <c r="H89" s="282" t="s">
        <v>773</v>
      </c>
      <c r="I89" s="282" t="s">
        <v>751</v>
      </c>
      <c r="J89" s="282">
        <v>20</v>
      </c>
      <c r="K89" s="294"/>
    </row>
    <row r="90" spans="2:11" s="1" customFormat="1" ht="15" customHeight="1">
      <c r="B90" s="305"/>
      <c r="C90" s="282" t="s">
        <v>774</v>
      </c>
      <c r="D90" s="282"/>
      <c r="E90" s="282"/>
      <c r="F90" s="303" t="s">
        <v>755</v>
      </c>
      <c r="G90" s="304"/>
      <c r="H90" s="282" t="s">
        <v>775</v>
      </c>
      <c r="I90" s="282" t="s">
        <v>751</v>
      </c>
      <c r="J90" s="282">
        <v>50</v>
      </c>
      <c r="K90" s="294"/>
    </row>
    <row r="91" spans="2:11" s="1" customFormat="1" ht="15" customHeight="1">
      <c r="B91" s="305"/>
      <c r="C91" s="282" t="s">
        <v>776</v>
      </c>
      <c r="D91" s="282"/>
      <c r="E91" s="282"/>
      <c r="F91" s="303" t="s">
        <v>755</v>
      </c>
      <c r="G91" s="304"/>
      <c r="H91" s="282" t="s">
        <v>776</v>
      </c>
      <c r="I91" s="282" t="s">
        <v>751</v>
      </c>
      <c r="J91" s="282">
        <v>50</v>
      </c>
      <c r="K91" s="294"/>
    </row>
    <row r="92" spans="2:11" s="1" customFormat="1" ht="15" customHeight="1">
      <c r="B92" s="305"/>
      <c r="C92" s="282" t="s">
        <v>777</v>
      </c>
      <c r="D92" s="282"/>
      <c r="E92" s="282"/>
      <c r="F92" s="303" t="s">
        <v>755</v>
      </c>
      <c r="G92" s="304"/>
      <c r="H92" s="282" t="s">
        <v>778</v>
      </c>
      <c r="I92" s="282" t="s">
        <v>751</v>
      </c>
      <c r="J92" s="282">
        <v>255</v>
      </c>
      <c r="K92" s="294"/>
    </row>
    <row r="93" spans="2:11" s="1" customFormat="1" ht="15" customHeight="1">
      <c r="B93" s="305"/>
      <c r="C93" s="282" t="s">
        <v>779</v>
      </c>
      <c r="D93" s="282"/>
      <c r="E93" s="282"/>
      <c r="F93" s="303" t="s">
        <v>749</v>
      </c>
      <c r="G93" s="304"/>
      <c r="H93" s="282" t="s">
        <v>780</v>
      </c>
      <c r="I93" s="282" t="s">
        <v>781</v>
      </c>
      <c r="J93" s="282"/>
      <c r="K93" s="294"/>
    </row>
    <row r="94" spans="2:11" s="1" customFormat="1" ht="15" customHeight="1">
      <c r="B94" s="305"/>
      <c r="C94" s="282" t="s">
        <v>782</v>
      </c>
      <c r="D94" s="282"/>
      <c r="E94" s="282"/>
      <c r="F94" s="303" t="s">
        <v>749</v>
      </c>
      <c r="G94" s="304"/>
      <c r="H94" s="282" t="s">
        <v>783</v>
      </c>
      <c r="I94" s="282" t="s">
        <v>784</v>
      </c>
      <c r="J94" s="282"/>
      <c r="K94" s="294"/>
    </row>
    <row r="95" spans="2:11" s="1" customFormat="1" ht="15" customHeight="1">
      <c r="B95" s="305"/>
      <c r="C95" s="282" t="s">
        <v>785</v>
      </c>
      <c r="D95" s="282"/>
      <c r="E95" s="282"/>
      <c r="F95" s="303" t="s">
        <v>749</v>
      </c>
      <c r="G95" s="304"/>
      <c r="H95" s="282" t="s">
        <v>785</v>
      </c>
      <c r="I95" s="282" t="s">
        <v>784</v>
      </c>
      <c r="J95" s="282"/>
      <c r="K95" s="294"/>
    </row>
    <row r="96" spans="2:11" s="1" customFormat="1" ht="15" customHeight="1">
      <c r="B96" s="305"/>
      <c r="C96" s="282" t="s">
        <v>45</v>
      </c>
      <c r="D96" s="282"/>
      <c r="E96" s="282"/>
      <c r="F96" s="303" t="s">
        <v>749</v>
      </c>
      <c r="G96" s="304"/>
      <c r="H96" s="282" t="s">
        <v>786</v>
      </c>
      <c r="I96" s="282" t="s">
        <v>784</v>
      </c>
      <c r="J96" s="282"/>
      <c r="K96" s="294"/>
    </row>
    <row r="97" spans="2:11" s="1" customFormat="1" ht="15" customHeight="1">
      <c r="B97" s="305"/>
      <c r="C97" s="282" t="s">
        <v>55</v>
      </c>
      <c r="D97" s="282"/>
      <c r="E97" s="282"/>
      <c r="F97" s="303" t="s">
        <v>749</v>
      </c>
      <c r="G97" s="304"/>
      <c r="H97" s="282" t="s">
        <v>787</v>
      </c>
      <c r="I97" s="282" t="s">
        <v>784</v>
      </c>
      <c r="J97" s="282"/>
      <c r="K97" s="294"/>
    </row>
    <row r="98" spans="2:11" s="1" customFormat="1" ht="15" customHeight="1">
      <c r="B98" s="308"/>
      <c r="C98" s="309"/>
      <c r="D98" s="309"/>
      <c r="E98" s="309"/>
      <c r="F98" s="309"/>
      <c r="G98" s="309"/>
      <c r="H98" s="309"/>
      <c r="I98" s="309"/>
      <c r="J98" s="309"/>
      <c r="K98" s="310"/>
    </row>
    <row r="99" spans="2:11" s="1" customFormat="1" ht="18.75" customHeight="1">
      <c r="B99" s="311"/>
      <c r="C99" s="312"/>
      <c r="D99" s="312"/>
      <c r="E99" s="312"/>
      <c r="F99" s="312"/>
      <c r="G99" s="312"/>
      <c r="H99" s="312"/>
      <c r="I99" s="312"/>
      <c r="J99" s="312"/>
      <c r="K99" s="311"/>
    </row>
    <row r="100" spans="2:11" s="1" customFormat="1" ht="18.75" customHeight="1"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</row>
    <row r="101" spans="2:11" s="1" customFormat="1" ht="7.5" customHeight="1">
      <c r="B101" s="290"/>
      <c r="C101" s="291"/>
      <c r="D101" s="291"/>
      <c r="E101" s="291"/>
      <c r="F101" s="291"/>
      <c r="G101" s="291"/>
      <c r="H101" s="291"/>
      <c r="I101" s="291"/>
      <c r="J101" s="291"/>
      <c r="K101" s="292"/>
    </row>
    <row r="102" spans="2:11" s="1" customFormat="1" ht="45" customHeight="1">
      <c r="B102" s="293"/>
      <c r="C102" s="405" t="s">
        <v>788</v>
      </c>
      <c r="D102" s="405"/>
      <c r="E102" s="405"/>
      <c r="F102" s="405"/>
      <c r="G102" s="405"/>
      <c r="H102" s="405"/>
      <c r="I102" s="405"/>
      <c r="J102" s="405"/>
      <c r="K102" s="294"/>
    </row>
    <row r="103" spans="2:11" s="1" customFormat="1" ht="17.25" customHeight="1">
      <c r="B103" s="293"/>
      <c r="C103" s="295" t="s">
        <v>743</v>
      </c>
      <c r="D103" s="295"/>
      <c r="E103" s="295"/>
      <c r="F103" s="295" t="s">
        <v>744</v>
      </c>
      <c r="G103" s="296"/>
      <c r="H103" s="295" t="s">
        <v>61</v>
      </c>
      <c r="I103" s="295" t="s">
        <v>64</v>
      </c>
      <c r="J103" s="295" t="s">
        <v>745</v>
      </c>
      <c r="K103" s="294"/>
    </row>
    <row r="104" spans="2:11" s="1" customFormat="1" ht="17.25" customHeight="1">
      <c r="B104" s="293"/>
      <c r="C104" s="297" t="s">
        <v>746</v>
      </c>
      <c r="D104" s="297"/>
      <c r="E104" s="297"/>
      <c r="F104" s="298" t="s">
        <v>747</v>
      </c>
      <c r="G104" s="299"/>
      <c r="H104" s="297"/>
      <c r="I104" s="297"/>
      <c r="J104" s="297" t="s">
        <v>748</v>
      </c>
      <c r="K104" s="294"/>
    </row>
    <row r="105" spans="2:11" s="1" customFormat="1" ht="5.25" customHeight="1">
      <c r="B105" s="293"/>
      <c r="C105" s="295"/>
      <c r="D105" s="295"/>
      <c r="E105" s="295"/>
      <c r="F105" s="295"/>
      <c r="G105" s="313"/>
      <c r="H105" s="295"/>
      <c r="I105" s="295"/>
      <c r="J105" s="295"/>
      <c r="K105" s="294"/>
    </row>
    <row r="106" spans="2:11" s="1" customFormat="1" ht="15" customHeight="1">
      <c r="B106" s="293"/>
      <c r="C106" s="282" t="s">
        <v>60</v>
      </c>
      <c r="D106" s="302"/>
      <c r="E106" s="302"/>
      <c r="F106" s="303" t="s">
        <v>749</v>
      </c>
      <c r="G106" s="282"/>
      <c r="H106" s="282" t="s">
        <v>789</v>
      </c>
      <c r="I106" s="282" t="s">
        <v>751</v>
      </c>
      <c r="J106" s="282">
        <v>20</v>
      </c>
      <c r="K106" s="294"/>
    </row>
    <row r="107" spans="2:11" s="1" customFormat="1" ht="15" customHeight="1">
      <c r="B107" s="293"/>
      <c r="C107" s="282" t="s">
        <v>752</v>
      </c>
      <c r="D107" s="282"/>
      <c r="E107" s="282"/>
      <c r="F107" s="303" t="s">
        <v>749</v>
      </c>
      <c r="G107" s="282"/>
      <c r="H107" s="282" t="s">
        <v>789</v>
      </c>
      <c r="I107" s="282" t="s">
        <v>751</v>
      </c>
      <c r="J107" s="282">
        <v>120</v>
      </c>
      <c r="K107" s="294"/>
    </row>
    <row r="108" spans="2:11" s="1" customFormat="1" ht="15" customHeight="1">
      <c r="B108" s="305"/>
      <c r="C108" s="282" t="s">
        <v>754</v>
      </c>
      <c r="D108" s="282"/>
      <c r="E108" s="282"/>
      <c r="F108" s="303" t="s">
        <v>755</v>
      </c>
      <c r="G108" s="282"/>
      <c r="H108" s="282" t="s">
        <v>789</v>
      </c>
      <c r="I108" s="282" t="s">
        <v>751</v>
      </c>
      <c r="J108" s="282">
        <v>50</v>
      </c>
      <c r="K108" s="294"/>
    </row>
    <row r="109" spans="2:11" s="1" customFormat="1" ht="15" customHeight="1">
      <c r="B109" s="305"/>
      <c r="C109" s="282" t="s">
        <v>757</v>
      </c>
      <c r="D109" s="282"/>
      <c r="E109" s="282"/>
      <c r="F109" s="303" t="s">
        <v>749</v>
      </c>
      <c r="G109" s="282"/>
      <c r="H109" s="282" t="s">
        <v>789</v>
      </c>
      <c r="I109" s="282" t="s">
        <v>759</v>
      </c>
      <c r="J109" s="282"/>
      <c r="K109" s="294"/>
    </row>
    <row r="110" spans="2:11" s="1" customFormat="1" ht="15" customHeight="1">
      <c r="B110" s="305"/>
      <c r="C110" s="282" t="s">
        <v>768</v>
      </c>
      <c r="D110" s="282"/>
      <c r="E110" s="282"/>
      <c r="F110" s="303" t="s">
        <v>755</v>
      </c>
      <c r="G110" s="282"/>
      <c r="H110" s="282" t="s">
        <v>789</v>
      </c>
      <c r="I110" s="282" t="s">
        <v>751</v>
      </c>
      <c r="J110" s="282">
        <v>50</v>
      </c>
      <c r="K110" s="294"/>
    </row>
    <row r="111" spans="2:11" s="1" customFormat="1" ht="15" customHeight="1">
      <c r="B111" s="305"/>
      <c r="C111" s="282" t="s">
        <v>776</v>
      </c>
      <c r="D111" s="282"/>
      <c r="E111" s="282"/>
      <c r="F111" s="303" t="s">
        <v>755</v>
      </c>
      <c r="G111" s="282"/>
      <c r="H111" s="282" t="s">
        <v>789</v>
      </c>
      <c r="I111" s="282" t="s">
        <v>751</v>
      </c>
      <c r="J111" s="282">
        <v>50</v>
      </c>
      <c r="K111" s="294"/>
    </row>
    <row r="112" spans="2:11" s="1" customFormat="1" ht="15" customHeight="1">
      <c r="B112" s="305"/>
      <c r="C112" s="282" t="s">
        <v>774</v>
      </c>
      <c r="D112" s="282"/>
      <c r="E112" s="282"/>
      <c r="F112" s="303" t="s">
        <v>755</v>
      </c>
      <c r="G112" s="282"/>
      <c r="H112" s="282" t="s">
        <v>789</v>
      </c>
      <c r="I112" s="282" t="s">
        <v>751</v>
      </c>
      <c r="J112" s="282">
        <v>50</v>
      </c>
      <c r="K112" s="294"/>
    </row>
    <row r="113" spans="2:11" s="1" customFormat="1" ht="15" customHeight="1">
      <c r="B113" s="305"/>
      <c r="C113" s="282" t="s">
        <v>60</v>
      </c>
      <c r="D113" s="282"/>
      <c r="E113" s="282"/>
      <c r="F113" s="303" t="s">
        <v>749</v>
      </c>
      <c r="G113" s="282"/>
      <c r="H113" s="282" t="s">
        <v>790</v>
      </c>
      <c r="I113" s="282" t="s">
        <v>751</v>
      </c>
      <c r="J113" s="282">
        <v>20</v>
      </c>
      <c r="K113" s="294"/>
    </row>
    <row r="114" spans="2:11" s="1" customFormat="1" ht="15" customHeight="1">
      <c r="B114" s="305"/>
      <c r="C114" s="282" t="s">
        <v>791</v>
      </c>
      <c r="D114" s="282"/>
      <c r="E114" s="282"/>
      <c r="F114" s="303" t="s">
        <v>749</v>
      </c>
      <c r="G114" s="282"/>
      <c r="H114" s="282" t="s">
        <v>792</v>
      </c>
      <c r="I114" s="282" t="s">
        <v>751</v>
      </c>
      <c r="J114" s="282">
        <v>120</v>
      </c>
      <c r="K114" s="294"/>
    </row>
    <row r="115" spans="2:11" s="1" customFormat="1" ht="15" customHeight="1">
      <c r="B115" s="305"/>
      <c r="C115" s="282" t="s">
        <v>45</v>
      </c>
      <c r="D115" s="282"/>
      <c r="E115" s="282"/>
      <c r="F115" s="303" t="s">
        <v>749</v>
      </c>
      <c r="G115" s="282"/>
      <c r="H115" s="282" t="s">
        <v>793</v>
      </c>
      <c r="I115" s="282" t="s">
        <v>784</v>
      </c>
      <c r="J115" s="282"/>
      <c r="K115" s="294"/>
    </row>
    <row r="116" spans="2:11" s="1" customFormat="1" ht="15" customHeight="1">
      <c r="B116" s="305"/>
      <c r="C116" s="282" t="s">
        <v>55</v>
      </c>
      <c r="D116" s="282"/>
      <c r="E116" s="282"/>
      <c r="F116" s="303" t="s">
        <v>749</v>
      </c>
      <c r="G116" s="282"/>
      <c r="H116" s="282" t="s">
        <v>794</v>
      </c>
      <c r="I116" s="282" t="s">
        <v>784</v>
      </c>
      <c r="J116" s="282"/>
      <c r="K116" s="294"/>
    </row>
    <row r="117" spans="2:11" s="1" customFormat="1" ht="15" customHeight="1">
      <c r="B117" s="305"/>
      <c r="C117" s="282" t="s">
        <v>64</v>
      </c>
      <c r="D117" s="282"/>
      <c r="E117" s="282"/>
      <c r="F117" s="303" t="s">
        <v>749</v>
      </c>
      <c r="G117" s="282"/>
      <c r="H117" s="282" t="s">
        <v>795</v>
      </c>
      <c r="I117" s="282" t="s">
        <v>796</v>
      </c>
      <c r="J117" s="282"/>
      <c r="K117" s="294"/>
    </row>
    <row r="118" spans="2:11" s="1" customFormat="1" ht="15" customHeight="1">
      <c r="B118" s="308"/>
      <c r="C118" s="314"/>
      <c r="D118" s="314"/>
      <c r="E118" s="314"/>
      <c r="F118" s="314"/>
      <c r="G118" s="314"/>
      <c r="H118" s="314"/>
      <c r="I118" s="314"/>
      <c r="J118" s="314"/>
      <c r="K118" s="310"/>
    </row>
    <row r="119" spans="2:11" s="1" customFormat="1" ht="18.75" customHeight="1">
      <c r="B119" s="315"/>
      <c r="C119" s="316"/>
      <c r="D119" s="316"/>
      <c r="E119" s="316"/>
      <c r="F119" s="317"/>
      <c r="G119" s="316"/>
      <c r="H119" s="316"/>
      <c r="I119" s="316"/>
      <c r="J119" s="316"/>
      <c r="K119" s="315"/>
    </row>
    <row r="120" spans="2:11" s="1" customFormat="1" ht="18.75" customHeight="1"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</row>
    <row r="121" spans="2:11" s="1" customFormat="1" ht="7.5" customHeight="1">
      <c r="B121" s="318"/>
      <c r="C121" s="319"/>
      <c r="D121" s="319"/>
      <c r="E121" s="319"/>
      <c r="F121" s="319"/>
      <c r="G121" s="319"/>
      <c r="H121" s="319"/>
      <c r="I121" s="319"/>
      <c r="J121" s="319"/>
      <c r="K121" s="320"/>
    </row>
    <row r="122" spans="2:11" s="1" customFormat="1" ht="45" customHeight="1">
      <c r="B122" s="321"/>
      <c r="C122" s="403" t="s">
        <v>797</v>
      </c>
      <c r="D122" s="403"/>
      <c r="E122" s="403"/>
      <c r="F122" s="403"/>
      <c r="G122" s="403"/>
      <c r="H122" s="403"/>
      <c r="I122" s="403"/>
      <c r="J122" s="403"/>
      <c r="K122" s="322"/>
    </row>
    <row r="123" spans="2:11" s="1" customFormat="1" ht="17.25" customHeight="1">
      <c r="B123" s="323"/>
      <c r="C123" s="295" t="s">
        <v>743</v>
      </c>
      <c r="D123" s="295"/>
      <c r="E123" s="295"/>
      <c r="F123" s="295" t="s">
        <v>744</v>
      </c>
      <c r="G123" s="296"/>
      <c r="H123" s="295" t="s">
        <v>61</v>
      </c>
      <c r="I123" s="295" t="s">
        <v>64</v>
      </c>
      <c r="J123" s="295" t="s">
        <v>745</v>
      </c>
      <c r="K123" s="324"/>
    </row>
    <row r="124" spans="2:11" s="1" customFormat="1" ht="17.25" customHeight="1">
      <c r="B124" s="323"/>
      <c r="C124" s="297" t="s">
        <v>746</v>
      </c>
      <c r="D124" s="297"/>
      <c r="E124" s="297"/>
      <c r="F124" s="298" t="s">
        <v>747</v>
      </c>
      <c r="G124" s="299"/>
      <c r="H124" s="297"/>
      <c r="I124" s="297"/>
      <c r="J124" s="297" t="s">
        <v>748</v>
      </c>
      <c r="K124" s="324"/>
    </row>
    <row r="125" spans="2:11" s="1" customFormat="1" ht="5.25" customHeight="1">
      <c r="B125" s="325"/>
      <c r="C125" s="300"/>
      <c r="D125" s="300"/>
      <c r="E125" s="300"/>
      <c r="F125" s="300"/>
      <c r="G125" s="326"/>
      <c r="H125" s="300"/>
      <c r="I125" s="300"/>
      <c r="J125" s="300"/>
      <c r="K125" s="327"/>
    </row>
    <row r="126" spans="2:11" s="1" customFormat="1" ht="15" customHeight="1">
      <c r="B126" s="325"/>
      <c r="C126" s="282" t="s">
        <v>752</v>
      </c>
      <c r="D126" s="302"/>
      <c r="E126" s="302"/>
      <c r="F126" s="303" t="s">
        <v>749</v>
      </c>
      <c r="G126" s="282"/>
      <c r="H126" s="282" t="s">
        <v>789</v>
      </c>
      <c r="I126" s="282" t="s">
        <v>751</v>
      </c>
      <c r="J126" s="282">
        <v>120</v>
      </c>
      <c r="K126" s="328"/>
    </row>
    <row r="127" spans="2:11" s="1" customFormat="1" ht="15" customHeight="1">
      <c r="B127" s="325"/>
      <c r="C127" s="282" t="s">
        <v>798</v>
      </c>
      <c r="D127" s="282"/>
      <c r="E127" s="282"/>
      <c r="F127" s="303" t="s">
        <v>749</v>
      </c>
      <c r="G127" s="282"/>
      <c r="H127" s="282" t="s">
        <v>799</v>
      </c>
      <c r="I127" s="282" t="s">
        <v>751</v>
      </c>
      <c r="J127" s="282" t="s">
        <v>800</v>
      </c>
      <c r="K127" s="328"/>
    </row>
    <row r="128" spans="2:11" s="1" customFormat="1" ht="15" customHeight="1">
      <c r="B128" s="325"/>
      <c r="C128" s="282" t="s">
        <v>697</v>
      </c>
      <c r="D128" s="282"/>
      <c r="E128" s="282"/>
      <c r="F128" s="303" t="s">
        <v>749</v>
      </c>
      <c r="G128" s="282"/>
      <c r="H128" s="282" t="s">
        <v>801</v>
      </c>
      <c r="I128" s="282" t="s">
        <v>751</v>
      </c>
      <c r="J128" s="282" t="s">
        <v>800</v>
      </c>
      <c r="K128" s="328"/>
    </row>
    <row r="129" spans="2:11" s="1" customFormat="1" ht="15" customHeight="1">
      <c r="B129" s="325"/>
      <c r="C129" s="282" t="s">
        <v>760</v>
      </c>
      <c r="D129" s="282"/>
      <c r="E129" s="282"/>
      <c r="F129" s="303" t="s">
        <v>755</v>
      </c>
      <c r="G129" s="282"/>
      <c r="H129" s="282" t="s">
        <v>761</v>
      </c>
      <c r="I129" s="282" t="s">
        <v>751</v>
      </c>
      <c r="J129" s="282">
        <v>15</v>
      </c>
      <c r="K129" s="328"/>
    </row>
    <row r="130" spans="2:11" s="1" customFormat="1" ht="15" customHeight="1">
      <c r="B130" s="325"/>
      <c r="C130" s="306" t="s">
        <v>762</v>
      </c>
      <c r="D130" s="306"/>
      <c r="E130" s="306"/>
      <c r="F130" s="307" t="s">
        <v>755</v>
      </c>
      <c r="G130" s="306"/>
      <c r="H130" s="306" t="s">
        <v>763</v>
      </c>
      <c r="I130" s="306" t="s">
        <v>751</v>
      </c>
      <c r="J130" s="306">
        <v>15</v>
      </c>
      <c r="K130" s="328"/>
    </row>
    <row r="131" spans="2:11" s="1" customFormat="1" ht="15" customHeight="1">
      <c r="B131" s="325"/>
      <c r="C131" s="306" t="s">
        <v>764</v>
      </c>
      <c r="D131" s="306"/>
      <c r="E131" s="306"/>
      <c r="F131" s="307" t="s">
        <v>755</v>
      </c>
      <c r="G131" s="306"/>
      <c r="H131" s="306" t="s">
        <v>765</v>
      </c>
      <c r="I131" s="306" t="s">
        <v>751</v>
      </c>
      <c r="J131" s="306">
        <v>20</v>
      </c>
      <c r="K131" s="328"/>
    </row>
    <row r="132" spans="2:11" s="1" customFormat="1" ht="15" customHeight="1">
      <c r="B132" s="325"/>
      <c r="C132" s="306" t="s">
        <v>766</v>
      </c>
      <c r="D132" s="306"/>
      <c r="E132" s="306"/>
      <c r="F132" s="307" t="s">
        <v>755</v>
      </c>
      <c r="G132" s="306"/>
      <c r="H132" s="306" t="s">
        <v>767</v>
      </c>
      <c r="I132" s="306" t="s">
        <v>751</v>
      </c>
      <c r="J132" s="306">
        <v>20</v>
      </c>
      <c r="K132" s="328"/>
    </row>
    <row r="133" spans="2:11" s="1" customFormat="1" ht="15" customHeight="1">
      <c r="B133" s="325"/>
      <c r="C133" s="282" t="s">
        <v>754</v>
      </c>
      <c r="D133" s="282"/>
      <c r="E133" s="282"/>
      <c r="F133" s="303" t="s">
        <v>755</v>
      </c>
      <c r="G133" s="282"/>
      <c r="H133" s="282" t="s">
        <v>789</v>
      </c>
      <c r="I133" s="282" t="s">
        <v>751</v>
      </c>
      <c r="J133" s="282">
        <v>50</v>
      </c>
      <c r="K133" s="328"/>
    </row>
    <row r="134" spans="2:11" s="1" customFormat="1" ht="15" customHeight="1">
      <c r="B134" s="325"/>
      <c r="C134" s="282" t="s">
        <v>768</v>
      </c>
      <c r="D134" s="282"/>
      <c r="E134" s="282"/>
      <c r="F134" s="303" t="s">
        <v>755</v>
      </c>
      <c r="G134" s="282"/>
      <c r="H134" s="282" t="s">
        <v>789</v>
      </c>
      <c r="I134" s="282" t="s">
        <v>751</v>
      </c>
      <c r="J134" s="282">
        <v>50</v>
      </c>
      <c r="K134" s="328"/>
    </row>
    <row r="135" spans="2:11" s="1" customFormat="1" ht="15" customHeight="1">
      <c r="B135" s="325"/>
      <c r="C135" s="282" t="s">
        <v>774</v>
      </c>
      <c r="D135" s="282"/>
      <c r="E135" s="282"/>
      <c r="F135" s="303" t="s">
        <v>755</v>
      </c>
      <c r="G135" s="282"/>
      <c r="H135" s="282" t="s">
        <v>789</v>
      </c>
      <c r="I135" s="282" t="s">
        <v>751</v>
      </c>
      <c r="J135" s="282">
        <v>50</v>
      </c>
      <c r="K135" s="328"/>
    </row>
    <row r="136" spans="2:11" s="1" customFormat="1" ht="15" customHeight="1">
      <c r="B136" s="325"/>
      <c r="C136" s="282" t="s">
        <v>776</v>
      </c>
      <c r="D136" s="282"/>
      <c r="E136" s="282"/>
      <c r="F136" s="303" t="s">
        <v>755</v>
      </c>
      <c r="G136" s="282"/>
      <c r="H136" s="282" t="s">
        <v>789</v>
      </c>
      <c r="I136" s="282" t="s">
        <v>751</v>
      </c>
      <c r="J136" s="282">
        <v>50</v>
      </c>
      <c r="K136" s="328"/>
    </row>
    <row r="137" spans="2:11" s="1" customFormat="1" ht="15" customHeight="1">
      <c r="B137" s="325"/>
      <c r="C137" s="282" t="s">
        <v>777</v>
      </c>
      <c r="D137" s="282"/>
      <c r="E137" s="282"/>
      <c r="F137" s="303" t="s">
        <v>755</v>
      </c>
      <c r="G137" s="282"/>
      <c r="H137" s="282" t="s">
        <v>802</v>
      </c>
      <c r="I137" s="282" t="s">
        <v>751</v>
      </c>
      <c r="J137" s="282">
        <v>255</v>
      </c>
      <c r="K137" s="328"/>
    </row>
    <row r="138" spans="2:11" s="1" customFormat="1" ht="15" customHeight="1">
      <c r="B138" s="325"/>
      <c r="C138" s="282" t="s">
        <v>779</v>
      </c>
      <c r="D138" s="282"/>
      <c r="E138" s="282"/>
      <c r="F138" s="303" t="s">
        <v>749</v>
      </c>
      <c r="G138" s="282"/>
      <c r="H138" s="282" t="s">
        <v>803</v>
      </c>
      <c r="I138" s="282" t="s">
        <v>781</v>
      </c>
      <c r="J138" s="282"/>
      <c r="K138" s="328"/>
    </row>
    <row r="139" spans="2:11" s="1" customFormat="1" ht="15" customHeight="1">
      <c r="B139" s="325"/>
      <c r="C139" s="282" t="s">
        <v>782</v>
      </c>
      <c r="D139" s="282"/>
      <c r="E139" s="282"/>
      <c r="F139" s="303" t="s">
        <v>749</v>
      </c>
      <c r="G139" s="282"/>
      <c r="H139" s="282" t="s">
        <v>804</v>
      </c>
      <c r="I139" s="282" t="s">
        <v>784</v>
      </c>
      <c r="J139" s="282"/>
      <c r="K139" s="328"/>
    </row>
    <row r="140" spans="2:11" s="1" customFormat="1" ht="15" customHeight="1">
      <c r="B140" s="325"/>
      <c r="C140" s="282" t="s">
        <v>785</v>
      </c>
      <c r="D140" s="282"/>
      <c r="E140" s="282"/>
      <c r="F140" s="303" t="s">
        <v>749</v>
      </c>
      <c r="G140" s="282"/>
      <c r="H140" s="282" t="s">
        <v>785</v>
      </c>
      <c r="I140" s="282" t="s">
        <v>784</v>
      </c>
      <c r="J140" s="282"/>
      <c r="K140" s="328"/>
    </row>
    <row r="141" spans="2:11" s="1" customFormat="1" ht="15" customHeight="1">
      <c r="B141" s="325"/>
      <c r="C141" s="282" t="s">
        <v>45</v>
      </c>
      <c r="D141" s="282"/>
      <c r="E141" s="282"/>
      <c r="F141" s="303" t="s">
        <v>749</v>
      </c>
      <c r="G141" s="282"/>
      <c r="H141" s="282" t="s">
        <v>805</v>
      </c>
      <c r="I141" s="282" t="s">
        <v>784</v>
      </c>
      <c r="J141" s="282"/>
      <c r="K141" s="328"/>
    </row>
    <row r="142" spans="2:11" s="1" customFormat="1" ht="15" customHeight="1">
      <c r="B142" s="325"/>
      <c r="C142" s="282" t="s">
        <v>806</v>
      </c>
      <c r="D142" s="282"/>
      <c r="E142" s="282"/>
      <c r="F142" s="303" t="s">
        <v>749</v>
      </c>
      <c r="G142" s="282"/>
      <c r="H142" s="282" t="s">
        <v>807</v>
      </c>
      <c r="I142" s="282" t="s">
        <v>784</v>
      </c>
      <c r="J142" s="282"/>
      <c r="K142" s="328"/>
    </row>
    <row r="143" spans="2:11" s="1" customFormat="1" ht="15" customHeight="1">
      <c r="B143" s="329"/>
      <c r="C143" s="330"/>
      <c r="D143" s="330"/>
      <c r="E143" s="330"/>
      <c r="F143" s="330"/>
      <c r="G143" s="330"/>
      <c r="H143" s="330"/>
      <c r="I143" s="330"/>
      <c r="J143" s="330"/>
      <c r="K143" s="331"/>
    </row>
    <row r="144" spans="2:11" s="1" customFormat="1" ht="18.75" customHeight="1">
      <c r="B144" s="316"/>
      <c r="C144" s="316"/>
      <c r="D144" s="316"/>
      <c r="E144" s="316"/>
      <c r="F144" s="317"/>
      <c r="G144" s="316"/>
      <c r="H144" s="316"/>
      <c r="I144" s="316"/>
      <c r="J144" s="316"/>
      <c r="K144" s="316"/>
    </row>
    <row r="145" spans="2:11" s="1" customFormat="1" ht="18.75" customHeight="1">
      <c r="B145" s="289"/>
      <c r="C145" s="289"/>
      <c r="D145" s="289"/>
      <c r="E145" s="289"/>
      <c r="F145" s="289"/>
      <c r="G145" s="289"/>
      <c r="H145" s="289"/>
      <c r="I145" s="289"/>
      <c r="J145" s="289"/>
      <c r="K145" s="289"/>
    </row>
    <row r="146" spans="2:11" s="1" customFormat="1" ht="7.5" customHeight="1">
      <c r="B146" s="290"/>
      <c r="C146" s="291"/>
      <c r="D146" s="291"/>
      <c r="E146" s="291"/>
      <c r="F146" s="291"/>
      <c r="G146" s="291"/>
      <c r="H146" s="291"/>
      <c r="I146" s="291"/>
      <c r="J146" s="291"/>
      <c r="K146" s="292"/>
    </row>
    <row r="147" spans="2:11" s="1" customFormat="1" ht="45" customHeight="1">
      <c r="B147" s="293"/>
      <c r="C147" s="405" t="s">
        <v>808</v>
      </c>
      <c r="D147" s="405"/>
      <c r="E147" s="405"/>
      <c r="F147" s="405"/>
      <c r="G147" s="405"/>
      <c r="H147" s="405"/>
      <c r="I147" s="405"/>
      <c r="J147" s="405"/>
      <c r="K147" s="294"/>
    </row>
    <row r="148" spans="2:11" s="1" customFormat="1" ht="17.25" customHeight="1">
      <c r="B148" s="293"/>
      <c r="C148" s="295" t="s">
        <v>743</v>
      </c>
      <c r="D148" s="295"/>
      <c r="E148" s="295"/>
      <c r="F148" s="295" t="s">
        <v>744</v>
      </c>
      <c r="G148" s="296"/>
      <c r="H148" s="295" t="s">
        <v>61</v>
      </c>
      <c r="I148" s="295" t="s">
        <v>64</v>
      </c>
      <c r="J148" s="295" t="s">
        <v>745</v>
      </c>
      <c r="K148" s="294"/>
    </row>
    <row r="149" spans="2:11" s="1" customFormat="1" ht="17.25" customHeight="1">
      <c r="B149" s="293"/>
      <c r="C149" s="297" t="s">
        <v>746</v>
      </c>
      <c r="D149" s="297"/>
      <c r="E149" s="297"/>
      <c r="F149" s="298" t="s">
        <v>747</v>
      </c>
      <c r="G149" s="299"/>
      <c r="H149" s="297"/>
      <c r="I149" s="297"/>
      <c r="J149" s="297" t="s">
        <v>748</v>
      </c>
      <c r="K149" s="294"/>
    </row>
    <row r="150" spans="2:11" s="1" customFormat="1" ht="5.25" customHeight="1">
      <c r="B150" s="305"/>
      <c r="C150" s="300"/>
      <c r="D150" s="300"/>
      <c r="E150" s="300"/>
      <c r="F150" s="300"/>
      <c r="G150" s="301"/>
      <c r="H150" s="300"/>
      <c r="I150" s="300"/>
      <c r="J150" s="300"/>
      <c r="K150" s="328"/>
    </row>
    <row r="151" spans="2:11" s="1" customFormat="1" ht="15" customHeight="1">
      <c r="B151" s="305"/>
      <c r="C151" s="332" t="s">
        <v>752</v>
      </c>
      <c r="D151" s="282"/>
      <c r="E151" s="282"/>
      <c r="F151" s="333" t="s">
        <v>749</v>
      </c>
      <c r="G151" s="282"/>
      <c r="H151" s="332" t="s">
        <v>789</v>
      </c>
      <c r="I151" s="332" t="s">
        <v>751</v>
      </c>
      <c r="J151" s="332">
        <v>120</v>
      </c>
      <c r="K151" s="328"/>
    </row>
    <row r="152" spans="2:11" s="1" customFormat="1" ht="15" customHeight="1">
      <c r="B152" s="305"/>
      <c r="C152" s="332" t="s">
        <v>798</v>
      </c>
      <c r="D152" s="282"/>
      <c r="E152" s="282"/>
      <c r="F152" s="333" t="s">
        <v>749</v>
      </c>
      <c r="G152" s="282"/>
      <c r="H152" s="332" t="s">
        <v>809</v>
      </c>
      <c r="I152" s="332" t="s">
        <v>751</v>
      </c>
      <c r="J152" s="332" t="s">
        <v>800</v>
      </c>
      <c r="K152" s="328"/>
    </row>
    <row r="153" spans="2:11" s="1" customFormat="1" ht="15" customHeight="1">
      <c r="B153" s="305"/>
      <c r="C153" s="332" t="s">
        <v>697</v>
      </c>
      <c r="D153" s="282"/>
      <c r="E153" s="282"/>
      <c r="F153" s="333" t="s">
        <v>749</v>
      </c>
      <c r="G153" s="282"/>
      <c r="H153" s="332" t="s">
        <v>810</v>
      </c>
      <c r="I153" s="332" t="s">
        <v>751</v>
      </c>
      <c r="J153" s="332" t="s">
        <v>800</v>
      </c>
      <c r="K153" s="328"/>
    </row>
    <row r="154" spans="2:11" s="1" customFormat="1" ht="15" customHeight="1">
      <c r="B154" s="305"/>
      <c r="C154" s="332" t="s">
        <v>754</v>
      </c>
      <c r="D154" s="282"/>
      <c r="E154" s="282"/>
      <c r="F154" s="333" t="s">
        <v>755</v>
      </c>
      <c r="G154" s="282"/>
      <c r="H154" s="332" t="s">
        <v>789</v>
      </c>
      <c r="I154" s="332" t="s">
        <v>751</v>
      </c>
      <c r="J154" s="332">
        <v>50</v>
      </c>
      <c r="K154" s="328"/>
    </row>
    <row r="155" spans="2:11" s="1" customFormat="1" ht="15" customHeight="1">
      <c r="B155" s="305"/>
      <c r="C155" s="332" t="s">
        <v>757</v>
      </c>
      <c r="D155" s="282"/>
      <c r="E155" s="282"/>
      <c r="F155" s="333" t="s">
        <v>749</v>
      </c>
      <c r="G155" s="282"/>
      <c r="H155" s="332" t="s">
        <v>789</v>
      </c>
      <c r="I155" s="332" t="s">
        <v>759</v>
      </c>
      <c r="J155" s="332"/>
      <c r="K155" s="328"/>
    </row>
    <row r="156" spans="2:11" s="1" customFormat="1" ht="15" customHeight="1">
      <c r="B156" s="305"/>
      <c r="C156" s="332" t="s">
        <v>768</v>
      </c>
      <c r="D156" s="282"/>
      <c r="E156" s="282"/>
      <c r="F156" s="333" t="s">
        <v>755</v>
      </c>
      <c r="G156" s="282"/>
      <c r="H156" s="332" t="s">
        <v>789</v>
      </c>
      <c r="I156" s="332" t="s">
        <v>751</v>
      </c>
      <c r="J156" s="332">
        <v>50</v>
      </c>
      <c r="K156" s="328"/>
    </row>
    <row r="157" spans="2:11" s="1" customFormat="1" ht="15" customHeight="1">
      <c r="B157" s="305"/>
      <c r="C157" s="332" t="s">
        <v>776</v>
      </c>
      <c r="D157" s="282"/>
      <c r="E157" s="282"/>
      <c r="F157" s="333" t="s">
        <v>755</v>
      </c>
      <c r="G157" s="282"/>
      <c r="H157" s="332" t="s">
        <v>789</v>
      </c>
      <c r="I157" s="332" t="s">
        <v>751</v>
      </c>
      <c r="J157" s="332">
        <v>50</v>
      </c>
      <c r="K157" s="328"/>
    </row>
    <row r="158" spans="2:11" s="1" customFormat="1" ht="15" customHeight="1">
      <c r="B158" s="305"/>
      <c r="C158" s="332" t="s">
        <v>774</v>
      </c>
      <c r="D158" s="282"/>
      <c r="E158" s="282"/>
      <c r="F158" s="333" t="s">
        <v>755</v>
      </c>
      <c r="G158" s="282"/>
      <c r="H158" s="332" t="s">
        <v>789</v>
      </c>
      <c r="I158" s="332" t="s">
        <v>751</v>
      </c>
      <c r="J158" s="332">
        <v>50</v>
      </c>
      <c r="K158" s="328"/>
    </row>
    <row r="159" spans="2:11" s="1" customFormat="1" ht="15" customHeight="1">
      <c r="B159" s="305"/>
      <c r="C159" s="332" t="s">
        <v>107</v>
      </c>
      <c r="D159" s="282"/>
      <c r="E159" s="282"/>
      <c r="F159" s="333" t="s">
        <v>749</v>
      </c>
      <c r="G159" s="282"/>
      <c r="H159" s="332" t="s">
        <v>811</v>
      </c>
      <c r="I159" s="332" t="s">
        <v>751</v>
      </c>
      <c r="J159" s="332" t="s">
        <v>812</v>
      </c>
      <c r="K159" s="328"/>
    </row>
    <row r="160" spans="2:11" s="1" customFormat="1" ht="15" customHeight="1">
      <c r="B160" s="305"/>
      <c r="C160" s="332" t="s">
        <v>813</v>
      </c>
      <c r="D160" s="282"/>
      <c r="E160" s="282"/>
      <c r="F160" s="333" t="s">
        <v>749</v>
      </c>
      <c r="G160" s="282"/>
      <c r="H160" s="332" t="s">
        <v>814</v>
      </c>
      <c r="I160" s="332" t="s">
        <v>784</v>
      </c>
      <c r="J160" s="332"/>
      <c r="K160" s="328"/>
    </row>
    <row r="161" spans="2:11" s="1" customFormat="1" ht="15" customHeight="1">
      <c r="B161" s="334"/>
      <c r="C161" s="314"/>
      <c r="D161" s="314"/>
      <c r="E161" s="314"/>
      <c r="F161" s="314"/>
      <c r="G161" s="314"/>
      <c r="H161" s="314"/>
      <c r="I161" s="314"/>
      <c r="J161" s="314"/>
      <c r="K161" s="335"/>
    </row>
    <row r="162" spans="2:11" s="1" customFormat="1" ht="18.75" customHeight="1">
      <c r="B162" s="316"/>
      <c r="C162" s="326"/>
      <c r="D162" s="326"/>
      <c r="E162" s="326"/>
      <c r="F162" s="336"/>
      <c r="G162" s="326"/>
      <c r="H162" s="326"/>
      <c r="I162" s="326"/>
      <c r="J162" s="326"/>
      <c r="K162" s="316"/>
    </row>
    <row r="163" spans="2:11" s="1" customFormat="1" ht="18.75" customHeight="1">
      <c r="B163" s="289"/>
      <c r="C163" s="289"/>
      <c r="D163" s="289"/>
      <c r="E163" s="289"/>
      <c r="F163" s="289"/>
      <c r="G163" s="289"/>
      <c r="H163" s="289"/>
      <c r="I163" s="289"/>
      <c r="J163" s="289"/>
      <c r="K163" s="289"/>
    </row>
    <row r="164" spans="2:11" s="1" customFormat="1" ht="7.5" customHeight="1">
      <c r="B164" s="271"/>
      <c r="C164" s="272"/>
      <c r="D164" s="272"/>
      <c r="E164" s="272"/>
      <c r="F164" s="272"/>
      <c r="G164" s="272"/>
      <c r="H164" s="272"/>
      <c r="I164" s="272"/>
      <c r="J164" s="272"/>
      <c r="K164" s="273"/>
    </row>
    <row r="165" spans="2:11" s="1" customFormat="1" ht="45" customHeight="1">
      <c r="B165" s="274"/>
      <c r="C165" s="403" t="s">
        <v>815</v>
      </c>
      <c r="D165" s="403"/>
      <c r="E165" s="403"/>
      <c r="F165" s="403"/>
      <c r="G165" s="403"/>
      <c r="H165" s="403"/>
      <c r="I165" s="403"/>
      <c r="J165" s="403"/>
      <c r="K165" s="275"/>
    </row>
    <row r="166" spans="2:11" s="1" customFormat="1" ht="17.25" customHeight="1">
      <c r="B166" s="274"/>
      <c r="C166" s="295" t="s">
        <v>743</v>
      </c>
      <c r="D166" s="295"/>
      <c r="E166" s="295"/>
      <c r="F166" s="295" t="s">
        <v>744</v>
      </c>
      <c r="G166" s="337"/>
      <c r="H166" s="338" t="s">
        <v>61</v>
      </c>
      <c r="I166" s="338" t="s">
        <v>64</v>
      </c>
      <c r="J166" s="295" t="s">
        <v>745</v>
      </c>
      <c r="K166" s="275"/>
    </row>
    <row r="167" spans="2:11" s="1" customFormat="1" ht="17.25" customHeight="1">
      <c r="B167" s="276"/>
      <c r="C167" s="297" t="s">
        <v>746</v>
      </c>
      <c r="D167" s="297"/>
      <c r="E167" s="297"/>
      <c r="F167" s="298" t="s">
        <v>747</v>
      </c>
      <c r="G167" s="339"/>
      <c r="H167" s="340"/>
      <c r="I167" s="340"/>
      <c r="J167" s="297" t="s">
        <v>748</v>
      </c>
      <c r="K167" s="277"/>
    </row>
    <row r="168" spans="2:11" s="1" customFormat="1" ht="5.25" customHeight="1">
      <c r="B168" s="305"/>
      <c r="C168" s="300"/>
      <c r="D168" s="300"/>
      <c r="E168" s="300"/>
      <c r="F168" s="300"/>
      <c r="G168" s="301"/>
      <c r="H168" s="300"/>
      <c r="I168" s="300"/>
      <c r="J168" s="300"/>
      <c r="K168" s="328"/>
    </row>
    <row r="169" spans="2:11" s="1" customFormat="1" ht="15" customHeight="1">
      <c r="B169" s="305"/>
      <c r="C169" s="282" t="s">
        <v>752</v>
      </c>
      <c r="D169" s="282"/>
      <c r="E169" s="282"/>
      <c r="F169" s="303" t="s">
        <v>749</v>
      </c>
      <c r="G169" s="282"/>
      <c r="H169" s="282" t="s">
        <v>789</v>
      </c>
      <c r="I169" s="282" t="s">
        <v>751</v>
      </c>
      <c r="J169" s="282">
        <v>120</v>
      </c>
      <c r="K169" s="328"/>
    </row>
    <row r="170" spans="2:11" s="1" customFormat="1" ht="15" customHeight="1">
      <c r="B170" s="305"/>
      <c r="C170" s="282" t="s">
        <v>798</v>
      </c>
      <c r="D170" s="282"/>
      <c r="E170" s="282"/>
      <c r="F170" s="303" t="s">
        <v>749</v>
      </c>
      <c r="G170" s="282"/>
      <c r="H170" s="282" t="s">
        <v>799</v>
      </c>
      <c r="I170" s="282" t="s">
        <v>751</v>
      </c>
      <c r="J170" s="282" t="s">
        <v>800</v>
      </c>
      <c r="K170" s="328"/>
    </row>
    <row r="171" spans="2:11" s="1" customFormat="1" ht="15" customHeight="1">
      <c r="B171" s="305"/>
      <c r="C171" s="282" t="s">
        <v>697</v>
      </c>
      <c r="D171" s="282"/>
      <c r="E171" s="282"/>
      <c r="F171" s="303" t="s">
        <v>749</v>
      </c>
      <c r="G171" s="282"/>
      <c r="H171" s="282" t="s">
        <v>816</v>
      </c>
      <c r="I171" s="282" t="s">
        <v>751</v>
      </c>
      <c r="J171" s="282" t="s">
        <v>800</v>
      </c>
      <c r="K171" s="328"/>
    </row>
    <row r="172" spans="2:11" s="1" customFormat="1" ht="15" customHeight="1">
      <c r="B172" s="305"/>
      <c r="C172" s="282" t="s">
        <v>754</v>
      </c>
      <c r="D172" s="282"/>
      <c r="E172" s="282"/>
      <c r="F172" s="303" t="s">
        <v>755</v>
      </c>
      <c r="G172" s="282"/>
      <c r="H172" s="282" t="s">
        <v>816</v>
      </c>
      <c r="I172" s="282" t="s">
        <v>751</v>
      </c>
      <c r="J172" s="282">
        <v>50</v>
      </c>
      <c r="K172" s="328"/>
    </row>
    <row r="173" spans="2:11" s="1" customFormat="1" ht="15" customHeight="1">
      <c r="B173" s="305"/>
      <c r="C173" s="282" t="s">
        <v>757</v>
      </c>
      <c r="D173" s="282"/>
      <c r="E173" s="282"/>
      <c r="F173" s="303" t="s">
        <v>749</v>
      </c>
      <c r="G173" s="282"/>
      <c r="H173" s="282" t="s">
        <v>816</v>
      </c>
      <c r="I173" s="282" t="s">
        <v>759</v>
      </c>
      <c r="J173" s="282"/>
      <c r="K173" s="328"/>
    </row>
    <row r="174" spans="2:11" s="1" customFormat="1" ht="15" customHeight="1">
      <c r="B174" s="305"/>
      <c r="C174" s="282" t="s">
        <v>768</v>
      </c>
      <c r="D174" s="282"/>
      <c r="E174" s="282"/>
      <c r="F174" s="303" t="s">
        <v>755</v>
      </c>
      <c r="G174" s="282"/>
      <c r="H174" s="282" t="s">
        <v>816</v>
      </c>
      <c r="I174" s="282" t="s">
        <v>751</v>
      </c>
      <c r="J174" s="282">
        <v>50</v>
      </c>
      <c r="K174" s="328"/>
    </row>
    <row r="175" spans="2:11" s="1" customFormat="1" ht="15" customHeight="1">
      <c r="B175" s="305"/>
      <c r="C175" s="282" t="s">
        <v>776</v>
      </c>
      <c r="D175" s="282"/>
      <c r="E175" s="282"/>
      <c r="F175" s="303" t="s">
        <v>755</v>
      </c>
      <c r="G175" s="282"/>
      <c r="H175" s="282" t="s">
        <v>816</v>
      </c>
      <c r="I175" s="282" t="s">
        <v>751</v>
      </c>
      <c r="J175" s="282">
        <v>50</v>
      </c>
      <c r="K175" s="328"/>
    </row>
    <row r="176" spans="2:11" s="1" customFormat="1" ht="15" customHeight="1">
      <c r="B176" s="305"/>
      <c r="C176" s="282" t="s">
        <v>774</v>
      </c>
      <c r="D176" s="282"/>
      <c r="E176" s="282"/>
      <c r="F176" s="303" t="s">
        <v>755</v>
      </c>
      <c r="G176" s="282"/>
      <c r="H176" s="282" t="s">
        <v>816</v>
      </c>
      <c r="I176" s="282" t="s">
        <v>751</v>
      </c>
      <c r="J176" s="282">
        <v>50</v>
      </c>
      <c r="K176" s="328"/>
    </row>
    <row r="177" spans="2:11" s="1" customFormat="1" ht="15" customHeight="1">
      <c r="B177" s="305"/>
      <c r="C177" s="282" t="s">
        <v>121</v>
      </c>
      <c r="D177" s="282"/>
      <c r="E177" s="282"/>
      <c r="F177" s="303" t="s">
        <v>749</v>
      </c>
      <c r="G177" s="282"/>
      <c r="H177" s="282" t="s">
        <v>817</v>
      </c>
      <c r="I177" s="282" t="s">
        <v>818</v>
      </c>
      <c r="J177" s="282"/>
      <c r="K177" s="328"/>
    </row>
    <row r="178" spans="2:11" s="1" customFormat="1" ht="15" customHeight="1">
      <c r="B178" s="305"/>
      <c r="C178" s="282" t="s">
        <v>64</v>
      </c>
      <c r="D178" s="282"/>
      <c r="E178" s="282"/>
      <c r="F178" s="303" t="s">
        <v>749</v>
      </c>
      <c r="G178" s="282"/>
      <c r="H178" s="282" t="s">
        <v>819</v>
      </c>
      <c r="I178" s="282" t="s">
        <v>820</v>
      </c>
      <c r="J178" s="282">
        <v>1</v>
      </c>
      <c r="K178" s="328"/>
    </row>
    <row r="179" spans="2:11" s="1" customFormat="1" ht="15" customHeight="1">
      <c r="B179" s="305"/>
      <c r="C179" s="282" t="s">
        <v>60</v>
      </c>
      <c r="D179" s="282"/>
      <c r="E179" s="282"/>
      <c r="F179" s="303" t="s">
        <v>749</v>
      </c>
      <c r="G179" s="282"/>
      <c r="H179" s="282" t="s">
        <v>821</v>
      </c>
      <c r="I179" s="282" t="s">
        <v>751</v>
      </c>
      <c r="J179" s="282">
        <v>20</v>
      </c>
      <c r="K179" s="328"/>
    </row>
    <row r="180" spans="2:11" s="1" customFormat="1" ht="15" customHeight="1">
      <c r="B180" s="305"/>
      <c r="C180" s="282" t="s">
        <v>61</v>
      </c>
      <c r="D180" s="282"/>
      <c r="E180" s="282"/>
      <c r="F180" s="303" t="s">
        <v>749</v>
      </c>
      <c r="G180" s="282"/>
      <c r="H180" s="282" t="s">
        <v>822</v>
      </c>
      <c r="I180" s="282" t="s">
        <v>751</v>
      </c>
      <c r="J180" s="282">
        <v>255</v>
      </c>
      <c r="K180" s="328"/>
    </row>
    <row r="181" spans="2:11" s="1" customFormat="1" ht="15" customHeight="1">
      <c r="B181" s="305"/>
      <c r="C181" s="282" t="s">
        <v>122</v>
      </c>
      <c r="D181" s="282"/>
      <c r="E181" s="282"/>
      <c r="F181" s="303" t="s">
        <v>749</v>
      </c>
      <c r="G181" s="282"/>
      <c r="H181" s="282" t="s">
        <v>713</v>
      </c>
      <c r="I181" s="282" t="s">
        <v>751</v>
      </c>
      <c r="J181" s="282">
        <v>10</v>
      </c>
      <c r="K181" s="328"/>
    </row>
    <row r="182" spans="2:11" s="1" customFormat="1" ht="15" customHeight="1">
      <c r="B182" s="305"/>
      <c r="C182" s="282" t="s">
        <v>123</v>
      </c>
      <c r="D182" s="282"/>
      <c r="E182" s="282"/>
      <c r="F182" s="303" t="s">
        <v>749</v>
      </c>
      <c r="G182" s="282"/>
      <c r="H182" s="282" t="s">
        <v>823</v>
      </c>
      <c r="I182" s="282" t="s">
        <v>784</v>
      </c>
      <c r="J182" s="282"/>
      <c r="K182" s="328"/>
    </row>
    <row r="183" spans="2:11" s="1" customFormat="1" ht="15" customHeight="1">
      <c r="B183" s="305"/>
      <c r="C183" s="282" t="s">
        <v>824</v>
      </c>
      <c r="D183" s="282"/>
      <c r="E183" s="282"/>
      <c r="F183" s="303" t="s">
        <v>749</v>
      </c>
      <c r="G183" s="282"/>
      <c r="H183" s="282" t="s">
        <v>825</v>
      </c>
      <c r="I183" s="282" t="s">
        <v>784</v>
      </c>
      <c r="J183" s="282"/>
      <c r="K183" s="328"/>
    </row>
    <row r="184" spans="2:11" s="1" customFormat="1" ht="15" customHeight="1">
      <c r="B184" s="305"/>
      <c r="C184" s="282" t="s">
        <v>813</v>
      </c>
      <c r="D184" s="282"/>
      <c r="E184" s="282"/>
      <c r="F184" s="303" t="s">
        <v>749</v>
      </c>
      <c r="G184" s="282"/>
      <c r="H184" s="282" t="s">
        <v>826</v>
      </c>
      <c r="I184" s="282" t="s">
        <v>784</v>
      </c>
      <c r="J184" s="282"/>
      <c r="K184" s="328"/>
    </row>
    <row r="185" spans="2:11" s="1" customFormat="1" ht="15" customHeight="1">
      <c r="B185" s="305"/>
      <c r="C185" s="282" t="s">
        <v>125</v>
      </c>
      <c r="D185" s="282"/>
      <c r="E185" s="282"/>
      <c r="F185" s="303" t="s">
        <v>755</v>
      </c>
      <c r="G185" s="282"/>
      <c r="H185" s="282" t="s">
        <v>827</v>
      </c>
      <c r="I185" s="282" t="s">
        <v>751</v>
      </c>
      <c r="J185" s="282">
        <v>50</v>
      </c>
      <c r="K185" s="328"/>
    </row>
    <row r="186" spans="2:11" s="1" customFormat="1" ht="15" customHeight="1">
      <c r="B186" s="305"/>
      <c r="C186" s="282" t="s">
        <v>828</v>
      </c>
      <c r="D186" s="282"/>
      <c r="E186" s="282"/>
      <c r="F186" s="303" t="s">
        <v>755</v>
      </c>
      <c r="G186" s="282"/>
      <c r="H186" s="282" t="s">
        <v>829</v>
      </c>
      <c r="I186" s="282" t="s">
        <v>830</v>
      </c>
      <c r="J186" s="282"/>
      <c r="K186" s="328"/>
    </row>
    <row r="187" spans="2:11" s="1" customFormat="1" ht="15" customHeight="1">
      <c r="B187" s="305"/>
      <c r="C187" s="282" t="s">
        <v>831</v>
      </c>
      <c r="D187" s="282"/>
      <c r="E187" s="282"/>
      <c r="F187" s="303" t="s">
        <v>755</v>
      </c>
      <c r="G187" s="282"/>
      <c r="H187" s="282" t="s">
        <v>832</v>
      </c>
      <c r="I187" s="282" t="s">
        <v>830</v>
      </c>
      <c r="J187" s="282"/>
      <c r="K187" s="328"/>
    </row>
    <row r="188" spans="2:11" s="1" customFormat="1" ht="15" customHeight="1">
      <c r="B188" s="305"/>
      <c r="C188" s="282" t="s">
        <v>833</v>
      </c>
      <c r="D188" s="282"/>
      <c r="E188" s="282"/>
      <c r="F188" s="303" t="s">
        <v>755</v>
      </c>
      <c r="G188" s="282"/>
      <c r="H188" s="282" t="s">
        <v>834</v>
      </c>
      <c r="I188" s="282" t="s">
        <v>830</v>
      </c>
      <c r="J188" s="282"/>
      <c r="K188" s="328"/>
    </row>
    <row r="189" spans="2:11" s="1" customFormat="1" ht="15" customHeight="1">
      <c r="B189" s="305"/>
      <c r="C189" s="341" t="s">
        <v>835</v>
      </c>
      <c r="D189" s="282"/>
      <c r="E189" s="282"/>
      <c r="F189" s="303" t="s">
        <v>755</v>
      </c>
      <c r="G189" s="282"/>
      <c r="H189" s="282" t="s">
        <v>836</v>
      </c>
      <c r="I189" s="282" t="s">
        <v>837</v>
      </c>
      <c r="J189" s="342" t="s">
        <v>838</v>
      </c>
      <c r="K189" s="328"/>
    </row>
    <row r="190" spans="2:11" s="1" customFormat="1" ht="15" customHeight="1">
      <c r="B190" s="305"/>
      <c r="C190" s="341" t="s">
        <v>49</v>
      </c>
      <c r="D190" s="282"/>
      <c r="E190" s="282"/>
      <c r="F190" s="303" t="s">
        <v>749</v>
      </c>
      <c r="G190" s="282"/>
      <c r="H190" s="279" t="s">
        <v>839</v>
      </c>
      <c r="I190" s="282" t="s">
        <v>840</v>
      </c>
      <c r="J190" s="282"/>
      <c r="K190" s="328"/>
    </row>
    <row r="191" spans="2:11" s="1" customFormat="1" ht="15" customHeight="1">
      <c r="B191" s="305"/>
      <c r="C191" s="341" t="s">
        <v>841</v>
      </c>
      <c r="D191" s="282"/>
      <c r="E191" s="282"/>
      <c r="F191" s="303" t="s">
        <v>749</v>
      </c>
      <c r="G191" s="282"/>
      <c r="H191" s="282" t="s">
        <v>842</v>
      </c>
      <c r="I191" s="282" t="s">
        <v>784</v>
      </c>
      <c r="J191" s="282"/>
      <c r="K191" s="328"/>
    </row>
    <row r="192" spans="2:11" s="1" customFormat="1" ht="15" customHeight="1">
      <c r="B192" s="305"/>
      <c r="C192" s="341" t="s">
        <v>843</v>
      </c>
      <c r="D192" s="282"/>
      <c r="E192" s="282"/>
      <c r="F192" s="303" t="s">
        <v>749</v>
      </c>
      <c r="G192" s="282"/>
      <c r="H192" s="282" t="s">
        <v>844</v>
      </c>
      <c r="I192" s="282" t="s">
        <v>784</v>
      </c>
      <c r="J192" s="282"/>
      <c r="K192" s="328"/>
    </row>
    <row r="193" spans="2:11" s="1" customFormat="1" ht="15" customHeight="1">
      <c r="B193" s="305"/>
      <c r="C193" s="341" t="s">
        <v>845</v>
      </c>
      <c r="D193" s="282"/>
      <c r="E193" s="282"/>
      <c r="F193" s="303" t="s">
        <v>755</v>
      </c>
      <c r="G193" s="282"/>
      <c r="H193" s="282" t="s">
        <v>846</v>
      </c>
      <c r="I193" s="282" t="s">
        <v>784</v>
      </c>
      <c r="J193" s="282"/>
      <c r="K193" s="328"/>
    </row>
    <row r="194" spans="2:11" s="1" customFormat="1" ht="15" customHeight="1">
      <c r="B194" s="334"/>
      <c r="C194" s="343"/>
      <c r="D194" s="314"/>
      <c r="E194" s="314"/>
      <c r="F194" s="314"/>
      <c r="G194" s="314"/>
      <c r="H194" s="314"/>
      <c r="I194" s="314"/>
      <c r="J194" s="314"/>
      <c r="K194" s="335"/>
    </row>
    <row r="195" spans="2:11" s="1" customFormat="1" ht="18.75" customHeight="1">
      <c r="B195" s="316"/>
      <c r="C195" s="326"/>
      <c r="D195" s="326"/>
      <c r="E195" s="326"/>
      <c r="F195" s="336"/>
      <c r="G195" s="326"/>
      <c r="H195" s="326"/>
      <c r="I195" s="326"/>
      <c r="J195" s="326"/>
      <c r="K195" s="316"/>
    </row>
    <row r="196" spans="2:11" s="1" customFormat="1" ht="18.75" customHeight="1">
      <c r="B196" s="316"/>
      <c r="C196" s="326"/>
      <c r="D196" s="326"/>
      <c r="E196" s="326"/>
      <c r="F196" s="336"/>
      <c r="G196" s="326"/>
      <c r="H196" s="326"/>
      <c r="I196" s="326"/>
      <c r="J196" s="326"/>
      <c r="K196" s="316"/>
    </row>
    <row r="197" spans="2:11" s="1" customFormat="1" ht="18.75" customHeight="1">
      <c r="B197" s="289"/>
      <c r="C197" s="289"/>
      <c r="D197" s="289"/>
      <c r="E197" s="289"/>
      <c r="F197" s="289"/>
      <c r="G197" s="289"/>
      <c r="H197" s="289"/>
      <c r="I197" s="289"/>
      <c r="J197" s="289"/>
      <c r="K197" s="289"/>
    </row>
    <row r="198" spans="2:11" s="1" customFormat="1" ht="13.5">
      <c r="B198" s="271"/>
      <c r="C198" s="272"/>
      <c r="D198" s="272"/>
      <c r="E198" s="272"/>
      <c r="F198" s="272"/>
      <c r="G198" s="272"/>
      <c r="H198" s="272"/>
      <c r="I198" s="272"/>
      <c r="J198" s="272"/>
      <c r="K198" s="273"/>
    </row>
    <row r="199" spans="2:11" s="1" customFormat="1" ht="21">
      <c r="B199" s="274"/>
      <c r="C199" s="403" t="s">
        <v>847</v>
      </c>
      <c r="D199" s="403"/>
      <c r="E199" s="403"/>
      <c r="F199" s="403"/>
      <c r="G199" s="403"/>
      <c r="H199" s="403"/>
      <c r="I199" s="403"/>
      <c r="J199" s="403"/>
      <c r="K199" s="275"/>
    </row>
    <row r="200" spans="2:11" s="1" customFormat="1" ht="25.5" customHeight="1">
      <c r="B200" s="274"/>
      <c r="C200" s="344" t="s">
        <v>848</v>
      </c>
      <c r="D200" s="344"/>
      <c r="E200" s="344"/>
      <c r="F200" s="344" t="s">
        <v>849</v>
      </c>
      <c r="G200" s="345"/>
      <c r="H200" s="409" t="s">
        <v>850</v>
      </c>
      <c r="I200" s="409"/>
      <c r="J200" s="409"/>
      <c r="K200" s="275"/>
    </row>
    <row r="201" spans="2:11" s="1" customFormat="1" ht="5.25" customHeight="1">
      <c r="B201" s="305"/>
      <c r="C201" s="300"/>
      <c r="D201" s="300"/>
      <c r="E201" s="300"/>
      <c r="F201" s="300"/>
      <c r="G201" s="326"/>
      <c r="H201" s="300"/>
      <c r="I201" s="300"/>
      <c r="J201" s="300"/>
      <c r="K201" s="328"/>
    </row>
    <row r="202" spans="2:11" s="1" customFormat="1" ht="15" customHeight="1">
      <c r="B202" s="305"/>
      <c r="C202" s="282" t="s">
        <v>840</v>
      </c>
      <c r="D202" s="282"/>
      <c r="E202" s="282"/>
      <c r="F202" s="303" t="s">
        <v>50</v>
      </c>
      <c r="G202" s="282"/>
      <c r="H202" s="408" t="s">
        <v>851</v>
      </c>
      <c r="I202" s="408"/>
      <c r="J202" s="408"/>
      <c r="K202" s="328"/>
    </row>
    <row r="203" spans="2:11" s="1" customFormat="1" ht="15" customHeight="1">
      <c r="B203" s="305"/>
      <c r="C203" s="282"/>
      <c r="D203" s="282"/>
      <c r="E203" s="282"/>
      <c r="F203" s="303" t="s">
        <v>51</v>
      </c>
      <c r="G203" s="282"/>
      <c r="H203" s="408" t="s">
        <v>852</v>
      </c>
      <c r="I203" s="408"/>
      <c r="J203" s="408"/>
      <c r="K203" s="328"/>
    </row>
    <row r="204" spans="2:11" s="1" customFormat="1" ht="15" customHeight="1">
      <c r="B204" s="305"/>
      <c r="C204" s="282"/>
      <c r="D204" s="282"/>
      <c r="E204" s="282"/>
      <c r="F204" s="303" t="s">
        <v>54</v>
      </c>
      <c r="G204" s="282"/>
      <c r="H204" s="408" t="s">
        <v>853</v>
      </c>
      <c r="I204" s="408"/>
      <c r="J204" s="408"/>
      <c r="K204" s="328"/>
    </row>
    <row r="205" spans="2:11" s="1" customFormat="1" ht="15" customHeight="1">
      <c r="B205" s="305"/>
      <c r="C205" s="282"/>
      <c r="D205" s="282"/>
      <c r="E205" s="282"/>
      <c r="F205" s="303" t="s">
        <v>52</v>
      </c>
      <c r="G205" s="282"/>
      <c r="H205" s="408" t="s">
        <v>854</v>
      </c>
      <c r="I205" s="408"/>
      <c r="J205" s="408"/>
      <c r="K205" s="328"/>
    </row>
    <row r="206" spans="2:11" s="1" customFormat="1" ht="15" customHeight="1">
      <c r="B206" s="305"/>
      <c r="C206" s="282"/>
      <c r="D206" s="282"/>
      <c r="E206" s="282"/>
      <c r="F206" s="303" t="s">
        <v>53</v>
      </c>
      <c r="G206" s="282"/>
      <c r="H206" s="408" t="s">
        <v>855</v>
      </c>
      <c r="I206" s="408"/>
      <c r="J206" s="408"/>
      <c r="K206" s="328"/>
    </row>
    <row r="207" spans="2:11" s="1" customFormat="1" ht="15" customHeight="1">
      <c r="B207" s="305"/>
      <c r="C207" s="282"/>
      <c r="D207" s="282"/>
      <c r="E207" s="282"/>
      <c r="F207" s="303"/>
      <c r="G207" s="282"/>
      <c r="H207" s="282"/>
      <c r="I207" s="282"/>
      <c r="J207" s="282"/>
      <c r="K207" s="328"/>
    </row>
    <row r="208" spans="2:11" s="1" customFormat="1" ht="15" customHeight="1">
      <c r="B208" s="305"/>
      <c r="C208" s="282" t="s">
        <v>796</v>
      </c>
      <c r="D208" s="282"/>
      <c r="E208" s="282"/>
      <c r="F208" s="303" t="s">
        <v>86</v>
      </c>
      <c r="G208" s="282"/>
      <c r="H208" s="408" t="s">
        <v>856</v>
      </c>
      <c r="I208" s="408"/>
      <c r="J208" s="408"/>
      <c r="K208" s="328"/>
    </row>
    <row r="209" spans="2:11" s="1" customFormat="1" ht="15" customHeight="1">
      <c r="B209" s="305"/>
      <c r="C209" s="282"/>
      <c r="D209" s="282"/>
      <c r="E209" s="282"/>
      <c r="F209" s="303" t="s">
        <v>693</v>
      </c>
      <c r="G209" s="282"/>
      <c r="H209" s="408" t="s">
        <v>694</v>
      </c>
      <c r="I209" s="408"/>
      <c r="J209" s="408"/>
      <c r="K209" s="328"/>
    </row>
    <row r="210" spans="2:11" s="1" customFormat="1" ht="15" customHeight="1">
      <c r="B210" s="305"/>
      <c r="C210" s="282"/>
      <c r="D210" s="282"/>
      <c r="E210" s="282"/>
      <c r="F210" s="303" t="s">
        <v>691</v>
      </c>
      <c r="G210" s="282"/>
      <c r="H210" s="408" t="s">
        <v>857</v>
      </c>
      <c r="I210" s="408"/>
      <c r="J210" s="408"/>
      <c r="K210" s="328"/>
    </row>
    <row r="211" spans="2:11" s="1" customFormat="1" ht="15" customHeight="1">
      <c r="B211" s="346"/>
      <c r="C211" s="282"/>
      <c r="D211" s="282"/>
      <c r="E211" s="282"/>
      <c r="F211" s="303" t="s">
        <v>90</v>
      </c>
      <c r="G211" s="341"/>
      <c r="H211" s="407" t="s">
        <v>91</v>
      </c>
      <c r="I211" s="407"/>
      <c r="J211" s="407"/>
      <c r="K211" s="347"/>
    </row>
    <row r="212" spans="2:11" s="1" customFormat="1" ht="15" customHeight="1">
      <c r="B212" s="346"/>
      <c r="C212" s="282"/>
      <c r="D212" s="282"/>
      <c r="E212" s="282"/>
      <c r="F212" s="303" t="s">
        <v>695</v>
      </c>
      <c r="G212" s="341"/>
      <c r="H212" s="407" t="s">
        <v>858</v>
      </c>
      <c r="I212" s="407"/>
      <c r="J212" s="407"/>
      <c r="K212" s="347"/>
    </row>
    <row r="213" spans="2:11" s="1" customFormat="1" ht="15" customHeight="1">
      <c r="B213" s="346"/>
      <c r="C213" s="282"/>
      <c r="D213" s="282"/>
      <c r="E213" s="282"/>
      <c r="F213" s="303"/>
      <c r="G213" s="341"/>
      <c r="H213" s="332"/>
      <c r="I213" s="332"/>
      <c r="J213" s="332"/>
      <c r="K213" s="347"/>
    </row>
    <row r="214" spans="2:11" s="1" customFormat="1" ht="15" customHeight="1">
      <c r="B214" s="346"/>
      <c r="C214" s="282" t="s">
        <v>820</v>
      </c>
      <c r="D214" s="282"/>
      <c r="E214" s="282"/>
      <c r="F214" s="303">
        <v>1</v>
      </c>
      <c r="G214" s="341"/>
      <c r="H214" s="407" t="s">
        <v>859</v>
      </c>
      <c r="I214" s="407"/>
      <c r="J214" s="407"/>
      <c r="K214" s="347"/>
    </row>
    <row r="215" spans="2:11" s="1" customFormat="1" ht="15" customHeight="1">
      <c r="B215" s="346"/>
      <c r="C215" s="282"/>
      <c r="D215" s="282"/>
      <c r="E215" s="282"/>
      <c r="F215" s="303">
        <v>2</v>
      </c>
      <c r="G215" s="341"/>
      <c r="H215" s="407" t="s">
        <v>860</v>
      </c>
      <c r="I215" s="407"/>
      <c r="J215" s="407"/>
      <c r="K215" s="347"/>
    </row>
    <row r="216" spans="2:11" s="1" customFormat="1" ht="15" customHeight="1">
      <c r="B216" s="346"/>
      <c r="C216" s="282"/>
      <c r="D216" s="282"/>
      <c r="E216" s="282"/>
      <c r="F216" s="303">
        <v>3</v>
      </c>
      <c r="G216" s="341"/>
      <c r="H216" s="407" t="s">
        <v>861</v>
      </c>
      <c r="I216" s="407"/>
      <c r="J216" s="407"/>
      <c r="K216" s="347"/>
    </row>
    <row r="217" spans="2:11" s="1" customFormat="1" ht="15" customHeight="1">
      <c r="B217" s="346"/>
      <c r="C217" s="282"/>
      <c r="D217" s="282"/>
      <c r="E217" s="282"/>
      <c r="F217" s="303">
        <v>4</v>
      </c>
      <c r="G217" s="341"/>
      <c r="H217" s="407" t="s">
        <v>862</v>
      </c>
      <c r="I217" s="407"/>
      <c r="J217" s="407"/>
      <c r="K217" s="347"/>
    </row>
    <row r="218" spans="2:11" s="1" customFormat="1" ht="12.75" customHeight="1">
      <c r="B218" s="348"/>
      <c r="C218" s="349"/>
      <c r="D218" s="349"/>
      <c r="E218" s="349"/>
      <c r="F218" s="349"/>
      <c r="G218" s="349"/>
      <c r="H218" s="349"/>
      <c r="I218" s="349"/>
      <c r="J218" s="349"/>
      <c r="K218" s="35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Křišťál</dc:creator>
  <cp:keywords/>
  <dc:description/>
  <cp:lastModifiedBy>sabina.kolocova</cp:lastModifiedBy>
  <cp:lastPrinted>2021-06-30T06:26:57Z</cp:lastPrinted>
  <dcterms:created xsi:type="dcterms:W3CDTF">2021-05-17T10:54:11Z</dcterms:created>
  <dcterms:modified xsi:type="dcterms:W3CDTF">2021-06-30T06:27:06Z</dcterms:modified>
  <cp:category/>
  <cp:version/>
  <cp:contentType/>
  <cp:contentStatus/>
</cp:coreProperties>
</file>