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.1" sheetId="2" r:id="rId2"/>
    <sheet name="SO 020" sheetId="3" r:id="rId3"/>
    <sheet name="SO 101_SO 101.1" sheetId="4" r:id="rId4"/>
    <sheet name="SO 101_SO 101.2" sheetId="5" r:id="rId5"/>
    <sheet name="SO 101_SO 101.3" sheetId="6" r:id="rId6"/>
    <sheet name="SO 101_SO 101.4" sheetId="7" r:id="rId7"/>
    <sheet name="SO 101_SO 101.5" sheetId="8" r:id="rId8"/>
    <sheet name="SO 101_SO 101.6" sheetId="9" r:id="rId9"/>
    <sheet name="SO 102" sheetId="10" r:id="rId10"/>
    <sheet name="SO 180" sheetId="11" r:id="rId11"/>
    <sheet name="SO 190" sheetId="12" r:id="rId12"/>
  </sheets>
  <definedNames/>
  <calcPr fullCalcOnLoad="1"/>
</workbook>
</file>

<file path=xl/sharedStrings.xml><?xml version="1.0" encoding="utf-8"?>
<sst xmlns="http://schemas.openxmlformats.org/spreadsheetml/2006/main" count="2036" uniqueCount="439">
  <si>
    <t>Firma: Firma</t>
  </si>
  <si>
    <t>Rekapitulace ceny</t>
  </si>
  <si>
    <t>Stavba: III/11437 - Bystřice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</si>
  <si>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</si>
  <si>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</si>
  <si>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</si>
  <si>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</si>
  <si>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</si>
  <si>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</si>
  <si>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</si>
  <si>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</si>
  <si>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</si>
  <si>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</si>
  <si>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</si>
  <si>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</si>
  <si>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III/11437</t>
  </si>
  <si>
    <t>Bystřice</t>
  </si>
  <si>
    <t>O</t>
  </si>
  <si>
    <t>Rozpočet:</t>
  </si>
  <si>
    <t>0.00</t>
  </si>
  <si>
    <t>15.00</t>
  </si>
  <si>
    <t>21.00</t>
  </si>
  <si>
    <t>3</t>
  </si>
  <si>
    <t>2</t>
  </si>
  <si>
    <t>SO 000.1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</si>
  <si>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</si>
  <si>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</si>
  <si>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</si>
  <si>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</si>
  <si>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</si>
  <si>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</si>
  <si>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</si>
  <si>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</si>
  <si>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</si>
  <si>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</si>
  <si>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</si>
  <si>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</si>
  <si>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</si>
  <si>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</si>
  <si>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</si>
  <si>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</si>
  <si>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</si>
  <si>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</si>
  <si>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</si>
  <si>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</si>
  <si>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</si>
  <si>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010000</t>
  </si>
  <si>
    <t>R</t>
  </si>
  <si>
    <t>PASPORTIZACE PŘED STAVBOU</t>
  </si>
  <si>
    <t>KPL</t>
  </si>
  <si>
    <t>PP</t>
  </si>
  <si>
    <t>Před zahájením provozu se provede komisionální prohlídka, která stanoví přesný rozsah poškození stávajícího stavu budov v blízkosti stavby. Položka bude realizovana pouze v případě požadavku TDI.</t>
  </si>
  <si>
    <t>VV</t>
  </si>
  <si>
    <t>1 kpl =1.000 [A]</t>
  </si>
  <si>
    <t>TS</t>
  </si>
  <si>
    <t/>
  </si>
  <si>
    <t>01001</t>
  </si>
  <si>
    <t>PASPORTIZACE PO STAVBĚ</t>
  </si>
  <si>
    <t>Položka bude realizovana pouze v případě požadavku TDI.</t>
  </si>
  <si>
    <t>02520</t>
  </si>
  <si>
    <t>ZKOUŠENÍ MATERIÁLŮ NEZÁVISLOU ZKUŠEBNOU</t>
  </si>
  <si>
    <t>na přítomnost PAU dle vyhlášky 130 + ostatní materiály konstrukčních vrstev dle TP a příslušných ČSN.</t>
  </si>
  <si>
    <t>1 kpl=1.000 [A]</t>
  </si>
  <si>
    <t>zahrnuje veškeré náklady spojené s objednatelem požadovanými zkouškami</t>
  </si>
  <si>
    <t>02730</t>
  </si>
  <si>
    <t>POMOC PRÁCE ZŘÍZ NEBO ZAJIŠŤ OCHRANU INŽENÝRSKÝCH SÍTÍ</t>
  </si>
  <si>
    <t>zahrnuje veškeré náklady spojené s objednatelem požadovanými zařízeními</t>
  </si>
  <si>
    <t>02910</t>
  </si>
  <si>
    <t>OSTATNÍ POŽADAVKY - ZEMĚMĚŘIČSKÁ MĚŘENÍ</t>
  </si>
  <si>
    <t>Zaměření skutečného provedení stavby.</t>
  </si>
  <si>
    <t>1kpl=1.000 [A]</t>
  </si>
  <si>
    <t>zahrnuje veškeré náklady spojené s objednatelem požadovanými pracemi,   
- pro stanovení orientační investorské ceny určete jednotkovou cenu jako 1% odhadované ceny stavby</t>
  </si>
  <si>
    <t>029112</t>
  </si>
  <si>
    <t>OSTATNÍ POŽADAVKY - GEODETICKÉ ZAMĚŘENÍ - PLOŠNÉ</t>
  </si>
  <si>
    <t>HA</t>
  </si>
  <si>
    <t>11400 m2/10000=1.140 [A]</t>
  </si>
  <si>
    <t>zahrnuje veškeré náklady spojené s objednatelem požadovanými pracemi</t>
  </si>
  <si>
    <t>7</t>
  </si>
  <si>
    <t>029113</t>
  </si>
  <si>
    <t>OSTATNÍ POŽADAVKY - GEODETICKÉ ZAMĚŘENÍ A VYTYČENÍ</t>
  </si>
  <si>
    <t>KUS</t>
  </si>
  <si>
    <t>Ověření směrové a výškové polohy SO</t>
  </si>
  <si>
    <t>1=1.000 [A]</t>
  </si>
  <si>
    <t>8</t>
  </si>
  <si>
    <t>02943</t>
  </si>
  <si>
    <t>OSTATNÍ POŽADAVKY - VYPRACOVÁNÍ RDS</t>
  </si>
  <si>
    <t>02944</t>
  </si>
  <si>
    <t>OSTAT POŽADAVKY - DOKUMENTACE SKUTEČ PROVEDENÍ V DIGIT FORMĚ</t>
  </si>
  <si>
    <t>Dokumentace skutečného provedení stavby ( 4 kopie + dokumentace v elektronické podobě)</t>
  </si>
  <si>
    <t>02991</t>
  </si>
  <si>
    <t>OSTATNÍ POŽADAVKY - INFORMAČNÍ TABULE</t>
  </si>
  <si>
    <t>Jedná se o povinné 3 kusy informačních tabulí a to:  
1) STŘEDOČESKÝ KRAJ, OMLOUVÁME SE ZA DOČASNÉ OMEZENÍ  
2) INFORMAČNÍ TABULE V PRŮBĚHU STAVBY dle specifikace objednatele - zhotovitel, TDS, cena a další povinné údaje (informační tabule po dobu stavby)  
3) TABULE PAMĚTNÍ - pamětní deska (žulový sloupek o rozměrech 25 x 25 x 80 cm, osazený do bet. lože; horní zkosená hrana na kterou bude přikotvena pamětní deska o rozměrech min. 400x300 mm. Detailní návrh desky, materiál a umístění předloží dodavatel stavby ke schválení objednateli).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</si>
  <si>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</si>
  <si>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11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</si>
  <si>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</si>
  <si>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</si>
  <si>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 a pomocných ploch pro účely realizace stavby</t>
  </si>
  <si>
    <t>zahrnuje objednatelem povolené náklady na pořízení (event. pronájem), provozování, udržování a likvidaci zhotovitelova zařízení pro účely realizace stavby</t>
  </si>
  <si>
    <t>12</t>
  </si>
  <si>
    <t>03430</t>
  </si>
  <si>
    <t>STAVEBNÍ VYBAVENÍ STABILNÍ PRO DRCENÍ A TŘÍD KAMENIVA</t>
  </si>
  <si>
    <t>použití po dobu výstavby v závislosti na konkrétní zvolené technoligii zhotovitele</t>
  </si>
  <si>
    <t>zahrnuje objednatelem povolené náklady na stavební vybavení zhotovitele</t>
  </si>
  <si>
    <t>SO 020</t>
  </si>
  <si>
    <t>Příprava staveniště 1. úsek</t>
  </si>
  <si>
    <t>014102</t>
  </si>
  <si>
    <t>POPLATKY ZA SKLÁDKU</t>
  </si>
  <si>
    <t>T</t>
  </si>
  <si>
    <t>dle pol. 111206   5,25m2 *1m * 300 kg/m3 / 1000 =1.575 [A]</t>
  </si>
  <si>
    <t>zahrnuje veškeré poplatky provozovateli skládky související s uložením odpadu na skládce.</t>
  </si>
  <si>
    <t>Zemní práce</t>
  </si>
  <si>
    <t>111206</t>
  </si>
  <si>
    <t>ODSTRANĚNÍ KŘOVIN S ODVOZEM DO 12KM</t>
  </si>
  <si>
    <t>M2</t>
  </si>
  <si>
    <t>5,25 m2 =5.250 [A]</t>
  </si>
  <si>
    <t>odstranění křovin a stromů do průměru 100 mm  
doprava dřevin na předepsanou vzdálenost  
spálení na hromadách nebo štěpkování</t>
  </si>
  <si>
    <t>18481</t>
  </si>
  <si>
    <t>OCHRANA STROMŮ BEDNĚNÍM</t>
  </si>
  <si>
    <t>100 m2=100.000 [A]</t>
  </si>
  <si>
    <t>položka zahrnuje veškerý materiál, výrobky a polotovary, včetně mimostaveništní a vnitrostaveništní dopravy (rovněž přesuny), včetně naložení a složení, případně s uložením</t>
  </si>
  <si>
    <t>Objekt:</t>
  </si>
  <si>
    <t>SO 101</t>
  </si>
  <si>
    <t>Rekonstrukce komunikace III/11437</t>
  </si>
  <si>
    <t>O1</t>
  </si>
  <si>
    <t>SO 101.1</t>
  </si>
  <si>
    <t>Rekonstrukce komunikace km 0.000-0.450</t>
  </si>
  <si>
    <t xml:space="preserve">  SO 101.1</t>
  </si>
  <si>
    <t>dle pol.113326 89,2 m3 * 1900 kg/m3 /1000=169.480 [A]</t>
  </si>
  <si>
    <t>113326</t>
  </si>
  <si>
    <t>ODSTRAN PODKL ZPEVNĚNÝCH PLOCH Z KAMENIVA NESTMEL, ODVOZ DO 12KM</t>
  </si>
  <si>
    <t>M3</t>
  </si>
  <si>
    <t>nezpev.krajnice 446 m2 * 0,2 m=89.200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</si>
  <si>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</si>
  <si>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11360</t>
  </si>
  <si>
    <t>ROZRYTÍ VOZOVKY</t>
  </si>
  <si>
    <t>plocha odměřena digitálně 
2740 m2 =2 740.000 [A]</t>
  </si>
  <si>
    <t>zahrnuje potřebné mechanizmy a odklizení přebytečného materiálu</t>
  </si>
  <si>
    <t>113745</t>
  </si>
  <si>
    <t>FRÉZOVÁNÍ ZPEVNĚNÝCH PLOCH ASFALTOVÝCH TL. DO 80MM</t>
  </si>
  <si>
    <t>tl. 70 mm, povinný odkup zhotovitelem.</t>
  </si>
  <si>
    <t>12893</t>
  </si>
  <si>
    <t>PŘEDRCENÍ VÝKOPKU TŘ. III</t>
  </si>
  <si>
    <t>Předrcení kamenite/balvanité sypaniny a dlažby bubnovým drtičem  
Předpoklad realizace na místě stavby. Závisí na konkrétní zvolené technoligii zhotovitele  
Položka je uvažovaná včetně dopravy v případě použití stabilního zařízení pro předrcení a závisí na konkrétní zvolené technoligii zhotovitele.</t>
  </si>
  <si>
    <t>2740 m2 * 0,2 m =548.000 [A]</t>
  </si>
  <si>
    <t>položka nezahrnuje žádnou manipulaci s výkopkem (nakládání, doprava)</t>
  </si>
  <si>
    <t>17350</t>
  </si>
  <si>
    <t>ZEMNÍ KRAJNICE A DOSYPÁVKY ZE ZEMIN NEPROPUSTNÝCH</t>
  </si>
  <si>
    <t>dle pol. 113326    446 m2 *0.1 m=44.600 [A] 100mm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</si>
  <si>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</si>
  <si>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Komunikace</t>
  </si>
  <si>
    <t>567542</t>
  </si>
  <si>
    <t>VRST PRO OBNOVU A OPR RECYK ZA STUDENA ASF EMUL TL DO 200MM</t>
  </si>
  <si>
    <t>RS CA, min 200mm</t>
  </si>
  <si>
    <t>plocha odměřena digitálně 
2880 m2 =2 880.000 [A]</t>
  </si>
  <si>
    <t>- dodání materiálů předepsaných pro recyklaci za studena  
- provedení recyklace dle předepsaného technologického předpisu, zhutnění vrstvy v předepsané tloušťce  
- zřízení vrstvy bez rozlišení šířky, pokládání vrstvy po etapách  
- úpravu napojení, ukončení  
- nezahrnuje postřiky, nátěry</t>
  </si>
  <si>
    <t>56962</t>
  </si>
  <si>
    <t>ZPEVNĚNÍ KRAJNIC Z RECYKLOVANÉHO MATERIÁLU TL DO 100MM</t>
  </si>
  <si>
    <t>fr. 8/16</t>
  </si>
  <si>
    <t>dle pol.113326   446 m2 =446.000 [A] 100mm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</si>
  <si>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</si>
  <si>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572123</t>
  </si>
  <si>
    <t>INFILTRAČNÍ POSTŘIK Z EMULZE DO 1,0KG/M2</t>
  </si>
  <si>
    <t>PI-C 0.60 kg/m2</t>
  </si>
  <si>
    <t>dle pol. 567542 2880 m2 =2 880.000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</si>
  <si>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</si>
  <si>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572214</t>
  </si>
  <si>
    <t>SPOJOVACÍ POSTŘIK Z MODIFIK EMULZE DO 0,5KG/M2</t>
  </si>
  <si>
    <t>PS CP 0.40 kg/m2 mezi ACO a ACL  
PS CP 0.50 kg/m2 mezi ACL a podkladní vrstvou</t>
  </si>
  <si>
    <t>dle pol. 574D56 a pol.5774AE  2877+2880 m2 =5 757.000 [A]</t>
  </si>
  <si>
    <t>57475</t>
  </si>
  <si>
    <t>VOZOVKOVÉ VÝZTUŽNÉ VRSTVY Z GEOMŘÍŽOVINY</t>
  </si>
  <si>
    <t>Vyztužení okrajů ze skelné mříže s min. všesměrnou tahovou pevností 100 kN, polymerním povlakem skelných vláken, oky min. 25 x 25 mm a samolepícím instalačním lepidlem na spodní straně mříže v šířce role min. 2,0 m. Bližší specifikace viz. TZ a Diagnostika vozovky.</t>
  </si>
  <si>
    <t>1804=1 804.000 [A]</t>
  </si>
  <si>
    <t>- dodání geomříže v požadované kvalitě a v množství včetně přesahů (přesahy započteny v jednotkové ceně) 
- očištění podkladu 
- pokládka geomříže dle předepsaného technologického předpisu</t>
  </si>
  <si>
    <t>574B34</t>
  </si>
  <si>
    <t>ASFALTOVÝ BETON PRO OBRUSNÉ VRSTVY MODIFIK ACO 11+, 11S TL. 40MM</t>
  </si>
  <si>
    <t>ACO 11+ PmB 45/80-65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</si>
  <si>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</si>
  <si>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13</t>
  </si>
  <si>
    <t>574D56</t>
  </si>
  <si>
    <t>ASFALTOVÝ BETON PRO LOŽNÍ VRSTVY MODIFIK ACL 16+, 16S TL. 60MM</t>
  </si>
  <si>
    <t>ACL 16S PmB 25/55-60</t>
  </si>
  <si>
    <t>plocha odměřena digitálně 
2877 m2 =2 877.000 [A]</t>
  </si>
  <si>
    <t>14</t>
  </si>
  <si>
    <t>5774AB</t>
  </si>
  <si>
    <t>VRSTVY PRO OBNOVU A OPRAVY Z ASF BETONU ACO 8</t>
  </si>
  <si>
    <t>ACO 8 50/70</t>
  </si>
  <si>
    <t>plocha odměřena digitálně 
83 m3  =83.000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</si>
  <si>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</si>
  <si>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Ostatní konstrukce a práce</t>
  </si>
  <si>
    <t>15</t>
  </si>
  <si>
    <t>931322</t>
  </si>
  <si>
    <t>TĚSNĚNÍ DILATAČ SPAR ASF ZÁLIVKOU MODIFIK PRŮŘ DO 200MM2</t>
  </si>
  <si>
    <t>M</t>
  </si>
  <si>
    <t>odměřeno digitálně 
31,5 m =31.500 [A]</t>
  </si>
  <si>
    <t>položka zahrnuje dodávku a osazení předepsaného materiálu, očištění ploch spáry před úpravou, očištění okolí spáry po úpravě  
nezahrnuje těsnící profil</t>
  </si>
  <si>
    <t>SO 101.2</t>
  </si>
  <si>
    <t>Plná výmena konstrukce vozovky  km 0.450-0.530</t>
  </si>
  <si>
    <t xml:space="preserve">  SO 101.2</t>
  </si>
  <si>
    <t>dle pol.113326 389.22 m3 * 1900 kg/m3 /1000=739.518 [A]</t>
  </si>
  <si>
    <t>nezpev.krajnice 86.1 m2 * 0,2 m=17.220 [A] 
stávající k-ce    620 m2 * 0,43 m=266.600 [B] 
Celkem: A+B=283.820 [C]</t>
  </si>
  <si>
    <t>113748</t>
  </si>
  <si>
    <t>FRÉZOVÁNÍ ZPEVNĚNÝCH PLOCH ASFALTOVÝCH TL. DO 150MM</t>
  </si>
  <si>
    <t>povinný odkup zhotovitelem</t>
  </si>
  <si>
    <t>plocha odměřena digitálně 
505 m2 =505.000 [A]</t>
  </si>
  <si>
    <t>171303</t>
  </si>
  <si>
    <t>ULOŽENÍ SYPANINY DO NÁSYPŮ V AKTIV ZÓNĚ SE ZHUT DO 100% PS</t>
  </si>
  <si>
    <t>vč. nákupu nového materiálu</t>
  </si>
  <si>
    <t>dle pol. 113326  620 m2 * 0,3 m =186.000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</si>
  <si>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</si>
  <si>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dle pol. 113326 86.1 m2 *0.1 m=8.610 [A]</t>
  </si>
  <si>
    <t>56336</t>
  </si>
  <si>
    <t>VOZOVKOVÉ VRSTVY ZE ŠTĚRKODRTI TL. DO 300MM</t>
  </si>
  <si>
    <t>plocha odměřena digitálně 
588 m2 =588.000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</si>
  <si>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</si>
  <si>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dle pol. 113326 86.1 m2 =86.100 [A]</t>
  </si>
  <si>
    <t>dle pol. 567542  588 m2 =588.000 [A]</t>
  </si>
  <si>
    <t>dle pol. 574D56 a pol. 5774AE 529+557 m2 =1 086.000 [A]</t>
  </si>
  <si>
    <t>154=154.000 [A]</t>
  </si>
  <si>
    <t>plocha odměřena digitálně 
504 m2 =504.000 [A]</t>
  </si>
  <si>
    <t>plocha odměřena digitálně 
529 m2 =529.000 [A]</t>
  </si>
  <si>
    <t>557 m2 *0.03 m =16.710 [A]</t>
  </si>
  <si>
    <t>15,8 m=15.800 [A]</t>
  </si>
  <si>
    <t>SO 101.3</t>
  </si>
  <si>
    <t>Rekonstrukce komunikace km 0.530-0.871 27</t>
  </si>
  <si>
    <t xml:space="preserve">  SO 101.3</t>
  </si>
  <si>
    <t>dle pol.113326 38,64 m3 * 1900 kg/m3 /1000=73.416 [A]</t>
  </si>
  <si>
    <t>nezpev.krajnice 193.2 m2 *0.2 m=38.640 [A]</t>
  </si>
  <si>
    <t>plocha odměřena digitálně 
2168 m2 =2 168.000 [A]</t>
  </si>
  <si>
    <t>tl. 70 mm, povinný odkup zhotovitelem</t>
  </si>
  <si>
    <t>2168 m2 * 0,2 m =433.600 [A]</t>
  </si>
  <si>
    <t>dle pol. 113326  193.2 m2 *0.1 m=19.320 [A] 100mm</t>
  </si>
  <si>
    <t>plocha odměřena digitálně 
2510 m2 =2 510.000 [A]</t>
  </si>
  <si>
    <t>dle pol. 113326   193.2 m2 =193.200 [A]</t>
  </si>
  <si>
    <t>dle pol. 567542 2510 m2 =2 510.000 [A]</t>
  </si>
  <si>
    <t>dle pol. 574D56 a pol. 5774AE  2277 m2+2391 m2 =4 668.000 [A]</t>
  </si>
  <si>
    <t>1306=1 306.000 [A]</t>
  </si>
  <si>
    <t>plocha odměřena digitálně 
2277 m2 =2 277.000 [A]</t>
  </si>
  <si>
    <t>plocha odměřena digitálně 
2391 m2*0.03 m =71.730 [A]</t>
  </si>
  <si>
    <t>odměřeno digitálně 
15.8 m =15.800 [A]</t>
  </si>
  <si>
    <t>SO 101.4</t>
  </si>
  <si>
    <t>Oprava komunikace km  -0.13761- 0.000 a km 0.871 27 - 1.005</t>
  </si>
  <si>
    <t xml:space="preserve">  SO 101.4</t>
  </si>
  <si>
    <t>014101</t>
  </si>
  <si>
    <t>Poplatek za uložení na skládku.</t>
  </si>
  <si>
    <t>podle položky 12920: 9.93=9.930 [A]</t>
  </si>
  <si>
    <t>11372</t>
  </si>
  <si>
    <t>FRÉZOVÁNÍ ZPEVNĚNÝCH PLOCH ASFALTOVÝCH</t>
  </si>
  <si>
    <t>Frézování obrusné vrstvy. Úsek 1: 100% plochy, Úsek 2: 20% plochy - bude upřesněno na základě odsouhlasení TDI. Povinný odkup zhotovitelem.</t>
  </si>
  <si>
    <t>úsek 1: 910.0*0.03=27.300 [A] 
úsek 2: 178.0*0.04=7.120 [B] 
Celkem: A+B=34.420 [C]</t>
  </si>
  <si>
    <t>12920</t>
  </si>
  <si>
    <t>ČIŠTĚNÍ KRAJNIC OD NÁNOSU</t>
  </si>
  <si>
    <t>úsek 1: 5.85=5.850 [A] 
úsek 2: 4.08=4.080 [B] 
Celkem: A+B=9.930 [C]</t>
  </si>
  <si>
    <t>- vodorovná a svislá doprava, přemístění, přeložení, manipulace s výkopkem a uložení na skládku (bez poplatku)</t>
  </si>
  <si>
    <t>Oprava krajnic. Úsek 1: 100% plochy, Úsek 2: 20% plochy - bude upřesněno na základě odsouhlasení TDI</t>
  </si>
  <si>
    <t>úsek 1: 39.0=39.000 [A] 
úsek 2: 27.0=27.000 [B] 
Celkem: A+B=66.000 [C]</t>
  </si>
  <si>
    <t>572224</t>
  </si>
  <si>
    <t>SPOJOVACÍ POSTŘIK Z MODIFIK EMULZE DO 1,0KG/M2</t>
  </si>
  <si>
    <t>PS CP 0.60 kg/m2 
Úsek 1: 100% plochy, Úsek 2: 20% plochy - bude upřesněno na základě odsouhlasení TDI</t>
  </si>
  <si>
    <t>úsek 1: 910.0=910.000 [A] 
úsek 2: 178.0=178.000 [B] 
Celkem: A+B=1 088.000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</si>
  <si>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</si>
  <si>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Úsek 1: 100% plochy, Úsek 2: 20% plochy - bude upřesněno na základě odsouhlasení TDI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</si>
  <si>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</si>
  <si>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577A1</t>
  </si>
  <si>
    <t>VÝSPRAVA TRHLIN ASFALTOVOU ZÁLIVKOU</t>
  </si>
  <si>
    <t>Oprava trhlin ve vozovce v úseku 2.</t>
  </si>
  <si>
    <t>odhad: 
30=30.000 [A]</t>
  </si>
  <si>
    <t>- vyfrézování drážky šířky do 20mm hloubky do 40mm 
- vyčištění 
- nátěr 
- výplň předepsanou zálivkovou hmotou</t>
  </si>
  <si>
    <t>SO 101.5</t>
  </si>
  <si>
    <t>Sanace propustků</t>
  </si>
  <si>
    <t xml:space="preserve">  SO 101.5</t>
  </si>
  <si>
    <t>Poplatek za uložení zeminy z výkopu na skládku.</t>
  </si>
  <si>
    <t>podle položky 13173: 24.5=24.500 [A]</t>
  </si>
  <si>
    <t>Poplatek za uložení betonu z demolice propustku a čel na skládku.</t>
  </si>
  <si>
    <t>propustek: 0.4*7.6=3.040 [A] 
čela: 3.2*2.5=8.000 [B] 
celkem: A+B=11.040 [C]</t>
  </si>
  <si>
    <t>13173</t>
  </si>
  <si>
    <t>HLOUBENÍ JAM ZAPAŽ I NEPAŽ TŘ. I</t>
  </si>
  <si>
    <t>Výkop pro výměnu propustku.</t>
  </si>
  <si>
    <t>24.5=24.500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</si>
  <si>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</si>
  <si>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17511</t>
  </si>
  <si>
    <t>OBSYP POTRUBÍ A OBJEKTŮ SE ZHUTNĚNÍM</t>
  </si>
  <si>
    <t>Obsyp propustku.</t>
  </si>
  <si>
    <t>18.5=18.500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</si>
  <si>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</si>
  <si>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Vodorovné konstrukce</t>
  </si>
  <si>
    <t>451314</t>
  </si>
  <si>
    <t>PODKLADNÍ A VÝPLŇOVÉ VRSTVY Z PROSTÉHO BETONU C25/30</t>
  </si>
  <si>
    <t>Betonové lože pod propustkem.</t>
  </si>
  <si>
    <t>4.1=4.100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</si>
  <si>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</si>
  <si>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</si>
  <si>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</si>
  <si>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Štěrkopískové lože pod propustkem.</t>
  </si>
  <si>
    <t>1.7=1.700 [A]</t>
  </si>
  <si>
    <t>položka zahrnuje dodávku předepsaného kameniva, mimostaveništní a vnitrostaveništní dopravu a jeho uložení 
není-li v zadávací dokumentaci uvedeno jinak, jedná se o nakupovaný materiál</t>
  </si>
  <si>
    <t>918357</t>
  </si>
  <si>
    <t>PROPUSTY Z TRUB DN 500MM</t>
  </si>
  <si>
    <t>Nový propustek.</t>
  </si>
  <si>
    <t>měřeno v ACAD: 9.87=9.870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</si>
  <si>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</si>
  <si>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918557</t>
  </si>
  <si>
    <t>ČELA KAMENNÁ PROPUSTU Z TRUB DN DO 500MM</t>
  </si>
  <si>
    <t>Odláždění okolo propustku.</t>
  </si>
  <si>
    <t>2=2.000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</si>
  <si>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</si>
  <si>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96616</t>
  </si>
  <si>
    <t>BOURÁNÍ KONSTRUKCÍ ZE ŽELEZOBETONU</t>
  </si>
  <si>
    <t>Bourání stávajích čel propustku.</t>
  </si>
  <si>
    <t>měřeno v ACAD: 3.2=3.200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</si>
  <si>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</si>
  <si>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966357</t>
  </si>
  <si>
    <t>BOURÁNÍ PROPUSTŮ Z TRUB DN DO 500MM</t>
  </si>
  <si>
    <t>Odstranění stávajícího propustku.</t>
  </si>
  <si>
    <t>měřeno v ACAD: 7.6=7.600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</si>
  <si>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</si>
  <si>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101.6</t>
  </si>
  <si>
    <t>Sjezdy</t>
  </si>
  <si>
    <t xml:space="preserve">  SO 101.6</t>
  </si>
  <si>
    <t>Poplatek za uložení zeminy z výkopů na skládku.</t>
  </si>
  <si>
    <t>podle položky 11332: 16.5=16.500 [A] 
podle položky 131836: 12.4=12.400 [B] 
Celkem: A+B=28.900 [C]</t>
  </si>
  <si>
    <t>11332</t>
  </si>
  <si>
    <t>ODSTRANĚNÍ PODKLADŮ ZPEVNĚNÝCH PLOCH Z KAMENIVA NESTMELENÉHO</t>
  </si>
  <si>
    <t>110 m2 * 0.15=16.500 [A] sjezdy</t>
  </si>
  <si>
    <t>113746</t>
  </si>
  <si>
    <t>FRÉZOVÁNÍ ZPEVNĚNÝCH PLOCH ASFALTOVÝCH TL. DO 100MM</t>
  </si>
  <si>
    <t>stávající asf. konstrukce sjezdů, povinný odkup zhotovitelem</t>
  </si>
  <si>
    <t>plocha odečtena digitálně 
68.3 m2=68.300 [A]</t>
  </si>
  <si>
    <t>129946</t>
  </si>
  <si>
    <t>ČIŠTĚNÍ POTRUBÍ DN DO 400MM</t>
  </si>
  <si>
    <t>Pročištění stávající kanalizace v km -0.132  00 - -0.076 00 vpravo 
Pročištění propustků, km -0.070 00 vlevo, km -0.022 00 vlevo a km 0.330 vlevo</t>
  </si>
  <si>
    <t>82.5 m=82.500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</si>
  <si>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</si>
  <si>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131836</t>
  </si>
  <si>
    <t>HLOUBENÍ JAM ZAPAŽ I NEPAŽ TŘ. II, ODVOZ DO 12KM</t>
  </si>
  <si>
    <t>Výkopy pro objekty.</t>
  </si>
  <si>
    <t>odměřemo digitálně 
Propustek pod sjezdem v km 0.851 00: 3.0=3.000 [A] 
Propustek pod sjezdem v km -0.065 33: 2.1=2.100 [B] 
Betonový žlab přes polní cestu: 7.3=7.300 [C] 
Celkem: A+B+C=12.400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</si>
  <si>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</si>
  <si>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obsyp žlabu a propustků štěrkodrtí</t>
  </si>
  <si>
    <t>odečteno digitálně 
Propustek pod sjezdem v km 0.851 00: 2.2=2.200 [A] 
Propustek pod sjezdem v km -0.065 33: 1.7=1.700 [B] 
Betonový žlab přes polní cestu: 2.0=2.000 [C] 
Celkem: A+B+C=5.900 [D]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</si>
  <si>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</si>
  <si>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Betonové lože pod žlabem.</t>
  </si>
  <si>
    <t>měřeno digitálně: 2.8=2.800 [A]</t>
  </si>
  <si>
    <t>45152</t>
  </si>
  <si>
    <t>PODKLADNÍ A VÝPLŇOVÉ VRSTVY Z KAMENIVA DRCENÉHO</t>
  </si>
  <si>
    <t>Štěrkopískové lože tl. 100 mm.</t>
  </si>
  <si>
    <t>odečteno digitálně 
Propustek pod sjezdem v km 0.851 00: 0.8=0.800 [A] 
Propustek pod sjezdem v km -0.065 33: 0.5=0.500 [B] 
Betonový žlab přes polní cestu: 1.75=1.750 [C] 
Celkem: A+B+C=3.050 [D]</t>
  </si>
  <si>
    <t>položka zahrnuje dodávku předepsaného kameniva, mimostaveništní a vnitrostaveništní dopravu a jeho uložení  
není-li v zadávací dokumentaci uvedeno jinak, jedná se o nakupovaný materiál</t>
  </si>
  <si>
    <t>567336</t>
  </si>
  <si>
    <t>VRSTVY PRO OBNOVU A OPRAVY Z RECYKL MATERIÁLU TL DO 150MM</t>
  </si>
  <si>
    <t>Zásyp sjezdů z recyklátu. Bližší specifikace viz TZ.</t>
  </si>
  <si>
    <t>odečteno digitálně: 110=110.000 [A]</t>
  </si>
  <si>
    <t>PS CP 0.40 kg/m2 mezi ACO a ACL  
PS CP 0.50 kg/m2 mezi ACL a exist.vrstvou</t>
  </si>
  <si>
    <t>plocha odečtena digitálně 
68,3+72,5 m2 =140.800 [A]</t>
  </si>
  <si>
    <t>dle pol.113746  68,3 m2 =68.300 [A]</t>
  </si>
  <si>
    <t>plocha odečtena digitálně 
72.5 m2 =72.500 [A]</t>
  </si>
  <si>
    <t>Potrubí</t>
  </si>
  <si>
    <t>87446</t>
  </si>
  <si>
    <t>POTRUBÍ Z TRUB PLASTOVÝCH ODPADNÍCH DN DO 400MM</t>
  </si>
  <si>
    <t>Potrubí pro propustek.</t>
  </si>
  <si>
    <t>Propustek pod sjezdem v km 0.851 00: 7.8=7.800 [A] 
Propustek pod sjezdem v km -0.065 33: 5.6=5.600 [B] 
Celkem: A+B=13.400 [C]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</si>
  <si>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</si>
  <si>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9181B4</t>
  </si>
  <si>
    <t>ČELA PROPUSTU Z TRUB DN DO 400MM Z RECYKLOVANÉHO MATERIÁLU</t>
  </si>
  <si>
    <t>Zásyp čel propustků.</t>
  </si>
  <si>
    <t>odečteno digitálně 
Propustek pod sjezdem v km 0.851 00: 0.3=0.300 [A] 
Propustek pod sjezdem v km -0.065 33: 0.3=0.300 [B] 
Celkem: A+B=0.600 [C]</t>
  </si>
  <si>
    <t>Položka zahrnuje kompletní čelo (základ, dřík, římsu)  
- dodání  čerstvého  betonu  (betonové  směsi)  požadované  kvality,  jeho  uložení  do požadovaného tvaru při jakékoliv hustotě výztuže, konzistenci čerstvého betonu a způsobu hutnění, ošetření a ochranu betonu,  
- dodání a osazení výztuže,  
- případně dokumentací předepsaný kamenný obklad,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proudů.  
Nezahrnuje zábradlí.</t>
  </si>
  <si>
    <t>Odláždění čela žlabu.</t>
  </si>
  <si>
    <t>16</t>
  </si>
  <si>
    <t>93557</t>
  </si>
  <si>
    <t>ŽLABY Z DÍLCŮ Z BETONU SVĚTLÉ ŠÍŘKY DO 500MM VČET MŘÍŽÍ</t>
  </si>
  <si>
    <t>17,5 m=17.500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</si>
  <si>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</si>
  <si>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SO 102</t>
  </si>
  <si>
    <t>Příkopy</t>
  </si>
  <si>
    <t>dle pol. 12930 230.6 m3 * 1900kg/m3 / 1000 =438.140 [A]</t>
  </si>
  <si>
    <t>12930</t>
  </si>
  <si>
    <t>ČIŠTĚNÍ PŘÍKOPŮ OD NÁNOSU</t>
  </si>
  <si>
    <t>Pročištění a prohloubení příkopu vlevo a vpravo</t>
  </si>
  <si>
    <t>1153 m *0,1 m*1 m=115.300 [A] vlevo 
1153 m *0,1 m*1 m=115.300 [B] vpravo 
Celkem: A+B=230.600 [C]</t>
  </si>
  <si>
    <t>SO 180</t>
  </si>
  <si>
    <t>Dočasné dopravní značení III/11437</t>
  </si>
  <si>
    <t>01000</t>
  </si>
  <si>
    <t>Před zahájením provozu se provede komisionální prohlídka, která stanoví přesný rozsah poškození stávajícího stavu komunikace.</t>
  </si>
  <si>
    <t>komunikace</t>
  </si>
  <si>
    <t>Oprava objízdné trasy - uvažováno 2 % povrchu - přesný rozsah bude potvrzen na základě pasportu komunikací se souhlasem TDI. Povinný odkup zhotovitelem.</t>
  </si>
  <si>
    <t>délka objízdné trasy je 4,95 km 
(4950 m*5,50 m*0,05 m)*0,2=272.250 [A]   tl. 50 mm</t>
  </si>
  <si>
    <t>Oprava krajnic, uvažování 20 % z délky objízdné trasy - přesný rozsah bude potvrzen na základě pasportu komunikací se souhlasem TDI.</t>
  </si>
  <si>
    <t>(4950 m*0,50 m*0,15 m)*0,20=74.250 [A] [A]   20 % oprav z délky</t>
  </si>
  <si>
    <t>56960</t>
  </si>
  <si>
    <t>ZPEVNĚNÍ KRAJNIC Z RECYKLOVANÉHO MATERIÁLU</t>
  </si>
  <si>
    <t>Oprava krajnic, uvažování 20 % z délky objízdných tras - přesný rozsah bude potvrzen na základě pasportu komunikací se souhlasem TDI.</t>
  </si>
  <si>
    <t>dle pol. 12920     74,25 m3=74.250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</si>
  <si>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</si>
  <si>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PI-C 0,60 kg/m2  
plochu pro opravy výtluků uvažujeme v 20 % - přesný rozsah bude potvrzen na základě pasportu komunikací se souhlasem TDI.</t>
  </si>
  <si>
    <t>(4950 m*5,50 m)*0,20=5 445.000 [A]</t>
  </si>
  <si>
    <t>572223</t>
  </si>
  <si>
    <t>SPOJOVACÍ POSTŘIK Z EMULZE DO 1,0KG/M2</t>
  </si>
  <si>
    <t>PS-C 0,6 kg/m2  
plochu pro opravy výtluků uvažujeme v 20 % - přesný rozsah bude potvrzen na základě pasportu komunikací se souhlasem TDI.</t>
  </si>
  <si>
    <t>(4950*5,50) m2*0,20=5 445.000 [A]</t>
  </si>
  <si>
    <t>574A04</t>
  </si>
  <si>
    <t>ASFALTOVÝ BETON PRO OBRUSNÉ VRSTVY ACO 11+, 11S</t>
  </si>
  <si>
    <t>plochu pro opravy uvažujeme v 20 %  - přesný rozsah bude potvrzen na základě pasportu komunikací se souhlasem TDI.</t>
  </si>
  <si>
    <t>4950 m*5,50 m*0,05 m *0.20=272.250 [A]      tl. 50 mm</t>
  </si>
  <si>
    <t>574E06</t>
  </si>
  <si>
    <t>ASFALTOVÝ BETON PRO PODKLADNÍ VRSTVY ACP 16+, 16S</t>
  </si>
  <si>
    <t>plochu pro opravy výtluků uvažujeme v 20 % - přesný rozsah bude potvrzen na základě pasportu komunikací se souhlasem TDI.</t>
  </si>
  <si>
    <t>(4950 m*5,50 m*0,05 m)*0,20=272.250 [A]      tl. 50 mm</t>
  </si>
  <si>
    <t>914179</t>
  </si>
  <si>
    <t>DOPRAV ZNAČKY ZÁKL VEL HLINÍK FÓLIE TŘ 2 - NÁJEMNÉ</t>
  </si>
  <si>
    <t>KSDEN</t>
  </si>
  <si>
    <t>21 ks*180 dní =3 780.000 [A]</t>
  </si>
  <si>
    <t>položka zahrnuje sazbu za pronájem dopravních značek a zařízení, počet jednotek je určen jako součin počtu značek a počtu dní použití</t>
  </si>
  <si>
    <t>914279</t>
  </si>
  <si>
    <t>DOPRAV ZNAČKY ZVĚTŠ VEL HLINÍK FÓLIE TŘ 2 - NÁJEMNÉ</t>
  </si>
  <si>
    <t>7 ks *180 dní =1 260.000 [A]</t>
  </si>
  <si>
    <t>914379</t>
  </si>
  <si>
    <t>DOPRAV ZNAČ ZMENŠ VEL HLINÍK FÓLIE TŘ 2 - NÁJEMNÉ</t>
  </si>
  <si>
    <t>11 ks*180 dní=1 980.000 [A]</t>
  </si>
  <si>
    <t>914929</t>
  </si>
  <si>
    <t>SLOUPKY A STOJKY DZ Z OCEL TRUBEK DO PATKY NÁJEMNÉ</t>
  </si>
  <si>
    <t>39 ks *180 dní =7 020.000 [A]</t>
  </si>
  <si>
    <t>položka zahrnuje sazbu za pronájem dopravních značek a zařízení. Počet měrných jednotek se určí jako součin počtu sloupků a počtu dní použití</t>
  </si>
  <si>
    <t>SO 190</t>
  </si>
  <si>
    <t>Trvalé dopravní značení III/11437</t>
  </si>
  <si>
    <t>91228</t>
  </si>
  <si>
    <t>SMĚROVÉ SLOUPKY Z PLAST HMOT VČETNĚ ODRAZNÉHO PÁSKU</t>
  </si>
  <si>
    <t>50 ks =50.000 [A] směr.sloupky v.0.85m  
22 ks =22.000 [B] červené sloupky Z11g 
Celkem: A+B=72.000 [C]</t>
  </si>
  <si>
    <t>položka zahrnuje:  
- dodání a osazení sloupku včetně nutných zemních prací  
- vnitrostaveništní a mimostaveništní doprava  
- odrazky plastové nebo z retroreflexní fólie</t>
  </si>
  <si>
    <t>914121</t>
  </si>
  <si>
    <t>DOPRAVNÍ ZNAČKY ZÁKLADNÍ VELIKOSTI OCELOVÉ FÓLIE TŘ 1 - DODÁVKA A MONTÁŽ</t>
  </si>
  <si>
    <t>2xP1, 2xE2b</t>
  </si>
  <si>
    <t>4=4.000 [A]</t>
  </si>
  <si>
    <t>položka zahrnuje: 
- dodávku a montáž značek v požadovaném provedení</t>
  </si>
  <si>
    <t>915211</t>
  </si>
  <si>
    <t>VODOROVNÉ DOPRAVNÍ ZNAČENÍ PLASTEM HLADKÉ - DODÁVKA A POKLÁDKA</t>
  </si>
  <si>
    <t>Vodorovné dopravní značení plastem hladké - dodávka a pokládka VDZ - Bílá barva + Plast.</t>
  </si>
  <si>
    <t>odečteno digitálně 
300 m2 =300.000 [A]</t>
  </si>
  <si>
    <t>položka zahrnuje:  
- dodání a pokládku nátěrového materiálu (měří se pouze natíraná plocha)  
- předznačení a reflexní úpravu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</si>
</sst>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0+C10+C11+C12+C19+C20+C21</f>
      </c>
      <c r="D6" s="1"/>
      <c r="E6" s="1"/>
    </row>
    <row r="7" spans="1:5" ht="12.75" customHeight="1">
      <c r="A7" s="1"/>
      <c r="B7" s="4" t="s">
        <v>5</v>
      </c>
      <c r="C7" s="7">
        <f>0+E10+E11+E12+E19+E20+E21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000.1'!I3</f>
      </c>
      <c r="D10" s="21">
        <f>'SO 000.1'!O2</f>
      </c>
      <c r="E10" s="21">
        <f>C10+D10</f>
      </c>
    </row>
    <row r="11" spans="1:5" ht="12.75" customHeight="1">
      <c r="A11" s="20" t="s">
        <v>103</v>
      </c>
      <c r="B11" s="20" t="s">
        <v>104</v>
      </c>
      <c r="C11" s="21">
        <f>'SO 020'!I3</f>
      </c>
      <c r="D11" s="21">
        <f>'SO 020'!O2</f>
      </c>
      <c r="E11" s="21">
        <f>C11+D11</f>
      </c>
    </row>
    <row r="12" spans="1:5" ht="12.75" customHeight="1">
      <c r="A12" s="42" t="s">
        <v>121</v>
      </c>
      <c r="B12" s="42" t="s">
        <v>122</v>
      </c>
      <c r="C12" s="43">
        <f>0+C13+C14+C15+C16+C17+C18</f>
      </c>
      <c r="D12" s="43">
        <f>0+D13+D14+D15+D16+D17+D18</f>
      </c>
      <c r="E12" s="43">
        <f>0+E13+E14+E15+E16+E17+E18</f>
      </c>
    </row>
    <row r="13" spans="1:5" ht="12.75" customHeight="1">
      <c r="A13" s="20" t="s">
        <v>126</v>
      </c>
      <c r="B13" s="20" t="s">
        <v>125</v>
      </c>
      <c r="C13" s="21">
        <f>'SO 101_SO 101.1'!I3</f>
      </c>
      <c r="D13" s="21">
        <f>'SO 101_SO 101.1'!O2</f>
      </c>
      <c r="E13" s="21">
        <f>C13+D13</f>
      </c>
    </row>
    <row r="14" spans="1:5" ht="12.75" customHeight="1">
      <c r="A14" s="20" t="s">
        <v>198</v>
      </c>
      <c r="B14" s="20" t="s">
        <v>197</v>
      </c>
      <c r="C14" s="21">
        <f>'SO 101_SO 101.2'!I3</f>
      </c>
      <c r="D14" s="21">
        <f>'SO 101_SO 101.2'!O2</f>
      </c>
      <c r="E14" s="21">
        <f>C14+D14</f>
      </c>
    </row>
    <row r="15" spans="1:5" ht="12.75" customHeight="1">
      <c r="A15" s="20" t="s">
        <v>225</v>
      </c>
      <c r="B15" s="20" t="s">
        <v>224</v>
      </c>
      <c r="C15" s="21">
        <f>'SO 101_SO 101.3'!I3</f>
      </c>
      <c r="D15" s="21">
        <f>'SO 101_SO 101.3'!O2</f>
      </c>
      <c r="E15" s="21">
        <f>C15+D15</f>
      </c>
    </row>
    <row r="16" spans="1:5" ht="12.75" customHeight="1">
      <c r="A16" s="20" t="s">
        <v>242</v>
      </c>
      <c r="B16" s="20" t="s">
        <v>241</v>
      </c>
      <c r="C16" s="21">
        <f>'SO 101_SO 101.4'!I3</f>
      </c>
      <c r="D16" s="21">
        <f>'SO 101_SO 101.4'!O2</f>
      </c>
      <c r="E16" s="21">
        <f>C16+D16</f>
      </c>
    </row>
    <row r="17" spans="1:5" ht="12.75" customHeight="1">
      <c r="A17" s="20" t="s">
        <v>270</v>
      </c>
      <c r="B17" s="20" t="s">
        <v>269</v>
      </c>
      <c r="C17" s="21">
        <f>'SO 101_SO 101.5'!I3</f>
      </c>
      <c r="D17" s="21">
        <f>'SO 101_SO 101.5'!O2</f>
      </c>
      <c r="E17" s="21">
        <f>C17+D17</f>
      </c>
    </row>
    <row r="18" spans="1:5" ht="12.75" customHeight="1">
      <c r="A18" s="20" t="s">
        <v>318</v>
      </c>
      <c r="B18" s="20" t="s">
        <v>317</v>
      </c>
      <c r="C18" s="21">
        <f>'SO 101_SO 101.6'!I3</f>
      </c>
      <c r="D18" s="21">
        <f>'SO 101_SO 101.6'!O2</f>
      </c>
      <c r="E18" s="21">
        <f>C18+D18</f>
      </c>
    </row>
    <row r="19" spans="1:5" ht="12.75" customHeight="1">
      <c r="A19" s="20" t="s">
        <v>373</v>
      </c>
      <c r="B19" s="20" t="s">
        <v>374</v>
      </c>
      <c r="C19" s="21">
        <f>'SO 102'!I3</f>
      </c>
      <c r="D19" s="21">
        <f>'SO 102'!O2</f>
      </c>
      <c r="E19" s="21">
        <f>C19+D19</f>
      </c>
    </row>
    <row r="20" spans="1:5" ht="12.75" customHeight="1">
      <c r="A20" s="20" t="s">
        <v>380</v>
      </c>
      <c r="B20" s="20" t="s">
        <v>381</v>
      </c>
      <c r="C20" s="21">
        <f>'SO 180'!I3</f>
      </c>
      <c r="D20" s="21">
        <f>'SO 180'!O2</f>
      </c>
      <c r="E20" s="21">
        <f>C20+D20</f>
      </c>
    </row>
    <row r="21" spans="1:5" ht="12.75" customHeight="1">
      <c r="A21" s="20" t="s">
        <v>423</v>
      </c>
      <c r="B21" s="20" t="s">
        <v>424</v>
      </c>
      <c r="C21" s="21">
        <f>'SO 190'!I3</f>
      </c>
      <c r="D21" s="21">
        <f>'SO 190'!O2</f>
      </c>
      <c r="E21" s="21">
        <f>C21+D21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373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373</v>
      </c>
      <c r="D4" s="6"/>
      <c r="E4" s="18" t="s">
        <v>374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105</v>
      </c>
      <c r="D9" s="25" t="s">
        <v>55</v>
      </c>
      <c r="E9" s="30" t="s">
        <v>106</v>
      </c>
      <c r="F9" s="31" t="s">
        <v>107</v>
      </c>
      <c r="G9" s="32">
        <v>438.14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12.75">
      <c r="A11" s="36" t="s">
        <v>52</v>
      </c>
      <c r="E11" s="37" t="s">
        <v>375</v>
      </c>
    </row>
    <row r="12" spans="1:5" ht="25.5">
      <c r="A12" t="s">
        <v>54</v>
      </c>
      <c r="E12" s="35" t="s">
        <v>109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110</v>
      </c>
      <c r="F13" s="6"/>
      <c r="G13" s="6"/>
      <c r="H13" s="6"/>
      <c r="I13" s="41">
        <f>0+Q13</f>
      </c>
      <c r="O13">
        <f>0+R13</f>
      </c>
      <c r="Q13">
        <f>0+I14</f>
      </c>
      <c r="R13">
        <f>0+O14</f>
      </c>
    </row>
    <row r="14" spans="1:16" ht="12.75">
      <c r="A14" s="25" t="s">
        <v>45</v>
      </c>
      <c r="B14" s="29" t="s">
        <v>23</v>
      </c>
      <c r="C14" s="29" t="s">
        <v>376</v>
      </c>
      <c r="D14" s="25" t="s">
        <v>55</v>
      </c>
      <c r="E14" s="30" t="s">
        <v>377</v>
      </c>
      <c r="F14" s="31" t="s">
        <v>130</v>
      </c>
      <c r="G14" s="32">
        <v>230.6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378</v>
      </c>
    </row>
    <row r="16" spans="1:5" ht="51">
      <c r="A16" s="36" t="s">
        <v>52</v>
      </c>
      <c r="E16" s="37" t="s">
        <v>379</v>
      </c>
    </row>
    <row r="17" spans="1:5" ht="63.75">
      <c r="A17" t="s">
        <v>54</v>
      </c>
      <c r="E17" s="35" t="s">
        <v>332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0+O8+O17+O26+O47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380</v>
      </c>
      <c r="I3" s="38">
        <f>0+I8+I17+I26+I47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380</v>
      </c>
      <c r="D4" s="6"/>
      <c r="E4" s="18" t="s">
        <v>381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382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383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384</v>
      </c>
    </row>
    <row r="15" spans="1:5" ht="12.75">
      <c r="A15" s="36" t="s">
        <v>52</v>
      </c>
      <c r="E15" s="37" t="s">
        <v>62</v>
      </c>
    </row>
    <row r="16" spans="1:5" ht="12.75">
      <c r="A16" t="s">
        <v>54</v>
      </c>
      <c r="E16" s="35" t="s">
        <v>55</v>
      </c>
    </row>
    <row r="17" spans="1:18" ht="12.75" customHeight="1">
      <c r="A17" s="6" t="s">
        <v>43</v>
      </c>
      <c r="B17" s="6"/>
      <c r="C17" s="40" t="s">
        <v>29</v>
      </c>
      <c r="D17" s="6"/>
      <c r="E17" s="27" t="s">
        <v>110</v>
      </c>
      <c r="F17" s="6"/>
      <c r="G17" s="6"/>
      <c r="H17" s="6"/>
      <c r="I17" s="41">
        <f>0+Q17</f>
      </c>
      <c r="O17">
        <f>0+R17</f>
      </c>
      <c r="Q17">
        <f>0+I18+I22</f>
      </c>
      <c r="R17">
        <f>0+O18+O22</f>
      </c>
    </row>
    <row r="18" spans="1:16" ht="12.75">
      <c r="A18" s="25" t="s">
        <v>45</v>
      </c>
      <c r="B18" s="29" t="s">
        <v>22</v>
      </c>
      <c r="C18" s="29" t="s">
        <v>246</v>
      </c>
      <c r="D18" s="25" t="s">
        <v>55</v>
      </c>
      <c r="E18" s="30" t="s">
        <v>247</v>
      </c>
      <c r="F18" s="31" t="s">
        <v>130</v>
      </c>
      <c r="G18" s="32">
        <v>272.25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385</v>
      </c>
    </row>
    <row r="20" spans="1:5" ht="25.5">
      <c r="A20" s="36" t="s">
        <v>52</v>
      </c>
      <c r="E20" s="37" t="s">
        <v>386</v>
      </c>
    </row>
    <row r="21" spans="1:5" ht="63.75">
      <c r="A21" t="s">
        <v>54</v>
      </c>
      <c r="E21" s="35" t="s">
        <v>132</v>
      </c>
    </row>
    <row r="22" spans="1:16" ht="12.75">
      <c r="A22" s="25" t="s">
        <v>45</v>
      </c>
      <c r="B22" s="29" t="s">
        <v>33</v>
      </c>
      <c r="C22" s="29" t="s">
        <v>250</v>
      </c>
      <c r="D22" s="25" t="s">
        <v>55</v>
      </c>
      <c r="E22" s="30" t="s">
        <v>251</v>
      </c>
      <c r="F22" s="31" t="s">
        <v>130</v>
      </c>
      <c r="G22" s="32">
        <v>74.25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387</v>
      </c>
    </row>
    <row r="24" spans="1:5" ht="12.75">
      <c r="A24" s="36" t="s">
        <v>52</v>
      </c>
      <c r="E24" s="37" t="s">
        <v>388</v>
      </c>
    </row>
    <row r="25" spans="1:5" ht="25.5">
      <c r="A25" t="s">
        <v>54</v>
      </c>
      <c r="E25" s="35" t="s">
        <v>253</v>
      </c>
    </row>
    <row r="26" spans="1:18" ht="12.75" customHeight="1">
      <c r="A26" s="6" t="s">
        <v>43</v>
      </c>
      <c r="B26" s="6"/>
      <c r="C26" s="40" t="s">
        <v>35</v>
      </c>
      <c r="D26" s="6"/>
      <c r="E26" s="27" t="s">
        <v>149</v>
      </c>
      <c r="F26" s="6"/>
      <c r="G26" s="6"/>
      <c r="H26" s="6"/>
      <c r="I26" s="41">
        <f>0+Q26</f>
      </c>
      <c r="O26">
        <f>0+R26</f>
      </c>
      <c r="Q26">
        <f>0+I27+I31+I35+I39+I43</f>
      </c>
      <c r="R26">
        <f>0+O27+O31+O35+O39+O43</f>
      </c>
    </row>
    <row r="27" spans="1:16" ht="12.75">
      <c r="A27" s="25" t="s">
        <v>45</v>
      </c>
      <c r="B27" s="29" t="s">
        <v>35</v>
      </c>
      <c r="C27" s="29" t="s">
        <v>389</v>
      </c>
      <c r="D27" s="25" t="s">
        <v>55</v>
      </c>
      <c r="E27" s="30" t="s">
        <v>390</v>
      </c>
      <c r="F27" s="31" t="s">
        <v>130</v>
      </c>
      <c r="G27" s="32">
        <v>74.25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25.5">
      <c r="A28" s="34" t="s">
        <v>50</v>
      </c>
      <c r="E28" s="35" t="s">
        <v>391</v>
      </c>
    </row>
    <row r="29" spans="1:5" ht="12.75">
      <c r="A29" s="36" t="s">
        <v>52</v>
      </c>
      <c r="E29" s="37" t="s">
        <v>392</v>
      </c>
    </row>
    <row r="30" spans="1:5" ht="102">
      <c r="A30" t="s">
        <v>54</v>
      </c>
      <c r="E30" s="35" t="s">
        <v>393</v>
      </c>
    </row>
    <row r="31" spans="1:16" ht="12.75">
      <c r="A31" s="25" t="s">
        <v>45</v>
      </c>
      <c r="B31" s="29" t="s">
        <v>37</v>
      </c>
      <c r="C31" s="29" t="s">
        <v>160</v>
      </c>
      <c r="D31" s="25" t="s">
        <v>55</v>
      </c>
      <c r="E31" s="30" t="s">
        <v>161</v>
      </c>
      <c r="F31" s="31" t="s">
        <v>113</v>
      </c>
      <c r="G31" s="32">
        <v>5445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38.25">
      <c r="A32" s="34" t="s">
        <v>50</v>
      </c>
      <c r="E32" s="35" t="s">
        <v>394</v>
      </c>
    </row>
    <row r="33" spans="1:5" ht="12.75">
      <c r="A33" s="36" t="s">
        <v>52</v>
      </c>
      <c r="E33" s="37" t="s">
        <v>395</v>
      </c>
    </row>
    <row r="34" spans="1:5" ht="51">
      <c r="A34" t="s">
        <v>54</v>
      </c>
      <c r="E34" s="35" t="s">
        <v>164</v>
      </c>
    </row>
    <row r="35" spans="1:16" ht="12.75">
      <c r="A35" s="25" t="s">
        <v>45</v>
      </c>
      <c r="B35" s="29" t="s">
        <v>77</v>
      </c>
      <c r="C35" s="29" t="s">
        <v>396</v>
      </c>
      <c r="D35" s="25" t="s">
        <v>55</v>
      </c>
      <c r="E35" s="30" t="s">
        <v>397</v>
      </c>
      <c r="F35" s="31" t="s">
        <v>113</v>
      </c>
      <c r="G35" s="32">
        <v>5445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38.25">
      <c r="A36" s="34" t="s">
        <v>50</v>
      </c>
      <c r="E36" s="35" t="s">
        <v>398</v>
      </c>
    </row>
    <row r="37" spans="1:5" ht="12.75">
      <c r="A37" s="36" t="s">
        <v>52</v>
      </c>
      <c r="E37" s="37" t="s">
        <v>399</v>
      </c>
    </row>
    <row r="38" spans="1:5" ht="51">
      <c r="A38" t="s">
        <v>54</v>
      </c>
      <c r="E38" s="35" t="s">
        <v>164</v>
      </c>
    </row>
    <row r="39" spans="1:16" ht="12.75">
      <c r="A39" s="25" t="s">
        <v>45</v>
      </c>
      <c r="B39" s="29" t="s">
        <v>83</v>
      </c>
      <c r="C39" s="29" t="s">
        <v>400</v>
      </c>
      <c r="D39" s="25" t="s">
        <v>55</v>
      </c>
      <c r="E39" s="30" t="s">
        <v>401</v>
      </c>
      <c r="F39" s="31" t="s">
        <v>130</v>
      </c>
      <c r="G39" s="32">
        <v>272.25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25.5">
      <c r="A40" s="34" t="s">
        <v>50</v>
      </c>
      <c r="E40" s="35" t="s">
        <v>402</v>
      </c>
    </row>
    <row r="41" spans="1:5" ht="12.75">
      <c r="A41" s="36" t="s">
        <v>52</v>
      </c>
      <c r="E41" s="37" t="s">
        <v>403</v>
      </c>
    </row>
    <row r="42" spans="1:5" ht="140.25">
      <c r="A42" t="s">
        <v>54</v>
      </c>
      <c r="E42" s="35" t="s">
        <v>177</v>
      </c>
    </row>
    <row r="43" spans="1:16" ht="12.75">
      <c r="A43" s="25" t="s">
        <v>45</v>
      </c>
      <c r="B43" s="29" t="s">
        <v>40</v>
      </c>
      <c r="C43" s="29" t="s">
        <v>404</v>
      </c>
      <c r="D43" s="25" t="s">
        <v>55</v>
      </c>
      <c r="E43" s="30" t="s">
        <v>405</v>
      </c>
      <c r="F43" s="31" t="s">
        <v>130</v>
      </c>
      <c r="G43" s="32">
        <v>272.25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25.5">
      <c r="A44" s="34" t="s">
        <v>50</v>
      </c>
      <c r="E44" s="35" t="s">
        <v>406</v>
      </c>
    </row>
    <row r="45" spans="1:5" ht="12.75">
      <c r="A45" s="36" t="s">
        <v>52</v>
      </c>
      <c r="E45" s="37" t="s">
        <v>407</v>
      </c>
    </row>
    <row r="46" spans="1:5" ht="140.25">
      <c r="A46" t="s">
        <v>54</v>
      </c>
      <c r="E46" s="35" t="s">
        <v>177</v>
      </c>
    </row>
    <row r="47" spans="1:18" ht="12.75" customHeight="1">
      <c r="A47" s="6" t="s">
        <v>43</v>
      </c>
      <c r="B47" s="6"/>
      <c r="C47" s="40" t="s">
        <v>40</v>
      </c>
      <c r="D47" s="6"/>
      <c r="E47" s="27" t="s">
        <v>189</v>
      </c>
      <c r="F47" s="6"/>
      <c r="G47" s="6"/>
      <c r="H47" s="6"/>
      <c r="I47" s="41">
        <f>0+Q47</f>
      </c>
      <c r="O47">
        <f>0+R47</f>
      </c>
      <c r="Q47">
        <f>0+I48+I52+I56+I60</f>
      </c>
      <c r="R47">
        <f>0+O48+O52+O56+O60</f>
      </c>
    </row>
    <row r="48" spans="1:16" ht="12.75">
      <c r="A48" s="25" t="s">
        <v>45</v>
      </c>
      <c r="B48" s="29" t="s">
        <v>42</v>
      </c>
      <c r="C48" s="29" t="s">
        <v>408</v>
      </c>
      <c r="D48" s="25" t="s">
        <v>55</v>
      </c>
      <c r="E48" s="30" t="s">
        <v>409</v>
      </c>
      <c r="F48" s="31" t="s">
        <v>410</v>
      </c>
      <c r="G48" s="32">
        <v>3780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12.75">
      <c r="A49" s="34" t="s">
        <v>50</v>
      </c>
      <c r="E49" s="35" t="s">
        <v>55</v>
      </c>
    </row>
    <row r="50" spans="1:5" ht="12.75">
      <c r="A50" s="36" t="s">
        <v>52</v>
      </c>
      <c r="E50" s="37" t="s">
        <v>411</v>
      </c>
    </row>
    <row r="51" spans="1:5" ht="25.5">
      <c r="A51" t="s">
        <v>54</v>
      </c>
      <c r="E51" s="35" t="s">
        <v>412</v>
      </c>
    </row>
    <row r="52" spans="1:16" ht="12.75">
      <c r="A52" s="25" t="s">
        <v>45</v>
      </c>
      <c r="B52" s="29" t="s">
        <v>93</v>
      </c>
      <c r="C52" s="29" t="s">
        <v>413</v>
      </c>
      <c r="D52" s="25" t="s">
        <v>55</v>
      </c>
      <c r="E52" s="30" t="s">
        <v>414</v>
      </c>
      <c r="F52" s="31" t="s">
        <v>410</v>
      </c>
      <c r="G52" s="32">
        <v>1260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12.75">
      <c r="A53" s="34" t="s">
        <v>50</v>
      </c>
      <c r="E53" s="35" t="s">
        <v>55</v>
      </c>
    </row>
    <row r="54" spans="1:5" ht="12.75">
      <c r="A54" s="36" t="s">
        <v>52</v>
      </c>
      <c r="E54" s="37" t="s">
        <v>415</v>
      </c>
    </row>
    <row r="55" spans="1:5" ht="25.5">
      <c r="A55" t="s">
        <v>54</v>
      </c>
      <c r="E55" s="35" t="s">
        <v>412</v>
      </c>
    </row>
    <row r="56" spans="1:16" ht="12.75">
      <c r="A56" s="25" t="s">
        <v>45</v>
      </c>
      <c r="B56" s="29" t="s">
        <v>98</v>
      </c>
      <c r="C56" s="29" t="s">
        <v>416</v>
      </c>
      <c r="D56" s="25" t="s">
        <v>55</v>
      </c>
      <c r="E56" s="30" t="s">
        <v>417</v>
      </c>
      <c r="F56" s="31" t="s">
        <v>410</v>
      </c>
      <c r="G56" s="32">
        <v>1980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55</v>
      </c>
    </row>
    <row r="58" spans="1:5" ht="12.75">
      <c r="A58" s="36" t="s">
        <v>52</v>
      </c>
      <c r="E58" s="37" t="s">
        <v>418</v>
      </c>
    </row>
    <row r="59" spans="1:5" ht="25.5">
      <c r="A59" t="s">
        <v>54</v>
      </c>
      <c r="E59" s="35" t="s">
        <v>412</v>
      </c>
    </row>
    <row r="60" spans="1:16" ht="12.75">
      <c r="A60" s="25" t="s">
        <v>45</v>
      </c>
      <c r="B60" s="29" t="s">
        <v>178</v>
      </c>
      <c r="C60" s="29" t="s">
        <v>419</v>
      </c>
      <c r="D60" s="25" t="s">
        <v>55</v>
      </c>
      <c r="E60" s="30" t="s">
        <v>420</v>
      </c>
      <c r="F60" s="31" t="s">
        <v>410</v>
      </c>
      <c r="G60" s="32">
        <v>7020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55</v>
      </c>
    </row>
    <row r="62" spans="1:5" ht="12.75">
      <c r="A62" s="36" t="s">
        <v>52</v>
      </c>
      <c r="E62" s="37" t="s">
        <v>421</v>
      </c>
    </row>
    <row r="63" spans="1:5" ht="25.5">
      <c r="A63" t="s">
        <v>54</v>
      </c>
      <c r="E63" s="35" t="s">
        <v>422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423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423</v>
      </c>
      <c r="D4" s="6"/>
      <c r="E4" s="18" t="s">
        <v>424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189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29</v>
      </c>
      <c r="C9" s="29" t="s">
        <v>425</v>
      </c>
      <c r="D9" s="25" t="s">
        <v>55</v>
      </c>
      <c r="E9" s="30" t="s">
        <v>426</v>
      </c>
      <c r="F9" s="31" t="s">
        <v>80</v>
      </c>
      <c r="G9" s="32">
        <v>72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51">
      <c r="A11" s="36" t="s">
        <v>52</v>
      </c>
      <c r="E11" s="37" t="s">
        <v>427</v>
      </c>
    </row>
    <row r="12" spans="1:5" ht="51">
      <c r="A12" t="s">
        <v>54</v>
      </c>
      <c r="E12" s="35" t="s">
        <v>428</v>
      </c>
    </row>
    <row r="13" spans="1:16" ht="25.5">
      <c r="A13" s="25" t="s">
        <v>45</v>
      </c>
      <c r="B13" s="29" t="s">
        <v>23</v>
      </c>
      <c r="C13" s="29" t="s">
        <v>429</v>
      </c>
      <c r="D13" s="25" t="s">
        <v>55</v>
      </c>
      <c r="E13" s="30" t="s">
        <v>430</v>
      </c>
      <c r="F13" s="31" t="s">
        <v>80</v>
      </c>
      <c r="G13" s="32">
        <v>4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431</v>
      </c>
    </row>
    <row r="15" spans="1:5" ht="12.75">
      <c r="A15" s="36" t="s">
        <v>52</v>
      </c>
      <c r="E15" s="37" t="s">
        <v>432</v>
      </c>
    </row>
    <row r="16" spans="1:5" ht="25.5">
      <c r="A16" t="s">
        <v>54</v>
      </c>
      <c r="E16" s="35" t="s">
        <v>433</v>
      </c>
    </row>
    <row r="17" spans="1:16" ht="25.5">
      <c r="A17" s="25" t="s">
        <v>45</v>
      </c>
      <c r="B17" s="29" t="s">
        <v>22</v>
      </c>
      <c r="C17" s="29" t="s">
        <v>434</v>
      </c>
      <c r="D17" s="25" t="s">
        <v>55</v>
      </c>
      <c r="E17" s="30" t="s">
        <v>435</v>
      </c>
      <c r="F17" s="31" t="s">
        <v>113</v>
      </c>
      <c r="G17" s="32">
        <v>300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436</v>
      </c>
    </row>
    <row r="19" spans="1:5" ht="25.5">
      <c r="A19" s="36" t="s">
        <v>52</v>
      </c>
      <c r="E19" s="37" t="s">
        <v>437</v>
      </c>
    </row>
    <row r="20" spans="1:5" ht="38.25">
      <c r="A20" t="s">
        <v>54</v>
      </c>
      <c r="E20" s="35" t="s">
        <v>438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38.25">
      <c r="A10" s="34" t="s">
        <v>50</v>
      </c>
      <c r="E10" s="35" t="s">
        <v>51</v>
      </c>
    </row>
    <row r="11" spans="1:5" ht="12.75">
      <c r="A11" s="36" t="s">
        <v>52</v>
      </c>
      <c r="E11" s="37" t="s">
        <v>53</v>
      </c>
    </row>
    <row r="12" spans="1:5" ht="12.75">
      <c r="A12" t="s">
        <v>54</v>
      </c>
      <c r="E12" s="35" t="s">
        <v>55</v>
      </c>
    </row>
    <row r="13" spans="1:16" ht="12.75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58</v>
      </c>
    </row>
    <row r="15" spans="1:5" ht="12.75">
      <c r="A15" s="36" t="s">
        <v>52</v>
      </c>
      <c r="E15" s="37" t="s">
        <v>53</v>
      </c>
    </row>
    <row r="16" spans="1:5" ht="12.75">
      <c r="A16" t="s">
        <v>54</v>
      </c>
      <c r="E16" s="35" t="s">
        <v>55</v>
      </c>
    </row>
    <row r="17" spans="1:16" ht="12.75">
      <c r="A17" s="25" t="s">
        <v>45</v>
      </c>
      <c r="B17" s="29" t="s">
        <v>22</v>
      </c>
      <c r="C17" s="29" t="s">
        <v>59</v>
      </c>
      <c r="D17" s="25" t="s">
        <v>55</v>
      </c>
      <c r="E17" s="30" t="s">
        <v>60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25.5">
      <c r="A18" s="34" t="s">
        <v>50</v>
      </c>
      <c r="E18" s="35" t="s">
        <v>61</v>
      </c>
    </row>
    <row r="19" spans="1:5" ht="12.75">
      <c r="A19" s="36" t="s">
        <v>52</v>
      </c>
      <c r="E19" s="37" t="s">
        <v>62</v>
      </c>
    </row>
    <row r="20" spans="1:5" ht="12.75">
      <c r="A20" t="s">
        <v>54</v>
      </c>
      <c r="E20" s="35" t="s">
        <v>63</v>
      </c>
    </row>
    <row r="21" spans="1:16" ht="12.75">
      <c r="A21" s="25" t="s">
        <v>45</v>
      </c>
      <c r="B21" s="29" t="s">
        <v>33</v>
      </c>
      <c r="C21" s="29" t="s">
        <v>64</v>
      </c>
      <c r="D21" s="25" t="s">
        <v>55</v>
      </c>
      <c r="E21" s="30" t="s">
        <v>65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55</v>
      </c>
    </row>
    <row r="23" spans="1:5" ht="12.75">
      <c r="A23" s="36" t="s">
        <v>52</v>
      </c>
      <c r="E23" s="37" t="s">
        <v>53</v>
      </c>
    </row>
    <row r="24" spans="1:5" ht="12.75">
      <c r="A24" t="s">
        <v>54</v>
      </c>
      <c r="E24" s="35" t="s">
        <v>66</v>
      </c>
    </row>
    <row r="25" spans="1:16" ht="12.75">
      <c r="A25" s="25" t="s">
        <v>45</v>
      </c>
      <c r="B25" s="29" t="s">
        <v>35</v>
      </c>
      <c r="C25" s="29" t="s">
        <v>67</v>
      </c>
      <c r="D25" s="25" t="s">
        <v>55</v>
      </c>
      <c r="E25" s="30" t="s">
        <v>68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69</v>
      </c>
    </row>
    <row r="27" spans="1:5" ht="12.75">
      <c r="A27" s="36" t="s">
        <v>52</v>
      </c>
      <c r="E27" s="37" t="s">
        <v>70</v>
      </c>
    </row>
    <row r="28" spans="1:5" ht="38.25">
      <c r="A28" t="s">
        <v>54</v>
      </c>
      <c r="E28" s="35" t="s">
        <v>71</v>
      </c>
    </row>
    <row r="29" spans="1:16" ht="12.75">
      <c r="A29" s="25" t="s">
        <v>45</v>
      </c>
      <c r="B29" s="29" t="s">
        <v>37</v>
      </c>
      <c r="C29" s="29" t="s">
        <v>72</v>
      </c>
      <c r="D29" s="25" t="s">
        <v>55</v>
      </c>
      <c r="E29" s="30" t="s">
        <v>73</v>
      </c>
      <c r="F29" s="31" t="s">
        <v>74</v>
      </c>
      <c r="G29" s="32">
        <v>1.14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55</v>
      </c>
    </row>
    <row r="31" spans="1:5" ht="12.75">
      <c r="A31" s="36" t="s">
        <v>52</v>
      </c>
      <c r="E31" s="37" t="s">
        <v>75</v>
      </c>
    </row>
    <row r="32" spans="1:5" ht="12.75">
      <c r="A32" t="s">
        <v>54</v>
      </c>
      <c r="E32" s="35" t="s">
        <v>76</v>
      </c>
    </row>
    <row r="33" spans="1:16" ht="12.75">
      <c r="A33" s="25" t="s">
        <v>45</v>
      </c>
      <c r="B33" s="29" t="s">
        <v>77</v>
      </c>
      <c r="C33" s="29" t="s">
        <v>78</v>
      </c>
      <c r="D33" s="25" t="s">
        <v>47</v>
      </c>
      <c r="E33" s="30" t="s">
        <v>79</v>
      </c>
      <c r="F33" s="31" t="s">
        <v>80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81</v>
      </c>
    </row>
    <row r="35" spans="1:5" ht="12.75">
      <c r="A35" s="36" t="s">
        <v>52</v>
      </c>
      <c r="E35" s="37" t="s">
        <v>82</v>
      </c>
    </row>
    <row r="36" spans="1:5" ht="12.75">
      <c r="A36" t="s">
        <v>54</v>
      </c>
      <c r="E36" s="35" t="s">
        <v>76</v>
      </c>
    </row>
    <row r="37" spans="1:16" ht="12.75">
      <c r="A37" s="25" t="s">
        <v>45</v>
      </c>
      <c r="B37" s="29" t="s">
        <v>83</v>
      </c>
      <c r="C37" s="29" t="s">
        <v>84</v>
      </c>
      <c r="D37" s="25" t="s">
        <v>55</v>
      </c>
      <c r="E37" s="30" t="s">
        <v>85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55</v>
      </c>
    </row>
    <row r="39" spans="1:5" ht="12.75">
      <c r="A39" s="36" t="s">
        <v>52</v>
      </c>
      <c r="E39" s="37" t="s">
        <v>62</v>
      </c>
    </row>
    <row r="40" spans="1:5" ht="12.75">
      <c r="A40" t="s">
        <v>54</v>
      </c>
      <c r="E40" s="35" t="s">
        <v>76</v>
      </c>
    </row>
    <row r="41" spans="1:16" ht="12.75">
      <c r="A41" s="25" t="s">
        <v>45</v>
      </c>
      <c r="B41" s="29" t="s">
        <v>40</v>
      </c>
      <c r="C41" s="29" t="s">
        <v>86</v>
      </c>
      <c r="D41" s="25" t="s">
        <v>55</v>
      </c>
      <c r="E41" s="30" t="s">
        <v>87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25.5">
      <c r="A42" s="34" t="s">
        <v>50</v>
      </c>
      <c r="E42" s="35" t="s">
        <v>88</v>
      </c>
    </row>
    <row r="43" spans="1:5" ht="12.75">
      <c r="A43" s="36" t="s">
        <v>52</v>
      </c>
      <c r="E43" s="37" t="s">
        <v>53</v>
      </c>
    </row>
    <row r="44" spans="1:5" ht="12.75">
      <c r="A44" t="s">
        <v>54</v>
      </c>
      <c r="E44" s="35" t="s">
        <v>76</v>
      </c>
    </row>
    <row r="45" spans="1:16" ht="12.75">
      <c r="A45" s="25" t="s">
        <v>45</v>
      </c>
      <c r="B45" s="29" t="s">
        <v>42</v>
      </c>
      <c r="C45" s="29" t="s">
        <v>89</v>
      </c>
      <c r="D45" s="25" t="s">
        <v>55</v>
      </c>
      <c r="E45" s="30" t="s">
        <v>90</v>
      </c>
      <c r="F45" s="31" t="s">
        <v>80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02">
      <c r="A46" s="34" t="s">
        <v>50</v>
      </c>
      <c r="E46" s="35" t="s">
        <v>91</v>
      </c>
    </row>
    <row r="47" spans="1:5" ht="12.75">
      <c r="A47" s="36" t="s">
        <v>52</v>
      </c>
      <c r="E47" s="37" t="s">
        <v>53</v>
      </c>
    </row>
    <row r="48" spans="1:5" ht="89.25">
      <c r="A48" t="s">
        <v>54</v>
      </c>
      <c r="E48" s="35" t="s">
        <v>92</v>
      </c>
    </row>
    <row r="49" spans="1:16" ht="12.75">
      <c r="A49" s="25" t="s">
        <v>45</v>
      </c>
      <c r="B49" s="29" t="s">
        <v>93</v>
      </c>
      <c r="C49" s="29" t="s">
        <v>94</v>
      </c>
      <c r="D49" s="25" t="s">
        <v>55</v>
      </c>
      <c r="E49" s="30" t="s">
        <v>95</v>
      </c>
      <c r="F49" s="31" t="s">
        <v>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38.25">
      <c r="A50" s="34" t="s">
        <v>50</v>
      </c>
      <c r="E50" s="35" t="s">
        <v>96</v>
      </c>
    </row>
    <row r="51" spans="1:5" ht="12.75">
      <c r="A51" s="36" t="s">
        <v>52</v>
      </c>
      <c r="E51" s="37" t="s">
        <v>62</v>
      </c>
    </row>
    <row r="52" spans="1:5" ht="25.5">
      <c r="A52" t="s">
        <v>54</v>
      </c>
      <c r="E52" s="35" t="s">
        <v>97</v>
      </c>
    </row>
    <row r="53" spans="1:16" ht="12.75">
      <c r="A53" s="25" t="s">
        <v>45</v>
      </c>
      <c r="B53" s="29" t="s">
        <v>98</v>
      </c>
      <c r="C53" s="29" t="s">
        <v>99</v>
      </c>
      <c r="D53" s="25" t="s">
        <v>55</v>
      </c>
      <c r="E53" s="30" t="s">
        <v>100</v>
      </c>
      <c r="F53" s="31" t="s">
        <v>49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101</v>
      </c>
    </row>
    <row r="55" spans="1:5" ht="12.75">
      <c r="A55" s="36" t="s">
        <v>52</v>
      </c>
      <c r="E55" s="37" t="s">
        <v>53</v>
      </c>
    </row>
    <row r="56" spans="1:5" ht="12.75">
      <c r="A56" t="s">
        <v>54</v>
      </c>
      <c r="E56" s="35" t="s">
        <v>102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</v>
      </c>
      <c r="I3" s="38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103</v>
      </c>
      <c r="D4" s="6"/>
      <c r="E4" s="18" t="s">
        <v>104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105</v>
      </c>
      <c r="D9" s="25" t="s">
        <v>55</v>
      </c>
      <c r="E9" s="30" t="s">
        <v>106</v>
      </c>
      <c r="F9" s="31" t="s">
        <v>107</v>
      </c>
      <c r="G9" s="32">
        <v>1.575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55</v>
      </c>
    </row>
    <row r="11" spans="1:5" ht="12.75">
      <c r="A11" s="36" t="s">
        <v>52</v>
      </c>
      <c r="E11" s="37" t="s">
        <v>108</v>
      </c>
    </row>
    <row r="12" spans="1:5" ht="25.5">
      <c r="A12" t="s">
        <v>54</v>
      </c>
      <c r="E12" s="35" t="s">
        <v>109</v>
      </c>
    </row>
    <row r="13" spans="1:18" ht="12.75" customHeight="1">
      <c r="A13" s="6" t="s">
        <v>43</v>
      </c>
      <c r="B13" s="6"/>
      <c r="C13" s="40" t="s">
        <v>29</v>
      </c>
      <c r="D13" s="6"/>
      <c r="E13" s="27" t="s">
        <v>110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111</v>
      </c>
      <c r="D14" s="25" t="s">
        <v>55</v>
      </c>
      <c r="E14" s="30" t="s">
        <v>112</v>
      </c>
      <c r="F14" s="31" t="s">
        <v>113</v>
      </c>
      <c r="G14" s="32">
        <v>5.25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55</v>
      </c>
    </row>
    <row r="16" spans="1:5" ht="12.75">
      <c r="A16" s="36" t="s">
        <v>52</v>
      </c>
      <c r="E16" s="37" t="s">
        <v>114</v>
      </c>
    </row>
    <row r="17" spans="1:5" ht="38.25">
      <c r="A17" t="s">
        <v>54</v>
      </c>
      <c r="E17" s="35" t="s">
        <v>115</v>
      </c>
    </row>
    <row r="18" spans="1:16" ht="12.75">
      <c r="A18" s="25" t="s">
        <v>45</v>
      </c>
      <c r="B18" s="29" t="s">
        <v>22</v>
      </c>
      <c r="C18" s="29" t="s">
        <v>116</v>
      </c>
      <c r="D18" s="25" t="s">
        <v>55</v>
      </c>
      <c r="E18" s="30" t="s">
        <v>117</v>
      </c>
      <c r="F18" s="31" t="s">
        <v>113</v>
      </c>
      <c r="G18" s="32">
        <v>100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55</v>
      </c>
    </row>
    <row r="20" spans="1:5" ht="12.75">
      <c r="A20" s="36" t="s">
        <v>52</v>
      </c>
      <c r="E20" s="37" t="s">
        <v>118</v>
      </c>
    </row>
    <row r="21" spans="1:5" ht="38.25">
      <c r="A21" t="s">
        <v>54</v>
      </c>
      <c r="E21" s="35" t="s">
        <v>119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0+O9+O14+O35+O68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124</v>
      </c>
      <c r="I3" s="38">
        <f>0+I9+I14+I35+I68</f>
      </c>
      <c r="O3" t="s">
        <v>19</v>
      </c>
      <c r="P3" t="s">
        <v>23</v>
      </c>
    </row>
    <row r="4" spans="1:16" ht="15" customHeight="1">
      <c r="A4" t="s">
        <v>17</v>
      </c>
      <c r="B4" s="12" t="s">
        <v>120</v>
      </c>
      <c r="C4" s="13" t="s">
        <v>121</v>
      </c>
      <c r="D4" s="1"/>
      <c r="E4" s="14" t="s">
        <v>122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123</v>
      </c>
      <c r="B5" s="16" t="s">
        <v>18</v>
      </c>
      <c r="C5" s="17" t="s">
        <v>124</v>
      </c>
      <c r="D5" s="6"/>
      <c r="E5" s="18" t="s">
        <v>125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105</v>
      </c>
      <c r="D10" s="25" t="s">
        <v>55</v>
      </c>
      <c r="E10" s="30" t="s">
        <v>106</v>
      </c>
      <c r="F10" s="31" t="s">
        <v>107</v>
      </c>
      <c r="G10" s="32">
        <v>169.48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55</v>
      </c>
    </row>
    <row r="12" spans="1:5" ht="12.75">
      <c r="A12" s="36" t="s">
        <v>52</v>
      </c>
      <c r="E12" s="37" t="s">
        <v>127</v>
      </c>
    </row>
    <row r="13" spans="1:5" ht="25.5">
      <c r="A13" t="s">
        <v>54</v>
      </c>
      <c r="E13" s="35" t="s">
        <v>109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110</v>
      </c>
      <c r="F14" s="6"/>
      <c r="G14" s="6"/>
      <c r="H14" s="6"/>
      <c r="I14" s="41">
        <f>0+Q14</f>
      </c>
      <c r="O14">
        <f>0+R14</f>
      </c>
      <c r="Q14">
        <f>0+I15+I19+I23+I27+I31</f>
      </c>
      <c r="R14">
        <f>0+O15+O19+O23+O27+O31</f>
      </c>
    </row>
    <row r="15" spans="1:16" ht="25.5">
      <c r="A15" s="25" t="s">
        <v>45</v>
      </c>
      <c r="B15" s="29" t="s">
        <v>23</v>
      </c>
      <c r="C15" s="29" t="s">
        <v>128</v>
      </c>
      <c r="D15" s="25" t="s">
        <v>55</v>
      </c>
      <c r="E15" s="30" t="s">
        <v>129</v>
      </c>
      <c r="F15" s="31" t="s">
        <v>130</v>
      </c>
      <c r="G15" s="32">
        <v>89.2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55</v>
      </c>
    </row>
    <row r="17" spans="1:5" ht="12.75">
      <c r="A17" s="36" t="s">
        <v>52</v>
      </c>
      <c r="E17" s="37" t="s">
        <v>131</v>
      </c>
    </row>
    <row r="18" spans="1:5" ht="63.75">
      <c r="A18" t="s">
        <v>54</v>
      </c>
      <c r="E18" s="35" t="s">
        <v>132</v>
      </c>
    </row>
    <row r="19" spans="1:16" ht="12.75">
      <c r="A19" s="25" t="s">
        <v>45</v>
      </c>
      <c r="B19" s="29" t="s">
        <v>22</v>
      </c>
      <c r="C19" s="29" t="s">
        <v>133</v>
      </c>
      <c r="D19" s="25" t="s">
        <v>55</v>
      </c>
      <c r="E19" s="30" t="s">
        <v>134</v>
      </c>
      <c r="F19" s="31" t="s">
        <v>113</v>
      </c>
      <c r="G19" s="32">
        <v>2740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55</v>
      </c>
    </row>
    <row r="21" spans="1:5" ht="25.5">
      <c r="A21" s="36" t="s">
        <v>52</v>
      </c>
      <c r="E21" s="37" t="s">
        <v>135</v>
      </c>
    </row>
    <row r="22" spans="1:5" ht="12.75">
      <c r="A22" t="s">
        <v>54</v>
      </c>
      <c r="E22" s="35" t="s">
        <v>136</v>
      </c>
    </row>
    <row r="23" spans="1:16" ht="12.75">
      <c r="A23" s="25" t="s">
        <v>45</v>
      </c>
      <c r="B23" s="29" t="s">
        <v>33</v>
      </c>
      <c r="C23" s="29" t="s">
        <v>137</v>
      </c>
      <c r="D23" s="25" t="s">
        <v>55</v>
      </c>
      <c r="E23" s="30" t="s">
        <v>138</v>
      </c>
      <c r="F23" s="31" t="s">
        <v>113</v>
      </c>
      <c r="G23" s="32">
        <v>2740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139</v>
      </c>
    </row>
    <row r="25" spans="1:5" ht="25.5">
      <c r="A25" s="36" t="s">
        <v>52</v>
      </c>
      <c r="E25" s="37" t="s">
        <v>135</v>
      </c>
    </row>
    <row r="26" spans="1:5" ht="63.75">
      <c r="A26" t="s">
        <v>54</v>
      </c>
      <c r="E26" s="35" t="s">
        <v>132</v>
      </c>
    </row>
    <row r="27" spans="1:16" ht="12.75">
      <c r="A27" s="25" t="s">
        <v>45</v>
      </c>
      <c r="B27" s="29" t="s">
        <v>35</v>
      </c>
      <c r="C27" s="29" t="s">
        <v>140</v>
      </c>
      <c r="D27" s="25" t="s">
        <v>47</v>
      </c>
      <c r="E27" s="30" t="s">
        <v>141</v>
      </c>
      <c r="F27" s="31" t="s">
        <v>130</v>
      </c>
      <c r="G27" s="32">
        <v>548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63.75">
      <c r="A28" s="34" t="s">
        <v>50</v>
      </c>
      <c r="E28" s="35" t="s">
        <v>142</v>
      </c>
    </row>
    <row r="29" spans="1:5" ht="12.75">
      <c r="A29" s="36" t="s">
        <v>52</v>
      </c>
      <c r="E29" s="37" t="s">
        <v>143</v>
      </c>
    </row>
    <row r="30" spans="1:5" ht="12.75">
      <c r="A30" t="s">
        <v>54</v>
      </c>
      <c r="E30" s="35" t="s">
        <v>144</v>
      </c>
    </row>
    <row r="31" spans="1:16" ht="12.75">
      <c r="A31" s="25" t="s">
        <v>45</v>
      </c>
      <c r="B31" s="29" t="s">
        <v>37</v>
      </c>
      <c r="C31" s="29" t="s">
        <v>145</v>
      </c>
      <c r="D31" s="25" t="s">
        <v>55</v>
      </c>
      <c r="E31" s="30" t="s">
        <v>146</v>
      </c>
      <c r="F31" s="31" t="s">
        <v>130</v>
      </c>
      <c r="G31" s="32">
        <v>44.6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55</v>
      </c>
    </row>
    <row r="33" spans="1:5" ht="12.75">
      <c r="A33" s="36" t="s">
        <v>52</v>
      </c>
      <c r="E33" s="37" t="s">
        <v>147</v>
      </c>
    </row>
    <row r="34" spans="1:5" ht="242.25">
      <c r="A34" t="s">
        <v>54</v>
      </c>
      <c r="E34" s="35" t="s">
        <v>148</v>
      </c>
    </row>
    <row r="35" spans="1:18" ht="12.75" customHeight="1">
      <c r="A35" s="6" t="s">
        <v>43</v>
      </c>
      <c r="B35" s="6"/>
      <c r="C35" s="40" t="s">
        <v>35</v>
      </c>
      <c r="D35" s="6"/>
      <c r="E35" s="27" t="s">
        <v>149</v>
      </c>
      <c r="F35" s="6"/>
      <c r="G35" s="6"/>
      <c r="H35" s="6"/>
      <c r="I35" s="41">
        <f>0+Q35</f>
      </c>
      <c r="O35">
        <f>0+R35</f>
      </c>
      <c r="Q35">
        <f>0+I36+I40+I44+I48+I52+I56+I60+I64</f>
      </c>
      <c r="R35">
        <f>0+O36+O40+O44+O48+O52+O56+O60+O64</f>
      </c>
    </row>
    <row r="36" spans="1:16" ht="12.75">
      <c r="A36" s="25" t="s">
        <v>45</v>
      </c>
      <c r="B36" s="29" t="s">
        <v>77</v>
      </c>
      <c r="C36" s="29" t="s">
        <v>150</v>
      </c>
      <c r="D36" s="25" t="s">
        <v>55</v>
      </c>
      <c r="E36" s="30" t="s">
        <v>151</v>
      </c>
      <c r="F36" s="31" t="s">
        <v>113</v>
      </c>
      <c r="G36" s="32">
        <v>2880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152</v>
      </c>
    </row>
    <row r="38" spans="1:5" ht="25.5">
      <c r="A38" s="36" t="s">
        <v>52</v>
      </c>
      <c r="E38" s="37" t="s">
        <v>153</v>
      </c>
    </row>
    <row r="39" spans="1:5" ht="76.5">
      <c r="A39" t="s">
        <v>54</v>
      </c>
      <c r="E39" s="35" t="s">
        <v>154</v>
      </c>
    </row>
    <row r="40" spans="1:16" ht="12.75">
      <c r="A40" s="25" t="s">
        <v>45</v>
      </c>
      <c r="B40" s="29" t="s">
        <v>83</v>
      </c>
      <c r="C40" s="29" t="s">
        <v>155</v>
      </c>
      <c r="D40" s="25" t="s">
        <v>55</v>
      </c>
      <c r="E40" s="30" t="s">
        <v>156</v>
      </c>
      <c r="F40" s="31" t="s">
        <v>113</v>
      </c>
      <c r="G40" s="32">
        <v>446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157</v>
      </c>
    </row>
    <row r="42" spans="1:5" ht="12.75">
      <c r="A42" s="36" t="s">
        <v>52</v>
      </c>
      <c r="E42" s="37" t="s">
        <v>158</v>
      </c>
    </row>
    <row r="43" spans="1:5" ht="102">
      <c r="A43" t="s">
        <v>54</v>
      </c>
      <c r="E43" s="35" t="s">
        <v>159</v>
      </c>
    </row>
    <row r="44" spans="1:16" ht="12.75">
      <c r="A44" s="25" t="s">
        <v>45</v>
      </c>
      <c r="B44" s="29" t="s">
        <v>40</v>
      </c>
      <c r="C44" s="29" t="s">
        <v>160</v>
      </c>
      <c r="D44" s="25" t="s">
        <v>55</v>
      </c>
      <c r="E44" s="30" t="s">
        <v>161</v>
      </c>
      <c r="F44" s="31" t="s">
        <v>113</v>
      </c>
      <c r="G44" s="32">
        <v>2880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162</v>
      </c>
    </row>
    <row r="46" spans="1:5" ht="12.75">
      <c r="A46" s="36" t="s">
        <v>52</v>
      </c>
      <c r="E46" s="37" t="s">
        <v>163</v>
      </c>
    </row>
    <row r="47" spans="1:5" ht="51">
      <c r="A47" t="s">
        <v>54</v>
      </c>
      <c r="E47" s="35" t="s">
        <v>164</v>
      </c>
    </row>
    <row r="48" spans="1:16" ht="12.75">
      <c r="A48" s="25" t="s">
        <v>45</v>
      </c>
      <c r="B48" s="29" t="s">
        <v>42</v>
      </c>
      <c r="C48" s="29" t="s">
        <v>165</v>
      </c>
      <c r="D48" s="25" t="s">
        <v>55</v>
      </c>
      <c r="E48" s="30" t="s">
        <v>166</v>
      </c>
      <c r="F48" s="31" t="s">
        <v>113</v>
      </c>
      <c r="G48" s="32">
        <v>5757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167</v>
      </c>
    </row>
    <row r="50" spans="1:5" ht="12.75">
      <c r="A50" s="36" t="s">
        <v>52</v>
      </c>
      <c r="E50" s="37" t="s">
        <v>168</v>
      </c>
    </row>
    <row r="51" spans="1:5" ht="51">
      <c r="A51" t="s">
        <v>54</v>
      </c>
      <c r="E51" s="35" t="s">
        <v>164</v>
      </c>
    </row>
    <row r="52" spans="1:16" ht="12.75">
      <c r="A52" s="25" t="s">
        <v>45</v>
      </c>
      <c r="B52" s="29" t="s">
        <v>93</v>
      </c>
      <c r="C52" s="29" t="s">
        <v>169</v>
      </c>
      <c r="D52" s="25" t="s">
        <v>55</v>
      </c>
      <c r="E52" s="30" t="s">
        <v>170</v>
      </c>
      <c r="F52" s="31" t="s">
        <v>113</v>
      </c>
      <c r="G52" s="32">
        <v>1804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51">
      <c r="A53" s="34" t="s">
        <v>50</v>
      </c>
      <c r="E53" s="35" t="s">
        <v>171</v>
      </c>
    </row>
    <row r="54" spans="1:5" ht="12.75">
      <c r="A54" s="36" t="s">
        <v>52</v>
      </c>
      <c r="E54" s="37" t="s">
        <v>172</v>
      </c>
    </row>
    <row r="55" spans="1:5" ht="51">
      <c r="A55" t="s">
        <v>54</v>
      </c>
      <c r="E55" s="35" t="s">
        <v>173</v>
      </c>
    </row>
    <row r="56" spans="1:16" ht="12.75">
      <c r="A56" s="25" t="s">
        <v>45</v>
      </c>
      <c r="B56" s="29" t="s">
        <v>98</v>
      </c>
      <c r="C56" s="29" t="s">
        <v>174</v>
      </c>
      <c r="D56" s="25" t="s">
        <v>55</v>
      </c>
      <c r="E56" s="30" t="s">
        <v>175</v>
      </c>
      <c r="F56" s="31" t="s">
        <v>113</v>
      </c>
      <c r="G56" s="32">
        <v>2740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176</v>
      </c>
    </row>
    <row r="58" spans="1:5" ht="25.5">
      <c r="A58" s="36" t="s">
        <v>52</v>
      </c>
      <c r="E58" s="37" t="s">
        <v>135</v>
      </c>
    </row>
    <row r="59" spans="1:5" ht="140.25">
      <c r="A59" t="s">
        <v>54</v>
      </c>
      <c r="E59" s="35" t="s">
        <v>177</v>
      </c>
    </row>
    <row r="60" spans="1:16" ht="12.75">
      <c r="A60" s="25" t="s">
        <v>45</v>
      </c>
      <c r="B60" s="29" t="s">
        <v>178</v>
      </c>
      <c r="C60" s="29" t="s">
        <v>179</v>
      </c>
      <c r="D60" s="25" t="s">
        <v>55</v>
      </c>
      <c r="E60" s="30" t="s">
        <v>180</v>
      </c>
      <c r="F60" s="31" t="s">
        <v>113</v>
      </c>
      <c r="G60" s="32">
        <v>2877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181</v>
      </c>
    </row>
    <row r="62" spans="1:5" ht="25.5">
      <c r="A62" s="36" t="s">
        <v>52</v>
      </c>
      <c r="E62" s="37" t="s">
        <v>182</v>
      </c>
    </row>
    <row r="63" spans="1:5" ht="140.25">
      <c r="A63" t="s">
        <v>54</v>
      </c>
      <c r="E63" s="35" t="s">
        <v>177</v>
      </c>
    </row>
    <row r="64" spans="1:16" ht="12.75">
      <c r="A64" s="25" t="s">
        <v>45</v>
      </c>
      <c r="B64" s="29" t="s">
        <v>183</v>
      </c>
      <c r="C64" s="29" t="s">
        <v>184</v>
      </c>
      <c r="D64" s="25" t="s">
        <v>55</v>
      </c>
      <c r="E64" s="30" t="s">
        <v>185</v>
      </c>
      <c r="F64" s="31" t="s">
        <v>130</v>
      </c>
      <c r="G64" s="32">
        <v>83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186</v>
      </c>
    </row>
    <row r="66" spans="1:5" ht="25.5">
      <c r="A66" s="36" t="s">
        <v>52</v>
      </c>
      <c r="E66" s="37" t="s">
        <v>187</v>
      </c>
    </row>
    <row r="67" spans="1:5" ht="204">
      <c r="A67" t="s">
        <v>54</v>
      </c>
      <c r="E67" s="35" t="s">
        <v>188</v>
      </c>
    </row>
    <row r="68" spans="1:18" ht="12.75" customHeight="1">
      <c r="A68" s="6" t="s">
        <v>43</v>
      </c>
      <c r="B68" s="6"/>
      <c r="C68" s="40" t="s">
        <v>40</v>
      </c>
      <c r="D68" s="6"/>
      <c r="E68" s="27" t="s">
        <v>189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190</v>
      </c>
      <c r="C69" s="29" t="s">
        <v>191</v>
      </c>
      <c r="D69" s="25" t="s">
        <v>55</v>
      </c>
      <c r="E69" s="30" t="s">
        <v>192</v>
      </c>
      <c r="F69" s="31" t="s">
        <v>193</v>
      </c>
      <c r="G69" s="32">
        <v>31.5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55</v>
      </c>
    </row>
    <row r="71" spans="1:5" ht="25.5">
      <c r="A71" s="36" t="s">
        <v>52</v>
      </c>
      <c r="E71" s="37" t="s">
        <v>194</v>
      </c>
    </row>
    <row r="72" spans="1:5" ht="38.25">
      <c r="A72" t="s">
        <v>54</v>
      </c>
      <c r="E72" s="35" t="s">
        <v>195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0+O9+O14+O31+O68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196</v>
      </c>
      <c r="I3" s="38">
        <f>0+I9+I14+I31+I68</f>
      </c>
      <c r="O3" t="s">
        <v>19</v>
      </c>
      <c r="P3" t="s">
        <v>23</v>
      </c>
    </row>
    <row r="4" spans="1:16" ht="15" customHeight="1">
      <c r="A4" t="s">
        <v>17</v>
      </c>
      <c r="B4" s="12" t="s">
        <v>120</v>
      </c>
      <c r="C4" s="13" t="s">
        <v>121</v>
      </c>
      <c r="D4" s="1"/>
      <c r="E4" s="14" t="s">
        <v>122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123</v>
      </c>
      <c r="B5" s="16" t="s">
        <v>18</v>
      </c>
      <c r="C5" s="17" t="s">
        <v>196</v>
      </c>
      <c r="D5" s="6"/>
      <c r="E5" s="18" t="s">
        <v>197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105</v>
      </c>
      <c r="D10" s="25" t="s">
        <v>55</v>
      </c>
      <c r="E10" s="30" t="s">
        <v>106</v>
      </c>
      <c r="F10" s="31" t="s">
        <v>107</v>
      </c>
      <c r="G10" s="32">
        <v>739.518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55</v>
      </c>
    </row>
    <row r="12" spans="1:5" ht="12.75">
      <c r="A12" s="36" t="s">
        <v>52</v>
      </c>
      <c r="E12" s="37" t="s">
        <v>199</v>
      </c>
    </row>
    <row r="13" spans="1:5" ht="25.5">
      <c r="A13" t="s">
        <v>54</v>
      </c>
      <c r="E13" s="35" t="s">
        <v>109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110</v>
      </c>
      <c r="F14" s="6"/>
      <c r="G14" s="6"/>
      <c r="H14" s="6"/>
      <c r="I14" s="41">
        <f>0+Q14</f>
      </c>
      <c r="O14">
        <f>0+R14</f>
      </c>
      <c r="Q14">
        <f>0+I15+I19+I23+I27</f>
      </c>
      <c r="R14">
        <f>0+O15+O19+O23+O27</f>
      </c>
    </row>
    <row r="15" spans="1:16" ht="25.5">
      <c r="A15" s="25" t="s">
        <v>45</v>
      </c>
      <c r="B15" s="29" t="s">
        <v>23</v>
      </c>
      <c r="C15" s="29" t="s">
        <v>128</v>
      </c>
      <c r="D15" s="25" t="s">
        <v>55</v>
      </c>
      <c r="E15" s="30" t="s">
        <v>129</v>
      </c>
      <c r="F15" s="31" t="s">
        <v>130</v>
      </c>
      <c r="G15" s="32">
        <v>283.82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55</v>
      </c>
    </row>
    <row r="17" spans="1:5" ht="51">
      <c r="A17" s="36" t="s">
        <v>52</v>
      </c>
      <c r="E17" s="37" t="s">
        <v>200</v>
      </c>
    </row>
    <row r="18" spans="1:5" ht="63.75">
      <c r="A18" t="s">
        <v>54</v>
      </c>
      <c r="E18" s="35" t="s">
        <v>132</v>
      </c>
    </row>
    <row r="19" spans="1:16" ht="12.75">
      <c r="A19" s="25" t="s">
        <v>45</v>
      </c>
      <c r="B19" s="29" t="s">
        <v>22</v>
      </c>
      <c r="C19" s="29" t="s">
        <v>201</v>
      </c>
      <c r="D19" s="25" t="s">
        <v>55</v>
      </c>
      <c r="E19" s="30" t="s">
        <v>202</v>
      </c>
      <c r="F19" s="31" t="s">
        <v>113</v>
      </c>
      <c r="G19" s="32">
        <v>505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203</v>
      </c>
    </row>
    <row r="21" spans="1:5" ht="25.5">
      <c r="A21" s="36" t="s">
        <v>52</v>
      </c>
      <c r="E21" s="37" t="s">
        <v>204</v>
      </c>
    </row>
    <row r="22" spans="1:5" ht="63.75">
      <c r="A22" t="s">
        <v>54</v>
      </c>
      <c r="E22" s="35" t="s">
        <v>132</v>
      </c>
    </row>
    <row r="23" spans="1:16" ht="12.75">
      <c r="A23" s="25" t="s">
        <v>45</v>
      </c>
      <c r="B23" s="29" t="s">
        <v>33</v>
      </c>
      <c r="C23" s="29" t="s">
        <v>205</v>
      </c>
      <c r="D23" s="25" t="s">
        <v>55</v>
      </c>
      <c r="E23" s="30" t="s">
        <v>206</v>
      </c>
      <c r="F23" s="31" t="s">
        <v>130</v>
      </c>
      <c r="G23" s="32">
        <v>186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207</v>
      </c>
    </row>
    <row r="25" spans="1:5" ht="12.75">
      <c r="A25" s="36" t="s">
        <v>52</v>
      </c>
      <c r="E25" s="37" t="s">
        <v>208</v>
      </c>
    </row>
    <row r="26" spans="1:5" ht="267.75">
      <c r="A26" t="s">
        <v>54</v>
      </c>
      <c r="E26" s="35" t="s">
        <v>209</v>
      </c>
    </row>
    <row r="27" spans="1:16" ht="12.75">
      <c r="A27" s="25" t="s">
        <v>45</v>
      </c>
      <c r="B27" s="29" t="s">
        <v>35</v>
      </c>
      <c r="C27" s="29" t="s">
        <v>145</v>
      </c>
      <c r="D27" s="25" t="s">
        <v>55</v>
      </c>
      <c r="E27" s="30" t="s">
        <v>146</v>
      </c>
      <c r="F27" s="31" t="s">
        <v>130</v>
      </c>
      <c r="G27" s="32">
        <v>8.61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55</v>
      </c>
    </row>
    <row r="29" spans="1:5" ht="12.75">
      <c r="A29" s="36" t="s">
        <v>52</v>
      </c>
      <c r="E29" s="37" t="s">
        <v>210</v>
      </c>
    </row>
    <row r="30" spans="1:5" ht="242.25">
      <c r="A30" t="s">
        <v>54</v>
      </c>
      <c r="E30" s="35" t="s">
        <v>148</v>
      </c>
    </row>
    <row r="31" spans="1:18" ht="12.75" customHeight="1">
      <c r="A31" s="6" t="s">
        <v>43</v>
      </c>
      <c r="B31" s="6"/>
      <c r="C31" s="40" t="s">
        <v>35</v>
      </c>
      <c r="D31" s="6"/>
      <c r="E31" s="27" t="s">
        <v>149</v>
      </c>
      <c r="F31" s="6"/>
      <c r="G31" s="6"/>
      <c r="H31" s="6"/>
      <c r="I31" s="41">
        <f>0+Q31</f>
      </c>
      <c r="O31">
        <f>0+R31</f>
      </c>
      <c r="Q31">
        <f>0+I32+I36+I40+I44+I48+I52+I56+I60+I64</f>
      </c>
      <c r="R31">
        <f>0+O32+O36+O40+O44+O48+O52+O56+O60+O64</f>
      </c>
    </row>
    <row r="32" spans="1:16" ht="12.75">
      <c r="A32" s="25" t="s">
        <v>45</v>
      </c>
      <c r="B32" s="29" t="s">
        <v>37</v>
      </c>
      <c r="C32" s="29" t="s">
        <v>211</v>
      </c>
      <c r="D32" s="25" t="s">
        <v>55</v>
      </c>
      <c r="E32" s="30" t="s">
        <v>212</v>
      </c>
      <c r="F32" s="31" t="s">
        <v>113</v>
      </c>
      <c r="G32" s="32">
        <v>588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55</v>
      </c>
    </row>
    <row r="34" spans="1:5" ht="25.5">
      <c r="A34" s="36" t="s">
        <v>52</v>
      </c>
      <c r="E34" s="37" t="s">
        <v>213</v>
      </c>
    </row>
    <row r="35" spans="1:5" ht="51">
      <c r="A35" t="s">
        <v>54</v>
      </c>
      <c r="E35" s="35" t="s">
        <v>214</v>
      </c>
    </row>
    <row r="36" spans="1:16" ht="12.75">
      <c r="A36" s="25" t="s">
        <v>45</v>
      </c>
      <c r="B36" s="29" t="s">
        <v>77</v>
      </c>
      <c r="C36" s="29" t="s">
        <v>150</v>
      </c>
      <c r="D36" s="25" t="s">
        <v>55</v>
      </c>
      <c r="E36" s="30" t="s">
        <v>151</v>
      </c>
      <c r="F36" s="31" t="s">
        <v>113</v>
      </c>
      <c r="G36" s="32">
        <v>588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152</v>
      </c>
    </row>
    <row r="38" spans="1:5" ht="25.5">
      <c r="A38" s="36" t="s">
        <v>52</v>
      </c>
      <c r="E38" s="37" t="s">
        <v>213</v>
      </c>
    </row>
    <row r="39" spans="1:5" ht="76.5">
      <c r="A39" t="s">
        <v>54</v>
      </c>
      <c r="E39" s="35" t="s">
        <v>154</v>
      </c>
    </row>
    <row r="40" spans="1:16" ht="12.75">
      <c r="A40" s="25" t="s">
        <v>45</v>
      </c>
      <c r="B40" s="29" t="s">
        <v>83</v>
      </c>
      <c r="C40" s="29" t="s">
        <v>155</v>
      </c>
      <c r="D40" s="25" t="s">
        <v>55</v>
      </c>
      <c r="E40" s="30" t="s">
        <v>156</v>
      </c>
      <c r="F40" s="31" t="s">
        <v>113</v>
      </c>
      <c r="G40" s="32">
        <v>86.1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157</v>
      </c>
    </row>
    <row r="42" spans="1:5" ht="12.75">
      <c r="A42" s="36" t="s">
        <v>52</v>
      </c>
      <c r="E42" s="37" t="s">
        <v>215</v>
      </c>
    </row>
    <row r="43" spans="1:5" ht="102">
      <c r="A43" t="s">
        <v>54</v>
      </c>
      <c r="E43" s="35" t="s">
        <v>159</v>
      </c>
    </row>
    <row r="44" spans="1:16" ht="12.75">
      <c r="A44" s="25" t="s">
        <v>45</v>
      </c>
      <c r="B44" s="29" t="s">
        <v>40</v>
      </c>
      <c r="C44" s="29" t="s">
        <v>160</v>
      </c>
      <c r="D44" s="25" t="s">
        <v>55</v>
      </c>
      <c r="E44" s="30" t="s">
        <v>161</v>
      </c>
      <c r="F44" s="31" t="s">
        <v>113</v>
      </c>
      <c r="G44" s="32">
        <v>588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162</v>
      </c>
    </row>
    <row r="46" spans="1:5" ht="12.75">
      <c r="A46" s="36" t="s">
        <v>52</v>
      </c>
      <c r="E46" s="37" t="s">
        <v>216</v>
      </c>
    </row>
    <row r="47" spans="1:5" ht="51">
      <c r="A47" t="s">
        <v>54</v>
      </c>
      <c r="E47" s="35" t="s">
        <v>164</v>
      </c>
    </row>
    <row r="48" spans="1:16" ht="12.75">
      <c r="A48" s="25" t="s">
        <v>45</v>
      </c>
      <c r="B48" s="29" t="s">
        <v>42</v>
      </c>
      <c r="C48" s="29" t="s">
        <v>165</v>
      </c>
      <c r="D48" s="25" t="s">
        <v>55</v>
      </c>
      <c r="E48" s="30" t="s">
        <v>166</v>
      </c>
      <c r="F48" s="31" t="s">
        <v>113</v>
      </c>
      <c r="G48" s="32">
        <v>1086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167</v>
      </c>
    </row>
    <row r="50" spans="1:5" ht="12.75">
      <c r="A50" s="36" t="s">
        <v>52</v>
      </c>
      <c r="E50" s="37" t="s">
        <v>217</v>
      </c>
    </row>
    <row r="51" spans="1:5" ht="51">
      <c r="A51" t="s">
        <v>54</v>
      </c>
      <c r="E51" s="35" t="s">
        <v>164</v>
      </c>
    </row>
    <row r="52" spans="1:16" ht="12.75">
      <c r="A52" s="25" t="s">
        <v>45</v>
      </c>
      <c r="B52" s="29" t="s">
        <v>93</v>
      </c>
      <c r="C52" s="29" t="s">
        <v>169</v>
      </c>
      <c r="D52" s="25" t="s">
        <v>55</v>
      </c>
      <c r="E52" s="30" t="s">
        <v>170</v>
      </c>
      <c r="F52" s="31" t="s">
        <v>113</v>
      </c>
      <c r="G52" s="32">
        <v>154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51">
      <c r="A53" s="34" t="s">
        <v>50</v>
      </c>
      <c r="E53" s="35" t="s">
        <v>171</v>
      </c>
    </row>
    <row r="54" spans="1:5" ht="12.75">
      <c r="A54" s="36" t="s">
        <v>52</v>
      </c>
      <c r="E54" s="37" t="s">
        <v>218</v>
      </c>
    </row>
    <row r="55" spans="1:5" ht="51">
      <c r="A55" t="s">
        <v>54</v>
      </c>
      <c r="E55" s="35" t="s">
        <v>173</v>
      </c>
    </row>
    <row r="56" spans="1:16" ht="12.75">
      <c r="A56" s="25" t="s">
        <v>45</v>
      </c>
      <c r="B56" s="29" t="s">
        <v>98</v>
      </c>
      <c r="C56" s="29" t="s">
        <v>174</v>
      </c>
      <c r="D56" s="25" t="s">
        <v>55</v>
      </c>
      <c r="E56" s="30" t="s">
        <v>175</v>
      </c>
      <c r="F56" s="31" t="s">
        <v>113</v>
      </c>
      <c r="G56" s="32">
        <v>504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176</v>
      </c>
    </row>
    <row r="58" spans="1:5" ht="25.5">
      <c r="A58" s="36" t="s">
        <v>52</v>
      </c>
      <c r="E58" s="37" t="s">
        <v>219</v>
      </c>
    </row>
    <row r="59" spans="1:5" ht="140.25">
      <c r="A59" t="s">
        <v>54</v>
      </c>
      <c r="E59" s="35" t="s">
        <v>177</v>
      </c>
    </row>
    <row r="60" spans="1:16" ht="12.75">
      <c r="A60" s="25" t="s">
        <v>45</v>
      </c>
      <c r="B60" s="29" t="s">
        <v>178</v>
      </c>
      <c r="C60" s="29" t="s">
        <v>179</v>
      </c>
      <c r="D60" s="25" t="s">
        <v>55</v>
      </c>
      <c r="E60" s="30" t="s">
        <v>180</v>
      </c>
      <c r="F60" s="31" t="s">
        <v>113</v>
      </c>
      <c r="G60" s="32">
        <v>529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181</v>
      </c>
    </row>
    <row r="62" spans="1:5" ht="25.5">
      <c r="A62" s="36" t="s">
        <v>52</v>
      </c>
      <c r="E62" s="37" t="s">
        <v>220</v>
      </c>
    </row>
    <row r="63" spans="1:5" ht="140.25">
      <c r="A63" t="s">
        <v>54</v>
      </c>
      <c r="E63" s="35" t="s">
        <v>177</v>
      </c>
    </row>
    <row r="64" spans="1:16" ht="12.75">
      <c r="A64" s="25" t="s">
        <v>45</v>
      </c>
      <c r="B64" s="29" t="s">
        <v>183</v>
      </c>
      <c r="C64" s="29" t="s">
        <v>184</v>
      </c>
      <c r="D64" s="25" t="s">
        <v>55</v>
      </c>
      <c r="E64" s="30" t="s">
        <v>185</v>
      </c>
      <c r="F64" s="31" t="s">
        <v>130</v>
      </c>
      <c r="G64" s="32">
        <v>16.71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186</v>
      </c>
    </row>
    <row r="66" spans="1:5" ht="12.75">
      <c r="A66" s="36" t="s">
        <v>52</v>
      </c>
      <c r="E66" s="37" t="s">
        <v>221</v>
      </c>
    </row>
    <row r="67" spans="1:5" ht="204">
      <c r="A67" t="s">
        <v>54</v>
      </c>
      <c r="E67" s="35" t="s">
        <v>188</v>
      </c>
    </row>
    <row r="68" spans="1:18" ht="12.75" customHeight="1">
      <c r="A68" s="6" t="s">
        <v>43</v>
      </c>
      <c r="B68" s="6"/>
      <c r="C68" s="40" t="s">
        <v>40</v>
      </c>
      <c r="D68" s="6"/>
      <c r="E68" s="27" t="s">
        <v>189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190</v>
      </c>
      <c r="C69" s="29" t="s">
        <v>191</v>
      </c>
      <c r="D69" s="25" t="s">
        <v>55</v>
      </c>
      <c r="E69" s="30" t="s">
        <v>192</v>
      </c>
      <c r="F69" s="31" t="s">
        <v>193</v>
      </c>
      <c r="G69" s="32">
        <v>15.8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55</v>
      </c>
    </row>
    <row r="71" spans="1:5" ht="12.75">
      <c r="A71" s="36" t="s">
        <v>52</v>
      </c>
      <c r="E71" s="37" t="s">
        <v>222</v>
      </c>
    </row>
    <row r="72" spans="1:5" ht="38.25">
      <c r="A72" t="s">
        <v>54</v>
      </c>
      <c r="E72" s="35" t="s">
        <v>195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0+O9+O14+O35+O68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223</v>
      </c>
      <c r="I3" s="38">
        <f>0+I9+I14+I35+I68</f>
      </c>
      <c r="O3" t="s">
        <v>19</v>
      </c>
      <c r="P3" t="s">
        <v>23</v>
      </c>
    </row>
    <row r="4" spans="1:16" ht="15" customHeight="1">
      <c r="A4" t="s">
        <v>17</v>
      </c>
      <c r="B4" s="12" t="s">
        <v>120</v>
      </c>
      <c r="C4" s="13" t="s">
        <v>121</v>
      </c>
      <c r="D4" s="1"/>
      <c r="E4" s="14" t="s">
        <v>122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123</v>
      </c>
      <c r="B5" s="16" t="s">
        <v>18</v>
      </c>
      <c r="C5" s="17" t="s">
        <v>223</v>
      </c>
      <c r="D5" s="6"/>
      <c r="E5" s="18" t="s">
        <v>224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105</v>
      </c>
      <c r="D10" s="25" t="s">
        <v>55</v>
      </c>
      <c r="E10" s="30" t="s">
        <v>106</v>
      </c>
      <c r="F10" s="31" t="s">
        <v>107</v>
      </c>
      <c r="G10" s="32">
        <v>73.416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55</v>
      </c>
    </row>
    <row r="12" spans="1:5" ht="12.75">
      <c r="A12" s="36" t="s">
        <v>52</v>
      </c>
      <c r="E12" s="37" t="s">
        <v>226</v>
      </c>
    </row>
    <row r="13" spans="1:5" ht="25.5">
      <c r="A13" t="s">
        <v>54</v>
      </c>
      <c r="E13" s="35" t="s">
        <v>109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110</v>
      </c>
      <c r="F14" s="6"/>
      <c r="G14" s="6"/>
      <c r="H14" s="6"/>
      <c r="I14" s="41">
        <f>0+Q14</f>
      </c>
      <c r="O14">
        <f>0+R14</f>
      </c>
      <c r="Q14">
        <f>0+I15+I19+I23+I27+I31</f>
      </c>
      <c r="R14">
        <f>0+O15+O19+O23+O27+O31</f>
      </c>
    </row>
    <row r="15" spans="1:16" ht="25.5">
      <c r="A15" s="25" t="s">
        <v>45</v>
      </c>
      <c r="B15" s="29" t="s">
        <v>23</v>
      </c>
      <c r="C15" s="29" t="s">
        <v>128</v>
      </c>
      <c r="D15" s="25" t="s">
        <v>55</v>
      </c>
      <c r="E15" s="30" t="s">
        <v>129</v>
      </c>
      <c r="F15" s="31" t="s">
        <v>130</v>
      </c>
      <c r="G15" s="32">
        <v>38.64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55</v>
      </c>
    </row>
    <row r="17" spans="1:5" ht="12.75">
      <c r="A17" s="36" t="s">
        <v>52</v>
      </c>
      <c r="E17" s="37" t="s">
        <v>227</v>
      </c>
    </row>
    <row r="18" spans="1:5" ht="63.75">
      <c r="A18" t="s">
        <v>54</v>
      </c>
      <c r="E18" s="35" t="s">
        <v>132</v>
      </c>
    </row>
    <row r="19" spans="1:16" ht="12.75">
      <c r="A19" s="25" t="s">
        <v>45</v>
      </c>
      <c r="B19" s="29" t="s">
        <v>22</v>
      </c>
      <c r="C19" s="29" t="s">
        <v>133</v>
      </c>
      <c r="D19" s="25" t="s">
        <v>55</v>
      </c>
      <c r="E19" s="30" t="s">
        <v>134</v>
      </c>
      <c r="F19" s="31" t="s">
        <v>113</v>
      </c>
      <c r="G19" s="32">
        <v>2168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55</v>
      </c>
    </row>
    <row r="21" spans="1:5" ht="25.5">
      <c r="A21" s="36" t="s">
        <v>52</v>
      </c>
      <c r="E21" s="37" t="s">
        <v>228</v>
      </c>
    </row>
    <row r="22" spans="1:5" ht="12.75">
      <c r="A22" t="s">
        <v>54</v>
      </c>
      <c r="E22" s="35" t="s">
        <v>136</v>
      </c>
    </row>
    <row r="23" spans="1:16" ht="12.75">
      <c r="A23" s="25" t="s">
        <v>45</v>
      </c>
      <c r="B23" s="29" t="s">
        <v>33</v>
      </c>
      <c r="C23" s="29" t="s">
        <v>137</v>
      </c>
      <c r="D23" s="25" t="s">
        <v>55</v>
      </c>
      <c r="E23" s="30" t="s">
        <v>138</v>
      </c>
      <c r="F23" s="31" t="s">
        <v>113</v>
      </c>
      <c r="G23" s="32">
        <v>2168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229</v>
      </c>
    </row>
    <row r="25" spans="1:5" ht="25.5">
      <c r="A25" s="36" t="s">
        <v>52</v>
      </c>
      <c r="E25" s="37" t="s">
        <v>228</v>
      </c>
    </row>
    <row r="26" spans="1:5" ht="63.75">
      <c r="A26" t="s">
        <v>54</v>
      </c>
      <c r="E26" s="35" t="s">
        <v>132</v>
      </c>
    </row>
    <row r="27" spans="1:16" ht="12.75">
      <c r="A27" s="25" t="s">
        <v>45</v>
      </c>
      <c r="B27" s="29" t="s">
        <v>35</v>
      </c>
      <c r="C27" s="29" t="s">
        <v>140</v>
      </c>
      <c r="D27" s="25" t="s">
        <v>47</v>
      </c>
      <c r="E27" s="30" t="s">
        <v>141</v>
      </c>
      <c r="F27" s="31" t="s">
        <v>130</v>
      </c>
      <c r="G27" s="32">
        <v>433.6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55</v>
      </c>
    </row>
    <row r="29" spans="1:5" ht="12.75">
      <c r="A29" s="36" t="s">
        <v>52</v>
      </c>
      <c r="E29" s="37" t="s">
        <v>230</v>
      </c>
    </row>
    <row r="30" spans="1:5" ht="12.75">
      <c r="A30" t="s">
        <v>54</v>
      </c>
      <c r="E30" s="35" t="s">
        <v>144</v>
      </c>
    </row>
    <row r="31" spans="1:16" ht="12.75">
      <c r="A31" s="25" t="s">
        <v>45</v>
      </c>
      <c r="B31" s="29" t="s">
        <v>37</v>
      </c>
      <c r="C31" s="29" t="s">
        <v>145</v>
      </c>
      <c r="D31" s="25" t="s">
        <v>55</v>
      </c>
      <c r="E31" s="30" t="s">
        <v>146</v>
      </c>
      <c r="F31" s="31" t="s">
        <v>130</v>
      </c>
      <c r="G31" s="32">
        <v>19.32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55</v>
      </c>
    </row>
    <row r="33" spans="1:5" ht="12.75">
      <c r="A33" s="36" t="s">
        <v>52</v>
      </c>
      <c r="E33" s="37" t="s">
        <v>231</v>
      </c>
    </row>
    <row r="34" spans="1:5" ht="242.25">
      <c r="A34" t="s">
        <v>54</v>
      </c>
      <c r="E34" s="35" t="s">
        <v>148</v>
      </c>
    </row>
    <row r="35" spans="1:18" ht="12.75" customHeight="1">
      <c r="A35" s="6" t="s">
        <v>43</v>
      </c>
      <c r="B35" s="6"/>
      <c r="C35" s="40" t="s">
        <v>35</v>
      </c>
      <c r="D35" s="6"/>
      <c r="E35" s="27" t="s">
        <v>149</v>
      </c>
      <c r="F35" s="6"/>
      <c r="G35" s="6"/>
      <c r="H35" s="6"/>
      <c r="I35" s="41">
        <f>0+Q35</f>
      </c>
      <c r="O35">
        <f>0+R35</f>
      </c>
      <c r="Q35">
        <f>0+I36+I40+I44+I48+I52+I56+I60+I64</f>
      </c>
      <c r="R35">
        <f>0+O36+O40+O44+O48+O52+O56+O60+O64</f>
      </c>
    </row>
    <row r="36" spans="1:16" ht="12.75">
      <c r="A36" s="25" t="s">
        <v>45</v>
      </c>
      <c r="B36" s="29" t="s">
        <v>77</v>
      </c>
      <c r="C36" s="29" t="s">
        <v>150</v>
      </c>
      <c r="D36" s="25" t="s">
        <v>55</v>
      </c>
      <c r="E36" s="30" t="s">
        <v>151</v>
      </c>
      <c r="F36" s="31" t="s">
        <v>113</v>
      </c>
      <c r="G36" s="32">
        <v>2510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152</v>
      </c>
    </row>
    <row r="38" spans="1:5" ht="25.5">
      <c r="A38" s="36" t="s">
        <v>52</v>
      </c>
      <c r="E38" s="37" t="s">
        <v>232</v>
      </c>
    </row>
    <row r="39" spans="1:5" ht="76.5">
      <c r="A39" t="s">
        <v>54</v>
      </c>
      <c r="E39" s="35" t="s">
        <v>154</v>
      </c>
    </row>
    <row r="40" spans="1:16" ht="12.75">
      <c r="A40" s="25" t="s">
        <v>45</v>
      </c>
      <c r="B40" s="29" t="s">
        <v>83</v>
      </c>
      <c r="C40" s="29" t="s">
        <v>155</v>
      </c>
      <c r="D40" s="25" t="s">
        <v>55</v>
      </c>
      <c r="E40" s="30" t="s">
        <v>156</v>
      </c>
      <c r="F40" s="31" t="s">
        <v>113</v>
      </c>
      <c r="G40" s="32">
        <v>193.2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157</v>
      </c>
    </row>
    <row r="42" spans="1:5" ht="12.75">
      <c r="A42" s="36" t="s">
        <v>52</v>
      </c>
      <c r="E42" s="37" t="s">
        <v>233</v>
      </c>
    </row>
    <row r="43" spans="1:5" ht="102">
      <c r="A43" t="s">
        <v>54</v>
      </c>
      <c r="E43" s="35" t="s">
        <v>159</v>
      </c>
    </row>
    <row r="44" spans="1:16" ht="12.75">
      <c r="A44" s="25" t="s">
        <v>45</v>
      </c>
      <c r="B44" s="29" t="s">
        <v>40</v>
      </c>
      <c r="C44" s="29" t="s">
        <v>160</v>
      </c>
      <c r="D44" s="25" t="s">
        <v>55</v>
      </c>
      <c r="E44" s="30" t="s">
        <v>161</v>
      </c>
      <c r="F44" s="31" t="s">
        <v>113</v>
      </c>
      <c r="G44" s="32">
        <v>2510</v>
      </c>
      <c r="H44" s="33">
        <v>0</v>
      </c>
      <c r="I44" s="33">
        <f>ROUND(ROUND(H44,2)*ROUND(G44,3),2)</f>
      </c>
      <c r="O44">
        <f>(I44*21)/100</f>
      </c>
      <c r="P44" t="s">
        <v>23</v>
      </c>
    </row>
    <row r="45" spans="1:5" ht="12.75">
      <c r="A45" s="34" t="s">
        <v>50</v>
      </c>
      <c r="E45" s="35" t="s">
        <v>162</v>
      </c>
    </row>
    <row r="46" spans="1:5" ht="12.75">
      <c r="A46" s="36" t="s">
        <v>52</v>
      </c>
      <c r="E46" s="37" t="s">
        <v>234</v>
      </c>
    </row>
    <row r="47" spans="1:5" ht="51">
      <c r="A47" t="s">
        <v>54</v>
      </c>
      <c r="E47" s="35" t="s">
        <v>164</v>
      </c>
    </row>
    <row r="48" spans="1:16" ht="12.75">
      <c r="A48" s="25" t="s">
        <v>45</v>
      </c>
      <c r="B48" s="29" t="s">
        <v>42</v>
      </c>
      <c r="C48" s="29" t="s">
        <v>165</v>
      </c>
      <c r="D48" s="25" t="s">
        <v>55</v>
      </c>
      <c r="E48" s="30" t="s">
        <v>166</v>
      </c>
      <c r="F48" s="31" t="s">
        <v>113</v>
      </c>
      <c r="G48" s="32">
        <v>4668</v>
      </c>
      <c r="H48" s="33">
        <v>0</v>
      </c>
      <c r="I48" s="33">
        <f>ROUND(ROUND(H48,2)*ROUND(G48,3),2)</f>
      </c>
      <c r="O48">
        <f>(I48*21)/100</f>
      </c>
      <c r="P48" t="s">
        <v>23</v>
      </c>
    </row>
    <row r="49" spans="1:5" ht="25.5">
      <c r="A49" s="34" t="s">
        <v>50</v>
      </c>
      <c r="E49" s="35" t="s">
        <v>167</v>
      </c>
    </row>
    <row r="50" spans="1:5" ht="12.75">
      <c r="A50" s="36" t="s">
        <v>52</v>
      </c>
      <c r="E50" s="37" t="s">
        <v>235</v>
      </c>
    </row>
    <row r="51" spans="1:5" ht="51">
      <c r="A51" t="s">
        <v>54</v>
      </c>
      <c r="E51" s="35" t="s">
        <v>164</v>
      </c>
    </row>
    <row r="52" spans="1:16" ht="12.75">
      <c r="A52" s="25" t="s">
        <v>45</v>
      </c>
      <c r="B52" s="29" t="s">
        <v>93</v>
      </c>
      <c r="C52" s="29" t="s">
        <v>169</v>
      </c>
      <c r="D52" s="25" t="s">
        <v>55</v>
      </c>
      <c r="E52" s="30" t="s">
        <v>170</v>
      </c>
      <c r="F52" s="31" t="s">
        <v>113</v>
      </c>
      <c r="G52" s="32">
        <v>1306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51">
      <c r="A53" s="34" t="s">
        <v>50</v>
      </c>
      <c r="E53" s="35" t="s">
        <v>171</v>
      </c>
    </row>
    <row r="54" spans="1:5" ht="12.75">
      <c r="A54" s="36" t="s">
        <v>52</v>
      </c>
      <c r="E54" s="37" t="s">
        <v>236</v>
      </c>
    </row>
    <row r="55" spans="1:5" ht="51">
      <c r="A55" t="s">
        <v>54</v>
      </c>
      <c r="E55" s="35" t="s">
        <v>173</v>
      </c>
    </row>
    <row r="56" spans="1:16" ht="12.75">
      <c r="A56" s="25" t="s">
        <v>45</v>
      </c>
      <c r="B56" s="29" t="s">
        <v>98</v>
      </c>
      <c r="C56" s="29" t="s">
        <v>174</v>
      </c>
      <c r="D56" s="25" t="s">
        <v>55</v>
      </c>
      <c r="E56" s="30" t="s">
        <v>175</v>
      </c>
      <c r="F56" s="31" t="s">
        <v>113</v>
      </c>
      <c r="G56" s="32">
        <v>2168</v>
      </c>
      <c r="H56" s="33">
        <v>0</v>
      </c>
      <c r="I56" s="33">
        <f>ROUND(ROUND(H56,2)*ROUND(G56,3),2)</f>
      </c>
      <c r="O56">
        <f>(I56*21)/100</f>
      </c>
      <c r="P56" t="s">
        <v>23</v>
      </c>
    </row>
    <row r="57" spans="1:5" ht="12.75">
      <c r="A57" s="34" t="s">
        <v>50</v>
      </c>
      <c r="E57" s="35" t="s">
        <v>176</v>
      </c>
    </row>
    <row r="58" spans="1:5" ht="25.5">
      <c r="A58" s="36" t="s">
        <v>52</v>
      </c>
      <c r="E58" s="37" t="s">
        <v>228</v>
      </c>
    </row>
    <row r="59" spans="1:5" ht="140.25">
      <c r="A59" t="s">
        <v>54</v>
      </c>
      <c r="E59" s="35" t="s">
        <v>177</v>
      </c>
    </row>
    <row r="60" spans="1:16" ht="12.75">
      <c r="A60" s="25" t="s">
        <v>45</v>
      </c>
      <c r="B60" s="29" t="s">
        <v>178</v>
      </c>
      <c r="C60" s="29" t="s">
        <v>179</v>
      </c>
      <c r="D60" s="25" t="s">
        <v>55</v>
      </c>
      <c r="E60" s="30" t="s">
        <v>180</v>
      </c>
      <c r="F60" s="31" t="s">
        <v>113</v>
      </c>
      <c r="G60" s="32">
        <v>2277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181</v>
      </c>
    </row>
    <row r="62" spans="1:5" ht="25.5">
      <c r="A62" s="36" t="s">
        <v>52</v>
      </c>
      <c r="E62" s="37" t="s">
        <v>237</v>
      </c>
    </row>
    <row r="63" spans="1:5" ht="140.25">
      <c r="A63" t="s">
        <v>54</v>
      </c>
      <c r="E63" s="35" t="s">
        <v>177</v>
      </c>
    </row>
    <row r="64" spans="1:16" ht="12.75">
      <c r="A64" s="25" t="s">
        <v>45</v>
      </c>
      <c r="B64" s="29" t="s">
        <v>183</v>
      </c>
      <c r="C64" s="29" t="s">
        <v>184</v>
      </c>
      <c r="D64" s="25" t="s">
        <v>55</v>
      </c>
      <c r="E64" s="30" t="s">
        <v>185</v>
      </c>
      <c r="F64" s="31" t="s">
        <v>130</v>
      </c>
      <c r="G64" s="32">
        <v>71.73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186</v>
      </c>
    </row>
    <row r="66" spans="1:5" ht="25.5">
      <c r="A66" s="36" t="s">
        <v>52</v>
      </c>
      <c r="E66" s="37" t="s">
        <v>238</v>
      </c>
    </row>
    <row r="67" spans="1:5" ht="204">
      <c r="A67" t="s">
        <v>54</v>
      </c>
      <c r="E67" s="35" t="s">
        <v>188</v>
      </c>
    </row>
    <row r="68" spans="1:18" ht="12.75" customHeight="1">
      <c r="A68" s="6" t="s">
        <v>43</v>
      </c>
      <c r="B68" s="6"/>
      <c r="C68" s="40" t="s">
        <v>40</v>
      </c>
      <c r="D68" s="6"/>
      <c r="E68" s="27" t="s">
        <v>189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190</v>
      </c>
      <c r="C69" s="29" t="s">
        <v>191</v>
      </c>
      <c r="D69" s="25" t="s">
        <v>55</v>
      </c>
      <c r="E69" s="30" t="s">
        <v>192</v>
      </c>
      <c r="F69" s="31" t="s">
        <v>193</v>
      </c>
      <c r="G69" s="32">
        <v>15.8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55</v>
      </c>
    </row>
    <row r="71" spans="1:5" ht="25.5">
      <c r="A71" s="36" t="s">
        <v>52</v>
      </c>
      <c r="E71" s="37" t="s">
        <v>239</v>
      </c>
    </row>
    <row r="72" spans="1:5" ht="38.25">
      <c r="A72" t="s">
        <v>54</v>
      </c>
      <c r="E72" s="35" t="s">
        <v>195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240</v>
      </c>
      <c r="I3" s="38">
        <f>0+I9+I14+I23</f>
      </c>
      <c r="O3" t="s">
        <v>19</v>
      </c>
      <c r="P3" t="s">
        <v>23</v>
      </c>
    </row>
    <row r="4" spans="1:16" ht="15" customHeight="1">
      <c r="A4" t="s">
        <v>17</v>
      </c>
      <c r="B4" s="12" t="s">
        <v>120</v>
      </c>
      <c r="C4" s="13" t="s">
        <v>121</v>
      </c>
      <c r="D4" s="1"/>
      <c r="E4" s="14" t="s">
        <v>122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123</v>
      </c>
      <c r="B5" s="16" t="s">
        <v>18</v>
      </c>
      <c r="C5" s="17" t="s">
        <v>240</v>
      </c>
      <c r="D5" s="6"/>
      <c r="E5" s="18" t="s">
        <v>241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243</v>
      </c>
      <c r="D10" s="25" t="s">
        <v>55</v>
      </c>
      <c r="E10" s="30" t="s">
        <v>106</v>
      </c>
      <c r="F10" s="31" t="s">
        <v>130</v>
      </c>
      <c r="G10" s="32">
        <v>9.93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244</v>
      </c>
    </row>
    <row r="12" spans="1:5" ht="12.75">
      <c r="A12" s="36" t="s">
        <v>52</v>
      </c>
      <c r="E12" s="37" t="s">
        <v>245</v>
      </c>
    </row>
    <row r="13" spans="1:5" ht="25.5">
      <c r="A13" t="s">
        <v>54</v>
      </c>
      <c r="E13" s="35" t="s">
        <v>109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110</v>
      </c>
      <c r="F14" s="6"/>
      <c r="G14" s="6"/>
      <c r="H14" s="6"/>
      <c r="I14" s="41">
        <f>0+Q14</f>
      </c>
      <c r="O14">
        <f>0+R14</f>
      </c>
      <c r="Q14">
        <f>0+I15+I19</f>
      </c>
      <c r="R14">
        <f>0+O15+O19</f>
      </c>
    </row>
    <row r="15" spans="1:16" ht="12.75">
      <c r="A15" s="25" t="s">
        <v>45</v>
      </c>
      <c r="B15" s="29" t="s">
        <v>23</v>
      </c>
      <c r="C15" s="29" t="s">
        <v>246</v>
      </c>
      <c r="D15" s="25" t="s">
        <v>55</v>
      </c>
      <c r="E15" s="30" t="s">
        <v>247</v>
      </c>
      <c r="F15" s="31" t="s">
        <v>130</v>
      </c>
      <c r="G15" s="32">
        <v>34.42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248</v>
      </c>
    </row>
    <row r="17" spans="1:5" ht="38.25">
      <c r="A17" s="36" t="s">
        <v>52</v>
      </c>
      <c r="E17" s="37" t="s">
        <v>249</v>
      </c>
    </row>
    <row r="18" spans="1:5" ht="63.75">
      <c r="A18" t="s">
        <v>54</v>
      </c>
      <c r="E18" s="35" t="s">
        <v>132</v>
      </c>
    </row>
    <row r="19" spans="1:16" ht="12.75">
      <c r="A19" s="25" t="s">
        <v>45</v>
      </c>
      <c r="B19" s="29" t="s">
        <v>22</v>
      </c>
      <c r="C19" s="29" t="s">
        <v>250</v>
      </c>
      <c r="D19" s="25" t="s">
        <v>55</v>
      </c>
      <c r="E19" s="30" t="s">
        <v>251</v>
      </c>
      <c r="F19" s="31" t="s">
        <v>130</v>
      </c>
      <c r="G19" s="32">
        <v>9.93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55</v>
      </c>
    </row>
    <row r="21" spans="1:5" ht="38.25">
      <c r="A21" s="36" t="s">
        <v>52</v>
      </c>
      <c r="E21" s="37" t="s">
        <v>252</v>
      </c>
    </row>
    <row r="22" spans="1:5" ht="25.5">
      <c r="A22" t="s">
        <v>54</v>
      </c>
      <c r="E22" s="35" t="s">
        <v>253</v>
      </c>
    </row>
    <row r="23" spans="1:18" ht="12.75" customHeight="1">
      <c r="A23" s="6" t="s">
        <v>43</v>
      </c>
      <c r="B23" s="6"/>
      <c r="C23" s="40" t="s">
        <v>35</v>
      </c>
      <c r="D23" s="6"/>
      <c r="E23" s="27" t="s">
        <v>149</v>
      </c>
      <c r="F23" s="6"/>
      <c r="G23" s="6"/>
      <c r="H23" s="6"/>
      <c r="I23" s="41">
        <f>0+Q23</f>
      </c>
      <c r="O23">
        <f>0+R23</f>
      </c>
      <c r="Q23">
        <f>0+I24+I28+I32+I36</f>
      </c>
      <c r="R23">
        <f>0+O24+O28+O32+O36</f>
      </c>
    </row>
    <row r="24" spans="1:16" ht="12.75">
      <c r="A24" s="25" t="s">
        <v>45</v>
      </c>
      <c r="B24" s="29" t="s">
        <v>33</v>
      </c>
      <c r="C24" s="29" t="s">
        <v>155</v>
      </c>
      <c r="D24" s="25" t="s">
        <v>55</v>
      </c>
      <c r="E24" s="30" t="s">
        <v>156</v>
      </c>
      <c r="F24" s="31" t="s">
        <v>113</v>
      </c>
      <c r="G24" s="32">
        <v>66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25.5">
      <c r="A25" s="34" t="s">
        <v>50</v>
      </c>
      <c r="E25" s="35" t="s">
        <v>254</v>
      </c>
    </row>
    <row r="26" spans="1:5" ht="38.25">
      <c r="A26" s="36" t="s">
        <v>52</v>
      </c>
      <c r="E26" s="37" t="s">
        <v>255</v>
      </c>
    </row>
    <row r="27" spans="1:5" ht="102">
      <c r="A27" t="s">
        <v>54</v>
      </c>
      <c r="E27" s="35" t="s">
        <v>159</v>
      </c>
    </row>
    <row r="28" spans="1:16" ht="12.75">
      <c r="A28" s="25" t="s">
        <v>45</v>
      </c>
      <c r="B28" s="29" t="s">
        <v>35</v>
      </c>
      <c r="C28" s="29" t="s">
        <v>256</v>
      </c>
      <c r="D28" s="25" t="s">
        <v>55</v>
      </c>
      <c r="E28" s="30" t="s">
        <v>257</v>
      </c>
      <c r="F28" s="31" t="s">
        <v>113</v>
      </c>
      <c r="G28" s="32">
        <v>1088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38.25">
      <c r="A29" s="34" t="s">
        <v>50</v>
      </c>
      <c r="E29" s="35" t="s">
        <v>258</v>
      </c>
    </row>
    <row r="30" spans="1:5" ht="38.25">
      <c r="A30" s="36" t="s">
        <v>52</v>
      </c>
      <c r="E30" s="37" t="s">
        <v>259</v>
      </c>
    </row>
    <row r="31" spans="1:5" ht="51">
      <c r="A31" t="s">
        <v>54</v>
      </c>
      <c r="E31" s="35" t="s">
        <v>260</v>
      </c>
    </row>
    <row r="32" spans="1:16" ht="12.75">
      <c r="A32" s="25" t="s">
        <v>45</v>
      </c>
      <c r="B32" s="29" t="s">
        <v>37</v>
      </c>
      <c r="C32" s="29" t="s">
        <v>174</v>
      </c>
      <c r="D32" s="25" t="s">
        <v>55</v>
      </c>
      <c r="E32" s="30" t="s">
        <v>175</v>
      </c>
      <c r="F32" s="31" t="s">
        <v>113</v>
      </c>
      <c r="G32" s="32">
        <v>1088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25.5">
      <c r="A33" s="34" t="s">
        <v>50</v>
      </c>
      <c r="E33" s="35" t="s">
        <v>261</v>
      </c>
    </row>
    <row r="34" spans="1:5" ht="38.25">
      <c r="A34" s="36" t="s">
        <v>52</v>
      </c>
      <c r="E34" s="37" t="s">
        <v>259</v>
      </c>
    </row>
    <row r="35" spans="1:5" ht="140.25">
      <c r="A35" t="s">
        <v>54</v>
      </c>
      <c r="E35" s="35" t="s">
        <v>262</v>
      </c>
    </row>
    <row r="36" spans="1:16" ht="12.75">
      <c r="A36" s="25" t="s">
        <v>45</v>
      </c>
      <c r="B36" s="29" t="s">
        <v>77</v>
      </c>
      <c r="C36" s="29" t="s">
        <v>263</v>
      </c>
      <c r="D36" s="25" t="s">
        <v>55</v>
      </c>
      <c r="E36" s="30" t="s">
        <v>264</v>
      </c>
      <c r="F36" s="31" t="s">
        <v>193</v>
      </c>
      <c r="G36" s="32">
        <v>30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265</v>
      </c>
    </row>
    <row r="38" spans="1:5" ht="25.5">
      <c r="A38" s="36" t="s">
        <v>52</v>
      </c>
      <c r="E38" s="37" t="s">
        <v>266</v>
      </c>
    </row>
    <row r="39" spans="1:5" ht="51">
      <c r="A39" t="s">
        <v>54</v>
      </c>
      <c r="E39" s="35" t="s">
        <v>267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0+O9+O18+O27+O36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268</v>
      </c>
      <c r="I3" s="38">
        <f>0+I9+I18+I27+I36</f>
      </c>
      <c r="O3" t="s">
        <v>19</v>
      </c>
      <c r="P3" t="s">
        <v>23</v>
      </c>
    </row>
    <row r="4" spans="1:16" ht="15" customHeight="1">
      <c r="A4" t="s">
        <v>17</v>
      </c>
      <c r="B4" s="12" t="s">
        <v>120</v>
      </c>
      <c r="C4" s="13" t="s">
        <v>121</v>
      </c>
      <c r="D4" s="1"/>
      <c r="E4" s="14" t="s">
        <v>122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123</v>
      </c>
      <c r="B5" s="16" t="s">
        <v>18</v>
      </c>
      <c r="C5" s="17" t="s">
        <v>268</v>
      </c>
      <c r="D5" s="6"/>
      <c r="E5" s="18" t="s">
        <v>269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0+I10+I14</f>
      </c>
      <c r="R9">
        <f>0+O10+O14</f>
      </c>
    </row>
    <row r="10" spans="1:16" ht="12.75">
      <c r="A10" s="25" t="s">
        <v>45</v>
      </c>
      <c r="B10" s="29" t="s">
        <v>29</v>
      </c>
      <c r="C10" s="29" t="s">
        <v>243</v>
      </c>
      <c r="D10" s="25" t="s">
        <v>55</v>
      </c>
      <c r="E10" s="30" t="s">
        <v>106</v>
      </c>
      <c r="F10" s="31" t="s">
        <v>130</v>
      </c>
      <c r="G10" s="32">
        <v>24.5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271</v>
      </c>
    </row>
    <row r="12" spans="1:5" ht="12.75">
      <c r="A12" s="36" t="s">
        <v>52</v>
      </c>
      <c r="E12" s="37" t="s">
        <v>272</v>
      </c>
    </row>
    <row r="13" spans="1:5" ht="25.5">
      <c r="A13" t="s">
        <v>54</v>
      </c>
      <c r="E13" s="35" t="s">
        <v>109</v>
      </c>
    </row>
    <row r="14" spans="1:16" ht="12.75">
      <c r="A14" s="25" t="s">
        <v>45</v>
      </c>
      <c r="B14" s="29" t="s">
        <v>23</v>
      </c>
      <c r="C14" s="29" t="s">
        <v>105</v>
      </c>
      <c r="D14" s="25" t="s">
        <v>55</v>
      </c>
      <c r="E14" s="30" t="s">
        <v>106</v>
      </c>
      <c r="F14" s="31" t="s">
        <v>107</v>
      </c>
      <c r="G14" s="32">
        <v>11.04</v>
      </c>
      <c r="H14" s="33">
        <v>0</v>
      </c>
      <c r="I14" s="33">
        <f>ROUND(ROUND(H14,2)*ROUND(G14,3),2)</f>
      </c>
      <c r="O14">
        <f>(I14*21)/100</f>
      </c>
      <c r="P14" t="s">
        <v>23</v>
      </c>
    </row>
    <row r="15" spans="1:5" ht="12.75">
      <c r="A15" s="34" t="s">
        <v>50</v>
      </c>
      <c r="E15" s="35" t="s">
        <v>273</v>
      </c>
    </row>
    <row r="16" spans="1:5" ht="38.25">
      <c r="A16" s="36" t="s">
        <v>52</v>
      </c>
      <c r="E16" s="37" t="s">
        <v>274</v>
      </c>
    </row>
    <row r="17" spans="1:5" ht="25.5">
      <c r="A17" t="s">
        <v>54</v>
      </c>
      <c r="E17" s="35" t="s">
        <v>109</v>
      </c>
    </row>
    <row r="18" spans="1:18" ht="12.75" customHeight="1">
      <c r="A18" s="6" t="s">
        <v>43</v>
      </c>
      <c r="B18" s="6"/>
      <c r="C18" s="40" t="s">
        <v>29</v>
      </c>
      <c r="D18" s="6"/>
      <c r="E18" s="27" t="s">
        <v>110</v>
      </c>
      <c r="F18" s="6"/>
      <c r="G18" s="6"/>
      <c r="H18" s="6"/>
      <c r="I18" s="41">
        <f>0+Q18</f>
      </c>
      <c r="O18">
        <f>0+R18</f>
      </c>
      <c r="Q18">
        <f>0+I19+I23</f>
      </c>
      <c r="R18">
        <f>0+O19+O23</f>
      </c>
    </row>
    <row r="19" spans="1:16" ht="12.75">
      <c r="A19" s="25" t="s">
        <v>45</v>
      </c>
      <c r="B19" s="29" t="s">
        <v>22</v>
      </c>
      <c r="C19" s="29" t="s">
        <v>275</v>
      </c>
      <c r="D19" s="25" t="s">
        <v>55</v>
      </c>
      <c r="E19" s="30" t="s">
        <v>276</v>
      </c>
      <c r="F19" s="31" t="s">
        <v>130</v>
      </c>
      <c r="G19" s="32">
        <v>24.5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277</v>
      </c>
    </row>
    <row r="21" spans="1:5" ht="12.75">
      <c r="A21" s="36" t="s">
        <v>52</v>
      </c>
      <c r="E21" s="37" t="s">
        <v>278</v>
      </c>
    </row>
    <row r="22" spans="1:5" ht="318.75">
      <c r="A22" t="s">
        <v>54</v>
      </c>
      <c r="E22" s="35" t="s">
        <v>279</v>
      </c>
    </row>
    <row r="23" spans="1:16" ht="12.75">
      <c r="A23" s="25" t="s">
        <v>45</v>
      </c>
      <c r="B23" s="29" t="s">
        <v>33</v>
      </c>
      <c r="C23" s="29" t="s">
        <v>280</v>
      </c>
      <c r="D23" s="25" t="s">
        <v>55</v>
      </c>
      <c r="E23" s="30" t="s">
        <v>281</v>
      </c>
      <c r="F23" s="31" t="s">
        <v>130</v>
      </c>
      <c r="G23" s="32">
        <v>18.5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12.75">
      <c r="A24" s="34" t="s">
        <v>50</v>
      </c>
      <c r="E24" s="35" t="s">
        <v>282</v>
      </c>
    </row>
    <row r="25" spans="1:5" ht="12.75">
      <c r="A25" s="36" t="s">
        <v>52</v>
      </c>
      <c r="E25" s="37" t="s">
        <v>283</v>
      </c>
    </row>
    <row r="26" spans="1:5" ht="280.5">
      <c r="A26" t="s">
        <v>54</v>
      </c>
      <c r="E26" s="35" t="s">
        <v>284</v>
      </c>
    </row>
    <row r="27" spans="1:18" ht="12.75" customHeight="1">
      <c r="A27" s="6" t="s">
        <v>43</v>
      </c>
      <c r="B27" s="6"/>
      <c r="C27" s="40" t="s">
        <v>33</v>
      </c>
      <c r="D27" s="6"/>
      <c r="E27" s="27" t="s">
        <v>285</v>
      </c>
      <c r="F27" s="6"/>
      <c r="G27" s="6"/>
      <c r="H27" s="6"/>
      <c r="I27" s="41">
        <f>0+Q27</f>
      </c>
      <c r="O27">
        <f>0+R27</f>
      </c>
      <c r="Q27">
        <f>0+I28+I32</f>
      </c>
      <c r="R27">
        <f>0+O28+O32</f>
      </c>
    </row>
    <row r="28" spans="1:16" ht="12.75">
      <c r="A28" s="25" t="s">
        <v>45</v>
      </c>
      <c r="B28" s="29" t="s">
        <v>35</v>
      </c>
      <c r="C28" s="29" t="s">
        <v>286</v>
      </c>
      <c r="D28" s="25" t="s">
        <v>55</v>
      </c>
      <c r="E28" s="30" t="s">
        <v>287</v>
      </c>
      <c r="F28" s="31" t="s">
        <v>130</v>
      </c>
      <c r="G28" s="32">
        <v>4.1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12.75">
      <c r="A29" s="34" t="s">
        <v>50</v>
      </c>
      <c r="E29" s="35" t="s">
        <v>288</v>
      </c>
    </row>
    <row r="30" spans="1:5" ht="12.75">
      <c r="A30" s="36" t="s">
        <v>52</v>
      </c>
      <c r="E30" s="37" t="s">
        <v>289</v>
      </c>
    </row>
    <row r="31" spans="1:5" ht="369.75">
      <c r="A31" t="s">
        <v>54</v>
      </c>
      <c r="E31" s="35" t="s">
        <v>290</v>
      </c>
    </row>
    <row r="32" spans="1:16" ht="12.75">
      <c r="A32" s="25" t="s">
        <v>45</v>
      </c>
      <c r="B32" s="29" t="s">
        <v>37</v>
      </c>
      <c r="C32" s="29" t="s">
        <v>291</v>
      </c>
      <c r="D32" s="25" t="s">
        <v>55</v>
      </c>
      <c r="E32" s="30" t="s">
        <v>292</v>
      </c>
      <c r="F32" s="31" t="s">
        <v>130</v>
      </c>
      <c r="G32" s="32">
        <v>1.7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293</v>
      </c>
    </row>
    <row r="34" spans="1:5" ht="12.75">
      <c r="A34" s="36" t="s">
        <v>52</v>
      </c>
      <c r="E34" s="37" t="s">
        <v>294</v>
      </c>
    </row>
    <row r="35" spans="1:5" ht="38.25">
      <c r="A35" t="s">
        <v>54</v>
      </c>
      <c r="E35" s="35" t="s">
        <v>295</v>
      </c>
    </row>
    <row r="36" spans="1:18" ht="12.75" customHeight="1">
      <c r="A36" s="6" t="s">
        <v>43</v>
      </c>
      <c r="B36" s="6"/>
      <c r="C36" s="40" t="s">
        <v>40</v>
      </c>
      <c r="D36" s="6"/>
      <c r="E36" s="27" t="s">
        <v>189</v>
      </c>
      <c r="F36" s="6"/>
      <c r="G36" s="6"/>
      <c r="H36" s="6"/>
      <c r="I36" s="41">
        <f>0+Q36</f>
      </c>
      <c r="O36">
        <f>0+R36</f>
      </c>
      <c r="Q36">
        <f>0+I37+I41+I45+I49</f>
      </c>
      <c r="R36">
        <f>0+O37+O41+O45+O49</f>
      </c>
    </row>
    <row r="37" spans="1:16" ht="12.75">
      <c r="A37" s="25" t="s">
        <v>45</v>
      </c>
      <c r="B37" s="29" t="s">
        <v>77</v>
      </c>
      <c r="C37" s="29" t="s">
        <v>296</v>
      </c>
      <c r="D37" s="25" t="s">
        <v>55</v>
      </c>
      <c r="E37" s="30" t="s">
        <v>297</v>
      </c>
      <c r="F37" s="31" t="s">
        <v>193</v>
      </c>
      <c r="G37" s="32">
        <v>9.87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298</v>
      </c>
    </row>
    <row r="39" spans="1:5" ht="12.75">
      <c r="A39" s="36" t="s">
        <v>52</v>
      </c>
      <c r="E39" s="37" t="s">
        <v>299</v>
      </c>
    </row>
    <row r="40" spans="1:5" ht="63.75">
      <c r="A40" t="s">
        <v>54</v>
      </c>
      <c r="E40" s="35" t="s">
        <v>300</v>
      </c>
    </row>
    <row r="41" spans="1:16" ht="12.75">
      <c r="A41" s="25" t="s">
        <v>45</v>
      </c>
      <c r="B41" s="29" t="s">
        <v>83</v>
      </c>
      <c r="C41" s="29" t="s">
        <v>301</v>
      </c>
      <c r="D41" s="25" t="s">
        <v>55</v>
      </c>
      <c r="E41" s="30" t="s">
        <v>302</v>
      </c>
      <c r="F41" s="31" t="s">
        <v>80</v>
      </c>
      <c r="G41" s="32">
        <v>2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303</v>
      </c>
    </row>
    <row r="43" spans="1:5" ht="12.75">
      <c r="A43" s="36" t="s">
        <v>52</v>
      </c>
      <c r="E43" s="37" t="s">
        <v>304</v>
      </c>
    </row>
    <row r="44" spans="1:5" ht="63.75">
      <c r="A44" t="s">
        <v>54</v>
      </c>
      <c r="E44" s="35" t="s">
        <v>305</v>
      </c>
    </row>
    <row r="45" spans="1:16" ht="12.75">
      <c r="A45" s="25" t="s">
        <v>45</v>
      </c>
      <c r="B45" s="29" t="s">
        <v>40</v>
      </c>
      <c r="C45" s="29" t="s">
        <v>306</v>
      </c>
      <c r="D45" s="25" t="s">
        <v>55</v>
      </c>
      <c r="E45" s="30" t="s">
        <v>307</v>
      </c>
      <c r="F45" s="31" t="s">
        <v>130</v>
      </c>
      <c r="G45" s="32">
        <v>3.2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308</v>
      </c>
    </row>
    <row r="47" spans="1:5" ht="12.75">
      <c r="A47" s="36" t="s">
        <v>52</v>
      </c>
      <c r="E47" s="37" t="s">
        <v>309</v>
      </c>
    </row>
    <row r="48" spans="1:5" ht="102">
      <c r="A48" t="s">
        <v>54</v>
      </c>
      <c r="E48" s="35" t="s">
        <v>310</v>
      </c>
    </row>
    <row r="49" spans="1:16" ht="12.75">
      <c r="A49" s="25" t="s">
        <v>45</v>
      </c>
      <c r="B49" s="29" t="s">
        <v>42</v>
      </c>
      <c r="C49" s="29" t="s">
        <v>311</v>
      </c>
      <c r="D49" s="25" t="s">
        <v>55</v>
      </c>
      <c r="E49" s="30" t="s">
        <v>312</v>
      </c>
      <c r="F49" s="31" t="s">
        <v>193</v>
      </c>
      <c r="G49" s="32">
        <v>7.6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313</v>
      </c>
    </row>
    <row r="51" spans="1:5" ht="12.75">
      <c r="A51" s="36" t="s">
        <v>52</v>
      </c>
      <c r="E51" s="37" t="s">
        <v>314</v>
      </c>
    </row>
    <row r="52" spans="1:5" ht="114.75">
      <c r="A52" t="s">
        <v>54</v>
      </c>
      <c r="E52" s="35" t="s">
        <v>315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0+O9+O14+O35+O44+O61+O66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316</v>
      </c>
      <c r="I3" s="38">
        <f>0+I9+I14+I35+I44+I61+I66</f>
      </c>
      <c r="O3" t="s">
        <v>19</v>
      </c>
      <c r="P3" t="s">
        <v>23</v>
      </c>
    </row>
    <row r="4" spans="1:16" ht="15" customHeight="1">
      <c r="A4" t="s">
        <v>17</v>
      </c>
      <c r="B4" s="12" t="s">
        <v>120</v>
      </c>
      <c r="C4" s="13" t="s">
        <v>121</v>
      </c>
      <c r="D4" s="1"/>
      <c r="E4" s="14" t="s">
        <v>122</v>
      </c>
      <c r="F4" s="1"/>
      <c r="G4" s="1"/>
      <c r="H4" s="11"/>
      <c r="I4" s="11"/>
      <c r="O4" t="s">
        <v>20</v>
      </c>
      <c r="P4" t="s">
        <v>23</v>
      </c>
    </row>
    <row r="5" spans="1:16" ht="12.75" customHeight="1">
      <c r="A5" t="s">
        <v>123</v>
      </c>
      <c r="B5" s="16" t="s">
        <v>18</v>
      </c>
      <c r="C5" s="17" t="s">
        <v>316</v>
      </c>
      <c r="D5" s="6"/>
      <c r="E5" s="18" t="s">
        <v>317</v>
      </c>
      <c r="F5" s="6"/>
      <c r="G5" s="6"/>
      <c r="H5" s="6"/>
      <c r="I5" s="6"/>
      <c r="O5" t="s">
        <v>21</v>
      </c>
      <c r="P5" t="s">
        <v>23</v>
      </c>
    </row>
    <row r="6" spans="1:9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</row>
    <row r="8" spans="1:9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</row>
    <row r="9" spans="1:18" ht="12.75" customHeight="1">
      <c r="A9" s="19" t="s">
        <v>43</v>
      </c>
      <c r="B9" s="19"/>
      <c r="C9" s="26" t="s">
        <v>27</v>
      </c>
      <c r="D9" s="19"/>
      <c r="E9" s="27" t="s">
        <v>44</v>
      </c>
      <c r="F9" s="19"/>
      <c r="G9" s="19"/>
      <c r="H9" s="19"/>
      <c r="I9" s="28">
        <f>0+Q9</f>
      </c>
      <c r="O9">
        <f>0+R9</f>
      </c>
      <c r="Q9">
        <f>0+I10</f>
      </c>
      <c r="R9">
        <f>0+O10</f>
      </c>
    </row>
    <row r="10" spans="1:16" ht="12.75">
      <c r="A10" s="25" t="s">
        <v>45</v>
      </c>
      <c r="B10" s="29" t="s">
        <v>29</v>
      </c>
      <c r="C10" s="29" t="s">
        <v>243</v>
      </c>
      <c r="D10" s="25" t="s">
        <v>55</v>
      </c>
      <c r="E10" s="30" t="s">
        <v>106</v>
      </c>
      <c r="F10" s="31" t="s">
        <v>130</v>
      </c>
      <c r="G10" s="32">
        <v>28.9</v>
      </c>
      <c r="H10" s="33">
        <v>0</v>
      </c>
      <c r="I10" s="33">
        <f>ROUND(ROUND(H10,2)*ROUND(G10,3),2)</f>
      </c>
      <c r="O10">
        <f>(I10*21)/100</f>
      </c>
      <c r="P10" t="s">
        <v>23</v>
      </c>
    </row>
    <row r="11" spans="1:5" ht="12.75">
      <c r="A11" s="34" t="s">
        <v>50</v>
      </c>
      <c r="E11" s="35" t="s">
        <v>319</v>
      </c>
    </row>
    <row r="12" spans="1:5" ht="38.25">
      <c r="A12" s="36" t="s">
        <v>52</v>
      </c>
      <c r="E12" s="37" t="s">
        <v>320</v>
      </c>
    </row>
    <row r="13" spans="1:5" ht="25.5">
      <c r="A13" t="s">
        <v>54</v>
      </c>
      <c r="E13" s="35" t="s">
        <v>109</v>
      </c>
    </row>
    <row r="14" spans="1:18" ht="12.75" customHeight="1">
      <c r="A14" s="6" t="s">
        <v>43</v>
      </c>
      <c r="B14" s="6"/>
      <c r="C14" s="40" t="s">
        <v>29</v>
      </c>
      <c r="D14" s="6"/>
      <c r="E14" s="27" t="s">
        <v>110</v>
      </c>
      <c r="F14" s="6"/>
      <c r="G14" s="6"/>
      <c r="H14" s="6"/>
      <c r="I14" s="41">
        <f>0+Q14</f>
      </c>
      <c r="O14">
        <f>0+R14</f>
      </c>
      <c r="Q14">
        <f>0+I15+I19+I23+I27+I31</f>
      </c>
      <c r="R14">
        <f>0+O15+O19+O23+O27+O31</f>
      </c>
    </row>
    <row r="15" spans="1:16" ht="25.5">
      <c r="A15" s="25" t="s">
        <v>45</v>
      </c>
      <c r="B15" s="29" t="s">
        <v>23</v>
      </c>
      <c r="C15" s="29" t="s">
        <v>321</v>
      </c>
      <c r="D15" s="25" t="s">
        <v>55</v>
      </c>
      <c r="E15" s="30" t="s">
        <v>322</v>
      </c>
      <c r="F15" s="31" t="s">
        <v>130</v>
      </c>
      <c r="G15" s="32">
        <v>16.5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55</v>
      </c>
    </row>
    <row r="17" spans="1:5" ht="12.75">
      <c r="A17" s="36" t="s">
        <v>52</v>
      </c>
      <c r="E17" s="37" t="s">
        <v>323</v>
      </c>
    </row>
    <row r="18" spans="1:5" ht="63.75">
      <c r="A18" t="s">
        <v>54</v>
      </c>
      <c r="E18" s="35" t="s">
        <v>132</v>
      </c>
    </row>
    <row r="19" spans="1:16" ht="12.75">
      <c r="A19" s="25" t="s">
        <v>45</v>
      </c>
      <c r="B19" s="29" t="s">
        <v>22</v>
      </c>
      <c r="C19" s="29" t="s">
        <v>324</v>
      </c>
      <c r="D19" s="25" t="s">
        <v>55</v>
      </c>
      <c r="E19" s="30" t="s">
        <v>325</v>
      </c>
      <c r="F19" s="31" t="s">
        <v>113</v>
      </c>
      <c r="G19" s="32">
        <v>68.3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326</v>
      </c>
    </row>
    <row r="21" spans="1:5" ht="25.5">
      <c r="A21" s="36" t="s">
        <v>52</v>
      </c>
      <c r="E21" s="37" t="s">
        <v>327</v>
      </c>
    </row>
    <row r="22" spans="1:5" ht="63.75">
      <c r="A22" t="s">
        <v>54</v>
      </c>
      <c r="E22" s="35" t="s">
        <v>132</v>
      </c>
    </row>
    <row r="23" spans="1:16" ht="12.75">
      <c r="A23" s="25" t="s">
        <v>45</v>
      </c>
      <c r="B23" s="29" t="s">
        <v>33</v>
      </c>
      <c r="C23" s="29" t="s">
        <v>328</v>
      </c>
      <c r="D23" s="25" t="s">
        <v>55</v>
      </c>
      <c r="E23" s="30" t="s">
        <v>329</v>
      </c>
      <c r="F23" s="31" t="s">
        <v>193</v>
      </c>
      <c r="G23" s="32">
        <v>82.5</v>
      </c>
      <c r="H23" s="33">
        <v>0</v>
      </c>
      <c r="I23" s="33">
        <f>ROUND(ROUND(H23,2)*ROUND(G23,3),2)</f>
      </c>
      <c r="O23">
        <f>(I23*21)/100</f>
      </c>
      <c r="P23" t="s">
        <v>23</v>
      </c>
    </row>
    <row r="24" spans="1:5" ht="25.5">
      <c r="A24" s="34" t="s">
        <v>50</v>
      </c>
      <c r="E24" s="35" t="s">
        <v>330</v>
      </c>
    </row>
    <row r="25" spans="1:5" ht="12.75">
      <c r="A25" s="36" t="s">
        <v>52</v>
      </c>
      <c r="E25" s="37" t="s">
        <v>331</v>
      </c>
    </row>
    <row r="26" spans="1:5" ht="63.75">
      <c r="A26" t="s">
        <v>54</v>
      </c>
      <c r="E26" s="35" t="s">
        <v>332</v>
      </c>
    </row>
    <row r="27" spans="1:16" ht="12.75">
      <c r="A27" s="25" t="s">
        <v>45</v>
      </c>
      <c r="B27" s="29" t="s">
        <v>35</v>
      </c>
      <c r="C27" s="29" t="s">
        <v>333</v>
      </c>
      <c r="D27" s="25" t="s">
        <v>55</v>
      </c>
      <c r="E27" s="30" t="s">
        <v>334</v>
      </c>
      <c r="F27" s="31" t="s">
        <v>130</v>
      </c>
      <c r="G27" s="32">
        <v>12.4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335</v>
      </c>
    </row>
    <row r="29" spans="1:5" ht="63.75">
      <c r="A29" s="36" t="s">
        <v>52</v>
      </c>
      <c r="E29" s="37" t="s">
        <v>336</v>
      </c>
    </row>
    <row r="30" spans="1:5" ht="318.75">
      <c r="A30" t="s">
        <v>54</v>
      </c>
      <c r="E30" s="35" t="s">
        <v>337</v>
      </c>
    </row>
    <row r="31" spans="1:16" ht="12.75">
      <c r="A31" s="25" t="s">
        <v>45</v>
      </c>
      <c r="B31" s="29" t="s">
        <v>37</v>
      </c>
      <c r="C31" s="29" t="s">
        <v>280</v>
      </c>
      <c r="D31" s="25" t="s">
        <v>55</v>
      </c>
      <c r="E31" s="30" t="s">
        <v>281</v>
      </c>
      <c r="F31" s="31" t="s">
        <v>130</v>
      </c>
      <c r="G31" s="32">
        <v>5.9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338</v>
      </c>
    </row>
    <row r="33" spans="1:5" ht="63.75">
      <c r="A33" s="36" t="s">
        <v>52</v>
      </c>
      <c r="E33" s="37" t="s">
        <v>339</v>
      </c>
    </row>
    <row r="34" spans="1:5" ht="280.5">
      <c r="A34" t="s">
        <v>54</v>
      </c>
      <c r="E34" s="35" t="s">
        <v>340</v>
      </c>
    </row>
    <row r="35" spans="1:18" ht="12.75" customHeight="1">
      <c r="A35" s="6" t="s">
        <v>43</v>
      </c>
      <c r="B35" s="6"/>
      <c r="C35" s="40" t="s">
        <v>33</v>
      </c>
      <c r="D35" s="6"/>
      <c r="E35" s="27" t="s">
        <v>285</v>
      </c>
      <c r="F35" s="6"/>
      <c r="G35" s="6"/>
      <c r="H35" s="6"/>
      <c r="I35" s="41">
        <f>0+Q35</f>
      </c>
      <c r="O35">
        <f>0+R35</f>
      </c>
      <c r="Q35">
        <f>0+I36+I40</f>
      </c>
      <c r="R35">
        <f>0+O36+O40</f>
      </c>
    </row>
    <row r="36" spans="1:16" ht="12.75">
      <c r="A36" s="25" t="s">
        <v>45</v>
      </c>
      <c r="B36" s="29" t="s">
        <v>77</v>
      </c>
      <c r="C36" s="29" t="s">
        <v>286</v>
      </c>
      <c r="D36" s="25" t="s">
        <v>55</v>
      </c>
      <c r="E36" s="30" t="s">
        <v>287</v>
      </c>
      <c r="F36" s="31" t="s">
        <v>130</v>
      </c>
      <c r="G36" s="32">
        <v>2.8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341</v>
      </c>
    </row>
    <row r="38" spans="1:5" ht="12.75">
      <c r="A38" s="36" t="s">
        <v>52</v>
      </c>
      <c r="E38" s="37" t="s">
        <v>342</v>
      </c>
    </row>
    <row r="39" spans="1:5" ht="369.75">
      <c r="A39" t="s">
        <v>54</v>
      </c>
      <c r="E39" s="35" t="s">
        <v>290</v>
      </c>
    </row>
    <row r="40" spans="1:16" ht="12.75">
      <c r="A40" s="25" t="s">
        <v>45</v>
      </c>
      <c r="B40" s="29" t="s">
        <v>83</v>
      </c>
      <c r="C40" s="29" t="s">
        <v>343</v>
      </c>
      <c r="D40" s="25" t="s">
        <v>55</v>
      </c>
      <c r="E40" s="30" t="s">
        <v>344</v>
      </c>
      <c r="F40" s="31" t="s">
        <v>130</v>
      </c>
      <c r="G40" s="32">
        <v>3.05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12.75">
      <c r="A41" s="34" t="s">
        <v>50</v>
      </c>
      <c r="E41" s="35" t="s">
        <v>345</v>
      </c>
    </row>
    <row r="42" spans="1:5" ht="63.75">
      <c r="A42" s="36" t="s">
        <v>52</v>
      </c>
      <c r="E42" s="37" t="s">
        <v>346</v>
      </c>
    </row>
    <row r="43" spans="1:5" ht="38.25">
      <c r="A43" t="s">
        <v>54</v>
      </c>
      <c r="E43" s="35" t="s">
        <v>347</v>
      </c>
    </row>
    <row r="44" spans="1:18" ht="12.75" customHeight="1">
      <c r="A44" s="6" t="s">
        <v>43</v>
      </c>
      <c r="B44" s="6"/>
      <c r="C44" s="40" t="s">
        <v>35</v>
      </c>
      <c r="D44" s="6"/>
      <c r="E44" s="27" t="s">
        <v>149</v>
      </c>
      <c r="F44" s="6"/>
      <c r="G44" s="6"/>
      <c r="H44" s="6"/>
      <c r="I44" s="41">
        <f>0+Q44</f>
      </c>
      <c r="O44">
        <f>0+R44</f>
      </c>
      <c r="Q44">
        <f>0+I45+I49+I53+I57</f>
      </c>
      <c r="R44">
        <f>0+O45+O49+O53+O57</f>
      </c>
    </row>
    <row r="45" spans="1:16" ht="12.75">
      <c r="A45" s="25" t="s">
        <v>45</v>
      </c>
      <c r="B45" s="29" t="s">
        <v>40</v>
      </c>
      <c r="C45" s="29" t="s">
        <v>348</v>
      </c>
      <c r="D45" s="25" t="s">
        <v>55</v>
      </c>
      <c r="E45" s="30" t="s">
        <v>349</v>
      </c>
      <c r="F45" s="31" t="s">
        <v>113</v>
      </c>
      <c r="G45" s="32">
        <v>110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350</v>
      </c>
    </row>
    <row r="47" spans="1:5" ht="12.75">
      <c r="A47" s="36" t="s">
        <v>52</v>
      </c>
      <c r="E47" s="37" t="s">
        <v>351</v>
      </c>
    </row>
    <row r="48" spans="1:5" ht="102">
      <c r="A48" t="s">
        <v>54</v>
      </c>
      <c r="E48" s="35" t="s">
        <v>159</v>
      </c>
    </row>
    <row r="49" spans="1:16" ht="12.75">
      <c r="A49" s="25" t="s">
        <v>45</v>
      </c>
      <c r="B49" s="29" t="s">
        <v>42</v>
      </c>
      <c r="C49" s="29" t="s">
        <v>165</v>
      </c>
      <c r="D49" s="25" t="s">
        <v>55</v>
      </c>
      <c r="E49" s="30" t="s">
        <v>166</v>
      </c>
      <c r="F49" s="31" t="s">
        <v>113</v>
      </c>
      <c r="G49" s="32">
        <v>140.8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25.5">
      <c r="A50" s="34" t="s">
        <v>50</v>
      </c>
      <c r="E50" s="35" t="s">
        <v>352</v>
      </c>
    </row>
    <row r="51" spans="1:5" ht="25.5">
      <c r="A51" s="36" t="s">
        <v>52</v>
      </c>
      <c r="E51" s="37" t="s">
        <v>353</v>
      </c>
    </row>
    <row r="52" spans="1:5" ht="51">
      <c r="A52" t="s">
        <v>54</v>
      </c>
      <c r="E52" s="35" t="s">
        <v>164</v>
      </c>
    </row>
    <row r="53" spans="1:16" ht="12.75">
      <c r="A53" s="25" t="s">
        <v>45</v>
      </c>
      <c r="B53" s="29" t="s">
        <v>93</v>
      </c>
      <c r="C53" s="29" t="s">
        <v>174</v>
      </c>
      <c r="D53" s="25" t="s">
        <v>55</v>
      </c>
      <c r="E53" s="30" t="s">
        <v>175</v>
      </c>
      <c r="F53" s="31" t="s">
        <v>113</v>
      </c>
      <c r="G53" s="32">
        <v>68.3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176</v>
      </c>
    </row>
    <row r="55" spans="1:5" ht="12.75">
      <c r="A55" s="36" t="s">
        <v>52</v>
      </c>
      <c r="E55" s="37" t="s">
        <v>354</v>
      </c>
    </row>
    <row r="56" spans="1:5" ht="140.25">
      <c r="A56" t="s">
        <v>54</v>
      </c>
      <c r="E56" s="35" t="s">
        <v>177</v>
      </c>
    </row>
    <row r="57" spans="1:16" ht="12.75">
      <c r="A57" s="25" t="s">
        <v>45</v>
      </c>
      <c r="B57" s="29" t="s">
        <v>98</v>
      </c>
      <c r="C57" s="29" t="s">
        <v>179</v>
      </c>
      <c r="D57" s="25" t="s">
        <v>55</v>
      </c>
      <c r="E57" s="30" t="s">
        <v>180</v>
      </c>
      <c r="F57" s="31" t="s">
        <v>113</v>
      </c>
      <c r="G57" s="32">
        <v>72.5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181</v>
      </c>
    </row>
    <row r="59" spans="1:5" ht="25.5">
      <c r="A59" s="36" t="s">
        <v>52</v>
      </c>
      <c r="E59" s="37" t="s">
        <v>355</v>
      </c>
    </row>
    <row r="60" spans="1:5" ht="140.25">
      <c r="A60" t="s">
        <v>54</v>
      </c>
      <c r="E60" s="35" t="s">
        <v>177</v>
      </c>
    </row>
    <row r="61" spans="1:18" ht="12.75" customHeight="1">
      <c r="A61" s="6" t="s">
        <v>43</v>
      </c>
      <c r="B61" s="6"/>
      <c r="C61" s="40" t="s">
        <v>83</v>
      </c>
      <c r="D61" s="6"/>
      <c r="E61" s="27" t="s">
        <v>356</v>
      </c>
      <c r="F61" s="6"/>
      <c r="G61" s="6"/>
      <c r="H61" s="6"/>
      <c r="I61" s="41">
        <f>0+Q61</f>
      </c>
      <c r="O61">
        <f>0+R61</f>
      </c>
      <c r="Q61">
        <f>0+I62</f>
      </c>
      <c r="R61">
        <f>0+O62</f>
      </c>
    </row>
    <row r="62" spans="1:16" ht="12.75">
      <c r="A62" s="25" t="s">
        <v>45</v>
      </c>
      <c r="B62" s="29" t="s">
        <v>178</v>
      </c>
      <c r="C62" s="29" t="s">
        <v>357</v>
      </c>
      <c r="D62" s="25" t="s">
        <v>55</v>
      </c>
      <c r="E62" s="30" t="s">
        <v>358</v>
      </c>
      <c r="F62" s="31" t="s">
        <v>193</v>
      </c>
      <c r="G62" s="32">
        <v>13.4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359</v>
      </c>
    </row>
    <row r="64" spans="1:5" ht="38.25">
      <c r="A64" s="36" t="s">
        <v>52</v>
      </c>
      <c r="E64" s="37" t="s">
        <v>360</v>
      </c>
    </row>
    <row r="65" spans="1:5" ht="255">
      <c r="A65" t="s">
        <v>54</v>
      </c>
      <c r="E65" s="35" t="s">
        <v>361</v>
      </c>
    </row>
    <row r="66" spans="1:18" ht="12.75" customHeight="1">
      <c r="A66" s="6" t="s">
        <v>43</v>
      </c>
      <c r="B66" s="6"/>
      <c r="C66" s="40" t="s">
        <v>40</v>
      </c>
      <c r="D66" s="6"/>
      <c r="E66" s="27" t="s">
        <v>189</v>
      </c>
      <c r="F66" s="6"/>
      <c r="G66" s="6"/>
      <c r="H66" s="6"/>
      <c r="I66" s="41">
        <f>0+Q66</f>
      </c>
      <c r="O66">
        <f>0+R66</f>
      </c>
      <c r="Q66">
        <f>0+I67+I71+I75</f>
      </c>
      <c r="R66">
        <f>0+O67+O71+O75</f>
      </c>
    </row>
    <row r="67" spans="1:16" ht="12.75">
      <c r="A67" s="25" t="s">
        <v>45</v>
      </c>
      <c r="B67" s="29" t="s">
        <v>183</v>
      </c>
      <c r="C67" s="29" t="s">
        <v>362</v>
      </c>
      <c r="D67" s="25" t="s">
        <v>47</v>
      </c>
      <c r="E67" s="30" t="s">
        <v>363</v>
      </c>
      <c r="F67" s="31" t="s">
        <v>130</v>
      </c>
      <c r="G67" s="32">
        <v>0.6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364</v>
      </c>
    </row>
    <row r="69" spans="1:5" ht="51">
      <c r="A69" s="36" t="s">
        <v>52</v>
      </c>
      <c r="E69" s="37" t="s">
        <v>365</v>
      </c>
    </row>
    <row r="70" spans="1:5" ht="409.5">
      <c r="A70" t="s">
        <v>54</v>
      </c>
      <c r="E70" s="35" t="s">
        <v>366</v>
      </c>
    </row>
    <row r="71" spans="1:16" ht="12.75">
      <c r="A71" s="25" t="s">
        <v>45</v>
      </c>
      <c r="B71" s="29" t="s">
        <v>190</v>
      </c>
      <c r="C71" s="29" t="s">
        <v>301</v>
      </c>
      <c r="D71" s="25" t="s">
        <v>55</v>
      </c>
      <c r="E71" s="30" t="s">
        <v>302</v>
      </c>
      <c r="F71" s="31" t="s">
        <v>80</v>
      </c>
      <c r="G71" s="32">
        <v>2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367</v>
      </c>
    </row>
    <row r="73" spans="1:5" ht="12.75">
      <c r="A73" s="36" t="s">
        <v>52</v>
      </c>
      <c r="E73" s="37" t="s">
        <v>304</v>
      </c>
    </row>
    <row r="74" spans="1:5" ht="63.75">
      <c r="A74" t="s">
        <v>54</v>
      </c>
      <c r="E74" s="35" t="s">
        <v>305</v>
      </c>
    </row>
    <row r="75" spans="1:16" ht="12.75">
      <c r="A75" s="25" t="s">
        <v>45</v>
      </c>
      <c r="B75" s="29" t="s">
        <v>368</v>
      </c>
      <c r="C75" s="29" t="s">
        <v>369</v>
      </c>
      <c r="D75" s="25" t="s">
        <v>55</v>
      </c>
      <c r="E75" s="30" t="s">
        <v>370</v>
      </c>
      <c r="F75" s="31" t="s">
        <v>193</v>
      </c>
      <c r="G75" s="32">
        <v>17.5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55</v>
      </c>
    </row>
    <row r="77" spans="1:5" ht="12.75">
      <c r="A77" s="36" t="s">
        <v>52</v>
      </c>
      <c r="E77" s="37" t="s">
        <v>371</v>
      </c>
    </row>
    <row r="78" spans="1:5" ht="76.5">
      <c r="A78" t="s">
        <v>54</v>
      </c>
      <c r="E78" s="35" t="s">
        <v>372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