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/>
  <bookViews>
    <workbookView xWindow="65416" yWindow="65416" windowWidth="29040" windowHeight="17640" activeTab="1"/>
  </bookViews>
  <sheets>
    <sheet name="Rekapitulace" sheetId="1" r:id="rId1"/>
    <sheet name="SO 201" sheetId="3" r:id="rId2"/>
    <sheet name="SO 301" sheetId="4" r:id="rId3"/>
    <sheet name="DIO" sheetId="2" r:id="rId4"/>
  </sheets>
  <definedNames/>
  <calcPr calcId="191029"/>
  <extLst/>
</workbook>
</file>

<file path=xl/sharedStrings.xml><?xml version="1.0" encoding="utf-8"?>
<sst xmlns="http://schemas.openxmlformats.org/spreadsheetml/2006/main" count="1350" uniqueCount="428">
  <si>
    <t>Rekapitulace ceny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</si>
  <si>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</si>
  <si>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</si>
  <si>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</si>
  <si>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</si>
  <si>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</si>
  <si>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</si>
  <si>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</si>
  <si>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ASPE230</t>
  </si>
  <si>
    <t>S</t>
  </si>
  <si>
    <t>Soupis prací objektu</t>
  </si>
  <si>
    <t xml:space="preserve">Stavba: </t>
  </si>
  <si>
    <t>7400</t>
  </si>
  <si>
    <t>Příprava opatření na DI pro přepravu NTK pro NJZ EDU - II/322 Týnec n.L., most ev.č. 322-006 přes mí</t>
  </si>
  <si>
    <t>O</t>
  </si>
  <si>
    <t>Rozpočet:</t>
  </si>
  <si>
    <t>0,00</t>
  </si>
  <si>
    <t>15,00</t>
  </si>
  <si>
    <t>21,00</t>
  </si>
  <si>
    <t>3</t>
  </si>
  <si>
    <t>2</t>
  </si>
  <si>
    <t>DIO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</si>
  <si>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</si>
  <si>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</si>
  <si>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</si>
  <si>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</si>
  <si>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</si>
  <si>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</si>
  <si>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</si>
  <si>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</si>
  <si>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</si>
  <si>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</si>
  <si>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</si>
  <si>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</si>
  <si>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</si>
  <si>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</si>
  <si>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</si>
  <si>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</si>
  <si>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</si>
  <si>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</si>
  <si>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</si>
  <si>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</si>
  <si>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Ostatní konstrukce a práce, bourání</t>
  </si>
  <si>
    <t>P</t>
  </si>
  <si>
    <t>914142</t>
  </si>
  <si>
    <t/>
  </si>
  <si>
    <t>DOPRAV ZNAČ ZÁKL VEL OCEL FÓLIE TŘ 3 - MONT S PŘESUNEM</t>
  </si>
  <si>
    <t>KUS</t>
  </si>
  <si>
    <t>2020_OTSKP</t>
  </si>
  <si>
    <t>PP</t>
  </si>
  <si>
    <t>VV</t>
  </si>
  <si>
    <t>TS</t>
  </si>
  <si>
    <t>položka zahrnuje:  
- dopravu demontované značky z dočasné skládky  
- osazení a montáž značky na místě určeném projektem  
- nutnou opravu poškozených částí nezahrnuje dodávku značky</t>
  </si>
  <si>
    <t>914149</t>
  </si>
  <si>
    <t>DOPRAV ZNAČ ZÁKL VEL OCEL FÓLIE TŘ 3 - NÁJEMNÉ</t>
  </si>
  <si>
    <t>KSDEN</t>
  </si>
  <si>
    <t>předpoklad 110 dnů; 40*110</t>
  </si>
  <si>
    <t>položka zahrnuje sazbu za pronájem dopravních značek a zařízení, počet jednotek je určen jako součin počtu značek a počtu dní použití</t>
  </si>
  <si>
    <t>914143</t>
  </si>
  <si>
    <t>DOPRAV ZNAČ ZÁKL VEL OCEL FÓLIE TŘ 3 - DEMONTÁŽ</t>
  </si>
  <si>
    <t>Položka zahrnuje odstranění, demontáž a odklizení materiálu s odvozem na předepsané  
místo</t>
  </si>
  <si>
    <t>914442</t>
  </si>
  <si>
    <t>DOPR ZNAČKY 100X150CM OCEL FÓL TŘ 3 - MONTÁŽ S PŘESUNEM</t>
  </si>
  <si>
    <t>914449</t>
  </si>
  <si>
    <t>DOPRAV ZNAČ 100X150CM OCEL FÓLIE TŘ 3 - NÁJEMNÉ</t>
  </si>
  <si>
    <t>předpoklad 110 dnů; 2*110</t>
  </si>
  <si>
    <t>914443</t>
  </si>
  <si>
    <t>DOPRAV ZNAČKY 100X150CM OCEL FÓLIE TŘ 3 - DEMONTÁŽ</t>
  </si>
  <si>
    <t>7</t>
  </si>
  <si>
    <t>914922</t>
  </si>
  <si>
    <t>SLOUPKY A STOJKY DZ Z OCEL TRUBEK DO PATKY MONTÁŽ S PŘESUNEM</t>
  </si>
  <si>
    <t>položka zahrnuje:  
- dopravu demontovaného zařízení z dočasné skládky  
- osazení a montáž zařízení na místě určeném projektem  
- nutnou opravu poškozených částí  
nezahrnuje dodávku sloupku, stojky a upevňovacího zařízení</t>
  </si>
  <si>
    <t>8</t>
  </si>
  <si>
    <t>914929</t>
  </si>
  <si>
    <t>SLOUPKY A STOJKY DZ Z OCEL TRUBEK DO PATKY NÁJEMNÉ</t>
  </si>
  <si>
    <t>předpoklad 110 dnů; 30*110</t>
  </si>
  <si>
    <t>položka zahrnuje sazbu za pronájem dopravních značek a zařízení. Počet měrných jednotek se určí jako součin počtu sloupků a počtu dní použití</t>
  </si>
  <si>
    <t>914923</t>
  </si>
  <si>
    <t>SLOUPKY A STOJKY DZ Z OCEL TRUBEK DO PATKY DEMONTÁŽ</t>
  </si>
  <si>
    <t>911DC2</t>
  </si>
  <si>
    <t>SVODIDLO BETON, ÚROVEŇ ZADRŽ H2 VÝŠ 1,0M - MONTÁŽ S PŘESUNEM (BEZ DODÁVKY)</t>
  </si>
  <si>
    <t>M</t>
  </si>
  <si>
    <t>6 ks po 2 m</t>
  </si>
  <si>
    <t>položka zahrnuje:  
- dopravu demontovaného zařízení z dočasné skládky  
- jeho montáž a osazení na určeném místě  
- nutnou opravu poškozených částí  
- případnou náhradu zničených částí  
nezahrnuje podkladní vrstvu</t>
  </si>
  <si>
    <t>911DC9</t>
  </si>
  <si>
    <t>SVODIDLO BETON, ÚROVEŇ ZADRŽ H2 VÝŠ 1,0M - NÁJEM</t>
  </si>
  <si>
    <t>MDEN</t>
  </si>
  <si>
    <t>předpoklad 110 dnů; 12*110</t>
  </si>
  <si>
    <t>položka zahrnuje denní sazbu za pronájem zařízení  
počet měrných jednotek se určí jako součin délky zařízení a počtu dnů použití</t>
  </si>
  <si>
    <t>12</t>
  </si>
  <si>
    <t>911DC3</t>
  </si>
  <si>
    <t>SVODIDLO BETON, ÚROVEŇ ZADRŽ H2 VÝŠ 1,0M - DEMONTÁŽ S PŘESUNEM</t>
  </si>
  <si>
    <t>položka zahrnuje:  
- demontáž a odstranění zařízení  
- jeho odvoz na předepsané místo</t>
  </si>
  <si>
    <t>13</t>
  </si>
  <si>
    <t>R911001</t>
  </si>
  <si>
    <t>DOČASNÉ ZNEPLATNĚNÍ ZNAČKY</t>
  </si>
  <si>
    <t>[bez vazby na CS]</t>
  </si>
  <si>
    <t>např. přelepením, zřízení, údržba, demontáž</t>
  </si>
  <si>
    <t>zřízení, údržba, demontáž</t>
  </si>
  <si>
    <t>SO 201</t>
  </si>
  <si>
    <t>Most ev.č. 322-006</t>
  </si>
  <si>
    <t>Všeobecné podmínky</t>
  </si>
  <si>
    <t>014101</t>
  </si>
  <si>
    <t>POPLATKY ZA SKLÁDKU</t>
  </si>
  <si>
    <t>M3</t>
  </si>
  <si>
    <t>zemina</t>
  </si>
  <si>
    <t>592,51-143,15</t>
  </si>
  <si>
    <t>zahrnuje veškeré poplatky provozovateli skládky související s uložením odpadu na skládce.</t>
  </si>
  <si>
    <t>014102</t>
  </si>
  <si>
    <t>T</t>
  </si>
  <si>
    <t>asfaltové vrstvy komunikací</t>
  </si>
  <si>
    <t>118,8*2,6</t>
  </si>
  <si>
    <t>nestmelené vrstvy komunikací</t>
  </si>
  <si>
    <t>148,5*1,8</t>
  </si>
  <si>
    <t>železobeton</t>
  </si>
  <si>
    <t>198,308*2,5</t>
  </si>
  <si>
    <t>02811</t>
  </si>
  <si>
    <t>PRŮZKUMNÉ PRÁCE GEOTECHNICKÉ NA POVRCHU</t>
  </si>
  <si>
    <t>KPL</t>
  </si>
  <si>
    <t>2019_OTSKP</t>
  </si>
  <si>
    <t>Doplňující inženýrsko geologický průzkum - posouzení únosnosti základové spáry odpovědným geotechnikem</t>
  </si>
  <si>
    <t>zahrnuje veškeré náklady spojené s objednatelem požadovanými pracemi</t>
  </si>
  <si>
    <t>02910</t>
  </si>
  <si>
    <t>OSTATNÍ POŽADAVKY - ZEMĚMĚŘIČSKÁ MĚŘENÍ</t>
  </si>
  <si>
    <t>Geodetická činnost v průběhu provádění stavebních prací (geodet zhotovitele stavby) včetně vytyčení stavby a skutečného zjištění průběhu inženýrských sítí. Součástí je vybudování potřebné vytyčovací sítě.</t>
  </si>
  <si>
    <t>029412</t>
  </si>
  <si>
    <t>OSTATNÍ POŽADAVKY - VYPRACOVÁNÍ MOSTNÍHO LISTU</t>
  </si>
  <si>
    <t>02943</t>
  </si>
  <si>
    <t>OSTATNÍ POŽADAVKY - VYPRACOVÁNÍ RDS</t>
  </si>
  <si>
    <t>Realizační dokumentace stavby (dále jen „RDS“) dle kap. 11 Směrnice pro dokumentaci staveb pozemních komunikací (SDS PK) (2/2007), vč. dodatku č. 1 (12/2009) – Prováděcí dokumentace zhotovovacích prací dle čl. 11.4.2.1 SDS PK v rozsahu dle kap. 6 Technických kvalitativních podmínek pro dokumentaci staveb pozemních komunikací (TKP-D) (8/2006), příloha č. 5. Součástí je předání dokumentace v tištěné podobě a předání 1 x v elektronické podobě (rozsah a uspořádání odpovídající podobě tištěné) v uzavřeném (PDF) a otevřeném formátu (DWG, XLS, DOC, apod.).</t>
  </si>
  <si>
    <t>02944</t>
  </si>
  <si>
    <t>OSTAT POŽADAVKY - DOKUMENTACE SKUTEČ PROVEDENÍ V DIGIT FORMĚ</t>
  </si>
  <si>
    <t>Dokumentace skutečného provedení stavby ve smyslu § 125 odst. 6 stavebního zákona, dle kap. 12 Směrnice pro dokumentaci staveb pozemních komunikací (SDS PK) (2/2007),  vč. dodatku č. 1 (12/2009) v rozsahu dle kap. 6 Technických kvalitativních podmínek pro dokumentaci staveb pozemních komunikací (TKP-D) (8/2006), příloha č. 6. Součástí je předání dokumentace v tištěné podobě a předání 1 x v digitální podobě (rozsah a uspořádání odpovídající podobě tištěné) v uzavřeném (PDF) a otevřeném formátu (DWG, XLS, DOC, apod.).</t>
  </si>
  <si>
    <t>02945</t>
  </si>
  <si>
    <t>OSTAT POŽADAVKY - GEOMETRICKÝ PLÁN</t>
  </si>
  <si>
    <t>Geodetické zaměření skutečného provedení stavby vložené na podkladu katastrální mapy, v případě zásahu do cizích pozemků Geometrický plán potvrzený katastrálním úřadem. (Zajištění geometrických plánů skutečného provedení objektů a inženýrských sítí  a geometrických plánů věcných břemen v požadovaném formátu s hranicemi pozemků jako podklad pro vklad do katastrální mapy pro evidenci změn na katastrálním úřadu. Tato dokumentace bude potvrzena příslušným katastrálním úřadem a předána v 6 ti vyhotovení v termínu dle potřeb investora).</t>
  </si>
  <si>
    <t>02950</t>
  </si>
  <si>
    <t>OSTATNÍ POŽADAVKY - POSUDKY, KONTROLY, REVIZNÍ ZPRÁVY</t>
  </si>
  <si>
    <t>Pasport a monitoring dotčených objektů před a po stavbě</t>
  </si>
  <si>
    <t>02953</t>
  </si>
  <si>
    <t>OSTATNÍ POŽADAVKY - HLAVNÍ MOSTNÍ PROHLÍDKA</t>
  </si>
  <si>
    <t>položka zahrnuje :  
- úkony dle ČSN 73 6221  
- provedení hlavní mostní prohlídky oprávněnou fyzickou nebo právnickou osobou  
- vyhotovení záznamu (protokolu), který jednoznačně definuje stav mostu</t>
  </si>
  <si>
    <t>03100</t>
  </si>
  <si>
    <t>ZAŘÍZENÍ STAVENIŠTĚ - ZŘÍZENÍ, PROVOZ, DEMONTÁŽ</t>
  </si>
  <si>
    <t>Náklady na úmístění stavby:     
Technická specifikace - kompletní zařízení staveniště pro celou stavbu  včetně zajištění potřebných povolení a rozhodnutí.     
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 Poplatky a náklady spojené se záborem veřejného prostranství a s tím související dopravní značení a zabezpečení pracoviště. Poplatky a náklady za spotřebované energie, plyn a vodu atd. v době výstavby až do předání díla.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</si>
  <si>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</si>
  <si>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Zemní práce</t>
  </si>
  <si>
    <t>14</t>
  </si>
  <si>
    <t>113328</t>
  </si>
  <si>
    <t>ODSTRAN PODKL ZPEVNĚNÝCH PLOCH Z KAMENIVA NESTMEL, ODVOZ DO 20KM</t>
  </si>
  <si>
    <t>příloha č. 002,003; =(5,75*50+5,75*50+19)*0,25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</si>
  <si>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</si>
  <si>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15</t>
  </si>
  <si>
    <t>11332B</t>
  </si>
  <si>
    <t>ODSTRANĚNÍ PODKLADŮ ZPEVNĚNÝCH PLOCH Z KAMENIVA NESTMELENÉHO - DOPRAVA</t>
  </si>
  <si>
    <t>tkm</t>
  </si>
  <si>
    <t>dalších 5 km</t>
  </si>
  <si>
    <t>Položka zahrnuje samostatnou dopravu suti a vybouraných hmot. Množství se určí jako součin hmotnosti [t] a požadované vzdálenosti [km].</t>
  </si>
  <si>
    <t>16</t>
  </si>
  <si>
    <t>113438</t>
  </si>
  <si>
    <t>ODSTRAN KRYTU ZPEVNĚNÝCH PLOCH S ASFALT POJIVEM VČET PODKLADU, ODVOZ DO 20KM</t>
  </si>
  <si>
    <t>příloha č. 002,003; =(5,75*50+5,75*50+19)*0,2</t>
  </si>
  <si>
    <t>17</t>
  </si>
  <si>
    <t>11343B</t>
  </si>
  <si>
    <t>ODSTRAN KRYTU ZPEVNĚNÝCH PLOCH S ASFALT POJIVEM VČET PODKLADU - DOPRAVA</t>
  </si>
  <si>
    <t>18</t>
  </si>
  <si>
    <t>131738</t>
  </si>
  <si>
    <t>HLOUBENÍ JAM ZAPAŽ I NEPAŽ TŘ. I, ODVOZ DO 20KM</t>
  </si>
  <si>
    <t>002,003,008,009; =Výkopy OP1 vč. křídel 26,7*11,7-3*2,7*2,7  
002,003,008,009; =Výkopy OP2  vč. Křídel 26,7*11,7-3*2,7*2,7  
002,003,008,009; =Výkopy pro rampu 3,1*3,7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</si>
  <si>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</si>
  <si>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19</t>
  </si>
  <si>
    <t>131739</t>
  </si>
  <si>
    <t>PŘÍPLATEK ZA DALŠÍ 1KM DOPRAVY ZEMINY</t>
  </si>
  <si>
    <t>položka zahrnuje příplatek k vodorovnému přemístění zeminy za každý další 1km nad 20km</t>
  </si>
  <si>
    <t>20</t>
  </si>
  <si>
    <t>17120</t>
  </si>
  <si>
    <t>ULOŽENÍ SYPANINY DO NÁSYPŮ A NA SKLÁDKY BEZ ZHUTNĚNÍ</t>
  </si>
  <si>
    <t>na skládku a meziskládku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</si>
  <si>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</si>
  <si>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21</t>
  </si>
  <si>
    <t>125734</t>
  </si>
  <si>
    <t>VYKOPÁVKY ZE ZEMNÍKŮ A SKLÁDEK TŘ. I, ODVOZ DO 5KM</t>
  </si>
  <si>
    <t>pro zásyp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</si>
  <si>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</si>
  <si>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22</t>
  </si>
  <si>
    <t>17411</t>
  </si>
  <si>
    <t>ZÁSYP JAM A RÝH ZEMINOU SE ZHUTNĚNÍM</t>
  </si>
  <si>
    <t>příloha č. 004,005,008,009; =2*18,2*1,7+2*23,9*1,0+3,1*3,7+2,0*11,0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</si>
  <si>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</si>
  <si>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23</t>
  </si>
  <si>
    <t>17380</t>
  </si>
  <si>
    <t>ZEMNÍ KRAJNICE A DOSYPÁVKY Z NAKUPOVANÝCH MATERIÁLŮ</t>
  </si>
  <si>
    <t>Násyp z nenamrzavého materiálu - nezp. krajnice</t>
  </si>
  <si>
    <t>příloha č. 004,005,011; =0,3*(50-16)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</si>
  <si>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</si>
  <si>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24</t>
  </si>
  <si>
    <t>R1500001</t>
  </si>
  <si>
    <t>Pažení záporové kotvené vč. odstranění</t>
  </si>
  <si>
    <t>příloha č. 008,009; =2*26,7</t>
  </si>
  <si>
    <t>kompletní provedení a dodávka pažení vč. kotev a odstranění</t>
  </si>
  <si>
    <t>25</t>
  </si>
  <si>
    <t>R1500002</t>
  </si>
  <si>
    <t>Pažení záporové nekotvené + odstranění</t>
  </si>
  <si>
    <t>příloha č. 008,009; =2*23,9</t>
  </si>
  <si>
    <t>kompletní provedení a dodávka pažení a odstranění</t>
  </si>
  <si>
    <t>26</t>
  </si>
  <si>
    <t>R1990001</t>
  </si>
  <si>
    <t>Vsakovací jímka</t>
  </si>
  <si>
    <t>příloha č. 005</t>
  </si>
  <si>
    <t>kompletní provedení vsakovací jímky</t>
  </si>
  <si>
    <t>Základy</t>
  </si>
  <si>
    <t>27</t>
  </si>
  <si>
    <t>224324</t>
  </si>
  <si>
    <t>PILOTY ZE ŽELEZOBETONU C25/30</t>
  </si>
  <si>
    <t>příloha č. 004,005,006; =15*20*pi*0,45*0,45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</si>
  <si>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  
- zhotovení nepropustného, mrazuvzdorného betonu a betonu požadované trvanlivosti a  
vlastností  
- užití potřebných přísad a technologií výroby betonu  
- zřízení pracovních a dilatačních spar, včetně potřebných úprav, výplně, vložek, opracování, očištění a ošetření  
- bednění  požadovaných  konstr. (i ztracené) s úpravou  dle požadované  kvality povrchu betonu, včetně odbedňovacích a odskružovacích prostředků  
- podpěrné  konstr. (skruže) a lešení všech druhů pro bednění, uložení čerstvého betonu, výztuže a doplňkových konstr., vč. požadovaných otvorů, ochranných a bezpečnostních opatření a základů těchto konstrukcí a lešení  
- vytvoření kotevních čel, kapes, nálitků, a sedel  
- zřízení  všech  požadovaných  otvorů, kapes, výklenků, prostupů, dutin, drážek a pod., vč. ztížení práce a úprav  kolem nich  
- úpravy pro osazení výztuže, doplňkových konstrukcí a vybavení  
- úpravy povrchu pro položení požadované izolace, povlaků a nátěrů, případně vyspravení  
- upevnění kotevních prvků a doplňkových konstrukcí  
- nátěry zabraňující soudržnost betonu a bednění  
- výplň, těsnění  a tmelení spar a spojů  
- opatření  povrchů  betonu  izolací  proti zemní vlhkosti v částech, kde přijdou do styku se  
zeminou nebo kamenivem  
- případné zřízení spojovací vrstvy u základů  
- úpravy pro osazení zařízení ochrany konstrukce proti vlivu bludných proudů  
- objem betonu pro přebetonování a nadbetonování, který se nepřičítá ke stanovenému objemu výplně piloty  
- ukončení piloty pod ústím vrtu a vyplnění zbývající části sypaninou nebo kamenivem  
- odbourání a odstranění znehodnocené části výplně a úprava hlavy piloty před výstavbou</t>
  </si>
  <si>
    <t>28</t>
  </si>
  <si>
    <t>224365</t>
  </si>
  <si>
    <t>VÝZTUŽ PILOT Z OCELI 10505, B500B</t>
  </si>
  <si>
    <t>příloha č. 010</t>
  </si>
  <si>
    <t>položka zahrnuje:  
- veškerý materiál, výrobky a polotovary, včetně mimostaveništní a vnitrostaveništní dopravy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úpravy výztuže pro zřízení kotevních prvků, závěsných ok a doplňkových konstrukcí  
- veškerá opatření pro zajištění soudržnosti výztuže a betonu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  
- separaci výztuže  
- osazení měřících zařízení a úpravy pro ně  
- osazení měřících skříní nebo míst pro měření bludných proudů</t>
  </si>
  <si>
    <t>29</t>
  </si>
  <si>
    <t>264341</t>
  </si>
  <si>
    <t>VRTY PRO PILOTY TŘ. III D DO 1000MM</t>
  </si>
  <si>
    <t>příloha č. 004,005,006; =15*20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</si>
  <si>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</si>
  <si>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30</t>
  </si>
  <si>
    <t>272324</t>
  </si>
  <si>
    <t>ZÁKLADY ZE ŽELEZOBETONU DO C25/30</t>
  </si>
  <si>
    <t>příloha č. 004,005,006; =0,6*2*19,9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</si>
  <si>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proudů,</t>
  </si>
  <si>
    <t>31</t>
  </si>
  <si>
    <t>272365</t>
  </si>
  <si>
    <t>VÝZTUŽ ZÁKLADŮ Z OCELI 10505, B500B</t>
  </si>
  <si>
    <t>příloha č. 004,005,010;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</si>
  <si>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</si>
  <si>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32</t>
  </si>
  <si>
    <t>21331</t>
  </si>
  <si>
    <t>DRENÁŽNÍ VRSTVY Z BETONU MEZEROVITÉHO (DRENÁŽNÍHO)</t>
  </si>
  <si>
    <t>příloha č. 004,005; =(16,5+15,2)*8,1</t>
  </si>
  <si>
    <t>Položka zahrnuje:  
- dodávku předepsaného materiálu pro drenážní vrstvu, včetně mimostaveništní a vnitrostaveništní dopravy  
- provedení drenážní vrstvy předepsaných rozměrů a předepsaného tvaru</t>
  </si>
  <si>
    <t>33</t>
  </si>
  <si>
    <t>21341</t>
  </si>
  <si>
    <t>DRENÁŽNÍ VRSTVY Z PLASTBETONU (PLASTMALTY)</t>
  </si>
  <si>
    <t>příloha č. 005,011; =0,006*4,5</t>
  </si>
  <si>
    <t>34</t>
  </si>
  <si>
    <t>21361</t>
  </si>
  <si>
    <t>DRENÁŽNÍ VRSTVY Z GEOTEXTILIE</t>
  </si>
  <si>
    <t>M2</t>
  </si>
  <si>
    <t>Plošná drenáž s ochranou tl. 6mm, např 2x geotextilie</t>
  </si>
  <si>
    <t>příloha č. 004,005; =2*3,0*8,1+2*5,0*1,5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</si>
  <si>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</si>
  <si>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35</t>
  </si>
  <si>
    <t>28999</t>
  </si>
  <si>
    <t>OPLÁŠTĚNÍ (ZPEVNĚNÍ) Z FÓLIE</t>
  </si>
  <si>
    <t>Těsnící fólie</t>
  </si>
  <si>
    <t>příloha č. 004,005; =2*2,9*8,1+2*5,2*1,5</t>
  </si>
  <si>
    <t>Položka zahrnuje:  
- dodávku předepsané fólie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</si>
  <si>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</si>
  <si>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36</t>
  </si>
  <si>
    <t>317325</t>
  </si>
  <si>
    <t>ŘÍMSY ZE ŽELEZOBETONU DO C30/37</t>
  </si>
  <si>
    <t>příloha č. 007; =0,36*16*2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</si>
  <si>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</si>
  <si>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37</t>
  </si>
  <si>
    <t>317365</t>
  </si>
  <si>
    <t>VÝZTUŽ ŘÍMS Z OCELI 10505, B500B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</si>
  <si>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</si>
  <si>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38</t>
  </si>
  <si>
    <t>31717</t>
  </si>
  <si>
    <t>KOVOVÉ KONSTRUKCE PRO KOTVENÍ ŘÍMSY</t>
  </si>
  <si>
    <t>KG</t>
  </si>
  <si>
    <t>příloha č. 004,005; =2*16 ks * 6 kg/kus</t>
  </si>
  <si>
    <t>Položka zahrnuje dodávku (výrobu) kotevního prvku předepsaného tvaru a jeho osazení do předepsané polohy včetně nezbytných prací (vrty, zálivky apod.)</t>
  </si>
  <si>
    <t>39</t>
  </si>
  <si>
    <t>389325</t>
  </si>
  <si>
    <t>MOSTNÍ RÁMOVÉ KONSTRUKCE ZE ŽELEZOBETONU C30/37</t>
  </si>
  <si>
    <t>příloha č. 004,005,006; =5,7*7+4*0,5*19,2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</si>
  <si>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</si>
  <si>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40</t>
  </si>
  <si>
    <t>389365</t>
  </si>
  <si>
    <t>VÝZTUŽ MOSTNÍ RÁMOVÉ KONSTRUKCE Z OCELI 10505, B500B</t>
  </si>
  <si>
    <t>41</t>
  </si>
  <si>
    <t>3332A9</t>
  </si>
  <si>
    <t>MOSTNÍ OPĚRY A KŘÍDLA Z GABIONŮ RUČNĚ ROVNANÝCH, DRÁT O4,0MM, POVRCHOVÁ ÚPRAVA Zn + Al + PA6</t>
  </si>
  <si>
    <t>příloha č. 004,005; =2*5,5*1,0*1,5</t>
  </si>
  <si>
    <t>- položka zahrnuje dodávku a osazení drátěných košů s výplní lomovým kamenem.  
- gabionové matrace se vykazují v pol.č.2722**.</t>
  </si>
  <si>
    <t>Vodorovné konstrukce</t>
  </si>
  <si>
    <t>42</t>
  </si>
  <si>
    <t>451312</t>
  </si>
  <si>
    <t>PODKLADNÍ A VÝPLŇOVÉ VRSTVY Z PROSTÉHO BETONU C12/15</t>
  </si>
  <si>
    <t>Podkladní beton C 8/10 - X0</t>
  </si>
  <si>
    <t>příloha č. 004,005,006; =0,15*2*30,5</t>
  </si>
  <si>
    <t>43</t>
  </si>
  <si>
    <t>Výplňový beton C12/15-XO</t>
  </si>
  <si>
    <t>příloha č. 004,005; =2*3,0*8,1+2*6,6*1,5</t>
  </si>
  <si>
    <t>44</t>
  </si>
  <si>
    <t>451314</t>
  </si>
  <si>
    <t>PODKLADNÍ A VÝPLŇOVÉ VRSTVY Z PROSTÉHO BETONU C25/30</t>
  </si>
  <si>
    <t>Podkladní beton dlažeb, ukončovací prahy</t>
  </si>
  <si>
    <t>příloha č. 005,011; =1,15*(1,14+1,14+2,40+17,9)*0,1+0,8*0,4*3,5</t>
  </si>
  <si>
    <t>45</t>
  </si>
  <si>
    <t>45152</t>
  </si>
  <si>
    <t>PODKLADNÍ A VÝPLŇOVÉ VRSTVY Z KAMENIVA DRCENÉHO</t>
  </si>
  <si>
    <t>Polštář pod gabiony - Štěrkodrť 32/63</t>
  </si>
  <si>
    <t>příloha č. 004,005; =2*1,5*2</t>
  </si>
  <si>
    <t>položka zahrnuje dodávku předepsaného kameniva, mimostaveništní a vnitrostaveništní dopravu a jeho uložení  
není-li v zadávací dokumentaci uvedeno jinak, jedná se o nakupovaný materiál</t>
  </si>
  <si>
    <t>46</t>
  </si>
  <si>
    <t>465512</t>
  </si>
  <si>
    <t>DLAŽBY Z LOMOVÉHO KAMENE NA MC</t>
  </si>
  <si>
    <t>Dlažba z lomového kamene tl. 200mm do bet. lože tl. 100mm vč. bet obrubníků</t>
  </si>
  <si>
    <t>příloha č. 005; =1,15*(1,14+1,14+2,40+17,9)*0,3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</si>
  <si>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</si>
  <si>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Komunikace</t>
  </si>
  <si>
    <t>47</t>
  </si>
  <si>
    <t>574B34</t>
  </si>
  <si>
    <t>ASFALTOVÝ BETON PRO OBRUSNÉ VRSTVY MODIFIK ACO 11+, 11S TL. 40MM</t>
  </si>
  <si>
    <t>příloha č. 004,005; =4,5*8,0 + 8,0*22,75*2 + 3,0*25,0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</si>
  <si>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</si>
  <si>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48</t>
  </si>
  <si>
    <t>574J54</t>
  </si>
  <si>
    <t>ASFALTOVÝ KOBEREC MASTIXOVÝ MODIFIK SMA 11+, 11S TL. 40MM</t>
  </si>
  <si>
    <t>příloha č. 004,005; =4,5*8,0</t>
  </si>
  <si>
    <t>49</t>
  </si>
  <si>
    <t>574D57</t>
  </si>
  <si>
    <t>ASFALTOVÝ BETON PRO LOŽNÍ VRSTVY MODIFIK ACL 22 TL. 60MM</t>
  </si>
  <si>
    <t>příloha č. 004,005,011; =8,0*22,75*2 + 3,0*25</t>
  </si>
  <si>
    <t>50</t>
  </si>
  <si>
    <t>574F98</t>
  </si>
  <si>
    <t>ASFALTOVÝ BETON PRO PODKLADNÍ VRSTVY MODIFIK ACP 22+, 22S TL. 100MM</t>
  </si>
  <si>
    <t>51</t>
  </si>
  <si>
    <t>56345</t>
  </si>
  <si>
    <t>VOZOVKOVÉ VRSTVY ZE ŠTĚRKOPÍSKU TL. DO 250MM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</si>
  <si>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</si>
  <si>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52</t>
  </si>
  <si>
    <t>56930</t>
  </si>
  <si>
    <t>ZPEVNĚNÍ KRAJNIC ZE ŠTĚRKODRTI</t>
  </si>
  <si>
    <t>příloha č. 004,005,011; =0,375*(50-16)</t>
  </si>
  <si>
    <t>- dodání kameniva předepsané kvality a zrnitosti  
- rozprostření a zhutnění vrstvy v předepsané tloušťce  
- zřízení vrstvy bez rozlišení šířky, pokládání vrstvy po etapách</t>
  </si>
  <si>
    <t>53</t>
  </si>
  <si>
    <t>58920</t>
  </si>
  <si>
    <t>VÝPLŇ SPAR MODIFIKOVANÝM ASFALTEM</t>
  </si>
  <si>
    <t>Těsnící zálivka š.15mm - s předtěsněním</t>
  </si>
  <si>
    <t>příloha č. 005,011; =16,0+16,0</t>
  </si>
  <si>
    <t>položka zahrnuje:  
- dodávku předepsaného materiálu  
- vyčištění a výplň spar tímto materiálem</t>
  </si>
  <si>
    <t>54</t>
  </si>
  <si>
    <t>Těsnící zálivka š.15mm</t>
  </si>
  <si>
    <t>PSV</t>
  </si>
  <si>
    <t>55</t>
  </si>
  <si>
    <t>711131</t>
  </si>
  <si>
    <t>IZOLACE BĚŽNÝCH KONSTRUKCÍ PROTI VOLNĚ STÉKAJÍCÍ VODĚ ASFALTOVÝMI NÁTĚRY</t>
  </si>
  <si>
    <t>příloha č. 004,005; =6*17,5+2*8,3+4*2,5+2*0,9*9,0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</si>
  <si>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</si>
  <si>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56</t>
  </si>
  <si>
    <t>711412</t>
  </si>
  <si>
    <t>IZOLACE MOSTOVEK CELOPLOŠNÁ ASFALTOVÝMI PÁSY</t>
  </si>
  <si>
    <t>příloha č. 004,005; =12,2*9,0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</si>
  <si>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</si>
  <si>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57</t>
  </si>
  <si>
    <t>71150</t>
  </si>
  <si>
    <t>OCHRANA IZOLACE NA POVRCHU</t>
  </si>
  <si>
    <t>Ochrana izolace s Alu. Vložkou pod římsami</t>
  </si>
  <si>
    <t>příloha č. 004,005; =2*0,65*4,5</t>
  </si>
  <si>
    <t>položka zahrnuje:  
- dodání  předepsaného ochranného materiálu  
- zřízení ochrany izolace</t>
  </si>
  <si>
    <t>Trubní vedení</t>
  </si>
  <si>
    <t>58</t>
  </si>
  <si>
    <t>87533</t>
  </si>
  <si>
    <t>POTRUBÍ DREN Z TRUB PLAST DN DO 150MM</t>
  </si>
  <si>
    <t>Drenáž za opěrami - HDPE DN 150mm</t>
  </si>
  <si>
    <t>příloha č. 004,005; =2*(8,5+1,5+2,0)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</si>
  <si>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</si>
  <si>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59</t>
  </si>
  <si>
    <t>9117C1</t>
  </si>
  <si>
    <t>SVOD OCEL ZÁBRADEL ÚROVEŇ ZADRŽ H2 - DODÁVKA A MONTÁŽ</t>
  </si>
  <si>
    <t>příloha č. 004,005; =2*22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</si>
  <si>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</si>
  <si>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60</t>
  </si>
  <si>
    <t>9113A1</t>
  </si>
  <si>
    <t>SVODIDLO OCEL SILNIČ JEDNOSTR, ÚROVEŇ ZADRŽ N1, N2 - DODÁVKA A MONTÁŽ</t>
  </si>
  <si>
    <t>příloha č. 004,005; =2*12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</si>
  <si>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 
prací) nebo koncovkou  
- přechod na jiný typ svodidla nebo přes mostní závěr  
- ochranu proti bludným proudům a vývody pro jejich měření  
nezahrnuje odrazky nebo retroreflexní fólie</t>
  </si>
  <si>
    <t>61</t>
  </si>
  <si>
    <t>9112B1</t>
  </si>
  <si>
    <t>ZÁBRADLÍ MOSTNÍ SE SVISLOU VÝPLNÍ - DODÁVKA A MONTÁŽ</t>
  </si>
  <si>
    <t>Ocelové zábradlí se svislou výplní v. 1,1 m</t>
  </si>
  <si>
    <t>příloha č. 004,005; =1,7+1,7+5,3</t>
  </si>
  <si>
    <t>položka zahrnuje:  
dodání zábradlí včetně předepsané povrchové úpravy  
kotvení sloupků, t.j. kotevní desky, šrouby z nerez oceli, vrty a zálivku, pokud zadávací  
dokumentace nestanoví jinak  
případné nivelační hmoty pod kotevní desky</t>
  </si>
  <si>
    <t>62</t>
  </si>
  <si>
    <t>915211</t>
  </si>
  <si>
    <t>VODOROVNÉ DOPRAVNÍ ZNAČENÍ PLASTEM HLADKÉ - DODÁVKA A POKLÁDKA</t>
  </si>
  <si>
    <t>příloha č. 005; =2*50 *0,5 (Vodící proužek 100*0,5)</t>
  </si>
  <si>
    <t>položka zahrnuje:  
- dodání a pokládku nátěrového materiálu (měří se pouze natíraná plocha)  
- předznačení a reflexní úpravu</t>
  </si>
  <si>
    <t>63</t>
  </si>
  <si>
    <t>966168</t>
  </si>
  <si>
    <t>BOURÁNÍ KONSTRUKCÍ ZE ŽELEZOBETONU S ODVOZEM DO 20KM</t>
  </si>
  <si>
    <t>příloha č. 002,003; ŽB římsy +  deska =12,2*0,3*(1,18+1,325)+0,435*9,365*4,42+0,435*1,5*4,42  
ŽB základy + opěry + křídla =2*6,85*11,0+2*0,5*3,9*4,5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</si>
  <si>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</si>
  <si>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64</t>
  </si>
  <si>
    <t>96616B</t>
  </si>
  <si>
    <t>BOURÁNÍ KONSTRUKCÍ ZE ŽELEZOBETONU - DOPRAVA</t>
  </si>
  <si>
    <t>65</t>
  </si>
  <si>
    <t>97817</t>
  </si>
  <si>
    <t>ODSTRANĚNÍ MOSTNÍ IZOLACE</t>
  </si>
  <si>
    <t>kompletní izolační souvrství - AIP, vč. odvozu a skládkovného</t>
  </si>
  <si>
    <t>příloha č. 002,003; =11,0*4,5</t>
  </si>
  <si>
    <t>- položka zahrnuje veškerou manipulaci s vybouranou sutí a hmotami včetně uložení na skládku. Nezahrnuje poplatek za skládku, který se vykazuje v položce 0141** (s výjimkou  
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</si>
  <si>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66</t>
  </si>
  <si>
    <t>9112A3</t>
  </si>
  <si>
    <t>ZÁBRADLÍ MOSTNÍ S VODOR MADLY - DEMONTÁŽ S PŘESUNEM</t>
  </si>
  <si>
    <t>vč. odvozu a skládkovného</t>
  </si>
  <si>
    <t>příloha č. 002,003; =12,2</t>
  </si>
  <si>
    <t>67</t>
  </si>
  <si>
    <t>R978001</t>
  </si>
  <si>
    <t>Bourání chráničky s elektrickým kabelem v podchodu</t>
  </si>
  <si>
    <t>příloha č. 002,003; =15</t>
  </si>
  <si>
    <t>SO 301</t>
  </si>
  <si>
    <t>Úprava vodovodu VODOS Kolín</t>
  </si>
  <si>
    <t>7,02*2,5</t>
  </si>
  <si>
    <t>113168</t>
  </si>
  <si>
    <t>ODSTRANĚNÍ KRYTU ZPEVNĚNÝCH PLOCH ZE SILNIČNÍCH DÍLCŮ, ODVOZ DO 20KM</t>
  </si>
  <si>
    <t>=13*(3,0*1,2*0,15)</t>
  </si>
  <si>
    <t>11316B</t>
  </si>
  <si>
    <t>ODSTRANĚNÍ KRYTU ZPEVNĚNÝCH PLOCH ZE SILNIČNÍCH DÍLCŮ - DOPRAVA</t>
  </si>
  <si>
    <t>58301</t>
  </si>
  <si>
    <t>KRYT ZE SINIČNÍCH DÍLCŮ (PANELŮ) TL 150MM</t>
  </si>
  <si>
    <t>13*(3*1,2)</t>
  </si>
  <si>
    <t>- dodání dílců v požadované kvalitě, dodání materiálu pro předepsané  lože v tloušťce předepsané dokumentací a pro předepsanou výplň spar  
- očištění podkladu  
- uložení dílců dle předepsaného technologického předpisu včetně předepsané podkladní vrstvy a předepsané výplně spar  
- zřízení vrstvy bez rozlišení šířky, pokládání vrstvy po etapách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</si>
  <si>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Příprava opatření na DI pro přepravu NTK pro NJZ EDU - II/322 Týnec n.L., most ev.č. 322-006 přes místní komunikaci za Týncem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</si>
</sst>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 vertical="center"/>
    </xf>
    <xf numFmtId="0" fontId="0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3" borderId="2" xfId="0" applyFont="1" applyFill="1" applyBorder="1"/>
    <xf numFmtId="4" fontId="3" fillId="3" borderId="0" xfId="0" applyNumberFormat="1" applyFont="1" applyFill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4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0" fontId="0" fillId="3" borderId="5" xfId="0" applyFont="1" applyFill="1" applyBorder="1"/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3" fillId="3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center"/>
    </xf>
    <xf numFmtId="0" fontId="2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2"/>
  <sheetViews>
    <sheetView view="pageBreakPreview" zoomScale="60" workbookViewId="0" topLeftCell="A1">
      <selection activeCell="B5" sqref="B5:D5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6"/>
      <c r="B1" s="7"/>
      <c r="C1" s="7"/>
      <c r="D1" s="7"/>
      <c r="E1" s="7"/>
    </row>
    <row r="2" spans="1:5" ht="12.75" customHeight="1">
      <c r="A2" s="6"/>
      <c r="B2" s="5" t="s">
        <v>0</v>
      </c>
      <c r="C2" s="7"/>
      <c r="D2" s="7"/>
      <c r="E2" s="7"/>
    </row>
    <row r="3" spans="1:5" ht="20.1" customHeight="1">
      <c r="A3" s="6"/>
      <c r="B3" s="6"/>
      <c r="C3" s="7"/>
      <c r="D3" s="7"/>
      <c r="E3" s="7"/>
    </row>
    <row r="4" spans="1:5" ht="39.75" customHeight="1">
      <c r="A4" s="7"/>
      <c r="B4" s="40" t="s">
        <v>427</v>
      </c>
      <c r="C4" s="41"/>
      <c r="D4" s="41"/>
      <c r="E4" s="7"/>
    </row>
    <row r="5" spans="1:5" ht="12.75" customHeight="1">
      <c r="A5" s="7"/>
      <c r="B5" s="6"/>
      <c r="C5" s="6"/>
      <c r="D5" s="6"/>
      <c r="E5" s="7"/>
    </row>
    <row r="6" spans="1:5" ht="12.75" customHeight="1">
      <c r="A6" s="7"/>
      <c r="B6" s="9" t="s">
        <v>1</v>
      </c>
      <c r="C6" s="12">
        <f>SUM(C10:C12)</f>
        <v>0</v>
      </c>
      <c r="D6" s="7"/>
      <c r="E6" s="7"/>
    </row>
    <row r="7" spans="1:5" ht="12.75" customHeight="1">
      <c r="A7" s="7"/>
      <c r="B7" s="9" t="s">
        <v>2</v>
      </c>
      <c r="C7" s="12">
        <f>SUM(E10:E12)</f>
        <v>0</v>
      </c>
      <c r="D7" s="7"/>
      <c r="E7" s="7"/>
    </row>
    <row r="8" spans="1:5" ht="12.75" customHeight="1">
      <c r="A8" s="11"/>
      <c r="B8" s="11"/>
      <c r="C8" s="11"/>
      <c r="D8" s="11"/>
      <c r="E8" s="11"/>
    </row>
    <row r="9" spans="1:5" ht="12.75" customHeight="1">
      <c r="A9" s="10" t="s">
        <v>3</v>
      </c>
      <c r="B9" s="10" t="s">
        <v>4</v>
      </c>
      <c r="C9" s="10" t="s">
        <v>5</v>
      </c>
      <c r="D9" s="10" t="s">
        <v>6</v>
      </c>
      <c r="E9" s="10" t="s">
        <v>7</v>
      </c>
    </row>
    <row r="10" spans="1:5" ht="12.75" customHeight="1">
      <c r="A10" s="22" t="s">
        <v>21</v>
      </c>
      <c r="B10" s="22" t="s">
        <v>21</v>
      </c>
      <c r="C10" s="23">
        <f>DIO!I3</f>
        <v>0</v>
      </c>
      <c r="D10" s="23">
        <f>DIO!O2</f>
        <v>0</v>
      </c>
      <c r="E10" s="23">
        <f>C10+D10</f>
        <v>0</v>
      </c>
    </row>
    <row r="11" spans="1:5" ht="12.75" customHeight="1">
      <c r="A11" s="22" t="s">
        <v>99</v>
      </c>
      <c r="B11" s="22" t="s">
        <v>100</v>
      </c>
      <c r="C11" s="23">
        <f>'SO 201'!I3</f>
        <v>0</v>
      </c>
      <c r="D11" s="23">
        <f>'SO 201'!O2</f>
        <v>0</v>
      </c>
      <c r="E11" s="23">
        <f>C11+D11</f>
        <v>0</v>
      </c>
    </row>
    <row r="12" spans="1:5" ht="12.75" customHeight="1">
      <c r="A12" s="22" t="s">
        <v>415</v>
      </c>
      <c r="B12" s="22" t="s">
        <v>416</v>
      </c>
      <c r="C12" s="23">
        <f>'SO 301'!I3</f>
        <v>0</v>
      </c>
      <c r="D12" s="23">
        <f>'SO 301'!O2</f>
        <v>0</v>
      </c>
      <c r="E12" s="23">
        <f>C12+D12</f>
        <v>0</v>
      </c>
    </row>
  </sheetData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84"/>
  <sheetViews>
    <sheetView tabSelected="1" view="pageBreakPreview" zoomScale="85" zoomScaleSheetLayoutView="85" workbookViewId="0" topLeftCell="A1">
      <pane ySplit="7" topLeftCell="A108" activePane="bottomLeft" state="frozen"/>
      <selection pane="topLeft" activeCell="B5" sqref="B5:D5"/>
      <selection pane="bottomLeft" activeCell="E122" sqref="E12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8</v>
      </c>
      <c r="B1" s="7"/>
      <c r="C1" s="7"/>
      <c r="D1" s="7"/>
      <c r="E1" s="7"/>
      <c r="F1" s="7"/>
      <c r="G1" s="7"/>
      <c r="H1" s="7"/>
      <c r="I1" s="7"/>
      <c r="J1" s="7"/>
      <c r="P1" t="s">
        <v>19</v>
      </c>
    </row>
    <row r="2" spans="2:16" ht="24.95" customHeight="1">
      <c r="B2" s="7"/>
      <c r="C2" s="7"/>
      <c r="D2" s="7"/>
      <c r="E2" s="8" t="s">
        <v>10</v>
      </c>
      <c r="F2" s="7"/>
      <c r="G2" s="7"/>
      <c r="H2" s="11"/>
      <c r="I2" s="11"/>
      <c r="J2" s="7"/>
      <c r="O2">
        <f>0+O8+O61+O114+O151+O176+O197+O230+O243+O248</f>
        <v>0</v>
      </c>
      <c r="P2" t="s">
        <v>19</v>
      </c>
    </row>
    <row r="3" spans="1:16" ht="15" customHeight="1">
      <c r="A3" t="s">
        <v>9</v>
      </c>
      <c r="B3" s="16" t="s">
        <v>11</v>
      </c>
      <c r="C3" s="4" t="s">
        <v>12</v>
      </c>
      <c r="D3" s="6"/>
      <c r="E3" s="17" t="s">
        <v>13</v>
      </c>
      <c r="F3" s="7"/>
      <c r="G3" s="14"/>
      <c r="H3" s="13" t="s">
        <v>99</v>
      </c>
      <c r="I3" s="37">
        <f>0+I8+I61+I114+I151+I176+I197+I230+I243+I248</f>
        <v>0</v>
      </c>
      <c r="J3" s="15"/>
      <c r="O3" t="s">
        <v>16</v>
      </c>
      <c r="P3" t="s">
        <v>20</v>
      </c>
    </row>
    <row r="4" spans="1:16" ht="15" customHeight="1">
      <c r="A4" t="s">
        <v>14</v>
      </c>
      <c r="B4" s="19" t="s">
        <v>15</v>
      </c>
      <c r="C4" s="3" t="s">
        <v>99</v>
      </c>
      <c r="D4" s="2"/>
      <c r="E4" s="20" t="s">
        <v>100</v>
      </c>
      <c r="F4" s="11"/>
      <c r="G4" s="11"/>
      <c r="H4" s="21"/>
      <c r="I4" s="21"/>
      <c r="J4" s="11"/>
      <c r="O4" t="s">
        <v>17</v>
      </c>
      <c r="P4" t="s">
        <v>20</v>
      </c>
    </row>
    <row r="5" spans="1:16" ht="12.75" customHeight="1">
      <c r="A5" s="1" t="s">
        <v>22</v>
      </c>
      <c r="B5" s="1" t="s">
        <v>24</v>
      </c>
      <c r="C5" s="1" t="s">
        <v>26</v>
      </c>
      <c r="D5" s="1" t="s">
        <v>27</v>
      </c>
      <c r="E5" s="1" t="s">
        <v>28</v>
      </c>
      <c r="F5" s="1" t="s">
        <v>30</v>
      </c>
      <c r="G5" s="1" t="s">
        <v>32</v>
      </c>
      <c r="H5" s="1" t="s">
        <v>34</v>
      </c>
      <c r="I5" s="1"/>
      <c r="J5" s="1" t="s">
        <v>39</v>
      </c>
      <c r="O5" t="s">
        <v>18</v>
      </c>
      <c r="P5" t="s">
        <v>20</v>
      </c>
    </row>
    <row r="6" spans="1:10" ht="12.75" customHeight="1">
      <c r="A6" s="1"/>
      <c r="B6" s="1"/>
      <c r="C6" s="1"/>
      <c r="D6" s="1"/>
      <c r="E6" s="1"/>
      <c r="F6" s="1"/>
      <c r="G6" s="1"/>
      <c r="H6" s="18" t="s">
        <v>35</v>
      </c>
      <c r="I6" s="18" t="s">
        <v>37</v>
      </c>
      <c r="J6" s="1"/>
    </row>
    <row r="7" spans="1:10" ht="12.75" customHeight="1">
      <c r="A7" s="18" t="s">
        <v>23</v>
      </c>
      <c r="B7" s="18" t="s">
        <v>25</v>
      </c>
      <c r="C7" s="18" t="s">
        <v>20</v>
      </c>
      <c r="D7" s="18" t="s">
        <v>19</v>
      </c>
      <c r="E7" s="18" t="s">
        <v>29</v>
      </c>
      <c r="F7" s="18" t="s">
        <v>31</v>
      </c>
      <c r="G7" s="18" t="s">
        <v>33</v>
      </c>
      <c r="H7" s="18" t="s">
        <v>36</v>
      </c>
      <c r="I7" s="18" t="s">
        <v>38</v>
      </c>
      <c r="J7" s="18" t="s">
        <v>40</v>
      </c>
    </row>
    <row r="8" spans="1:18" ht="12.75" customHeight="1">
      <c r="A8" s="21" t="s">
        <v>41</v>
      </c>
      <c r="B8" s="21"/>
      <c r="C8" s="25" t="s">
        <v>23</v>
      </c>
      <c r="D8" s="21"/>
      <c r="E8" s="26" t="s">
        <v>101</v>
      </c>
      <c r="F8" s="21"/>
      <c r="G8" s="21"/>
      <c r="H8" s="21"/>
      <c r="I8" s="27">
        <f>0+Q8</f>
        <v>0</v>
      </c>
      <c r="J8" s="21"/>
      <c r="O8">
        <f>0+R8</f>
        <v>0</v>
      </c>
      <c r="Q8">
        <f>0+I9+I13+I17+I21+I25+I29+I33+I37+I41+I45+I49+I53+I57</f>
        <v>0</v>
      </c>
      <c r="R8">
        <f>0+O9+O13+O17+O21+O25+O29+O33+O37+O41+O45+O49+O53+O57</f>
        <v>0</v>
      </c>
    </row>
    <row r="9" spans="1:16" ht="12.75">
      <c r="A9" s="24" t="s">
        <v>43</v>
      </c>
      <c r="B9" s="28" t="s">
        <v>25</v>
      </c>
      <c r="C9" s="28" t="s">
        <v>102</v>
      </c>
      <c r="D9" s="24" t="s">
        <v>45</v>
      </c>
      <c r="E9" s="29" t="s">
        <v>103</v>
      </c>
      <c r="F9" s="30" t="s">
        <v>104</v>
      </c>
      <c r="G9" s="31">
        <v>449.36</v>
      </c>
      <c r="H9" s="32"/>
      <c r="I9" s="32">
        <f>ROUND(ROUND(H9,2)*ROUND(G9,3),2)</f>
        <v>0</v>
      </c>
      <c r="J9" s="30" t="s">
        <v>48</v>
      </c>
      <c r="O9">
        <f>(I9*21)/100</f>
        <v>0</v>
      </c>
      <c r="P9" t="s">
        <v>20</v>
      </c>
    </row>
    <row r="10" spans="1:5" ht="12.75">
      <c r="A10" s="33" t="s">
        <v>49</v>
      </c>
      <c r="E10" s="34" t="s">
        <v>105</v>
      </c>
    </row>
    <row r="11" spans="1:5" ht="12.75">
      <c r="A11" s="35" t="s">
        <v>50</v>
      </c>
      <c r="E11" s="36" t="s">
        <v>106</v>
      </c>
    </row>
    <row r="12" spans="1:5" ht="25.5">
      <c r="A12" t="s">
        <v>51</v>
      </c>
      <c r="E12" s="34" t="s">
        <v>107</v>
      </c>
    </row>
    <row r="13" spans="1:16" ht="12.75">
      <c r="A13" s="24" t="s">
        <v>43</v>
      </c>
      <c r="B13" s="28" t="s">
        <v>20</v>
      </c>
      <c r="C13" s="28" t="s">
        <v>108</v>
      </c>
      <c r="D13" s="24" t="s">
        <v>25</v>
      </c>
      <c r="E13" s="29" t="s">
        <v>103</v>
      </c>
      <c r="F13" s="30" t="s">
        <v>109</v>
      </c>
      <c r="G13" s="31">
        <v>308.88</v>
      </c>
      <c r="H13" s="32"/>
      <c r="I13" s="32">
        <f>ROUND(ROUND(H13,2)*ROUND(G13,3),2)</f>
        <v>0</v>
      </c>
      <c r="J13" s="30" t="s">
        <v>48</v>
      </c>
      <c r="O13">
        <f>(I13*21)/100</f>
        <v>0</v>
      </c>
      <c r="P13" t="s">
        <v>20</v>
      </c>
    </row>
    <row r="14" spans="1:5" ht="12.75">
      <c r="A14" s="33" t="s">
        <v>49</v>
      </c>
      <c r="E14" s="34" t="s">
        <v>110</v>
      </c>
    </row>
    <row r="15" spans="1:5" ht="12.75">
      <c r="A15" s="35" t="s">
        <v>50</v>
      </c>
      <c r="E15" s="36" t="s">
        <v>111</v>
      </c>
    </row>
    <row r="16" spans="1:5" ht="25.5">
      <c r="A16" t="s">
        <v>51</v>
      </c>
      <c r="E16" s="34" t="s">
        <v>107</v>
      </c>
    </row>
    <row r="17" spans="1:16" ht="12.75">
      <c r="A17" s="24" t="s">
        <v>43</v>
      </c>
      <c r="B17" s="28" t="s">
        <v>19</v>
      </c>
      <c r="C17" s="28" t="s">
        <v>108</v>
      </c>
      <c r="D17" s="24" t="s">
        <v>20</v>
      </c>
      <c r="E17" s="29" t="s">
        <v>103</v>
      </c>
      <c r="F17" s="30" t="s">
        <v>109</v>
      </c>
      <c r="G17" s="31">
        <v>267.3</v>
      </c>
      <c r="H17" s="32"/>
      <c r="I17" s="32">
        <f>ROUND(ROUND(H17,2)*ROUND(G17,3),2)</f>
        <v>0</v>
      </c>
      <c r="J17" s="30" t="s">
        <v>48</v>
      </c>
      <c r="O17">
        <f>(I17*21)/100</f>
        <v>0</v>
      </c>
      <c r="P17" t="s">
        <v>20</v>
      </c>
    </row>
    <row r="18" spans="1:5" ht="12.75">
      <c r="A18" s="33" t="s">
        <v>49</v>
      </c>
      <c r="E18" s="34" t="s">
        <v>112</v>
      </c>
    </row>
    <row r="19" spans="1:5" ht="12.75">
      <c r="A19" s="35" t="s">
        <v>50</v>
      </c>
      <c r="E19" s="36" t="s">
        <v>113</v>
      </c>
    </row>
    <row r="20" spans="1:5" ht="25.5">
      <c r="A20" t="s">
        <v>51</v>
      </c>
      <c r="E20" s="34" t="s">
        <v>107</v>
      </c>
    </row>
    <row r="21" spans="1:16" ht="12.75">
      <c r="A21" s="24" t="s">
        <v>43</v>
      </c>
      <c r="B21" s="28" t="s">
        <v>29</v>
      </c>
      <c r="C21" s="28" t="s">
        <v>108</v>
      </c>
      <c r="D21" s="24" t="s">
        <v>19</v>
      </c>
      <c r="E21" s="29" t="s">
        <v>103</v>
      </c>
      <c r="F21" s="30" t="s">
        <v>109</v>
      </c>
      <c r="G21" s="31">
        <v>495.77</v>
      </c>
      <c r="H21" s="32"/>
      <c r="I21" s="32">
        <f>ROUND(ROUND(H21,2)*ROUND(G21,3),2)</f>
        <v>0</v>
      </c>
      <c r="J21" s="30" t="s">
        <v>48</v>
      </c>
      <c r="O21">
        <f>(I21*21)/100</f>
        <v>0</v>
      </c>
      <c r="P21" t="s">
        <v>20</v>
      </c>
    </row>
    <row r="22" spans="1:5" ht="12.75">
      <c r="A22" s="33" t="s">
        <v>49</v>
      </c>
      <c r="E22" s="34" t="s">
        <v>114</v>
      </c>
    </row>
    <row r="23" spans="1:5" ht="12.75">
      <c r="A23" s="35" t="s">
        <v>50</v>
      </c>
      <c r="E23" s="36" t="s">
        <v>115</v>
      </c>
    </row>
    <row r="24" spans="1:5" ht="25.5">
      <c r="A24" t="s">
        <v>51</v>
      </c>
      <c r="E24" s="34" t="s">
        <v>107</v>
      </c>
    </row>
    <row r="25" spans="1:16" ht="12.75">
      <c r="A25" s="24" t="s">
        <v>43</v>
      </c>
      <c r="B25" s="28" t="s">
        <v>31</v>
      </c>
      <c r="C25" s="28" t="s">
        <v>116</v>
      </c>
      <c r="D25" s="24" t="s">
        <v>45</v>
      </c>
      <c r="E25" s="29" t="s">
        <v>117</v>
      </c>
      <c r="F25" s="30" t="s">
        <v>118</v>
      </c>
      <c r="G25" s="31">
        <v>1</v>
      </c>
      <c r="H25" s="32"/>
      <c r="I25" s="32">
        <f>ROUND(ROUND(H25,2)*ROUND(G25,3),2)</f>
        <v>0</v>
      </c>
      <c r="J25" s="30" t="s">
        <v>119</v>
      </c>
      <c r="O25">
        <f>(I25*21)/100</f>
        <v>0</v>
      </c>
      <c r="P25" t="s">
        <v>20</v>
      </c>
    </row>
    <row r="26" spans="1:5" ht="25.5">
      <c r="A26" s="33" t="s">
        <v>49</v>
      </c>
      <c r="E26" s="34" t="s">
        <v>120</v>
      </c>
    </row>
    <row r="27" spans="1:5" ht="12.75">
      <c r="A27" s="35" t="s">
        <v>50</v>
      </c>
      <c r="E27" s="36" t="s">
        <v>45</v>
      </c>
    </row>
    <row r="28" spans="1:5" ht="12.75">
      <c r="A28" t="s">
        <v>51</v>
      </c>
      <c r="E28" s="34" t="s">
        <v>121</v>
      </c>
    </row>
    <row r="29" spans="1:16" ht="12.75">
      <c r="A29" s="24" t="s">
        <v>43</v>
      </c>
      <c r="B29" s="28" t="s">
        <v>33</v>
      </c>
      <c r="C29" s="28" t="s">
        <v>122</v>
      </c>
      <c r="D29" s="24" t="s">
        <v>45</v>
      </c>
      <c r="E29" s="29" t="s">
        <v>123</v>
      </c>
      <c r="F29" s="30" t="s">
        <v>118</v>
      </c>
      <c r="G29" s="31">
        <v>1</v>
      </c>
      <c r="H29" s="32"/>
      <c r="I29" s="32">
        <f>ROUND(ROUND(H29,2)*ROUND(G29,3),2)</f>
        <v>0</v>
      </c>
      <c r="J29" s="30" t="s">
        <v>119</v>
      </c>
      <c r="O29">
        <f>(I29*21)/100</f>
        <v>0</v>
      </c>
      <c r="P29" t="s">
        <v>20</v>
      </c>
    </row>
    <row r="30" spans="1:5" ht="38.25">
      <c r="A30" s="33" t="s">
        <v>49</v>
      </c>
      <c r="E30" s="34" t="s">
        <v>124</v>
      </c>
    </row>
    <row r="31" spans="1:5" ht="12.75">
      <c r="A31" s="35" t="s">
        <v>50</v>
      </c>
      <c r="E31" s="36" t="s">
        <v>45</v>
      </c>
    </row>
    <row r="32" spans="1:5" ht="12.75">
      <c r="A32" t="s">
        <v>51</v>
      </c>
      <c r="E32" s="34" t="s">
        <v>121</v>
      </c>
    </row>
    <row r="33" spans="1:16" ht="12.75">
      <c r="A33" s="24" t="s">
        <v>43</v>
      </c>
      <c r="B33" s="28" t="s">
        <v>68</v>
      </c>
      <c r="C33" s="28" t="s">
        <v>125</v>
      </c>
      <c r="D33" s="24" t="s">
        <v>45</v>
      </c>
      <c r="E33" s="29" t="s">
        <v>126</v>
      </c>
      <c r="F33" s="30" t="s">
        <v>47</v>
      </c>
      <c r="G33" s="31">
        <v>1</v>
      </c>
      <c r="H33" s="32"/>
      <c r="I33" s="32">
        <f>ROUND(ROUND(H33,2)*ROUND(G33,3),2)</f>
        <v>0</v>
      </c>
      <c r="J33" s="30" t="s">
        <v>119</v>
      </c>
      <c r="O33">
        <f>(I33*21)/100</f>
        <v>0</v>
      </c>
      <c r="P33" t="s">
        <v>20</v>
      </c>
    </row>
    <row r="34" spans="1:5" ht="12.75">
      <c r="A34" s="33" t="s">
        <v>49</v>
      </c>
      <c r="E34" s="34" t="s">
        <v>45</v>
      </c>
    </row>
    <row r="35" spans="1:5" ht="12.75">
      <c r="A35" s="35" t="s">
        <v>50</v>
      </c>
      <c r="E35" s="36" t="s">
        <v>45</v>
      </c>
    </row>
    <row r="36" spans="1:5" ht="12.75">
      <c r="A36" t="s">
        <v>51</v>
      </c>
      <c r="E36" s="34" t="s">
        <v>121</v>
      </c>
    </row>
    <row r="37" spans="1:16" ht="12.75">
      <c r="A37" s="24" t="s">
        <v>43</v>
      </c>
      <c r="B37" s="28" t="s">
        <v>72</v>
      </c>
      <c r="C37" s="28" t="s">
        <v>127</v>
      </c>
      <c r="D37" s="24" t="s">
        <v>45</v>
      </c>
      <c r="E37" s="29" t="s">
        <v>128</v>
      </c>
      <c r="F37" s="30" t="s">
        <v>118</v>
      </c>
      <c r="G37" s="31">
        <v>1</v>
      </c>
      <c r="H37" s="32"/>
      <c r="I37" s="32">
        <f>ROUND(ROUND(H37,2)*ROUND(G37,3),2)</f>
        <v>0</v>
      </c>
      <c r="J37" s="30" t="s">
        <v>119</v>
      </c>
      <c r="O37">
        <f>(I37*21)/100</f>
        <v>0</v>
      </c>
      <c r="P37" t="s">
        <v>20</v>
      </c>
    </row>
    <row r="38" spans="1:5" ht="102">
      <c r="A38" s="33" t="s">
        <v>49</v>
      </c>
      <c r="E38" s="34" t="s">
        <v>129</v>
      </c>
    </row>
    <row r="39" spans="1:5" ht="12.75">
      <c r="A39" s="35" t="s">
        <v>50</v>
      </c>
      <c r="E39" s="36" t="s">
        <v>45</v>
      </c>
    </row>
    <row r="40" spans="1:5" ht="12.75">
      <c r="A40" t="s">
        <v>51</v>
      </c>
      <c r="E40" s="34" t="s">
        <v>121</v>
      </c>
    </row>
    <row r="41" spans="1:16" ht="12.75">
      <c r="A41" s="24" t="s">
        <v>43</v>
      </c>
      <c r="B41" s="28" t="s">
        <v>36</v>
      </c>
      <c r="C41" s="28" t="s">
        <v>130</v>
      </c>
      <c r="D41" s="24" t="s">
        <v>45</v>
      </c>
      <c r="E41" s="29" t="s">
        <v>131</v>
      </c>
      <c r="F41" s="30" t="s">
        <v>118</v>
      </c>
      <c r="G41" s="31">
        <v>1</v>
      </c>
      <c r="H41" s="32"/>
      <c r="I41" s="32">
        <f>ROUND(ROUND(H41,2)*ROUND(G41,3),2)</f>
        <v>0</v>
      </c>
      <c r="J41" s="30" t="s">
        <v>119</v>
      </c>
      <c r="O41">
        <f>(I41*21)/100</f>
        <v>0</v>
      </c>
      <c r="P41" t="s">
        <v>20</v>
      </c>
    </row>
    <row r="42" spans="1:5" ht="89.25">
      <c r="A42" s="33" t="s">
        <v>49</v>
      </c>
      <c r="E42" s="34" t="s">
        <v>132</v>
      </c>
    </row>
    <row r="43" spans="1:5" ht="12.75">
      <c r="A43" s="35" t="s">
        <v>50</v>
      </c>
      <c r="E43" s="36" t="s">
        <v>45</v>
      </c>
    </row>
    <row r="44" spans="1:5" ht="12.75">
      <c r="A44" t="s">
        <v>51</v>
      </c>
      <c r="E44" s="34" t="s">
        <v>121</v>
      </c>
    </row>
    <row r="45" spans="1:16" ht="12.75">
      <c r="A45" s="24" t="s">
        <v>43</v>
      </c>
      <c r="B45" s="28" t="s">
        <v>38</v>
      </c>
      <c r="C45" s="28" t="s">
        <v>133</v>
      </c>
      <c r="D45" s="24" t="s">
        <v>45</v>
      </c>
      <c r="E45" s="29" t="s">
        <v>134</v>
      </c>
      <c r="F45" s="30" t="s">
        <v>118</v>
      </c>
      <c r="G45" s="31">
        <v>1</v>
      </c>
      <c r="H45" s="32"/>
      <c r="I45" s="32">
        <f>ROUND(ROUND(H45,2)*ROUND(G45,3),2)</f>
        <v>0</v>
      </c>
      <c r="J45" s="30" t="s">
        <v>119</v>
      </c>
      <c r="O45">
        <f>(I45*21)/100</f>
        <v>0</v>
      </c>
      <c r="P45" t="s">
        <v>20</v>
      </c>
    </row>
    <row r="46" spans="1:5" ht="102">
      <c r="A46" s="33" t="s">
        <v>49</v>
      </c>
      <c r="E46" s="34" t="s">
        <v>135</v>
      </c>
    </row>
    <row r="47" spans="1:5" ht="12.75">
      <c r="A47" s="35" t="s">
        <v>50</v>
      </c>
      <c r="E47" s="36" t="s">
        <v>45</v>
      </c>
    </row>
    <row r="48" spans="1:5" ht="12.75">
      <c r="A48" t="s">
        <v>51</v>
      </c>
      <c r="E48" s="34" t="s">
        <v>121</v>
      </c>
    </row>
    <row r="49" spans="1:16" ht="12.75">
      <c r="A49" s="24" t="s">
        <v>43</v>
      </c>
      <c r="B49" s="28" t="s">
        <v>40</v>
      </c>
      <c r="C49" s="28" t="s">
        <v>136</v>
      </c>
      <c r="D49" s="24" t="s">
        <v>45</v>
      </c>
      <c r="E49" s="29" t="s">
        <v>137</v>
      </c>
      <c r="F49" s="30" t="s">
        <v>118</v>
      </c>
      <c r="G49" s="31">
        <v>1</v>
      </c>
      <c r="H49" s="32"/>
      <c r="I49" s="32">
        <f>ROUND(ROUND(H49,2)*ROUND(G49,3),2)</f>
        <v>0</v>
      </c>
      <c r="J49" s="30" t="s">
        <v>119</v>
      </c>
      <c r="O49">
        <f>(I49*21)/100</f>
        <v>0</v>
      </c>
      <c r="P49" t="s">
        <v>20</v>
      </c>
    </row>
    <row r="50" spans="1:5" ht="12.75">
      <c r="A50" s="33" t="s">
        <v>49</v>
      </c>
      <c r="E50" s="34" t="s">
        <v>138</v>
      </c>
    </row>
    <row r="51" spans="1:5" ht="12.75">
      <c r="A51" s="35" t="s">
        <v>50</v>
      </c>
      <c r="E51" s="36" t="s">
        <v>45</v>
      </c>
    </row>
    <row r="52" spans="1:5" ht="12.75">
      <c r="A52" t="s">
        <v>51</v>
      </c>
      <c r="E52" s="34" t="s">
        <v>121</v>
      </c>
    </row>
    <row r="53" spans="1:16" ht="12.75">
      <c r="A53" s="24" t="s">
        <v>43</v>
      </c>
      <c r="B53" s="28" t="s">
        <v>89</v>
      </c>
      <c r="C53" s="28" t="s">
        <v>139</v>
      </c>
      <c r="D53" s="24" t="s">
        <v>45</v>
      </c>
      <c r="E53" s="29" t="s">
        <v>140</v>
      </c>
      <c r="F53" s="30" t="s">
        <v>47</v>
      </c>
      <c r="G53" s="31">
        <v>1</v>
      </c>
      <c r="H53" s="32"/>
      <c r="I53" s="32">
        <f>ROUND(ROUND(H53,2)*ROUND(G53,3),2)</f>
        <v>0</v>
      </c>
      <c r="J53" s="30" t="s">
        <v>119</v>
      </c>
      <c r="O53">
        <f>(I53*21)/100</f>
        <v>0</v>
      </c>
      <c r="P53" t="s">
        <v>20</v>
      </c>
    </row>
    <row r="54" spans="1:5" ht="12.75">
      <c r="A54" s="33" t="s">
        <v>49</v>
      </c>
      <c r="E54" s="34" t="s">
        <v>45</v>
      </c>
    </row>
    <row r="55" spans="1:5" ht="12.75">
      <c r="A55" s="35" t="s">
        <v>50</v>
      </c>
      <c r="E55" s="36" t="s">
        <v>45</v>
      </c>
    </row>
    <row r="56" spans="1:5" ht="51">
      <c r="A56" t="s">
        <v>51</v>
      </c>
      <c r="E56" s="34" t="s">
        <v>141</v>
      </c>
    </row>
    <row r="57" spans="1:16" ht="12.75">
      <c r="A57" s="24" t="s">
        <v>43</v>
      </c>
      <c r="B57" s="28" t="s">
        <v>93</v>
      </c>
      <c r="C57" s="28" t="s">
        <v>142</v>
      </c>
      <c r="D57" s="24" t="s">
        <v>45</v>
      </c>
      <c r="E57" s="29" t="s">
        <v>143</v>
      </c>
      <c r="F57" s="30" t="s">
        <v>118</v>
      </c>
      <c r="G57" s="31">
        <v>1</v>
      </c>
      <c r="H57" s="32"/>
      <c r="I57" s="32">
        <f>ROUND(ROUND(H57,2)*ROUND(G57,3),2)</f>
        <v>0</v>
      </c>
      <c r="J57" s="30" t="s">
        <v>119</v>
      </c>
      <c r="O57">
        <f>(I57*21)/100</f>
        <v>0</v>
      </c>
      <c r="P57" t="s">
        <v>20</v>
      </c>
    </row>
    <row r="58" spans="1:5" ht="204">
      <c r="A58" s="33" t="s">
        <v>49</v>
      </c>
      <c r="E58" s="34" t="s">
        <v>144</v>
      </c>
    </row>
    <row r="59" spans="1:5" ht="12.75">
      <c r="A59" s="35" t="s">
        <v>50</v>
      </c>
      <c r="E59" s="36" t="s">
        <v>45</v>
      </c>
    </row>
    <row r="60" spans="1:5" ht="25.5">
      <c r="A60" t="s">
        <v>51</v>
      </c>
      <c r="E60" s="34" t="s">
        <v>145</v>
      </c>
    </row>
    <row r="61" spans="1:18" ht="12.75" customHeight="1">
      <c r="A61" s="11" t="s">
        <v>41</v>
      </c>
      <c r="B61" s="11"/>
      <c r="C61" s="38" t="s">
        <v>25</v>
      </c>
      <c r="D61" s="11"/>
      <c r="E61" s="26" t="s">
        <v>146</v>
      </c>
      <c r="F61" s="11"/>
      <c r="G61" s="11"/>
      <c r="H61" s="11"/>
      <c r="I61" s="39">
        <f>0+Q61</f>
        <v>0</v>
      </c>
      <c r="J61" s="11"/>
      <c r="O61">
        <f>0+R61</f>
        <v>0</v>
      </c>
      <c r="Q61">
        <f>0+I62+I66+I70+I74+I78+I82+I86+I90+I94+I98+I102+I106+I110</f>
        <v>0</v>
      </c>
      <c r="R61">
        <f>0+O62+O66+O70+O74+O78+O82+O86+O90+O94+O98+O102+O106+O110</f>
        <v>0</v>
      </c>
    </row>
    <row r="62" spans="1:16" ht="25.5">
      <c r="A62" s="24" t="s">
        <v>43</v>
      </c>
      <c r="B62" s="28" t="s">
        <v>147</v>
      </c>
      <c r="C62" s="28" t="s">
        <v>148</v>
      </c>
      <c r="D62" s="24" t="s">
        <v>45</v>
      </c>
      <c r="E62" s="29" t="s">
        <v>149</v>
      </c>
      <c r="F62" s="30" t="s">
        <v>104</v>
      </c>
      <c r="G62" s="31">
        <v>148.5</v>
      </c>
      <c r="H62" s="32"/>
      <c r="I62" s="32">
        <f>ROUND(ROUND(H62,2)*ROUND(G62,3),2)</f>
        <v>0</v>
      </c>
      <c r="J62" s="30" t="s">
        <v>48</v>
      </c>
      <c r="O62">
        <f>(I62*21)/100</f>
        <v>0</v>
      </c>
      <c r="P62" t="s">
        <v>20</v>
      </c>
    </row>
    <row r="63" spans="1:5" ht="12.75">
      <c r="A63" s="33" t="s">
        <v>49</v>
      </c>
      <c r="E63" s="34" t="s">
        <v>45</v>
      </c>
    </row>
    <row r="64" spans="1:5" ht="12.75">
      <c r="A64" s="35" t="s">
        <v>50</v>
      </c>
      <c r="E64" s="36" t="s">
        <v>150</v>
      </c>
    </row>
    <row r="65" spans="1:5" ht="76.5">
      <c r="A65" t="s">
        <v>51</v>
      </c>
      <c r="E65" s="34" t="s">
        <v>151</v>
      </c>
    </row>
    <row r="66" spans="1:16" ht="25.5">
      <c r="A66" s="24" t="s">
        <v>43</v>
      </c>
      <c r="B66" s="28" t="s">
        <v>152</v>
      </c>
      <c r="C66" s="28" t="s">
        <v>153</v>
      </c>
      <c r="D66" s="24" t="s">
        <v>45</v>
      </c>
      <c r="E66" s="29" t="s">
        <v>154</v>
      </c>
      <c r="F66" s="30" t="s">
        <v>155</v>
      </c>
      <c r="G66" s="31">
        <v>742.5</v>
      </c>
      <c r="H66" s="32"/>
      <c r="I66" s="32">
        <f>ROUND(ROUND(H66,2)*ROUND(G66,3),2)</f>
        <v>0</v>
      </c>
      <c r="J66" s="30" t="s">
        <v>48</v>
      </c>
      <c r="O66">
        <f>(I66*21)/100</f>
        <v>0</v>
      </c>
      <c r="P66" t="s">
        <v>20</v>
      </c>
    </row>
    <row r="67" spans="1:5" ht="12.75">
      <c r="A67" s="33" t="s">
        <v>49</v>
      </c>
      <c r="E67" s="34" t="s">
        <v>45</v>
      </c>
    </row>
    <row r="68" spans="1:5" ht="12.75">
      <c r="A68" s="35" t="s">
        <v>50</v>
      </c>
      <c r="E68" s="36" t="s">
        <v>156</v>
      </c>
    </row>
    <row r="69" spans="1:5" ht="25.5">
      <c r="A69" t="s">
        <v>51</v>
      </c>
      <c r="E69" s="34" t="s">
        <v>157</v>
      </c>
    </row>
    <row r="70" spans="1:16" ht="25.5">
      <c r="A70" s="24" t="s">
        <v>43</v>
      </c>
      <c r="B70" s="28" t="s">
        <v>158</v>
      </c>
      <c r="C70" s="28" t="s">
        <v>159</v>
      </c>
      <c r="D70" s="24" t="s">
        <v>45</v>
      </c>
      <c r="E70" s="29" t="s">
        <v>160</v>
      </c>
      <c r="F70" s="30" t="s">
        <v>104</v>
      </c>
      <c r="G70" s="31">
        <v>118.8</v>
      </c>
      <c r="H70" s="32"/>
      <c r="I70" s="32">
        <f>ROUND(ROUND(H70,2)*ROUND(G70,3),2)</f>
        <v>0</v>
      </c>
      <c r="J70" s="30" t="s">
        <v>48</v>
      </c>
      <c r="O70">
        <f>(I70*21)/100</f>
        <v>0</v>
      </c>
      <c r="P70" t="s">
        <v>20</v>
      </c>
    </row>
    <row r="71" spans="1:5" ht="12.75">
      <c r="A71" s="33" t="s">
        <v>49</v>
      </c>
      <c r="E71" s="34" t="s">
        <v>45</v>
      </c>
    </row>
    <row r="72" spans="1:5" ht="12.75">
      <c r="A72" s="35" t="s">
        <v>50</v>
      </c>
      <c r="E72" s="36" t="s">
        <v>161</v>
      </c>
    </row>
    <row r="73" spans="1:5" ht="76.5">
      <c r="A73" t="s">
        <v>51</v>
      </c>
      <c r="E73" s="34" t="s">
        <v>151</v>
      </c>
    </row>
    <row r="74" spans="1:16" ht="25.5">
      <c r="A74" s="24" t="s">
        <v>43</v>
      </c>
      <c r="B74" s="28" t="s">
        <v>162</v>
      </c>
      <c r="C74" s="28" t="s">
        <v>163</v>
      </c>
      <c r="D74" s="24" t="s">
        <v>45</v>
      </c>
      <c r="E74" s="29" t="s">
        <v>164</v>
      </c>
      <c r="F74" s="30" t="s">
        <v>155</v>
      </c>
      <c r="G74" s="31">
        <v>594</v>
      </c>
      <c r="H74" s="32"/>
      <c r="I74" s="32">
        <f>ROUND(ROUND(H74,2)*ROUND(G74,3),2)</f>
        <v>0</v>
      </c>
      <c r="J74" s="30" t="s">
        <v>48</v>
      </c>
      <c r="O74">
        <f>(I74*21)/100</f>
        <v>0</v>
      </c>
      <c r="P74" t="s">
        <v>20</v>
      </c>
    </row>
    <row r="75" spans="1:5" ht="12.75">
      <c r="A75" s="33" t="s">
        <v>49</v>
      </c>
      <c r="E75" s="34" t="s">
        <v>45</v>
      </c>
    </row>
    <row r="76" spans="1:5" ht="12.75">
      <c r="A76" s="35" t="s">
        <v>50</v>
      </c>
      <c r="E76" s="36" t="s">
        <v>156</v>
      </c>
    </row>
    <row r="77" spans="1:5" ht="25.5">
      <c r="A77" t="s">
        <v>51</v>
      </c>
      <c r="E77" s="34" t="s">
        <v>157</v>
      </c>
    </row>
    <row r="78" spans="1:16" ht="12.75">
      <c r="A78" s="24" t="s">
        <v>43</v>
      </c>
      <c r="B78" s="28" t="s">
        <v>165</v>
      </c>
      <c r="C78" s="28" t="s">
        <v>166</v>
      </c>
      <c r="D78" s="24" t="s">
        <v>45</v>
      </c>
      <c r="E78" s="29" t="s">
        <v>167</v>
      </c>
      <c r="F78" s="30" t="s">
        <v>104</v>
      </c>
      <c r="G78" s="31">
        <v>592.51</v>
      </c>
      <c r="H78" s="32"/>
      <c r="I78" s="32">
        <f>ROUND(ROUND(H78,2)*ROUND(G78,3),2)</f>
        <v>0</v>
      </c>
      <c r="J78" s="30" t="s">
        <v>48</v>
      </c>
      <c r="O78">
        <f>(I78*21)/100</f>
        <v>0</v>
      </c>
      <c r="P78" t="s">
        <v>20</v>
      </c>
    </row>
    <row r="79" spans="1:5" ht="12.75">
      <c r="A79" s="33" t="s">
        <v>49</v>
      </c>
      <c r="E79" s="34" t="s">
        <v>45</v>
      </c>
    </row>
    <row r="80" spans="1:5" ht="38.25">
      <c r="A80" s="35" t="s">
        <v>50</v>
      </c>
      <c r="E80" s="36" t="s">
        <v>168</v>
      </c>
    </row>
    <row r="81" spans="1:5" ht="357">
      <c r="A81" t="s">
        <v>51</v>
      </c>
      <c r="E81" s="34" t="s">
        <v>169</v>
      </c>
    </row>
    <row r="82" spans="1:16" ht="12.75">
      <c r="A82" s="24" t="s">
        <v>43</v>
      </c>
      <c r="B82" s="28" t="s">
        <v>170</v>
      </c>
      <c r="C82" s="28" t="s">
        <v>171</v>
      </c>
      <c r="D82" s="24" t="s">
        <v>45</v>
      </c>
      <c r="E82" s="29" t="s">
        <v>172</v>
      </c>
      <c r="F82" s="30" t="s">
        <v>104</v>
      </c>
      <c r="G82" s="31">
        <v>2962.55</v>
      </c>
      <c r="H82" s="32"/>
      <c r="I82" s="32">
        <f>ROUND(ROUND(H82,2)*ROUND(G82,3),2)</f>
        <v>0</v>
      </c>
      <c r="J82" s="30" t="s">
        <v>48</v>
      </c>
      <c r="O82">
        <f>(I82*21)/100</f>
        <v>0</v>
      </c>
      <c r="P82" t="s">
        <v>20</v>
      </c>
    </row>
    <row r="83" spans="1:5" ht="12.75">
      <c r="A83" s="33" t="s">
        <v>49</v>
      </c>
      <c r="E83" s="34" t="s">
        <v>45</v>
      </c>
    </row>
    <row r="84" spans="1:5" ht="12.75">
      <c r="A84" s="35" t="s">
        <v>50</v>
      </c>
      <c r="E84" s="36" t="s">
        <v>156</v>
      </c>
    </row>
    <row r="85" spans="1:5" ht="25.5">
      <c r="A85" t="s">
        <v>51</v>
      </c>
      <c r="E85" s="34" t="s">
        <v>173</v>
      </c>
    </row>
    <row r="86" spans="1:16" ht="12.75">
      <c r="A86" s="24" t="s">
        <v>43</v>
      </c>
      <c r="B86" s="28" t="s">
        <v>174</v>
      </c>
      <c r="C86" s="28" t="s">
        <v>175</v>
      </c>
      <c r="D86" s="24" t="s">
        <v>45</v>
      </c>
      <c r="E86" s="29" t="s">
        <v>176</v>
      </c>
      <c r="F86" s="30" t="s">
        <v>104</v>
      </c>
      <c r="G86" s="31">
        <v>592.51</v>
      </c>
      <c r="H86" s="32"/>
      <c r="I86" s="32">
        <f>ROUND(ROUND(H86,2)*ROUND(G86,3),2)</f>
        <v>0</v>
      </c>
      <c r="J86" s="30" t="s">
        <v>48</v>
      </c>
      <c r="O86">
        <f>(I86*21)/100</f>
        <v>0</v>
      </c>
      <c r="P86" t="s">
        <v>20</v>
      </c>
    </row>
    <row r="87" spans="1:5" ht="12.75">
      <c r="A87" s="33" t="s">
        <v>49</v>
      </c>
      <c r="E87" s="34" t="s">
        <v>45</v>
      </c>
    </row>
    <row r="88" spans="1:5" ht="12.75">
      <c r="A88" s="35" t="s">
        <v>50</v>
      </c>
      <c r="E88" s="36" t="s">
        <v>177</v>
      </c>
    </row>
    <row r="89" spans="1:5" ht="191.25">
      <c r="A89" t="s">
        <v>51</v>
      </c>
      <c r="E89" s="34" t="s">
        <v>178</v>
      </c>
    </row>
    <row r="90" spans="1:16" ht="12.75">
      <c r="A90" s="24" t="s">
        <v>43</v>
      </c>
      <c r="B90" s="28" t="s">
        <v>179</v>
      </c>
      <c r="C90" s="28" t="s">
        <v>180</v>
      </c>
      <c r="D90" s="24" t="s">
        <v>45</v>
      </c>
      <c r="E90" s="29" t="s">
        <v>181</v>
      </c>
      <c r="F90" s="30" t="s">
        <v>104</v>
      </c>
      <c r="G90" s="31">
        <v>143.15</v>
      </c>
      <c r="H90" s="32"/>
      <c r="I90" s="32">
        <f>ROUND(ROUND(H90,2)*ROUND(G90,3),2)</f>
        <v>0</v>
      </c>
      <c r="J90" s="30" t="s">
        <v>48</v>
      </c>
      <c r="O90">
        <f>(I90*21)/100</f>
        <v>0</v>
      </c>
      <c r="P90" t="s">
        <v>20</v>
      </c>
    </row>
    <row r="91" spans="1:5" ht="12.75">
      <c r="A91" s="33" t="s">
        <v>49</v>
      </c>
      <c r="E91" s="34" t="s">
        <v>45</v>
      </c>
    </row>
    <row r="92" spans="1:5" ht="12.75">
      <c r="A92" s="35" t="s">
        <v>50</v>
      </c>
      <c r="E92" s="36" t="s">
        <v>182</v>
      </c>
    </row>
    <row r="93" spans="1:5" ht="318.75">
      <c r="A93" t="s">
        <v>51</v>
      </c>
      <c r="E93" s="34" t="s">
        <v>183</v>
      </c>
    </row>
    <row r="94" spans="1:16" ht="12.75">
      <c r="A94" s="24" t="s">
        <v>43</v>
      </c>
      <c r="B94" s="28" t="s">
        <v>184</v>
      </c>
      <c r="C94" s="28" t="s">
        <v>185</v>
      </c>
      <c r="D94" s="24" t="s">
        <v>45</v>
      </c>
      <c r="E94" s="29" t="s">
        <v>186</v>
      </c>
      <c r="F94" s="30" t="s">
        <v>104</v>
      </c>
      <c r="G94" s="31">
        <v>143.15</v>
      </c>
      <c r="H94" s="32"/>
      <c r="I94" s="32">
        <f>ROUND(ROUND(H94,2)*ROUND(G94,3),2)</f>
        <v>0</v>
      </c>
      <c r="J94" s="30" t="s">
        <v>48</v>
      </c>
      <c r="O94">
        <f>(I94*21)/100</f>
        <v>0</v>
      </c>
      <c r="P94" t="s">
        <v>20</v>
      </c>
    </row>
    <row r="95" spans="1:5" ht="12.75">
      <c r="A95" s="33" t="s">
        <v>49</v>
      </c>
      <c r="E95" s="34" t="s">
        <v>45</v>
      </c>
    </row>
    <row r="96" spans="1:5" ht="12.75">
      <c r="A96" s="35" t="s">
        <v>50</v>
      </c>
      <c r="E96" s="36" t="s">
        <v>187</v>
      </c>
    </row>
    <row r="97" spans="1:5" ht="229.5">
      <c r="A97" t="s">
        <v>51</v>
      </c>
      <c r="E97" s="34" t="s">
        <v>188</v>
      </c>
    </row>
    <row r="98" spans="1:16" ht="12.75">
      <c r="A98" s="24" t="s">
        <v>43</v>
      </c>
      <c r="B98" s="28" t="s">
        <v>189</v>
      </c>
      <c r="C98" s="28" t="s">
        <v>190</v>
      </c>
      <c r="D98" s="24" t="s">
        <v>45</v>
      </c>
      <c r="E98" s="29" t="s">
        <v>191</v>
      </c>
      <c r="F98" s="30" t="s">
        <v>104</v>
      </c>
      <c r="G98" s="31">
        <v>10.2</v>
      </c>
      <c r="H98" s="32"/>
      <c r="I98" s="32">
        <f>ROUND(ROUND(H98,2)*ROUND(G98,3),2)</f>
        <v>0</v>
      </c>
      <c r="J98" s="30" t="s">
        <v>48</v>
      </c>
      <c r="O98">
        <f>(I98*21)/100</f>
        <v>0</v>
      </c>
      <c r="P98" t="s">
        <v>20</v>
      </c>
    </row>
    <row r="99" spans="1:5" ht="12.75">
      <c r="A99" s="33" t="s">
        <v>49</v>
      </c>
      <c r="E99" s="34" t="s">
        <v>192</v>
      </c>
    </row>
    <row r="100" spans="1:5" ht="12.75">
      <c r="A100" s="35" t="s">
        <v>50</v>
      </c>
      <c r="E100" s="36" t="s">
        <v>193</v>
      </c>
    </row>
    <row r="101" spans="1:5" ht="255">
      <c r="A101" t="s">
        <v>51</v>
      </c>
      <c r="E101" s="34" t="s">
        <v>194</v>
      </c>
    </row>
    <row r="102" spans="1:16" ht="12.75">
      <c r="A102" s="24" t="s">
        <v>43</v>
      </c>
      <c r="B102" s="28" t="s">
        <v>195</v>
      </c>
      <c r="C102" s="28" t="s">
        <v>196</v>
      </c>
      <c r="D102" s="24" t="s">
        <v>45</v>
      </c>
      <c r="E102" s="29" t="s">
        <v>197</v>
      </c>
      <c r="F102" s="30" t="s">
        <v>104</v>
      </c>
      <c r="G102" s="31">
        <v>53.4</v>
      </c>
      <c r="H102" s="32"/>
      <c r="I102" s="32">
        <f>ROUND(ROUND(H102,2)*ROUND(G102,3),2)</f>
        <v>0</v>
      </c>
      <c r="J102" s="30" t="s">
        <v>96</v>
      </c>
      <c r="O102">
        <f>(I102*21)/100</f>
        <v>0</v>
      </c>
      <c r="P102" t="s">
        <v>20</v>
      </c>
    </row>
    <row r="103" spans="1:5" ht="12.75">
      <c r="A103" s="33" t="s">
        <v>49</v>
      </c>
      <c r="E103" s="34" t="s">
        <v>45</v>
      </c>
    </row>
    <row r="104" spans="1:5" ht="12.75">
      <c r="A104" s="35" t="s">
        <v>50</v>
      </c>
      <c r="E104" s="36" t="s">
        <v>198</v>
      </c>
    </row>
    <row r="105" spans="1:5" ht="12.75">
      <c r="A105" t="s">
        <v>51</v>
      </c>
      <c r="E105" s="34" t="s">
        <v>199</v>
      </c>
    </row>
    <row r="106" spans="1:16" ht="12.75">
      <c r="A106" s="24" t="s">
        <v>43</v>
      </c>
      <c r="B106" s="28" t="s">
        <v>200</v>
      </c>
      <c r="C106" s="28" t="s">
        <v>201</v>
      </c>
      <c r="D106" s="24" t="s">
        <v>45</v>
      </c>
      <c r="E106" s="29" t="s">
        <v>202</v>
      </c>
      <c r="F106" s="30" t="s">
        <v>104</v>
      </c>
      <c r="G106" s="31">
        <v>47.8</v>
      </c>
      <c r="H106" s="32"/>
      <c r="I106" s="32">
        <f>ROUND(ROUND(H106,2)*ROUND(G106,3),2)</f>
        <v>0</v>
      </c>
      <c r="J106" s="30" t="s">
        <v>96</v>
      </c>
      <c r="O106">
        <f>(I106*21)/100</f>
        <v>0</v>
      </c>
      <c r="P106" t="s">
        <v>20</v>
      </c>
    </row>
    <row r="107" spans="1:5" ht="12.75">
      <c r="A107" s="33" t="s">
        <v>49</v>
      </c>
      <c r="E107" s="34" t="s">
        <v>45</v>
      </c>
    </row>
    <row r="108" spans="1:5" ht="12.75">
      <c r="A108" s="35" t="s">
        <v>50</v>
      </c>
      <c r="E108" s="36" t="s">
        <v>203</v>
      </c>
    </row>
    <row r="109" spans="1:5" ht="12.75">
      <c r="A109" t="s">
        <v>51</v>
      </c>
      <c r="E109" s="34" t="s">
        <v>204</v>
      </c>
    </row>
    <row r="110" spans="1:16" ht="12.75">
      <c r="A110" s="24" t="s">
        <v>43</v>
      </c>
      <c r="B110" s="28" t="s">
        <v>205</v>
      </c>
      <c r="C110" s="28" t="s">
        <v>206</v>
      </c>
      <c r="D110" s="24" t="s">
        <v>45</v>
      </c>
      <c r="E110" s="29" t="s">
        <v>207</v>
      </c>
      <c r="F110" s="30" t="s">
        <v>47</v>
      </c>
      <c r="G110" s="31">
        <v>1</v>
      </c>
      <c r="H110" s="32"/>
      <c r="I110" s="32">
        <f>ROUND(ROUND(H110,2)*ROUND(G110,3),2)</f>
        <v>0</v>
      </c>
      <c r="J110" s="30" t="s">
        <v>96</v>
      </c>
      <c r="O110">
        <f>(I110*21)/100</f>
        <v>0</v>
      </c>
      <c r="P110" t="s">
        <v>20</v>
      </c>
    </row>
    <row r="111" spans="1:5" ht="12.75">
      <c r="A111" s="33" t="s">
        <v>49</v>
      </c>
      <c r="E111" s="34" t="s">
        <v>45</v>
      </c>
    </row>
    <row r="112" spans="1:5" ht="12.75">
      <c r="A112" s="35" t="s">
        <v>50</v>
      </c>
      <c r="E112" s="36" t="s">
        <v>208</v>
      </c>
    </row>
    <row r="113" spans="1:5" ht="12.75">
      <c r="A113" t="s">
        <v>51</v>
      </c>
      <c r="E113" s="34" t="s">
        <v>209</v>
      </c>
    </row>
    <row r="114" spans="1:18" ht="12.75" customHeight="1">
      <c r="A114" s="11" t="s">
        <v>41</v>
      </c>
      <c r="B114" s="11"/>
      <c r="C114" s="38" t="s">
        <v>20</v>
      </c>
      <c r="D114" s="11"/>
      <c r="E114" s="26" t="s">
        <v>210</v>
      </c>
      <c r="F114" s="11"/>
      <c r="G114" s="11"/>
      <c r="H114" s="11"/>
      <c r="I114" s="39">
        <f>0+Q114</f>
        <v>0</v>
      </c>
      <c r="J114" s="11"/>
      <c r="O114">
        <f>0+R114</f>
        <v>0</v>
      </c>
      <c r="Q114">
        <f>0+I115+I119+I123+I127+I131+I135+I139+I143+I147</f>
        <v>0</v>
      </c>
      <c r="R114">
        <f>0+O115+O119+O123+O127+O131+O135+O139+O143+O147</f>
        <v>0</v>
      </c>
    </row>
    <row r="115" spans="1:16" ht="12.75">
      <c r="A115" s="24" t="s">
        <v>43</v>
      </c>
      <c r="B115" s="28" t="s">
        <v>211</v>
      </c>
      <c r="C115" s="28" t="s">
        <v>212</v>
      </c>
      <c r="D115" s="24" t="s">
        <v>45</v>
      </c>
      <c r="E115" s="29" t="s">
        <v>213</v>
      </c>
      <c r="F115" s="30" t="s">
        <v>104</v>
      </c>
      <c r="G115" s="31">
        <v>190.852</v>
      </c>
      <c r="H115" s="32"/>
      <c r="I115" s="32">
        <f>ROUND(ROUND(H115,2)*ROUND(G115,3),2)</f>
        <v>0</v>
      </c>
      <c r="J115" s="30" t="s">
        <v>48</v>
      </c>
      <c r="O115">
        <f>(I115*21)/100</f>
        <v>0</v>
      </c>
      <c r="P115" t="s">
        <v>20</v>
      </c>
    </row>
    <row r="116" spans="1:5" ht="12.75">
      <c r="A116" s="33" t="s">
        <v>49</v>
      </c>
      <c r="E116" s="34" t="s">
        <v>45</v>
      </c>
    </row>
    <row r="117" spans="1:5" ht="12.75">
      <c r="A117" s="35" t="s">
        <v>50</v>
      </c>
      <c r="E117" s="36" t="s">
        <v>214</v>
      </c>
    </row>
    <row r="118" spans="1:5" ht="409.5">
      <c r="A118" t="s">
        <v>51</v>
      </c>
      <c r="E118" s="34" t="s">
        <v>215</v>
      </c>
    </row>
    <row r="119" spans="1:16" ht="12.75">
      <c r="A119" s="24" t="s">
        <v>43</v>
      </c>
      <c r="B119" s="28" t="s">
        <v>216</v>
      </c>
      <c r="C119" s="28" t="s">
        <v>217</v>
      </c>
      <c r="D119" s="24" t="s">
        <v>45</v>
      </c>
      <c r="E119" s="29" t="s">
        <v>218</v>
      </c>
      <c r="F119" s="30" t="s">
        <v>109</v>
      </c>
      <c r="G119" s="31">
        <v>34.5</v>
      </c>
      <c r="H119" s="32"/>
      <c r="I119" s="32">
        <f>ROUND(ROUND(H119,2)*ROUND(G119,3),2)</f>
        <v>0</v>
      </c>
      <c r="J119" s="30" t="s">
        <v>48</v>
      </c>
      <c r="O119">
        <f>(I119*21)/100</f>
        <v>0</v>
      </c>
      <c r="P119" t="s">
        <v>20</v>
      </c>
    </row>
    <row r="120" spans="1:5" ht="12.75">
      <c r="A120" s="33" t="s">
        <v>49</v>
      </c>
      <c r="E120" s="34" t="s">
        <v>45</v>
      </c>
    </row>
    <row r="121" spans="1:5" ht="12.75">
      <c r="A121" s="35" t="s">
        <v>50</v>
      </c>
      <c r="E121" s="36" t="s">
        <v>219</v>
      </c>
    </row>
    <row r="122" spans="1:5" ht="267.75">
      <c r="A122" t="s">
        <v>51</v>
      </c>
      <c r="E122" s="34" t="s">
        <v>220</v>
      </c>
    </row>
    <row r="123" spans="1:16" ht="12.75">
      <c r="A123" s="24" t="s">
        <v>43</v>
      </c>
      <c r="B123" s="28" t="s">
        <v>221</v>
      </c>
      <c r="C123" s="28" t="s">
        <v>222</v>
      </c>
      <c r="D123" s="24" t="s">
        <v>45</v>
      </c>
      <c r="E123" s="29" t="s">
        <v>223</v>
      </c>
      <c r="F123" s="30" t="s">
        <v>81</v>
      </c>
      <c r="G123" s="31">
        <v>300</v>
      </c>
      <c r="H123" s="32"/>
      <c r="I123" s="32">
        <f>ROUND(ROUND(H123,2)*ROUND(G123,3),2)</f>
        <v>0</v>
      </c>
      <c r="J123" s="30" t="s">
        <v>48</v>
      </c>
      <c r="O123">
        <f>(I123*21)/100</f>
        <v>0</v>
      </c>
      <c r="P123" t="s">
        <v>20</v>
      </c>
    </row>
    <row r="124" spans="1:5" ht="12.75">
      <c r="A124" s="33" t="s">
        <v>49</v>
      </c>
      <c r="E124" s="34" t="s">
        <v>45</v>
      </c>
    </row>
    <row r="125" spans="1:5" ht="12.75">
      <c r="A125" s="35" t="s">
        <v>50</v>
      </c>
      <c r="E125" s="36" t="s">
        <v>224</v>
      </c>
    </row>
    <row r="126" spans="1:5" ht="191.25">
      <c r="A126" t="s">
        <v>51</v>
      </c>
      <c r="E126" s="34" t="s">
        <v>225</v>
      </c>
    </row>
    <row r="127" spans="1:16" ht="12.75">
      <c r="A127" s="24" t="s">
        <v>43</v>
      </c>
      <c r="B127" s="28" t="s">
        <v>226</v>
      </c>
      <c r="C127" s="28" t="s">
        <v>227</v>
      </c>
      <c r="D127" s="24" t="s">
        <v>45</v>
      </c>
      <c r="E127" s="29" t="s">
        <v>228</v>
      </c>
      <c r="F127" s="30" t="s">
        <v>104</v>
      </c>
      <c r="G127" s="31">
        <v>23.88</v>
      </c>
      <c r="H127" s="32"/>
      <c r="I127" s="32">
        <f>ROUND(ROUND(H127,2)*ROUND(G127,3),2)</f>
        <v>0</v>
      </c>
      <c r="J127" s="30" t="s">
        <v>48</v>
      </c>
      <c r="O127">
        <f>(I127*21)/100</f>
        <v>0</v>
      </c>
      <c r="P127" t="s">
        <v>20</v>
      </c>
    </row>
    <row r="128" spans="1:5" ht="12.75">
      <c r="A128" s="33" t="s">
        <v>49</v>
      </c>
      <c r="E128" s="34" t="s">
        <v>45</v>
      </c>
    </row>
    <row r="129" spans="1:5" ht="12.75">
      <c r="A129" s="35" t="s">
        <v>50</v>
      </c>
      <c r="E129" s="36" t="s">
        <v>229</v>
      </c>
    </row>
    <row r="130" spans="1:5" ht="395.25">
      <c r="A130" t="s">
        <v>51</v>
      </c>
      <c r="E130" s="34" t="s">
        <v>230</v>
      </c>
    </row>
    <row r="131" spans="1:16" ht="12.75">
      <c r="A131" s="24" t="s">
        <v>43</v>
      </c>
      <c r="B131" s="28" t="s">
        <v>231</v>
      </c>
      <c r="C131" s="28" t="s">
        <v>232</v>
      </c>
      <c r="D131" s="24" t="s">
        <v>45</v>
      </c>
      <c r="E131" s="29" t="s">
        <v>233</v>
      </c>
      <c r="F131" s="30" t="s">
        <v>109</v>
      </c>
      <c r="G131" s="31">
        <v>1.91</v>
      </c>
      <c r="H131" s="32"/>
      <c r="I131" s="32">
        <f>ROUND(ROUND(H131,2)*ROUND(G131,3),2)</f>
        <v>0</v>
      </c>
      <c r="J131" s="30" t="s">
        <v>48</v>
      </c>
      <c r="O131">
        <f>(I131*21)/100</f>
        <v>0</v>
      </c>
      <c r="P131" t="s">
        <v>20</v>
      </c>
    </row>
    <row r="132" spans="1:5" ht="12.75">
      <c r="A132" s="33" t="s">
        <v>49</v>
      </c>
      <c r="E132" s="34" t="s">
        <v>45</v>
      </c>
    </row>
    <row r="133" spans="1:5" ht="12.75">
      <c r="A133" s="35" t="s">
        <v>50</v>
      </c>
      <c r="E133" s="36" t="s">
        <v>234</v>
      </c>
    </row>
    <row r="134" spans="1:5" ht="280.5">
      <c r="A134" t="s">
        <v>51</v>
      </c>
      <c r="E134" s="34" t="s">
        <v>235</v>
      </c>
    </row>
    <row r="135" spans="1:16" ht="12.75">
      <c r="A135" s="24" t="s">
        <v>43</v>
      </c>
      <c r="B135" s="28" t="s">
        <v>236</v>
      </c>
      <c r="C135" s="28" t="s">
        <v>237</v>
      </c>
      <c r="D135" s="24" t="s">
        <v>45</v>
      </c>
      <c r="E135" s="29" t="s">
        <v>238</v>
      </c>
      <c r="F135" s="30" t="s">
        <v>104</v>
      </c>
      <c r="G135" s="31">
        <v>256.77</v>
      </c>
      <c r="H135" s="32"/>
      <c r="I135" s="32">
        <f>ROUND(ROUND(H135,2)*ROUND(G135,3),2)</f>
        <v>0</v>
      </c>
      <c r="J135" s="30" t="s">
        <v>48</v>
      </c>
      <c r="O135">
        <f>(I135*21)/100</f>
        <v>0</v>
      </c>
      <c r="P135" t="s">
        <v>20</v>
      </c>
    </row>
    <row r="136" spans="1:5" ht="12.75">
      <c r="A136" s="33" t="s">
        <v>49</v>
      </c>
      <c r="E136" s="34" t="s">
        <v>45</v>
      </c>
    </row>
    <row r="137" spans="1:5" ht="12.75">
      <c r="A137" s="35" t="s">
        <v>50</v>
      </c>
      <c r="E137" s="36" t="s">
        <v>239</v>
      </c>
    </row>
    <row r="138" spans="1:5" ht="51">
      <c r="A138" t="s">
        <v>51</v>
      </c>
      <c r="E138" s="34" t="s">
        <v>240</v>
      </c>
    </row>
    <row r="139" spans="1:16" ht="12.75">
      <c r="A139" s="24" t="s">
        <v>43</v>
      </c>
      <c r="B139" s="28" t="s">
        <v>241</v>
      </c>
      <c r="C139" s="28" t="s">
        <v>242</v>
      </c>
      <c r="D139" s="24" t="s">
        <v>45</v>
      </c>
      <c r="E139" s="29" t="s">
        <v>243</v>
      </c>
      <c r="F139" s="30" t="s">
        <v>104</v>
      </c>
      <c r="G139" s="31">
        <v>0.027</v>
      </c>
      <c r="H139" s="32"/>
      <c r="I139" s="32">
        <f>ROUND(ROUND(H139,2)*ROUND(G139,3),2)</f>
        <v>0</v>
      </c>
      <c r="J139" s="30" t="s">
        <v>48</v>
      </c>
      <c r="O139">
        <f>(I139*21)/100</f>
        <v>0</v>
      </c>
      <c r="P139" t="s">
        <v>20</v>
      </c>
    </row>
    <row r="140" spans="1:5" ht="12.75">
      <c r="A140" s="33" t="s">
        <v>49</v>
      </c>
      <c r="E140" s="34" t="s">
        <v>45</v>
      </c>
    </row>
    <row r="141" spans="1:5" ht="12.75">
      <c r="A141" s="35" t="s">
        <v>50</v>
      </c>
      <c r="E141" s="36" t="s">
        <v>244</v>
      </c>
    </row>
    <row r="142" spans="1:5" ht="51">
      <c r="A142" t="s">
        <v>51</v>
      </c>
      <c r="E142" s="34" t="s">
        <v>240</v>
      </c>
    </row>
    <row r="143" spans="1:16" ht="12.75">
      <c r="A143" s="24" t="s">
        <v>43</v>
      </c>
      <c r="B143" s="28" t="s">
        <v>245</v>
      </c>
      <c r="C143" s="28" t="s">
        <v>246</v>
      </c>
      <c r="D143" s="24" t="s">
        <v>45</v>
      </c>
      <c r="E143" s="29" t="s">
        <v>247</v>
      </c>
      <c r="F143" s="30" t="s">
        <v>248</v>
      </c>
      <c r="G143" s="31">
        <v>63.6</v>
      </c>
      <c r="H143" s="32"/>
      <c r="I143" s="32">
        <f>ROUND(ROUND(H143,2)*ROUND(G143,3),2)</f>
        <v>0</v>
      </c>
      <c r="J143" s="30" t="s">
        <v>48</v>
      </c>
      <c r="O143">
        <f>(I143*21)/100</f>
        <v>0</v>
      </c>
      <c r="P143" t="s">
        <v>20</v>
      </c>
    </row>
    <row r="144" spans="1:5" ht="12.75">
      <c r="A144" s="33" t="s">
        <v>49</v>
      </c>
      <c r="E144" s="34" t="s">
        <v>249</v>
      </c>
    </row>
    <row r="145" spans="1:5" ht="12.75">
      <c r="A145" s="35" t="s">
        <v>50</v>
      </c>
      <c r="E145" s="36" t="s">
        <v>250</v>
      </c>
    </row>
    <row r="146" spans="1:5" ht="51">
      <c r="A146" t="s">
        <v>51</v>
      </c>
      <c r="E146" s="34" t="s">
        <v>251</v>
      </c>
    </row>
    <row r="147" spans="1:16" ht="12.75">
      <c r="A147" s="24" t="s">
        <v>43</v>
      </c>
      <c r="B147" s="28" t="s">
        <v>252</v>
      </c>
      <c r="C147" s="28" t="s">
        <v>253</v>
      </c>
      <c r="D147" s="24" t="s">
        <v>45</v>
      </c>
      <c r="E147" s="29" t="s">
        <v>254</v>
      </c>
      <c r="F147" s="30" t="s">
        <v>248</v>
      </c>
      <c r="G147" s="31">
        <v>62.58</v>
      </c>
      <c r="H147" s="32"/>
      <c r="I147" s="32">
        <f>ROUND(ROUND(H147,2)*ROUND(G147,3),2)</f>
        <v>0</v>
      </c>
      <c r="J147" s="30" t="s">
        <v>48</v>
      </c>
      <c r="O147">
        <f>(I147*21)/100</f>
        <v>0</v>
      </c>
      <c r="P147" t="s">
        <v>20</v>
      </c>
    </row>
    <row r="148" spans="1:5" ht="12.75">
      <c r="A148" s="33" t="s">
        <v>49</v>
      </c>
      <c r="E148" s="34" t="s">
        <v>255</v>
      </c>
    </row>
    <row r="149" spans="1:5" ht="12.75">
      <c r="A149" s="35" t="s">
        <v>50</v>
      </c>
      <c r="E149" s="36" t="s">
        <v>256</v>
      </c>
    </row>
    <row r="150" spans="1:5" ht="102">
      <c r="A150" t="s">
        <v>51</v>
      </c>
      <c r="E150" s="34" t="s">
        <v>257</v>
      </c>
    </row>
    <row r="151" spans="1:18" ht="12.75" customHeight="1">
      <c r="A151" s="11" t="s">
        <v>41</v>
      </c>
      <c r="B151" s="11"/>
      <c r="C151" s="38" t="s">
        <v>19</v>
      </c>
      <c r="D151" s="11"/>
      <c r="E151" s="26" t="s">
        <v>258</v>
      </c>
      <c r="F151" s="11"/>
      <c r="G151" s="11"/>
      <c r="H151" s="11"/>
      <c r="I151" s="39">
        <f>0+Q151</f>
        <v>0</v>
      </c>
      <c r="J151" s="11"/>
      <c r="O151">
        <f>0+R151</f>
        <v>0</v>
      </c>
      <c r="Q151">
        <f>0+I152+I156+I160+I164+I168+I172</f>
        <v>0</v>
      </c>
      <c r="R151">
        <f>0+O152+O156+O160+O164+O168+O172</f>
        <v>0</v>
      </c>
    </row>
    <row r="152" spans="1:16" ht="12.75">
      <c r="A152" s="24" t="s">
        <v>43</v>
      </c>
      <c r="B152" s="28" t="s">
        <v>259</v>
      </c>
      <c r="C152" s="28" t="s">
        <v>260</v>
      </c>
      <c r="D152" s="24" t="s">
        <v>45</v>
      </c>
      <c r="E152" s="29" t="s">
        <v>261</v>
      </c>
      <c r="F152" s="30" t="s">
        <v>104</v>
      </c>
      <c r="G152" s="31">
        <v>11.52</v>
      </c>
      <c r="H152" s="32"/>
      <c r="I152" s="32">
        <f>ROUND(ROUND(H152,2)*ROUND(G152,3),2)</f>
        <v>0</v>
      </c>
      <c r="J152" s="30" t="s">
        <v>48</v>
      </c>
      <c r="O152">
        <f>(I152*21)/100</f>
        <v>0</v>
      </c>
      <c r="P152" t="s">
        <v>20</v>
      </c>
    </row>
    <row r="153" spans="1:5" ht="12.75">
      <c r="A153" s="33" t="s">
        <v>49</v>
      </c>
      <c r="E153" s="34" t="s">
        <v>45</v>
      </c>
    </row>
    <row r="154" spans="1:5" ht="12.75">
      <c r="A154" s="35" t="s">
        <v>50</v>
      </c>
      <c r="E154" s="36" t="s">
        <v>262</v>
      </c>
    </row>
    <row r="155" spans="1:5" ht="408">
      <c r="A155" t="s">
        <v>51</v>
      </c>
      <c r="E155" s="34" t="s">
        <v>263</v>
      </c>
    </row>
    <row r="156" spans="1:16" ht="12.75">
      <c r="A156" s="24" t="s">
        <v>43</v>
      </c>
      <c r="B156" s="28" t="s">
        <v>264</v>
      </c>
      <c r="C156" s="28" t="s">
        <v>265</v>
      </c>
      <c r="D156" s="24" t="s">
        <v>45</v>
      </c>
      <c r="E156" s="29" t="s">
        <v>266</v>
      </c>
      <c r="F156" s="30" t="s">
        <v>109</v>
      </c>
      <c r="G156" s="31">
        <v>1.728</v>
      </c>
      <c r="H156" s="32"/>
      <c r="I156" s="32">
        <f>ROUND(ROUND(H156,2)*ROUND(G156,3),2)</f>
        <v>0</v>
      </c>
      <c r="J156" s="30" t="s">
        <v>48</v>
      </c>
      <c r="O156">
        <f>(I156*21)/100</f>
        <v>0</v>
      </c>
      <c r="P156" t="s">
        <v>20</v>
      </c>
    </row>
    <row r="157" spans="1:5" ht="12.75">
      <c r="A157" s="33" t="s">
        <v>49</v>
      </c>
      <c r="E157" s="34" t="s">
        <v>45</v>
      </c>
    </row>
    <row r="158" spans="1:5" ht="12.75">
      <c r="A158" s="35" t="s">
        <v>50</v>
      </c>
      <c r="E158" s="36" t="s">
        <v>219</v>
      </c>
    </row>
    <row r="159" spans="1:5" ht="242.25">
      <c r="A159" t="s">
        <v>51</v>
      </c>
      <c r="E159" s="34" t="s">
        <v>267</v>
      </c>
    </row>
    <row r="160" spans="1:16" ht="12.75">
      <c r="A160" s="24" t="s">
        <v>43</v>
      </c>
      <c r="B160" s="28" t="s">
        <v>268</v>
      </c>
      <c r="C160" s="28" t="s">
        <v>269</v>
      </c>
      <c r="D160" s="24" t="s">
        <v>45</v>
      </c>
      <c r="E160" s="29" t="s">
        <v>270</v>
      </c>
      <c r="F160" s="30" t="s">
        <v>271</v>
      </c>
      <c r="G160" s="31">
        <v>192</v>
      </c>
      <c r="H160" s="32"/>
      <c r="I160" s="32">
        <f>ROUND(ROUND(H160,2)*ROUND(G160,3),2)</f>
        <v>0</v>
      </c>
      <c r="J160" s="30" t="s">
        <v>48</v>
      </c>
      <c r="O160">
        <f>(I160*21)/100</f>
        <v>0</v>
      </c>
      <c r="P160" t="s">
        <v>20</v>
      </c>
    </row>
    <row r="161" spans="1:5" ht="12.75">
      <c r="A161" s="33" t="s">
        <v>49</v>
      </c>
      <c r="E161" s="34" t="s">
        <v>45</v>
      </c>
    </row>
    <row r="162" spans="1:5" ht="12.75">
      <c r="A162" s="35" t="s">
        <v>50</v>
      </c>
      <c r="E162" s="36" t="s">
        <v>272</v>
      </c>
    </row>
    <row r="163" spans="1:5" ht="25.5">
      <c r="A163" t="s">
        <v>51</v>
      </c>
      <c r="E163" s="34" t="s">
        <v>273</v>
      </c>
    </row>
    <row r="164" spans="1:16" ht="12.75">
      <c r="A164" s="24" t="s">
        <v>43</v>
      </c>
      <c r="B164" s="28" t="s">
        <v>274</v>
      </c>
      <c r="C164" s="28" t="s">
        <v>275</v>
      </c>
      <c r="D164" s="24" t="s">
        <v>45</v>
      </c>
      <c r="E164" s="29" t="s">
        <v>276</v>
      </c>
      <c r="F164" s="30" t="s">
        <v>104</v>
      </c>
      <c r="G164" s="31">
        <v>78.3</v>
      </c>
      <c r="H164" s="32"/>
      <c r="I164" s="32">
        <f>ROUND(ROUND(H164,2)*ROUND(G164,3),2)</f>
        <v>0</v>
      </c>
      <c r="J164" s="30" t="s">
        <v>48</v>
      </c>
      <c r="O164">
        <f>(I164*21)/100</f>
        <v>0</v>
      </c>
      <c r="P164" t="s">
        <v>20</v>
      </c>
    </row>
    <row r="165" spans="1:5" ht="12.75">
      <c r="A165" s="33" t="s">
        <v>49</v>
      </c>
      <c r="E165" s="34" t="s">
        <v>45</v>
      </c>
    </row>
    <row r="166" spans="1:5" ht="12.75">
      <c r="A166" s="35" t="s">
        <v>50</v>
      </c>
      <c r="E166" s="36" t="s">
        <v>277</v>
      </c>
    </row>
    <row r="167" spans="1:5" ht="395.25">
      <c r="A167" t="s">
        <v>51</v>
      </c>
      <c r="E167" s="34" t="s">
        <v>278</v>
      </c>
    </row>
    <row r="168" spans="1:16" ht="12.75">
      <c r="A168" s="24" t="s">
        <v>43</v>
      </c>
      <c r="B168" s="28" t="s">
        <v>279</v>
      </c>
      <c r="C168" s="28" t="s">
        <v>280</v>
      </c>
      <c r="D168" s="24" t="s">
        <v>45</v>
      </c>
      <c r="E168" s="29" t="s">
        <v>281</v>
      </c>
      <c r="F168" s="30" t="s">
        <v>109</v>
      </c>
      <c r="G168" s="31">
        <v>10.179</v>
      </c>
      <c r="H168" s="32"/>
      <c r="I168" s="32">
        <f>ROUND(ROUND(H168,2)*ROUND(G168,3),2)</f>
        <v>0</v>
      </c>
      <c r="J168" s="30" t="s">
        <v>48</v>
      </c>
      <c r="O168">
        <f>(I168*21)/100</f>
        <v>0</v>
      </c>
      <c r="P168" t="s">
        <v>20</v>
      </c>
    </row>
    <row r="169" spans="1:5" ht="12.75">
      <c r="A169" s="33" t="s">
        <v>49</v>
      </c>
      <c r="E169" s="34" t="s">
        <v>45</v>
      </c>
    </row>
    <row r="170" spans="1:5" ht="12.75">
      <c r="A170" s="35" t="s">
        <v>50</v>
      </c>
      <c r="E170" s="36" t="s">
        <v>234</v>
      </c>
    </row>
    <row r="171" spans="1:5" ht="280.5">
      <c r="A171" t="s">
        <v>51</v>
      </c>
      <c r="E171" s="34" t="s">
        <v>235</v>
      </c>
    </row>
    <row r="172" spans="1:16" ht="25.5">
      <c r="A172" s="24" t="s">
        <v>43</v>
      </c>
      <c r="B172" s="28" t="s">
        <v>282</v>
      </c>
      <c r="C172" s="28" t="s">
        <v>283</v>
      </c>
      <c r="D172" s="24" t="s">
        <v>45</v>
      </c>
      <c r="E172" s="29" t="s">
        <v>284</v>
      </c>
      <c r="F172" s="30" t="s">
        <v>104</v>
      </c>
      <c r="G172" s="31">
        <v>16.5</v>
      </c>
      <c r="H172" s="32"/>
      <c r="I172" s="32">
        <f>ROUND(ROUND(H172,2)*ROUND(G172,3),2)</f>
        <v>0</v>
      </c>
      <c r="J172" s="30" t="s">
        <v>48</v>
      </c>
      <c r="O172">
        <f>(I172*21)/100</f>
        <v>0</v>
      </c>
      <c r="P172" t="s">
        <v>20</v>
      </c>
    </row>
    <row r="173" spans="1:5" ht="12.75">
      <c r="A173" s="33" t="s">
        <v>49</v>
      </c>
      <c r="E173" s="34" t="s">
        <v>45</v>
      </c>
    </row>
    <row r="174" spans="1:5" ht="12.75">
      <c r="A174" s="35" t="s">
        <v>50</v>
      </c>
      <c r="E174" s="36" t="s">
        <v>285</v>
      </c>
    </row>
    <row r="175" spans="1:5" ht="38.25">
      <c r="A175" t="s">
        <v>51</v>
      </c>
      <c r="E175" s="34" t="s">
        <v>286</v>
      </c>
    </row>
    <row r="176" spans="1:18" ht="12.75" customHeight="1">
      <c r="A176" s="11" t="s">
        <v>41</v>
      </c>
      <c r="B176" s="11"/>
      <c r="C176" s="38" t="s">
        <v>29</v>
      </c>
      <c r="D176" s="11"/>
      <c r="E176" s="26" t="s">
        <v>287</v>
      </c>
      <c r="F176" s="11"/>
      <c r="G176" s="11"/>
      <c r="H176" s="11"/>
      <c r="I176" s="39">
        <f>0+Q176</f>
        <v>0</v>
      </c>
      <c r="J176" s="11"/>
      <c r="O176">
        <f>0+R176</f>
        <v>0</v>
      </c>
      <c r="Q176">
        <f>0+I177+I181+I185+I189+I193</f>
        <v>0</v>
      </c>
      <c r="R176">
        <f>0+O177+O181+O185+O189+O193</f>
        <v>0</v>
      </c>
    </row>
    <row r="177" spans="1:16" ht="12.75">
      <c r="A177" s="24" t="s">
        <v>43</v>
      </c>
      <c r="B177" s="28" t="s">
        <v>288</v>
      </c>
      <c r="C177" s="28" t="s">
        <v>289</v>
      </c>
      <c r="D177" s="24" t="s">
        <v>25</v>
      </c>
      <c r="E177" s="29" t="s">
        <v>290</v>
      </c>
      <c r="F177" s="30" t="s">
        <v>104</v>
      </c>
      <c r="G177" s="31">
        <v>9.15</v>
      </c>
      <c r="H177" s="32"/>
      <c r="I177" s="32">
        <f>ROUND(ROUND(H177,2)*ROUND(G177,3),2)</f>
        <v>0</v>
      </c>
      <c r="J177" s="30" t="s">
        <v>48</v>
      </c>
      <c r="O177">
        <f>(I177*21)/100</f>
        <v>0</v>
      </c>
      <c r="P177" t="s">
        <v>20</v>
      </c>
    </row>
    <row r="178" spans="1:5" ht="12.75">
      <c r="A178" s="33" t="s">
        <v>49</v>
      </c>
      <c r="E178" s="34" t="s">
        <v>291</v>
      </c>
    </row>
    <row r="179" spans="1:5" ht="12.75">
      <c r="A179" s="35" t="s">
        <v>50</v>
      </c>
      <c r="E179" s="36" t="s">
        <v>292</v>
      </c>
    </row>
    <row r="180" spans="1:5" ht="395.25">
      <c r="A180" t="s">
        <v>51</v>
      </c>
      <c r="E180" s="34" t="s">
        <v>278</v>
      </c>
    </row>
    <row r="181" spans="1:16" ht="12.75">
      <c r="A181" s="24" t="s">
        <v>43</v>
      </c>
      <c r="B181" s="28" t="s">
        <v>293</v>
      </c>
      <c r="C181" s="28" t="s">
        <v>289</v>
      </c>
      <c r="D181" s="24" t="s">
        <v>20</v>
      </c>
      <c r="E181" s="29" t="s">
        <v>290</v>
      </c>
      <c r="F181" s="30" t="s">
        <v>104</v>
      </c>
      <c r="G181" s="31">
        <v>68.4</v>
      </c>
      <c r="H181" s="32"/>
      <c r="I181" s="32">
        <f>ROUND(ROUND(H181,2)*ROUND(G181,3),2)</f>
        <v>0</v>
      </c>
      <c r="J181" s="30" t="s">
        <v>48</v>
      </c>
      <c r="O181">
        <f>(I181*21)/100</f>
        <v>0</v>
      </c>
      <c r="P181" t="s">
        <v>20</v>
      </c>
    </row>
    <row r="182" spans="1:5" ht="12.75">
      <c r="A182" s="33" t="s">
        <v>49</v>
      </c>
      <c r="E182" s="34" t="s">
        <v>294</v>
      </c>
    </row>
    <row r="183" spans="1:5" ht="12.75">
      <c r="A183" s="35" t="s">
        <v>50</v>
      </c>
      <c r="E183" s="36" t="s">
        <v>295</v>
      </c>
    </row>
    <row r="184" spans="1:5" ht="395.25">
      <c r="A184" t="s">
        <v>51</v>
      </c>
      <c r="E184" s="34" t="s">
        <v>278</v>
      </c>
    </row>
    <row r="185" spans="1:16" ht="12.75">
      <c r="A185" s="24" t="s">
        <v>43</v>
      </c>
      <c r="B185" s="28" t="s">
        <v>296</v>
      </c>
      <c r="C185" s="28" t="s">
        <v>297</v>
      </c>
      <c r="D185" s="24" t="s">
        <v>45</v>
      </c>
      <c r="E185" s="29" t="s">
        <v>298</v>
      </c>
      <c r="F185" s="30" t="s">
        <v>104</v>
      </c>
      <c r="G185" s="31">
        <v>3.717</v>
      </c>
      <c r="H185" s="32"/>
      <c r="I185" s="32">
        <f>ROUND(ROUND(H185,2)*ROUND(G185,3),2)</f>
        <v>0</v>
      </c>
      <c r="J185" s="30" t="s">
        <v>48</v>
      </c>
      <c r="O185">
        <f>(I185*21)/100</f>
        <v>0</v>
      </c>
      <c r="P185" t="s">
        <v>20</v>
      </c>
    </row>
    <row r="186" spans="1:5" ht="12.75">
      <c r="A186" s="33" t="s">
        <v>49</v>
      </c>
      <c r="E186" s="34" t="s">
        <v>299</v>
      </c>
    </row>
    <row r="187" spans="1:5" ht="12.75">
      <c r="A187" s="35" t="s">
        <v>50</v>
      </c>
      <c r="E187" s="36" t="s">
        <v>300</v>
      </c>
    </row>
    <row r="188" spans="1:5" ht="395.25">
      <c r="A188" t="s">
        <v>51</v>
      </c>
      <c r="E188" s="34" t="s">
        <v>278</v>
      </c>
    </row>
    <row r="189" spans="1:16" ht="12.75">
      <c r="A189" s="24" t="s">
        <v>43</v>
      </c>
      <c r="B189" s="28" t="s">
        <v>301</v>
      </c>
      <c r="C189" s="28" t="s">
        <v>302</v>
      </c>
      <c r="D189" s="24" t="s">
        <v>45</v>
      </c>
      <c r="E189" s="29" t="s">
        <v>303</v>
      </c>
      <c r="F189" s="30" t="s">
        <v>104</v>
      </c>
      <c r="G189" s="31">
        <v>6</v>
      </c>
      <c r="H189" s="32"/>
      <c r="I189" s="32">
        <f>ROUND(ROUND(H189,2)*ROUND(G189,3),2)</f>
        <v>0</v>
      </c>
      <c r="J189" s="30" t="s">
        <v>48</v>
      </c>
      <c r="O189">
        <f>(I189*21)/100</f>
        <v>0</v>
      </c>
      <c r="P189" t="s">
        <v>20</v>
      </c>
    </row>
    <row r="190" spans="1:5" ht="12.75">
      <c r="A190" s="33" t="s">
        <v>49</v>
      </c>
      <c r="E190" s="34" t="s">
        <v>304</v>
      </c>
    </row>
    <row r="191" spans="1:5" ht="12.75">
      <c r="A191" s="35" t="s">
        <v>50</v>
      </c>
      <c r="E191" s="36" t="s">
        <v>305</v>
      </c>
    </row>
    <row r="192" spans="1:5" ht="38.25">
      <c r="A192" t="s">
        <v>51</v>
      </c>
      <c r="E192" s="34" t="s">
        <v>306</v>
      </c>
    </row>
    <row r="193" spans="1:16" ht="12.75">
      <c r="A193" s="24" t="s">
        <v>43</v>
      </c>
      <c r="B193" s="28" t="s">
        <v>307</v>
      </c>
      <c r="C193" s="28" t="s">
        <v>308</v>
      </c>
      <c r="D193" s="24" t="s">
        <v>45</v>
      </c>
      <c r="E193" s="29" t="s">
        <v>309</v>
      </c>
      <c r="F193" s="30" t="s">
        <v>104</v>
      </c>
      <c r="G193" s="31">
        <v>7.79</v>
      </c>
      <c r="H193" s="32"/>
      <c r="I193" s="32">
        <f>ROUND(ROUND(H193,2)*ROUND(G193,3),2)</f>
        <v>0</v>
      </c>
      <c r="J193" s="30" t="s">
        <v>48</v>
      </c>
      <c r="O193">
        <f>(I193*21)/100</f>
        <v>0</v>
      </c>
      <c r="P193" t="s">
        <v>20</v>
      </c>
    </row>
    <row r="194" spans="1:5" ht="12.75">
      <c r="A194" s="33" t="s">
        <v>49</v>
      </c>
      <c r="E194" s="34" t="s">
        <v>310</v>
      </c>
    </row>
    <row r="195" spans="1:5" ht="12.75">
      <c r="A195" s="35" t="s">
        <v>50</v>
      </c>
      <c r="E195" s="36" t="s">
        <v>311</v>
      </c>
    </row>
    <row r="196" spans="1:5" ht="114.75">
      <c r="A196" t="s">
        <v>51</v>
      </c>
      <c r="E196" s="34" t="s">
        <v>312</v>
      </c>
    </row>
    <row r="197" spans="1:18" ht="12.75" customHeight="1">
      <c r="A197" s="11" t="s">
        <v>41</v>
      </c>
      <c r="B197" s="11"/>
      <c r="C197" s="38" t="s">
        <v>31</v>
      </c>
      <c r="D197" s="11"/>
      <c r="E197" s="26" t="s">
        <v>313</v>
      </c>
      <c r="F197" s="11"/>
      <c r="G197" s="11"/>
      <c r="H197" s="11"/>
      <c r="I197" s="39">
        <f>0+Q197</f>
        <v>0</v>
      </c>
      <c r="J197" s="11"/>
      <c r="O197">
        <f>0+R197</f>
        <v>0</v>
      </c>
      <c r="Q197">
        <f>0+I198+I202+I206+I210+I214+I218+I222+I226</f>
        <v>0</v>
      </c>
      <c r="R197">
        <f>0+O198+O202+O206+O210+O214+O218+O222+O226</f>
        <v>0</v>
      </c>
    </row>
    <row r="198" spans="1:16" ht="25.5">
      <c r="A198" s="24" t="s">
        <v>43</v>
      </c>
      <c r="B198" s="28" t="s">
        <v>314</v>
      </c>
      <c r="C198" s="28" t="s">
        <v>315</v>
      </c>
      <c r="D198" s="24" t="s">
        <v>45</v>
      </c>
      <c r="E198" s="29" t="s">
        <v>316</v>
      </c>
      <c r="F198" s="30" t="s">
        <v>248</v>
      </c>
      <c r="G198" s="31">
        <v>475</v>
      </c>
      <c r="H198" s="32"/>
      <c r="I198" s="32">
        <f>ROUND(ROUND(H198,2)*ROUND(G198,3),2)</f>
        <v>0</v>
      </c>
      <c r="J198" s="30" t="s">
        <v>48</v>
      </c>
      <c r="O198">
        <f>(I198*21)/100</f>
        <v>0</v>
      </c>
      <c r="P198" t="s">
        <v>20</v>
      </c>
    </row>
    <row r="199" spans="1:5" ht="12.75">
      <c r="A199" s="33" t="s">
        <v>49</v>
      </c>
      <c r="E199" s="34" t="s">
        <v>45</v>
      </c>
    </row>
    <row r="200" spans="1:5" ht="12.75">
      <c r="A200" s="35" t="s">
        <v>50</v>
      </c>
      <c r="E200" s="36" t="s">
        <v>317</v>
      </c>
    </row>
    <row r="201" spans="1:5" ht="140.25">
      <c r="A201" t="s">
        <v>51</v>
      </c>
      <c r="E201" s="34" t="s">
        <v>318</v>
      </c>
    </row>
    <row r="202" spans="1:16" ht="12.75">
      <c r="A202" s="24" t="s">
        <v>43</v>
      </c>
      <c r="B202" s="28" t="s">
        <v>319</v>
      </c>
      <c r="C202" s="28" t="s">
        <v>320</v>
      </c>
      <c r="D202" s="24" t="s">
        <v>45</v>
      </c>
      <c r="E202" s="29" t="s">
        <v>321</v>
      </c>
      <c r="F202" s="30" t="s">
        <v>248</v>
      </c>
      <c r="G202" s="31">
        <v>36</v>
      </c>
      <c r="H202" s="32"/>
      <c r="I202" s="32">
        <f>ROUND(ROUND(H202,2)*ROUND(G202,3),2)</f>
        <v>0</v>
      </c>
      <c r="J202" s="30" t="s">
        <v>48</v>
      </c>
      <c r="O202">
        <f>(I202*21)/100</f>
        <v>0</v>
      </c>
      <c r="P202" t="s">
        <v>20</v>
      </c>
    </row>
    <row r="203" spans="1:5" ht="12.75">
      <c r="A203" s="33" t="s">
        <v>49</v>
      </c>
      <c r="E203" s="34" t="s">
        <v>45</v>
      </c>
    </row>
    <row r="204" spans="1:5" ht="12.75">
      <c r="A204" s="35" t="s">
        <v>50</v>
      </c>
      <c r="E204" s="36" t="s">
        <v>322</v>
      </c>
    </row>
    <row r="205" spans="1:5" ht="140.25">
      <c r="A205" t="s">
        <v>51</v>
      </c>
      <c r="E205" s="34" t="s">
        <v>318</v>
      </c>
    </row>
    <row r="206" spans="1:16" ht="12.75">
      <c r="A206" s="24" t="s">
        <v>43</v>
      </c>
      <c r="B206" s="28" t="s">
        <v>323</v>
      </c>
      <c r="C206" s="28" t="s">
        <v>324</v>
      </c>
      <c r="D206" s="24" t="s">
        <v>45</v>
      </c>
      <c r="E206" s="29" t="s">
        <v>325</v>
      </c>
      <c r="F206" s="30" t="s">
        <v>248</v>
      </c>
      <c r="G206" s="31">
        <v>439</v>
      </c>
      <c r="H206" s="32"/>
      <c r="I206" s="32">
        <f>ROUND(ROUND(H206,2)*ROUND(G206,3),2)</f>
        <v>0</v>
      </c>
      <c r="J206" s="30" t="s">
        <v>48</v>
      </c>
      <c r="O206">
        <f>(I206*21)/100</f>
        <v>0</v>
      </c>
      <c r="P206" t="s">
        <v>20</v>
      </c>
    </row>
    <row r="207" spans="1:5" ht="12.75">
      <c r="A207" s="33" t="s">
        <v>49</v>
      </c>
      <c r="E207" s="34" t="s">
        <v>45</v>
      </c>
    </row>
    <row r="208" spans="1:5" ht="12.75">
      <c r="A208" s="35" t="s">
        <v>50</v>
      </c>
      <c r="E208" s="36" t="s">
        <v>326</v>
      </c>
    </row>
    <row r="209" spans="1:5" ht="140.25">
      <c r="A209" t="s">
        <v>51</v>
      </c>
      <c r="E209" s="34" t="s">
        <v>318</v>
      </c>
    </row>
    <row r="210" spans="1:16" ht="25.5">
      <c r="A210" s="24" t="s">
        <v>43</v>
      </c>
      <c r="B210" s="28" t="s">
        <v>327</v>
      </c>
      <c r="C210" s="28" t="s">
        <v>328</v>
      </c>
      <c r="D210" s="24" t="s">
        <v>45</v>
      </c>
      <c r="E210" s="29" t="s">
        <v>329</v>
      </c>
      <c r="F210" s="30" t="s">
        <v>248</v>
      </c>
      <c r="G210" s="31">
        <v>439</v>
      </c>
      <c r="H210" s="32"/>
      <c r="I210" s="32">
        <f>ROUND(ROUND(H210,2)*ROUND(G210,3),2)</f>
        <v>0</v>
      </c>
      <c r="J210" s="30" t="s">
        <v>48</v>
      </c>
      <c r="O210">
        <f>(I210*21)/100</f>
        <v>0</v>
      </c>
      <c r="P210" t="s">
        <v>20</v>
      </c>
    </row>
    <row r="211" spans="1:5" ht="12.75">
      <c r="A211" s="33" t="s">
        <v>49</v>
      </c>
      <c r="E211" s="34" t="s">
        <v>45</v>
      </c>
    </row>
    <row r="212" spans="1:5" ht="12.75">
      <c r="A212" s="35" t="s">
        <v>50</v>
      </c>
      <c r="E212" s="36" t="s">
        <v>326</v>
      </c>
    </row>
    <row r="213" spans="1:5" ht="140.25">
      <c r="A213" t="s">
        <v>51</v>
      </c>
      <c r="E213" s="34" t="s">
        <v>318</v>
      </c>
    </row>
    <row r="214" spans="1:16" ht="12.75">
      <c r="A214" s="24" t="s">
        <v>43</v>
      </c>
      <c r="B214" s="28" t="s">
        <v>330</v>
      </c>
      <c r="C214" s="28" t="s">
        <v>331</v>
      </c>
      <c r="D214" s="24" t="s">
        <v>45</v>
      </c>
      <c r="E214" s="29" t="s">
        <v>332</v>
      </c>
      <c r="F214" s="30" t="s">
        <v>248</v>
      </c>
      <c r="G214" s="31">
        <v>439</v>
      </c>
      <c r="H214" s="32"/>
      <c r="I214" s="32">
        <f>ROUND(ROUND(H214,2)*ROUND(G214,3),2)</f>
        <v>0</v>
      </c>
      <c r="J214" s="30" t="s">
        <v>48</v>
      </c>
      <c r="O214">
        <f>(I214*21)/100</f>
        <v>0</v>
      </c>
      <c r="P214" t="s">
        <v>20</v>
      </c>
    </row>
    <row r="215" spans="1:5" ht="12.75">
      <c r="A215" s="33" t="s">
        <v>49</v>
      </c>
      <c r="E215" s="34" t="s">
        <v>45</v>
      </c>
    </row>
    <row r="216" spans="1:5" ht="12.75">
      <c r="A216" s="35" t="s">
        <v>50</v>
      </c>
      <c r="E216" s="36" t="s">
        <v>326</v>
      </c>
    </row>
    <row r="217" spans="1:5" ht="51">
      <c r="A217" t="s">
        <v>51</v>
      </c>
      <c r="E217" s="34" t="s">
        <v>333</v>
      </c>
    </row>
    <row r="218" spans="1:16" ht="12.75">
      <c r="A218" s="24" t="s">
        <v>43</v>
      </c>
      <c r="B218" s="28" t="s">
        <v>334</v>
      </c>
      <c r="C218" s="28" t="s">
        <v>335</v>
      </c>
      <c r="D218" s="24" t="s">
        <v>45</v>
      </c>
      <c r="E218" s="29" t="s">
        <v>336</v>
      </c>
      <c r="F218" s="30" t="s">
        <v>104</v>
      </c>
      <c r="G218" s="31">
        <v>9.69</v>
      </c>
      <c r="H218" s="32"/>
      <c r="I218" s="32">
        <f>ROUND(ROUND(H218,2)*ROUND(G218,3),2)</f>
        <v>0</v>
      </c>
      <c r="J218" s="30" t="s">
        <v>48</v>
      </c>
      <c r="O218">
        <f>(I218*21)/100</f>
        <v>0</v>
      </c>
      <c r="P218" t="s">
        <v>20</v>
      </c>
    </row>
    <row r="219" spans="1:5" ht="12.75">
      <c r="A219" s="33" t="s">
        <v>49</v>
      </c>
      <c r="E219" s="34" t="s">
        <v>45</v>
      </c>
    </row>
    <row r="220" spans="1:5" ht="12.75">
      <c r="A220" s="35" t="s">
        <v>50</v>
      </c>
      <c r="E220" s="36" t="s">
        <v>337</v>
      </c>
    </row>
    <row r="221" spans="1:5" ht="38.25">
      <c r="A221" t="s">
        <v>51</v>
      </c>
      <c r="E221" s="34" t="s">
        <v>338</v>
      </c>
    </row>
    <row r="222" spans="1:16" ht="12.75">
      <c r="A222" s="24" t="s">
        <v>43</v>
      </c>
      <c r="B222" s="28" t="s">
        <v>339</v>
      </c>
      <c r="C222" s="28" t="s">
        <v>340</v>
      </c>
      <c r="D222" s="24" t="s">
        <v>25</v>
      </c>
      <c r="E222" s="29" t="s">
        <v>341</v>
      </c>
      <c r="F222" s="30" t="s">
        <v>81</v>
      </c>
      <c r="G222" s="31">
        <v>32</v>
      </c>
      <c r="H222" s="32"/>
      <c r="I222" s="32">
        <f>ROUND(ROUND(H222,2)*ROUND(G222,3),2)</f>
        <v>0</v>
      </c>
      <c r="J222" s="30" t="s">
        <v>48</v>
      </c>
      <c r="O222">
        <f>(I222*21)/100</f>
        <v>0</v>
      </c>
      <c r="P222" t="s">
        <v>20</v>
      </c>
    </row>
    <row r="223" spans="1:5" ht="12.75">
      <c r="A223" s="33" t="s">
        <v>49</v>
      </c>
      <c r="E223" s="34" t="s">
        <v>342</v>
      </c>
    </row>
    <row r="224" spans="1:5" ht="12.75">
      <c r="A224" s="35" t="s">
        <v>50</v>
      </c>
      <c r="E224" s="36" t="s">
        <v>343</v>
      </c>
    </row>
    <row r="225" spans="1:5" ht="38.25">
      <c r="A225" t="s">
        <v>51</v>
      </c>
      <c r="E225" s="34" t="s">
        <v>344</v>
      </c>
    </row>
    <row r="226" spans="1:16" ht="12.75">
      <c r="A226" s="24" t="s">
        <v>43</v>
      </c>
      <c r="B226" s="28" t="s">
        <v>345</v>
      </c>
      <c r="C226" s="28" t="s">
        <v>340</v>
      </c>
      <c r="D226" s="24" t="s">
        <v>20</v>
      </c>
      <c r="E226" s="29" t="s">
        <v>341</v>
      </c>
      <c r="F226" s="30" t="s">
        <v>81</v>
      </c>
      <c r="G226" s="31">
        <v>32</v>
      </c>
      <c r="H226" s="32"/>
      <c r="I226" s="32">
        <f>ROUND(ROUND(H226,2)*ROUND(G226,3),2)</f>
        <v>0</v>
      </c>
      <c r="J226" s="30" t="s">
        <v>48</v>
      </c>
      <c r="O226">
        <f>(I226*21)/100</f>
        <v>0</v>
      </c>
      <c r="P226" t="s">
        <v>20</v>
      </c>
    </row>
    <row r="227" spans="1:5" ht="12.75">
      <c r="A227" s="33" t="s">
        <v>49</v>
      </c>
      <c r="E227" s="34" t="s">
        <v>346</v>
      </c>
    </row>
    <row r="228" spans="1:5" ht="12.75">
      <c r="A228" s="35" t="s">
        <v>50</v>
      </c>
      <c r="E228" s="36" t="s">
        <v>343</v>
      </c>
    </row>
    <row r="229" spans="1:5" ht="38.25">
      <c r="A229" t="s">
        <v>51</v>
      </c>
      <c r="E229" s="34" t="s">
        <v>344</v>
      </c>
    </row>
    <row r="230" spans="1:18" ht="12.75" customHeight="1">
      <c r="A230" s="11" t="s">
        <v>41</v>
      </c>
      <c r="B230" s="11"/>
      <c r="C230" s="38" t="s">
        <v>68</v>
      </c>
      <c r="D230" s="11"/>
      <c r="E230" s="26" t="s">
        <v>347</v>
      </c>
      <c r="F230" s="11"/>
      <c r="G230" s="11"/>
      <c r="H230" s="11"/>
      <c r="I230" s="39">
        <f>0+Q230</f>
        <v>0</v>
      </c>
      <c r="J230" s="11"/>
      <c r="O230">
        <f>0+R230</f>
        <v>0</v>
      </c>
      <c r="Q230">
        <f>0+I231+I235+I239</f>
        <v>0</v>
      </c>
      <c r="R230">
        <f>0+O231+O235+O239</f>
        <v>0</v>
      </c>
    </row>
    <row r="231" spans="1:16" ht="25.5">
      <c r="A231" s="24" t="s">
        <v>43</v>
      </c>
      <c r="B231" s="28" t="s">
        <v>348</v>
      </c>
      <c r="C231" s="28" t="s">
        <v>349</v>
      </c>
      <c r="D231" s="24" t="s">
        <v>45</v>
      </c>
      <c r="E231" s="29" t="s">
        <v>350</v>
      </c>
      <c r="F231" s="30" t="s">
        <v>248</v>
      </c>
      <c r="G231" s="31">
        <v>147.8</v>
      </c>
      <c r="H231" s="32"/>
      <c r="I231" s="32">
        <f>ROUND(ROUND(H231,2)*ROUND(G231,3),2)</f>
        <v>0</v>
      </c>
      <c r="J231" s="30" t="s">
        <v>48</v>
      </c>
      <c r="O231">
        <f>(I231*21)/100</f>
        <v>0</v>
      </c>
      <c r="P231" t="s">
        <v>20</v>
      </c>
    </row>
    <row r="232" spans="1:5" ht="12.75">
      <c r="A232" s="33" t="s">
        <v>49</v>
      </c>
      <c r="E232" s="34" t="s">
        <v>45</v>
      </c>
    </row>
    <row r="233" spans="1:5" ht="12.75">
      <c r="A233" s="35" t="s">
        <v>50</v>
      </c>
      <c r="E233" s="36" t="s">
        <v>351</v>
      </c>
    </row>
    <row r="234" spans="1:5" ht="204">
      <c r="A234" t="s">
        <v>51</v>
      </c>
      <c r="E234" s="34" t="s">
        <v>352</v>
      </c>
    </row>
    <row r="235" spans="1:16" ht="12.75">
      <c r="A235" s="24" t="s">
        <v>43</v>
      </c>
      <c r="B235" s="28" t="s">
        <v>353</v>
      </c>
      <c r="C235" s="28" t="s">
        <v>354</v>
      </c>
      <c r="D235" s="24" t="s">
        <v>45</v>
      </c>
      <c r="E235" s="29" t="s">
        <v>355</v>
      </c>
      <c r="F235" s="30" t="s">
        <v>248</v>
      </c>
      <c r="G235" s="31">
        <v>109.8</v>
      </c>
      <c r="H235" s="32"/>
      <c r="I235" s="32">
        <f>ROUND(ROUND(H235,2)*ROUND(G235,3),2)</f>
        <v>0</v>
      </c>
      <c r="J235" s="30" t="s">
        <v>48</v>
      </c>
      <c r="O235">
        <f>(I235*21)/100</f>
        <v>0</v>
      </c>
      <c r="P235" t="s">
        <v>20</v>
      </c>
    </row>
    <row r="236" spans="1:5" ht="12.75">
      <c r="A236" s="33" t="s">
        <v>49</v>
      </c>
      <c r="E236" s="34" t="s">
        <v>45</v>
      </c>
    </row>
    <row r="237" spans="1:5" ht="12.75">
      <c r="A237" s="35" t="s">
        <v>50</v>
      </c>
      <c r="E237" s="36" t="s">
        <v>356</v>
      </c>
    </row>
    <row r="238" spans="1:5" ht="229.5">
      <c r="A238" t="s">
        <v>51</v>
      </c>
      <c r="E238" s="34" t="s">
        <v>357</v>
      </c>
    </row>
    <row r="239" spans="1:16" ht="12.75">
      <c r="A239" s="24" t="s">
        <v>43</v>
      </c>
      <c r="B239" s="28" t="s">
        <v>358</v>
      </c>
      <c r="C239" s="28" t="s">
        <v>359</v>
      </c>
      <c r="D239" s="24" t="s">
        <v>45</v>
      </c>
      <c r="E239" s="29" t="s">
        <v>360</v>
      </c>
      <c r="F239" s="30" t="s">
        <v>248</v>
      </c>
      <c r="G239" s="31">
        <v>5.85</v>
      </c>
      <c r="H239" s="32"/>
      <c r="I239" s="32">
        <f>ROUND(ROUND(H239,2)*ROUND(G239,3),2)</f>
        <v>0</v>
      </c>
      <c r="J239" s="30" t="s">
        <v>48</v>
      </c>
      <c r="O239">
        <f>(I239*21)/100</f>
        <v>0</v>
      </c>
      <c r="P239" t="s">
        <v>20</v>
      </c>
    </row>
    <row r="240" spans="1:5" ht="12.75">
      <c r="A240" s="33" t="s">
        <v>49</v>
      </c>
      <c r="E240" s="34" t="s">
        <v>361</v>
      </c>
    </row>
    <row r="241" spans="1:5" ht="12.75">
      <c r="A241" s="35" t="s">
        <v>50</v>
      </c>
      <c r="E241" s="36" t="s">
        <v>362</v>
      </c>
    </row>
    <row r="242" spans="1:5" ht="38.25">
      <c r="A242" t="s">
        <v>51</v>
      </c>
      <c r="E242" s="34" t="s">
        <v>363</v>
      </c>
    </row>
    <row r="243" spans="1:18" ht="12.75" customHeight="1">
      <c r="A243" s="11" t="s">
        <v>41</v>
      </c>
      <c r="B243" s="11"/>
      <c r="C243" s="38" t="s">
        <v>72</v>
      </c>
      <c r="D243" s="11"/>
      <c r="E243" s="26" t="s">
        <v>364</v>
      </c>
      <c r="F243" s="11"/>
      <c r="G243" s="11"/>
      <c r="H243" s="11"/>
      <c r="I243" s="39">
        <f>0+Q243</f>
        <v>0</v>
      </c>
      <c r="J243" s="11"/>
      <c r="O243">
        <f>0+R243</f>
        <v>0</v>
      </c>
      <c r="Q243">
        <f>0+I244</f>
        <v>0</v>
      </c>
      <c r="R243">
        <f>0+O244</f>
        <v>0</v>
      </c>
    </row>
    <row r="244" spans="1:16" ht="12.75">
      <c r="A244" s="24" t="s">
        <v>43</v>
      </c>
      <c r="B244" s="28" t="s">
        <v>365</v>
      </c>
      <c r="C244" s="28" t="s">
        <v>366</v>
      </c>
      <c r="D244" s="24" t="s">
        <v>45</v>
      </c>
      <c r="E244" s="29" t="s">
        <v>367</v>
      </c>
      <c r="F244" s="30" t="s">
        <v>81</v>
      </c>
      <c r="G244" s="31">
        <v>24</v>
      </c>
      <c r="H244" s="32"/>
      <c r="I244" s="32">
        <f>ROUND(ROUND(H244,2)*ROUND(G244,3),2)</f>
        <v>0</v>
      </c>
      <c r="J244" s="30" t="s">
        <v>48</v>
      </c>
      <c r="O244">
        <f>(I244*21)/100</f>
        <v>0</v>
      </c>
      <c r="P244" t="s">
        <v>20</v>
      </c>
    </row>
    <row r="245" spans="1:5" ht="12.75">
      <c r="A245" s="33" t="s">
        <v>49</v>
      </c>
      <c r="E245" s="34" t="s">
        <v>368</v>
      </c>
    </row>
    <row r="246" spans="1:5" ht="12.75">
      <c r="A246" s="35" t="s">
        <v>50</v>
      </c>
      <c r="E246" s="36" t="s">
        <v>369</v>
      </c>
    </row>
    <row r="247" spans="1:5" ht="242.25">
      <c r="A247" t="s">
        <v>51</v>
      </c>
      <c r="E247" s="34" t="s">
        <v>370</v>
      </c>
    </row>
    <row r="248" spans="1:18" ht="12.75" customHeight="1">
      <c r="A248" s="11" t="s">
        <v>41</v>
      </c>
      <c r="B248" s="11"/>
      <c r="C248" s="38" t="s">
        <v>36</v>
      </c>
      <c r="D248" s="11"/>
      <c r="E248" s="26" t="s">
        <v>42</v>
      </c>
      <c r="F248" s="11"/>
      <c r="G248" s="11"/>
      <c r="H248" s="11"/>
      <c r="I248" s="39">
        <f>0+Q248</f>
        <v>0</v>
      </c>
      <c r="J248" s="11"/>
      <c r="O248">
        <f>0+R248</f>
        <v>0</v>
      </c>
      <c r="Q248">
        <f>0+I249+I253+I257+I261+I265+I269+I273+I277+I281</f>
        <v>0</v>
      </c>
      <c r="R248">
        <f>0+O249+O253+O257+O261+O265+O269+O273+O277+O281</f>
        <v>0</v>
      </c>
    </row>
    <row r="249" spans="1:16" ht="12.75">
      <c r="A249" s="24" t="s">
        <v>43</v>
      </c>
      <c r="B249" s="28" t="s">
        <v>371</v>
      </c>
      <c r="C249" s="28" t="s">
        <v>372</v>
      </c>
      <c r="D249" s="24" t="s">
        <v>45</v>
      </c>
      <c r="E249" s="29" t="s">
        <v>373</v>
      </c>
      <c r="F249" s="30" t="s">
        <v>81</v>
      </c>
      <c r="G249" s="31">
        <v>44</v>
      </c>
      <c r="H249" s="32"/>
      <c r="I249" s="32">
        <f>ROUND(ROUND(H249,2)*ROUND(G249,3),2)</f>
        <v>0</v>
      </c>
      <c r="J249" s="30" t="s">
        <v>48</v>
      </c>
      <c r="O249">
        <f>(I249*21)/100</f>
        <v>0</v>
      </c>
      <c r="P249" t="s">
        <v>20</v>
      </c>
    </row>
    <row r="250" spans="1:5" ht="12.75">
      <c r="A250" s="33" t="s">
        <v>49</v>
      </c>
      <c r="E250" s="34" t="s">
        <v>45</v>
      </c>
    </row>
    <row r="251" spans="1:5" ht="12.75">
      <c r="A251" s="35" t="s">
        <v>50</v>
      </c>
      <c r="E251" s="36" t="s">
        <v>374</v>
      </c>
    </row>
    <row r="252" spans="1:5" ht="114.75">
      <c r="A252" t="s">
        <v>51</v>
      </c>
      <c r="E252" s="34" t="s">
        <v>375</v>
      </c>
    </row>
    <row r="253" spans="1:16" ht="25.5">
      <c r="A253" s="24" t="s">
        <v>43</v>
      </c>
      <c r="B253" s="28" t="s">
        <v>376</v>
      </c>
      <c r="C253" s="28" t="s">
        <v>377</v>
      </c>
      <c r="D253" s="24" t="s">
        <v>45</v>
      </c>
      <c r="E253" s="29" t="s">
        <v>378</v>
      </c>
      <c r="F253" s="30" t="s">
        <v>81</v>
      </c>
      <c r="G253" s="31">
        <v>24</v>
      </c>
      <c r="H253" s="32"/>
      <c r="I253" s="32">
        <f>ROUND(ROUND(H253,2)*ROUND(G253,3),2)</f>
        <v>0</v>
      </c>
      <c r="J253" s="30" t="s">
        <v>48</v>
      </c>
      <c r="O253">
        <f>(I253*21)/100</f>
        <v>0</v>
      </c>
      <c r="P253" t="s">
        <v>20</v>
      </c>
    </row>
    <row r="254" spans="1:5" ht="12.75">
      <c r="A254" s="33" t="s">
        <v>49</v>
      </c>
      <c r="E254" s="34" t="s">
        <v>45</v>
      </c>
    </row>
    <row r="255" spans="1:5" ht="12.75">
      <c r="A255" s="35" t="s">
        <v>50</v>
      </c>
      <c r="E255" s="36" t="s">
        <v>379</v>
      </c>
    </row>
    <row r="256" spans="1:5" ht="140.25">
      <c r="A256" t="s">
        <v>51</v>
      </c>
      <c r="E256" s="34" t="s">
        <v>380</v>
      </c>
    </row>
    <row r="257" spans="1:16" ht="12.75">
      <c r="A257" s="24" t="s">
        <v>43</v>
      </c>
      <c r="B257" s="28" t="s">
        <v>381</v>
      </c>
      <c r="C257" s="28" t="s">
        <v>382</v>
      </c>
      <c r="D257" s="24" t="s">
        <v>45</v>
      </c>
      <c r="E257" s="29" t="s">
        <v>383</v>
      </c>
      <c r="F257" s="30" t="s">
        <v>81</v>
      </c>
      <c r="G257" s="31">
        <v>8.7</v>
      </c>
      <c r="H257" s="32"/>
      <c r="I257" s="32">
        <f>ROUND(ROUND(H257,2)*ROUND(G257,3),2)</f>
        <v>0</v>
      </c>
      <c r="J257" s="30" t="s">
        <v>48</v>
      </c>
      <c r="O257">
        <f>(I257*21)/100</f>
        <v>0</v>
      </c>
      <c r="P257" t="s">
        <v>20</v>
      </c>
    </row>
    <row r="258" spans="1:5" ht="12.75">
      <c r="A258" s="33" t="s">
        <v>49</v>
      </c>
      <c r="E258" s="34" t="s">
        <v>384</v>
      </c>
    </row>
    <row r="259" spans="1:5" ht="12.75">
      <c r="A259" s="35" t="s">
        <v>50</v>
      </c>
      <c r="E259" s="36" t="s">
        <v>385</v>
      </c>
    </row>
    <row r="260" spans="1:5" ht="76.5">
      <c r="A260" t="s">
        <v>51</v>
      </c>
      <c r="E260" s="34" t="s">
        <v>386</v>
      </c>
    </row>
    <row r="261" spans="1:16" ht="25.5">
      <c r="A261" s="24" t="s">
        <v>43</v>
      </c>
      <c r="B261" s="28" t="s">
        <v>387</v>
      </c>
      <c r="C261" s="28" t="s">
        <v>388</v>
      </c>
      <c r="D261" s="24" t="s">
        <v>45</v>
      </c>
      <c r="E261" s="29" t="s">
        <v>389</v>
      </c>
      <c r="F261" s="30" t="s">
        <v>248</v>
      </c>
      <c r="G261" s="31">
        <v>50</v>
      </c>
      <c r="H261" s="32"/>
      <c r="I261" s="32">
        <f>ROUND(ROUND(H261,2)*ROUND(G261,3),2)</f>
        <v>0</v>
      </c>
      <c r="J261" s="30" t="s">
        <v>48</v>
      </c>
      <c r="O261">
        <f>(I261*21)/100</f>
        <v>0</v>
      </c>
      <c r="P261" t="s">
        <v>20</v>
      </c>
    </row>
    <row r="262" spans="1:5" ht="12.75">
      <c r="A262" s="33" t="s">
        <v>49</v>
      </c>
      <c r="E262" s="34" t="s">
        <v>45</v>
      </c>
    </row>
    <row r="263" spans="1:5" ht="12.75">
      <c r="A263" s="35" t="s">
        <v>50</v>
      </c>
      <c r="E263" s="36" t="s">
        <v>390</v>
      </c>
    </row>
    <row r="264" spans="1:5" ht="38.25">
      <c r="A264" t="s">
        <v>51</v>
      </c>
      <c r="E264" s="34" t="s">
        <v>391</v>
      </c>
    </row>
    <row r="265" spans="1:16" ht="12.75">
      <c r="A265" s="24" t="s">
        <v>43</v>
      </c>
      <c r="B265" s="28" t="s">
        <v>392</v>
      </c>
      <c r="C265" s="28" t="s">
        <v>393</v>
      </c>
      <c r="D265" s="24" t="s">
        <v>45</v>
      </c>
      <c r="E265" s="29" t="s">
        <v>394</v>
      </c>
      <c r="F265" s="30" t="s">
        <v>104</v>
      </c>
      <c r="G265" s="31">
        <v>198.308</v>
      </c>
      <c r="H265" s="32"/>
      <c r="I265" s="32">
        <f>ROUND(ROUND(H265,2)*ROUND(G265,3),2)</f>
        <v>0</v>
      </c>
      <c r="J265" s="30" t="s">
        <v>48</v>
      </c>
      <c r="O265">
        <f>(I265*21)/100</f>
        <v>0</v>
      </c>
      <c r="P265" t="s">
        <v>20</v>
      </c>
    </row>
    <row r="266" spans="1:5" ht="12.75">
      <c r="A266" s="33" t="s">
        <v>49</v>
      </c>
      <c r="E266" s="34" t="s">
        <v>45</v>
      </c>
    </row>
    <row r="267" spans="1:5" ht="38.25">
      <c r="A267" s="35" t="s">
        <v>50</v>
      </c>
      <c r="E267" s="36" t="s">
        <v>395</v>
      </c>
    </row>
    <row r="268" spans="1:5" ht="114.75">
      <c r="A268" t="s">
        <v>51</v>
      </c>
      <c r="E268" s="34" t="s">
        <v>396</v>
      </c>
    </row>
    <row r="269" spans="1:16" ht="12.75">
      <c r="A269" s="24" t="s">
        <v>43</v>
      </c>
      <c r="B269" s="28" t="s">
        <v>397</v>
      </c>
      <c r="C269" s="28" t="s">
        <v>398</v>
      </c>
      <c r="D269" s="24" t="s">
        <v>45</v>
      </c>
      <c r="E269" s="29" t="s">
        <v>399</v>
      </c>
      <c r="F269" s="30" t="s">
        <v>155</v>
      </c>
      <c r="G269" s="31">
        <v>991.54</v>
      </c>
      <c r="H269" s="32"/>
      <c r="I269" s="32">
        <f>ROUND(ROUND(H269,2)*ROUND(G269,3),2)</f>
        <v>0</v>
      </c>
      <c r="J269" s="30" t="s">
        <v>48</v>
      </c>
      <c r="O269">
        <f>(I269*21)/100</f>
        <v>0</v>
      </c>
      <c r="P269" t="s">
        <v>20</v>
      </c>
    </row>
    <row r="270" spans="1:5" ht="12.75">
      <c r="A270" s="33" t="s">
        <v>49</v>
      </c>
      <c r="E270" s="34" t="s">
        <v>45</v>
      </c>
    </row>
    <row r="271" spans="1:5" ht="12.75">
      <c r="A271" s="35" t="s">
        <v>50</v>
      </c>
      <c r="E271" s="36" t="s">
        <v>156</v>
      </c>
    </row>
    <row r="272" spans="1:5" ht="25.5">
      <c r="A272" t="s">
        <v>51</v>
      </c>
      <c r="E272" s="34" t="s">
        <v>157</v>
      </c>
    </row>
    <row r="273" spans="1:16" ht="12.75">
      <c r="A273" s="24" t="s">
        <v>43</v>
      </c>
      <c r="B273" s="28" t="s">
        <v>400</v>
      </c>
      <c r="C273" s="28" t="s">
        <v>401</v>
      </c>
      <c r="D273" s="24" t="s">
        <v>45</v>
      </c>
      <c r="E273" s="29" t="s">
        <v>402</v>
      </c>
      <c r="F273" s="30" t="s">
        <v>248</v>
      </c>
      <c r="G273" s="31">
        <v>49.5</v>
      </c>
      <c r="H273" s="32"/>
      <c r="I273" s="32">
        <f>ROUND(ROUND(H273,2)*ROUND(G273,3),2)</f>
        <v>0</v>
      </c>
      <c r="J273" s="30" t="s">
        <v>48</v>
      </c>
      <c r="O273">
        <f>(I273*21)/100</f>
        <v>0</v>
      </c>
      <c r="P273" t="s">
        <v>20</v>
      </c>
    </row>
    <row r="274" spans="1:5" ht="12.75">
      <c r="A274" s="33" t="s">
        <v>49</v>
      </c>
      <c r="E274" s="34" t="s">
        <v>403</v>
      </c>
    </row>
    <row r="275" spans="1:5" ht="12.75">
      <c r="A275" s="35" t="s">
        <v>50</v>
      </c>
      <c r="E275" s="36" t="s">
        <v>404</v>
      </c>
    </row>
    <row r="276" spans="1:5" ht="102">
      <c r="A276" t="s">
        <v>51</v>
      </c>
      <c r="E276" s="34" t="s">
        <v>405</v>
      </c>
    </row>
    <row r="277" spans="1:16" ht="12.75">
      <c r="A277" s="24" t="s">
        <v>43</v>
      </c>
      <c r="B277" s="28" t="s">
        <v>406</v>
      </c>
      <c r="C277" s="28" t="s">
        <v>407</v>
      </c>
      <c r="D277" s="24" t="s">
        <v>45</v>
      </c>
      <c r="E277" s="29" t="s">
        <v>408</v>
      </c>
      <c r="F277" s="30" t="s">
        <v>81</v>
      </c>
      <c r="G277" s="31">
        <v>12.2</v>
      </c>
      <c r="H277" s="32"/>
      <c r="I277" s="32">
        <f>ROUND(ROUND(H277,2)*ROUND(G277,3),2)</f>
        <v>0</v>
      </c>
      <c r="J277" s="30" t="s">
        <v>48</v>
      </c>
      <c r="O277">
        <f>(I277*21)/100</f>
        <v>0</v>
      </c>
      <c r="P277" t="s">
        <v>20</v>
      </c>
    </row>
    <row r="278" spans="1:5" ht="12.75">
      <c r="A278" s="33" t="s">
        <v>49</v>
      </c>
      <c r="E278" s="34" t="s">
        <v>409</v>
      </c>
    </row>
    <row r="279" spans="1:5" ht="12.75">
      <c r="A279" s="35" t="s">
        <v>50</v>
      </c>
      <c r="E279" s="36" t="s">
        <v>410</v>
      </c>
    </row>
    <row r="280" spans="1:5" ht="38.25">
      <c r="A280" t="s">
        <v>51</v>
      </c>
      <c r="E280" s="34" t="s">
        <v>92</v>
      </c>
    </row>
    <row r="281" spans="1:16" ht="12.75">
      <c r="A281" s="24" t="s">
        <v>43</v>
      </c>
      <c r="B281" s="28" t="s">
        <v>411</v>
      </c>
      <c r="C281" s="28" t="s">
        <v>412</v>
      </c>
      <c r="D281" s="24" t="s">
        <v>45</v>
      </c>
      <c r="E281" s="29" t="s">
        <v>413</v>
      </c>
      <c r="F281" s="30" t="s">
        <v>81</v>
      </c>
      <c r="G281" s="31">
        <v>15</v>
      </c>
      <c r="H281" s="32"/>
      <c r="I281" s="32">
        <f>ROUND(ROUND(H281,2)*ROUND(G281,3),2)</f>
        <v>0</v>
      </c>
      <c r="J281" s="30" t="s">
        <v>48</v>
      </c>
      <c r="O281">
        <f>(I281*21)/100</f>
        <v>0</v>
      </c>
      <c r="P281" t="s">
        <v>20</v>
      </c>
    </row>
    <row r="282" spans="1:5" ht="12.75">
      <c r="A282" s="33" t="s">
        <v>49</v>
      </c>
      <c r="E282" s="34" t="s">
        <v>409</v>
      </c>
    </row>
    <row r="283" spans="1:5" ht="12.75">
      <c r="A283" s="35" t="s">
        <v>50</v>
      </c>
      <c r="E283" s="36" t="s">
        <v>414</v>
      </c>
    </row>
    <row r="284" spans="1:5" ht="38.25">
      <c r="A284" t="s">
        <v>51</v>
      </c>
      <c r="E284" s="34" t="s">
        <v>92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6"/>
  <sheetViews>
    <sheetView view="pageBreakPreview" zoomScale="85" zoomScaleSheetLayoutView="85" workbookViewId="0" topLeftCell="A1">
      <pane ySplit="7" topLeftCell="A8" activePane="bottomLeft" state="frozen"/>
      <selection pane="topLeft" activeCell="B5" sqref="B5:D5"/>
      <selection pane="bottomLeft" activeCell="H26" sqref="H8:H2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8</v>
      </c>
      <c r="B1" s="7"/>
      <c r="C1" s="7"/>
      <c r="D1" s="7"/>
      <c r="E1" s="7"/>
      <c r="F1" s="7"/>
      <c r="G1" s="7"/>
      <c r="H1" s="7"/>
      <c r="I1" s="7"/>
      <c r="J1" s="7"/>
      <c r="P1" t="s">
        <v>19</v>
      </c>
    </row>
    <row r="2" spans="2:16" ht="24.95" customHeight="1">
      <c r="B2" s="7"/>
      <c r="C2" s="7"/>
      <c r="D2" s="7"/>
      <c r="E2" s="8" t="s">
        <v>10</v>
      </c>
      <c r="F2" s="7"/>
      <c r="G2" s="7"/>
      <c r="H2" s="11"/>
      <c r="I2" s="11"/>
      <c r="J2" s="7"/>
      <c r="O2">
        <f>0+O8+O13+O22</f>
        <v>0</v>
      </c>
      <c r="P2" t="s">
        <v>19</v>
      </c>
    </row>
    <row r="3" spans="1:16" ht="15" customHeight="1">
      <c r="A3" t="s">
        <v>9</v>
      </c>
      <c r="B3" s="16" t="s">
        <v>11</v>
      </c>
      <c r="C3" s="4" t="s">
        <v>12</v>
      </c>
      <c r="D3" s="6"/>
      <c r="E3" s="17" t="s">
        <v>13</v>
      </c>
      <c r="F3" s="7"/>
      <c r="G3" s="14"/>
      <c r="H3" s="13" t="s">
        <v>415</v>
      </c>
      <c r="I3" s="37">
        <f>0+I8+I13+I22</f>
        <v>0</v>
      </c>
      <c r="J3" s="15"/>
      <c r="O3" t="s">
        <v>16</v>
      </c>
      <c r="P3" t="s">
        <v>20</v>
      </c>
    </row>
    <row r="4" spans="1:16" ht="15" customHeight="1">
      <c r="A4" t="s">
        <v>14</v>
      </c>
      <c r="B4" s="19" t="s">
        <v>15</v>
      </c>
      <c r="C4" s="3" t="s">
        <v>415</v>
      </c>
      <c r="D4" s="2"/>
      <c r="E4" s="20" t="s">
        <v>416</v>
      </c>
      <c r="F4" s="11"/>
      <c r="G4" s="11"/>
      <c r="H4" s="21"/>
      <c r="I4" s="21"/>
      <c r="J4" s="11"/>
      <c r="O4" t="s">
        <v>17</v>
      </c>
      <c r="P4" t="s">
        <v>20</v>
      </c>
    </row>
    <row r="5" spans="1:16" ht="12.75" customHeight="1">
      <c r="A5" s="1" t="s">
        <v>22</v>
      </c>
      <c r="B5" s="1" t="s">
        <v>24</v>
      </c>
      <c r="C5" s="1" t="s">
        <v>26</v>
      </c>
      <c r="D5" s="1" t="s">
        <v>27</v>
      </c>
      <c r="E5" s="1" t="s">
        <v>28</v>
      </c>
      <c r="F5" s="1" t="s">
        <v>30</v>
      </c>
      <c r="G5" s="1" t="s">
        <v>32</v>
      </c>
      <c r="H5" s="1" t="s">
        <v>34</v>
      </c>
      <c r="I5" s="1"/>
      <c r="J5" s="1" t="s">
        <v>39</v>
      </c>
      <c r="O5" t="s">
        <v>18</v>
      </c>
      <c r="P5" t="s">
        <v>20</v>
      </c>
    </row>
    <row r="6" spans="1:10" ht="12.75" customHeight="1">
      <c r="A6" s="1"/>
      <c r="B6" s="1"/>
      <c r="C6" s="1"/>
      <c r="D6" s="1"/>
      <c r="E6" s="1"/>
      <c r="F6" s="1"/>
      <c r="G6" s="1"/>
      <c r="H6" s="18" t="s">
        <v>35</v>
      </c>
      <c r="I6" s="18" t="s">
        <v>37</v>
      </c>
      <c r="J6" s="1"/>
    </row>
    <row r="7" spans="1:10" ht="12.75" customHeight="1">
      <c r="A7" s="18" t="s">
        <v>23</v>
      </c>
      <c r="B7" s="18" t="s">
        <v>25</v>
      </c>
      <c r="C7" s="18" t="s">
        <v>20</v>
      </c>
      <c r="D7" s="18" t="s">
        <v>19</v>
      </c>
      <c r="E7" s="18" t="s">
        <v>29</v>
      </c>
      <c r="F7" s="18" t="s">
        <v>31</v>
      </c>
      <c r="G7" s="18" t="s">
        <v>33</v>
      </c>
      <c r="H7" s="18" t="s">
        <v>36</v>
      </c>
      <c r="I7" s="18" t="s">
        <v>38</v>
      </c>
      <c r="J7" s="18" t="s">
        <v>40</v>
      </c>
    </row>
    <row r="8" spans="1:18" ht="12.75" customHeight="1">
      <c r="A8" s="21" t="s">
        <v>41</v>
      </c>
      <c r="B8" s="21"/>
      <c r="C8" s="25" t="s">
        <v>23</v>
      </c>
      <c r="D8" s="21"/>
      <c r="E8" s="26" t="s">
        <v>101</v>
      </c>
      <c r="F8" s="21"/>
      <c r="G8" s="21"/>
      <c r="H8" s="21"/>
      <c r="I8" s="27">
        <f>0+Q8</f>
        <v>0</v>
      </c>
      <c r="J8" s="21"/>
      <c r="O8">
        <f>0+R8</f>
        <v>0</v>
      </c>
      <c r="Q8">
        <f>0+I9</f>
        <v>0</v>
      </c>
      <c r="R8">
        <f>0+O9</f>
        <v>0</v>
      </c>
    </row>
    <row r="9" spans="1:16" ht="12.75">
      <c r="A9" s="24" t="s">
        <v>43</v>
      </c>
      <c r="B9" s="28" t="s">
        <v>25</v>
      </c>
      <c r="C9" s="28" t="s">
        <v>108</v>
      </c>
      <c r="D9" s="24" t="s">
        <v>19</v>
      </c>
      <c r="E9" s="29" t="s">
        <v>103</v>
      </c>
      <c r="F9" s="30" t="s">
        <v>109</v>
      </c>
      <c r="G9" s="31">
        <v>17.55</v>
      </c>
      <c r="H9" s="32"/>
      <c r="I9" s="32">
        <f>ROUND(ROUND(H9,2)*ROUND(G9,3),2)</f>
        <v>0</v>
      </c>
      <c r="J9" s="30" t="s">
        <v>48</v>
      </c>
      <c r="O9">
        <f>(I9*21)/100</f>
        <v>0</v>
      </c>
      <c r="P9" t="s">
        <v>20</v>
      </c>
    </row>
    <row r="10" spans="1:5" ht="12.75">
      <c r="A10" s="33" t="s">
        <v>49</v>
      </c>
      <c r="E10" s="34" t="s">
        <v>114</v>
      </c>
    </row>
    <row r="11" spans="1:5" ht="12.75">
      <c r="A11" s="35" t="s">
        <v>50</v>
      </c>
      <c r="E11" s="36" t="s">
        <v>417</v>
      </c>
    </row>
    <row r="12" spans="1:5" ht="25.5">
      <c r="A12" t="s">
        <v>51</v>
      </c>
      <c r="E12" s="34" t="s">
        <v>107</v>
      </c>
    </row>
    <row r="13" spans="1:18" ht="12.75" customHeight="1">
      <c r="A13" s="11" t="s">
        <v>41</v>
      </c>
      <c r="B13" s="11"/>
      <c r="C13" s="38" t="s">
        <v>25</v>
      </c>
      <c r="D13" s="11"/>
      <c r="E13" s="26" t="s">
        <v>146</v>
      </c>
      <c r="F13" s="11"/>
      <c r="G13" s="11"/>
      <c r="H13" s="11"/>
      <c r="I13" s="39">
        <f>0+Q13</f>
        <v>0</v>
      </c>
      <c r="J13" s="11"/>
      <c r="O13">
        <f>0+R13</f>
        <v>0</v>
      </c>
      <c r="Q13">
        <f>0+I14+I18</f>
        <v>0</v>
      </c>
      <c r="R13">
        <f>0+O14+O18</f>
        <v>0</v>
      </c>
    </row>
    <row r="14" spans="1:16" ht="25.5">
      <c r="A14" s="24" t="s">
        <v>43</v>
      </c>
      <c r="B14" s="28" t="s">
        <v>20</v>
      </c>
      <c r="C14" s="28" t="s">
        <v>418</v>
      </c>
      <c r="D14" s="24" t="s">
        <v>45</v>
      </c>
      <c r="E14" s="29" t="s">
        <v>419</v>
      </c>
      <c r="F14" s="30" t="s">
        <v>104</v>
      </c>
      <c r="G14" s="31">
        <v>7.02</v>
      </c>
      <c r="H14" s="32"/>
      <c r="I14" s="32">
        <f>ROUND(ROUND(H14,2)*ROUND(G14,3),2)</f>
        <v>0</v>
      </c>
      <c r="J14" s="30" t="s">
        <v>48</v>
      </c>
      <c r="O14">
        <f>(I14*21)/100</f>
        <v>0</v>
      </c>
      <c r="P14" t="s">
        <v>20</v>
      </c>
    </row>
    <row r="15" spans="1:5" ht="12.75">
      <c r="A15" s="33" t="s">
        <v>49</v>
      </c>
      <c r="E15" s="34" t="s">
        <v>45</v>
      </c>
    </row>
    <row r="16" spans="1:5" ht="12.75">
      <c r="A16" s="35" t="s">
        <v>50</v>
      </c>
      <c r="E16" s="36" t="s">
        <v>420</v>
      </c>
    </row>
    <row r="17" spans="1:5" ht="76.5">
      <c r="A17" t="s">
        <v>51</v>
      </c>
      <c r="E17" s="34" t="s">
        <v>151</v>
      </c>
    </row>
    <row r="18" spans="1:16" ht="25.5">
      <c r="A18" s="24" t="s">
        <v>43</v>
      </c>
      <c r="B18" s="28" t="s">
        <v>19</v>
      </c>
      <c r="C18" s="28" t="s">
        <v>421</v>
      </c>
      <c r="D18" s="24" t="s">
        <v>45</v>
      </c>
      <c r="E18" s="29" t="s">
        <v>422</v>
      </c>
      <c r="F18" s="30" t="s">
        <v>155</v>
      </c>
      <c r="G18" s="31">
        <v>35.1</v>
      </c>
      <c r="H18" s="32"/>
      <c r="I18" s="32">
        <f>ROUND(ROUND(H18,2)*ROUND(G18,3),2)</f>
        <v>0</v>
      </c>
      <c r="J18" s="30" t="s">
        <v>48</v>
      </c>
      <c r="O18">
        <f>(I18*21)/100</f>
        <v>0</v>
      </c>
      <c r="P18" t="s">
        <v>20</v>
      </c>
    </row>
    <row r="19" spans="1:5" ht="12.75">
      <c r="A19" s="33" t="s">
        <v>49</v>
      </c>
      <c r="E19" s="34" t="s">
        <v>45</v>
      </c>
    </row>
    <row r="20" spans="1:5" ht="12.75">
      <c r="A20" s="35" t="s">
        <v>50</v>
      </c>
      <c r="E20" s="36" t="s">
        <v>156</v>
      </c>
    </row>
    <row r="21" spans="1:5" ht="25.5">
      <c r="A21" t="s">
        <v>51</v>
      </c>
      <c r="E21" s="34" t="s">
        <v>157</v>
      </c>
    </row>
    <row r="22" spans="1:18" ht="12.75" customHeight="1">
      <c r="A22" s="11" t="s">
        <v>41</v>
      </c>
      <c r="B22" s="11"/>
      <c r="C22" s="38" t="s">
        <v>31</v>
      </c>
      <c r="D22" s="11"/>
      <c r="E22" s="26" t="s">
        <v>313</v>
      </c>
      <c r="F22" s="11"/>
      <c r="G22" s="11"/>
      <c r="H22" s="11"/>
      <c r="I22" s="39">
        <f>0+Q22</f>
        <v>0</v>
      </c>
      <c r="J22" s="11"/>
      <c r="O22">
        <f>0+R22</f>
        <v>0</v>
      </c>
      <c r="Q22">
        <f>0+I23</f>
        <v>0</v>
      </c>
      <c r="R22">
        <f>0+O23</f>
        <v>0</v>
      </c>
    </row>
    <row r="23" spans="1:16" ht="12.75">
      <c r="A23" s="24" t="s">
        <v>43</v>
      </c>
      <c r="B23" s="28" t="s">
        <v>29</v>
      </c>
      <c r="C23" s="28" t="s">
        <v>423</v>
      </c>
      <c r="D23" s="24" t="s">
        <v>45</v>
      </c>
      <c r="E23" s="29" t="s">
        <v>424</v>
      </c>
      <c r="F23" s="30" t="s">
        <v>248</v>
      </c>
      <c r="G23" s="31">
        <v>46.8</v>
      </c>
      <c r="H23" s="32"/>
      <c r="I23" s="32">
        <f>ROUND(ROUND(H23,2)*ROUND(G23,3),2)</f>
        <v>0</v>
      </c>
      <c r="J23" s="30" t="s">
        <v>48</v>
      </c>
      <c r="O23">
        <f>(I23*21)/100</f>
        <v>0</v>
      </c>
      <c r="P23" t="s">
        <v>20</v>
      </c>
    </row>
    <row r="24" spans="1:5" ht="12.75">
      <c r="A24" s="33" t="s">
        <v>49</v>
      </c>
      <c r="E24" s="34" t="s">
        <v>45</v>
      </c>
    </row>
    <row r="25" spans="1:5" ht="12.75">
      <c r="A25" s="35" t="s">
        <v>50</v>
      </c>
      <c r="E25" s="36" t="s">
        <v>425</v>
      </c>
    </row>
    <row r="26" spans="1:5" ht="153">
      <c r="A26" t="s">
        <v>51</v>
      </c>
      <c r="E26" s="34" t="s">
        <v>426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0"/>
  <sheetViews>
    <sheetView view="pageBreakPreview" zoomScale="85" zoomScaleSheetLayoutView="85" workbookViewId="0" topLeftCell="A1">
      <pane ySplit="7" topLeftCell="A8" activePane="bottomLeft" state="frozen"/>
      <selection pane="topLeft" activeCell="B5" sqref="B5:D5"/>
      <selection pane="bottomLeft" activeCell="H9" sqref="H9:H6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8</v>
      </c>
      <c r="B1" s="7"/>
      <c r="C1" s="7"/>
      <c r="D1" s="7"/>
      <c r="E1" s="7"/>
      <c r="F1" s="7"/>
      <c r="G1" s="7"/>
      <c r="H1" s="7"/>
      <c r="I1" s="7"/>
      <c r="J1" s="7"/>
      <c r="P1" t="s">
        <v>19</v>
      </c>
    </row>
    <row r="2" spans="2:16" ht="24.95" customHeight="1">
      <c r="B2" s="7"/>
      <c r="C2" s="7"/>
      <c r="D2" s="7"/>
      <c r="E2" s="8" t="s">
        <v>10</v>
      </c>
      <c r="F2" s="7"/>
      <c r="G2" s="7"/>
      <c r="H2" s="11"/>
      <c r="I2" s="11"/>
      <c r="J2" s="7"/>
      <c r="O2">
        <f>0+O8</f>
        <v>0</v>
      </c>
      <c r="P2" t="s">
        <v>19</v>
      </c>
    </row>
    <row r="3" spans="1:16" ht="15" customHeight="1">
      <c r="A3" t="s">
        <v>9</v>
      </c>
      <c r="B3" s="16" t="s">
        <v>11</v>
      </c>
      <c r="C3" s="4" t="s">
        <v>12</v>
      </c>
      <c r="D3" s="6"/>
      <c r="E3" s="17" t="s">
        <v>13</v>
      </c>
      <c r="F3" s="7"/>
      <c r="G3" s="14"/>
      <c r="H3" s="13" t="s">
        <v>21</v>
      </c>
      <c r="I3" s="37">
        <f>0+I8</f>
        <v>0</v>
      </c>
      <c r="J3" s="15"/>
      <c r="O3" t="s">
        <v>16</v>
      </c>
      <c r="P3" t="s">
        <v>20</v>
      </c>
    </row>
    <row r="4" spans="1:16" ht="15" customHeight="1">
      <c r="A4" t="s">
        <v>14</v>
      </c>
      <c r="B4" s="19" t="s">
        <v>15</v>
      </c>
      <c r="C4" s="3" t="s">
        <v>21</v>
      </c>
      <c r="D4" s="2"/>
      <c r="E4" s="20" t="s">
        <v>21</v>
      </c>
      <c r="F4" s="11"/>
      <c r="G4" s="11"/>
      <c r="H4" s="21"/>
      <c r="I4" s="21"/>
      <c r="J4" s="11"/>
      <c r="O4" t="s">
        <v>17</v>
      </c>
      <c r="P4" t="s">
        <v>20</v>
      </c>
    </row>
    <row r="5" spans="1:16" ht="12.75" customHeight="1">
      <c r="A5" s="1" t="s">
        <v>22</v>
      </c>
      <c r="B5" s="1" t="s">
        <v>24</v>
      </c>
      <c r="C5" s="1" t="s">
        <v>26</v>
      </c>
      <c r="D5" s="1" t="s">
        <v>27</v>
      </c>
      <c r="E5" s="1" t="s">
        <v>28</v>
      </c>
      <c r="F5" s="1" t="s">
        <v>30</v>
      </c>
      <c r="G5" s="1" t="s">
        <v>32</v>
      </c>
      <c r="H5" s="1" t="s">
        <v>34</v>
      </c>
      <c r="I5" s="1"/>
      <c r="J5" s="1" t="s">
        <v>39</v>
      </c>
      <c r="O5" t="s">
        <v>18</v>
      </c>
      <c r="P5" t="s">
        <v>20</v>
      </c>
    </row>
    <row r="6" spans="1:10" ht="12.75" customHeight="1">
      <c r="A6" s="1"/>
      <c r="B6" s="1"/>
      <c r="C6" s="1"/>
      <c r="D6" s="1"/>
      <c r="E6" s="1"/>
      <c r="F6" s="1"/>
      <c r="G6" s="1"/>
      <c r="H6" s="18" t="s">
        <v>35</v>
      </c>
      <c r="I6" s="18" t="s">
        <v>37</v>
      </c>
      <c r="J6" s="1"/>
    </row>
    <row r="7" spans="1:10" ht="12.75" customHeight="1">
      <c r="A7" s="18" t="s">
        <v>23</v>
      </c>
      <c r="B7" s="18" t="s">
        <v>25</v>
      </c>
      <c r="C7" s="18" t="s">
        <v>20</v>
      </c>
      <c r="D7" s="18" t="s">
        <v>19</v>
      </c>
      <c r="E7" s="18" t="s">
        <v>29</v>
      </c>
      <c r="F7" s="18" t="s">
        <v>31</v>
      </c>
      <c r="G7" s="18" t="s">
        <v>33</v>
      </c>
      <c r="H7" s="18" t="s">
        <v>36</v>
      </c>
      <c r="I7" s="18" t="s">
        <v>38</v>
      </c>
      <c r="J7" s="18" t="s">
        <v>40</v>
      </c>
    </row>
    <row r="8" spans="1:18" ht="12.75" customHeight="1">
      <c r="A8" s="21" t="s">
        <v>41</v>
      </c>
      <c r="B8" s="21"/>
      <c r="C8" s="25" t="s">
        <v>36</v>
      </c>
      <c r="D8" s="21"/>
      <c r="E8" s="26" t="s">
        <v>42</v>
      </c>
      <c r="F8" s="21"/>
      <c r="G8" s="21"/>
      <c r="H8" s="21"/>
      <c r="I8" s="27">
        <f>0+Q8</f>
        <v>0</v>
      </c>
      <c r="J8" s="21"/>
      <c r="O8">
        <f>0+R8</f>
        <v>0</v>
      </c>
      <c r="Q8">
        <f>0+I9+I13+I17+I21+I25+I29+I33+I37+I41+I45+I49+I53+I57</f>
        <v>0</v>
      </c>
      <c r="R8">
        <f>0+O9+O13+O17+O21+O25+O29+O33+O37+O41+O45+O49+O53+O57</f>
        <v>0</v>
      </c>
    </row>
    <row r="9" spans="1:16" ht="12.75">
      <c r="A9" s="24" t="s">
        <v>43</v>
      </c>
      <c r="B9" s="28" t="s">
        <v>25</v>
      </c>
      <c r="C9" s="28" t="s">
        <v>44</v>
      </c>
      <c r="D9" s="24" t="s">
        <v>45</v>
      </c>
      <c r="E9" s="29" t="s">
        <v>46</v>
      </c>
      <c r="F9" s="30" t="s">
        <v>47</v>
      </c>
      <c r="G9" s="31">
        <v>40</v>
      </c>
      <c r="H9" s="32"/>
      <c r="I9" s="32">
        <f>ROUND(ROUND(H9,2)*ROUND(G9,3),2)</f>
        <v>0</v>
      </c>
      <c r="J9" s="30" t="s">
        <v>48</v>
      </c>
      <c r="O9">
        <f>(I9*21)/100</f>
        <v>0</v>
      </c>
      <c r="P9" t="s">
        <v>20</v>
      </c>
    </row>
    <row r="10" spans="1:5" ht="12.75">
      <c r="A10" s="33" t="s">
        <v>49</v>
      </c>
      <c r="E10" s="34" t="s">
        <v>45</v>
      </c>
    </row>
    <row r="11" spans="1:5" ht="12.75">
      <c r="A11" s="35" t="s">
        <v>50</v>
      </c>
      <c r="E11" s="36" t="s">
        <v>45</v>
      </c>
    </row>
    <row r="12" spans="1:5" ht="51">
      <c r="A12" t="s">
        <v>51</v>
      </c>
      <c r="E12" s="34" t="s">
        <v>52</v>
      </c>
    </row>
    <row r="13" spans="1:16" ht="12.75">
      <c r="A13" s="24" t="s">
        <v>43</v>
      </c>
      <c r="B13" s="28" t="s">
        <v>20</v>
      </c>
      <c r="C13" s="28" t="s">
        <v>53</v>
      </c>
      <c r="D13" s="24" t="s">
        <v>45</v>
      </c>
      <c r="E13" s="29" t="s">
        <v>54</v>
      </c>
      <c r="F13" s="30" t="s">
        <v>55</v>
      </c>
      <c r="G13" s="31">
        <v>4400</v>
      </c>
      <c r="H13" s="32"/>
      <c r="I13" s="32">
        <f>ROUND(ROUND(H13,2)*ROUND(G13,3),2)</f>
        <v>0</v>
      </c>
      <c r="J13" s="30" t="s">
        <v>48</v>
      </c>
      <c r="O13">
        <f>(I13*21)/100</f>
        <v>0</v>
      </c>
      <c r="P13" t="s">
        <v>20</v>
      </c>
    </row>
    <row r="14" spans="1:5" ht="12.75">
      <c r="A14" s="33" t="s">
        <v>49</v>
      </c>
      <c r="E14" s="34" t="s">
        <v>45</v>
      </c>
    </row>
    <row r="15" spans="1:5" ht="12.75">
      <c r="A15" s="35" t="s">
        <v>50</v>
      </c>
      <c r="E15" s="36" t="s">
        <v>56</v>
      </c>
    </row>
    <row r="16" spans="1:5" ht="25.5">
      <c r="A16" t="s">
        <v>51</v>
      </c>
      <c r="E16" s="34" t="s">
        <v>57</v>
      </c>
    </row>
    <row r="17" spans="1:16" ht="12.75">
      <c r="A17" s="24" t="s">
        <v>43</v>
      </c>
      <c r="B17" s="28" t="s">
        <v>19</v>
      </c>
      <c r="C17" s="28" t="s">
        <v>58</v>
      </c>
      <c r="D17" s="24" t="s">
        <v>45</v>
      </c>
      <c r="E17" s="29" t="s">
        <v>59</v>
      </c>
      <c r="F17" s="30" t="s">
        <v>47</v>
      </c>
      <c r="G17" s="31">
        <v>40</v>
      </c>
      <c r="H17" s="32"/>
      <c r="I17" s="32">
        <f>ROUND(ROUND(H17,2)*ROUND(G17,3),2)</f>
        <v>0</v>
      </c>
      <c r="J17" s="30" t="s">
        <v>48</v>
      </c>
      <c r="O17">
        <f>(I17*21)/100</f>
        <v>0</v>
      </c>
      <c r="P17" t="s">
        <v>20</v>
      </c>
    </row>
    <row r="18" spans="1:5" ht="12.75">
      <c r="A18" s="33" t="s">
        <v>49</v>
      </c>
      <c r="E18" s="34" t="s">
        <v>45</v>
      </c>
    </row>
    <row r="19" spans="1:5" ht="12.75">
      <c r="A19" s="35" t="s">
        <v>50</v>
      </c>
      <c r="E19" s="36" t="s">
        <v>45</v>
      </c>
    </row>
    <row r="20" spans="1:5" ht="38.25">
      <c r="A20" t="s">
        <v>51</v>
      </c>
      <c r="E20" s="34" t="s">
        <v>60</v>
      </c>
    </row>
    <row r="21" spans="1:16" ht="12.75">
      <c r="A21" s="24" t="s">
        <v>43</v>
      </c>
      <c r="B21" s="28" t="s">
        <v>29</v>
      </c>
      <c r="C21" s="28" t="s">
        <v>61</v>
      </c>
      <c r="D21" s="24" t="s">
        <v>45</v>
      </c>
      <c r="E21" s="29" t="s">
        <v>62</v>
      </c>
      <c r="F21" s="30" t="s">
        <v>47</v>
      </c>
      <c r="G21" s="31">
        <v>2</v>
      </c>
      <c r="H21" s="32"/>
      <c r="I21" s="32">
        <f>ROUND(ROUND(H21,2)*ROUND(G21,3),2)</f>
        <v>0</v>
      </c>
      <c r="J21" s="30" t="s">
        <v>48</v>
      </c>
      <c r="O21">
        <f>(I21*21)/100</f>
        <v>0</v>
      </c>
      <c r="P21" t="s">
        <v>20</v>
      </c>
    </row>
    <row r="22" spans="1:5" ht="12.75">
      <c r="A22" s="33" t="s">
        <v>49</v>
      </c>
      <c r="E22" s="34" t="s">
        <v>45</v>
      </c>
    </row>
    <row r="23" spans="1:5" ht="12.75">
      <c r="A23" s="35" t="s">
        <v>50</v>
      </c>
      <c r="E23" s="36" t="s">
        <v>45</v>
      </c>
    </row>
    <row r="24" spans="1:5" ht="51">
      <c r="A24" t="s">
        <v>51</v>
      </c>
      <c r="E24" s="34" t="s">
        <v>52</v>
      </c>
    </row>
    <row r="25" spans="1:16" ht="12.75">
      <c r="A25" s="24" t="s">
        <v>43</v>
      </c>
      <c r="B25" s="28" t="s">
        <v>31</v>
      </c>
      <c r="C25" s="28" t="s">
        <v>63</v>
      </c>
      <c r="D25" s="24" t="s">
        <v>45</v>
      </c>
      <c r="E25" s="29" t="s">
        <v>64</v>
      </c>
      <c r="F25" s="30" t="s">
        <v>55</v>
      </c>
      <c r="G25" s="31">
        <v>220</v>
      </c>
      <c r="H25" s="32"/>
      <c r="I25" s="32">
        <f>ROUND(ROUND(H25,2)*ROUND(G25,3),2)</f>
        <v>0</v>
      </c>
      <c r="J25" s="30" t="s">
        <v>48</v>
      </c>
      <c r="O25">
        <f>(I25*21)/100</f>
        <v>0</v>
      </c>
      <c r="P25" t="s">
        <v>20</v>
      </c>
    </row>
    <row r="26" spans="1:5" ht="12.75">
      <c r="A26" s="33" t="s">
        <v>49</v>
      </c>
      <c r="E26" s="34" t="s">
        <v>45</v>
      </c>
    </row>
    <row r="27" spans="1:5" ht="12.75">
      <c r="A27" s="35" t="s">
        <v>50</v>
      </c>
      <c r="E27" s="36" t="s">
        <v>65</v>
      </c>
    </row>
    <row r="28" spans="1:5" ht="25.5">
      <c r="A28" t="s">
        <v>51</v>
      </c>
      <c r="E28" s="34" t="s">
        <v>57</v>
      </c>
    </row>
    <row r="29" spans="1:16" ht="12.75">
      <c r="A29" s="24" t="s">
        <v>43</v>
      </c>
      <c r="B29" s="28" t="s">
        <v>33</v>
      </c>
      <c r="C29" s="28" t="s">
        <v>66</v>
      </c>
      <c r="D29" s="24" t="s">
        <v>45</v>
      </c>
      <c r="E29" s="29" t="s">
        <v>67</v>
      </c>
      <c r="F29" s="30" t="s">
        <v>47</v>
      </c>
      <c r="G29" s="31">
        <v>2</v>
      </c>
      <c r="H29" s="32"/>
      <c r="I29" s="32">
        <f>ROUND(ROUND(H29,2)*ROUND(G29,3),2)</f>
        <v>0</v>
      </c>
      <c r="J29" s="30" t="s">
        <v>48</v>
      </c>
      <c r="O29">
        <f>(I29*21)/100</f>
        <v>0</v>
      </c>
      <c r="P29" t="s">
        <v>20</v>
      </c>
    </row>
    <row r="30" spans="1:5" ht="12.75">
      <c r="A30" s="33" t="s">
        <v>49</v>
      </c>
      <c r="E30" s="34" t="s">
        <v>45</v>
      </c>
    </row>
    <row r="31" spans="1:5" ht="12.75">
      <c r="A31" s="35" t="s">
        <v>50</v>
      </c>
      <c r="E31" s="36" t="s">
        <v>45</v>
      </c>
    </row>
    <row r="32" spans="1:5" ht="38.25">
      <c r="A32" t="s">
        <v>51</v>
      </c>
      <c r="E32" s="34" t="s">
        <v>60</v>
      </c>
    </row>
    <row r="33" spans="1:16" ht="12.75">
      <c r="A33" s="24" t="s">
        <v>43</v>
      </c>
      <c r="B33" s="28" t="s">
        <v>68</v>
      </c>
      <c r="C33" s="28" t="s">
        <v>69</v>
      </c>
      <c r="D33" s="24" t="s">
        <v>45</v>
      </c>
      <c r="E33" s="29" t="s">
        <v>70</v>
      </c>
      <c r="F33" s="30" t="s">
        <v>47</v>
      </c>
      <c r="G33" s="31">
        <v>30</v>
      </c>
      <c r="H33" s="32"/>
      <c r="I33" s="32">
        <f>ROUND(ROUND(H33,2)*ROUND(G33,3),2)</f>
        <v>0</v>
      </c>
      <c r="J33" s="30" t="s">
        <v>48</v>
      </c>
      <c r="O33">
        <f>(I33*21)/100</f>
        <v>0</v>
      </c>
      <c r="P33" t="s">
        <v>20</v>
      </c>
    </row>
    <row r="34" spans="1:5" ht="12.75">
      <c r="A34" s="33" t="s">
        <v>49</v>
      </c>
      <c r="E34" s="34" t="s">
        <v>45</v>
      </c>
    </row>
    <row r="35" spans="1:5" ht="12.75">
      <c r="A35" s="35" t="s">
        <v>50</v>
      </c>
      <c r="E35" s="36" t="s">
        <v>45</v>
      </c>
    </row>
    <row r="36" spans="1:5" ht="63.75">
      <c r="A36" t="s">
        <v>51</v>
      </c>
      <c r="E36" s="34" t="s">
        <v>71</v>
      </c>
    </row>
    <row r="37" spans="1:16" ht="12.75">
      <c r="A37" s="24" t="s">
        <v>43</v>
      </c>
      <c r="B37" s="28" t="s">
        <v>72</v>
      </c>
      <c r="C37" s="28" t="s">
        <v>73</v>
      </c>
      <c r="D37" s="24" t="s">
        <v>45</v>
      </c>
      <c r="E37" s="29" t="s">
        <v>74</v>
      </c>
      <c r="F37" s="30" t="s">
        <v>55</v>
      </c>
      <c r="G37" s="31">
        <v>3300</v>
      </c>
      <c r="H37" s="32"/>
      <c r="I37" s="32">
        <f>ROUND(ROUND(H37,2)*ROUND(G37,3),2)</f>
        <v>0</v>
      </c>
      <c r="J37" s="30" t="s">
        <v>48</v>
      </c>
      <c r="O37">
        <f>(I37*21)/100</f>
        <v>0</v>
      </c>
      <c r="P37" t="s">
        <v>20</v>
      </c>
    </row>
    <row r="38" spans="1:5" ht="12.75">
      <c r="A38" s="33" t="s">
        <v>49</v>
      </c>
      <c r="E38" s="34" t="s">
        <v>45</v>
      </c>
    </row>
    <row r="39" spans="1:5" ht="12.75">
      <c r="A39" s="35" t="s">
        <v>50</v>
      </c>
      <c r="E39" s="36" t="s">
        <v>75</v>
      </c>
    </row>
    <row r="40" spans="1:5" ht="25.5">
      <c r="A40" t="s">
        <v>51</v>
      </c>
      <c r="E40" s="34" t="s">
        <v>76</v>
      </c>
    </row>
    <row r="41" spans="1:16" ht="12.75">
      <c r="A41" s="24" t="s">
        <v>43</v>
      </c>
      <c r="B41" s="28" t="s">
        <v>36</v>
      </c>
      <c r="C41" s="28" t="s">
        <v>77</v>
      </c>
      <c r="D41" s="24" t="s">
        <v>45</v>
      </c>
      <c r="E41" s="29" t="s">
        <v>78</v>
      </c>
      <c r="F41" s="30" t="s">
        <v>47</v>
      </c>
      <c r="G41" s="31">
        <v>30</v>
      </c>
      <c r="H41" s="32"/>
      <c r="I41" s="32">
        <f>ROUND(ROUND(H41,2)*ROUND(G41,3),2)</f>
        <v>0</v>
      </c>
      <c r="J41" s="30" t="s">
        <v>48</v>
      </c>
      <c r="O41">
        <f>(I41*21)/100</f>
        <v>0</v>
      </c>
      <c r="P41" t="s">
        <v>20</v>
      </c>
    </row>
    <row r="42" spans="1:5" ht="12.75">
      <c r="A42" s="33" t="s">
        <v>49</v>
      </c>
      <c r="E42" s="34" t="s">
        <v>45</v>
      </c>
    </row>
    <row r="43" spans="1:5" ht="12.75">
      <c r="A43" s="35" t="s">
        <v>50</v>
      </c>
      <c r="E43" s="36" t="s">
        <v>45</v>
      </c>
    </row>
    <row r="44" spans="1:5" ht="38.25">
      <c r="A44" t="s">
        <v>51</v>
      </c>
      <c r="E44" s="34" t="s">
        <v>60</v>
      </c>
    </row>
    <row r="45" spans="1:16" ht="25.5">
      <c r="A45" s="24" t="s">
        <v>43</v>
      </c>
      <c r="B45" s="28" t="s">
        <v>38</v>
      </c>
      <c r="C45" s="28" t="s">
        <v>79</v>
      </c>
      <c r="D45" s="24" t="s">
        <v>45</v>
      </c>
      <c r="E45" s="29" t="s">
        <v>80</v>
      </c>
      <c r="F45" s="30" t="s">
        <v>81</v>
      </c>
      <c r="G45" s="31">
        <v>12</v>
      </c>
      <c r="H45" s="32"/>
      <c r="I45" s="32">
        <f>ROUND(ROUND(H45,2)*ROUND(G45,3),2)</f>
        <v>0</v>
      </c>
      <c r="J45" s="30" t="s">
        <v>48</v>
      </c>
      <c r="O45">
        <f>(I45*21)/100</f>
        <v>0</v>
      </c>
      <c r="P45" t="s">
        <v>20</v>
      </c>
    </row>
    <row r="46" spans="1:5" ht="12.75">
      <c r="A46" s="33" t="s">
        <v>49</v>
      </c>
      <c r="E46" s="34" t="s">
        <v>45</v>
      </c>
    </row>
    <row r="47" spans="1:5" ht="12.75">
      <c r="A47" s="35" t="s">
        <v>50</v>
      </c>
      <c r="E47" s="36" t="s">
        <v>82</v>
      </c>
    </row>
    <row r="48" spans="1:5" ht="76.5">
      <c r="A48" t="s">
        <v>51</v>
      </c>
      <c r="E48" s="34" t="s">
        <v>83</v>
      </c>
    </row>
    <row r="49" spans="1:16" ht="12.75">
      <c r="A49" s="24" t="s">
        <v>43</v>
      </c>
      <c r="B49" s="28" t="s">
        <v>40</v>
      </c>
      <c r="C49" s="28" t="s">
        <v>84</v>
      </c>
      <c r="D49" s="24" t="s">
        <v>45</v>
      </c>
      <c r="E49" s="29" t="s">
        <v>85</v>
      </c>
      <c r="F49" s="30" t="s">
        <v>86</v>
      </c>
      <c r="G49" s="31">
        <v>1320</v>
      </c>
      <c r="H49" s="32"/>
      <c r="I49" s="32">
        <f>ROUND(ROUND(H49,2)*ROUND(G49,3),2)</f>
        <v>0</v>
      </c>
      <c r="J49" s="30" t="s">
        <v>48</v>
      </c>
      <c r="O49">
        <f>(I49*21)/100</f>
        <v>0</v>
      </c>
      <c r="P49" t="s">
        <v>20</v>
      </c>
    </row>
    <row r="50" spans="1:5" ht="12.75">
      <c r="A50" s="33" t="s">
        <v>49</v>
      </c>
      <c r="E50" s="34" t="s">
        <v>45</v>
      </c>
    </row>
    <row r="51" spans="1:5" ht="12.75">
      <c r="A51" s="35" t="s">
        <v>50</v>
      </c>
      <c r="E51" s="36" t="s">
        <v>87</v>
      </c>
    </row>
    <row r="52" spans="1:5" ht="25.5">
      <c r="A52" t="s">
        <v>51</v>
      </c>
      <c r="E52" s="34" t="s">
        <v>88</v>
      </c>
    </row>
    <row r="53" spans="1:16" ht="25.5">
      <c r="A53" s="24" t="s">
        <v>43</v>
      </c>
      <c r="B53" s="28" t="s">
        <v>89</v>
      </c>
      <c r="C53" s="28" t="s">
        <v>90</v>
      </c>
      <c r="D53" s="24" t="s">
        <v>45</v>
      </c>
      <c r="E53" s="29" t="s">
        <v>91</v>
      </c>
      <c r="F53" s="30" t="s">
        <v>81</v>
      </c>
      <c r="G53" s="31">
        <v>12</v>
      </c>
      <c r="H53" s="32"/>
      <c r="I53" s="32">
        <f>ROUND(ROUND(H53,2)*ROUND(G53,3),2)</f>
        <v>0</v>
      </c>
      <c r="J53" s="30" t="s">
        <v>48</v>
      </c>
      <c r="O53">
        <f>(I53*21)/100</f>
        <v>0</v>
      </c>
      <c r="P53" t="s">
        <v>20</v>
      </c>
    </row>
    <row r="54" spans="1:5" ht="12.75">
      <c r="A54" s="33" t="s">
        <v>49</v>
      </c>
      <c r="E54" s="34" t="s">
        <v>45</v>
      </c>
    </row>
    <row r="55" spans="1:5" ht="12.75">
      <c r="A55" s="35" t="s">
        <v>50</v>
      </c>
      <c r="E55" s="36" t="s">
        <v>45</v>
      </c>
    </row>
    <row r="56" spans="1:5" ht="38.25">
      <c r="A56" t="s">
        <v>51</v>
      </c>
      <c r="E56" s="34" t="s">
        <v>92</v>
      </c>
    </row>
    <row r="57" spans="1:16" ht="12.75">
      <c r="A57" s="24" t="s">
        <v>43</v>
      </c>
      <c r="B57" s="28" t="s">
        <v>93</v>
      </c>
      <c r="C57" s="28" t="s">
        <v>94</v>
      </c>
      <c r="D57" s="24" t="s">
        <v>45</v>
      </c>
      <c r="E57" s="29" t="s">
        <v>95</v>
      </c>
      <c r="F57" s="30" t="s">
        <v>47</v>
      </c>
      <c r="G57" s="31">
        <v>4</v>
      </c>
      <c r="H57" s="32"/>
      <c r="I57" s="32">
        <f>ROUND(ROUND(H57,2)*ROUND(G57,3),2)</f>
        <v>0</v>
      </c>
      <c r="J57" s="30" t="s">
        <v>96</v>
      </c>
      <c r="O57">
        <f>(I57*21)/100</f>
        <v>0</v>
      </c>
      <c r="P57" t="s">
        <v>20</v>
      </c>
    </row>
    <row r="58" spans="1:5" ht="12.75">
      <c r="A58" s="33" t="s">
        <v>49</v>
      </c>
      <c r="E58" s="34" t="s">
        <v>97</v>
      </c>
    </row>
    <row r="59" spans="1:5" ht="12.75">
      <c r="A59" s="35" t="s">
        <v>50</v>
      </c>
      <c r="E59" s="36" t="s">
        <v>45</v>
      </c>
    </row>
    <row r="60" spans="1:5" ht="12.75">
      <c r="A60" t="s">
        <v>51</v>
      </c>
      <c r="E60" s="34" t="s">
        <v>98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Kubíček Martin</dc:creator>
  <cp:keywords/>
  <dc:description/>
  <cp:lastModifiedBy>Kubíček Martin</cp:lastModifiedBy>
  <cp:lastPrinted>2021-01-27T11:31:16Z</cp:lastPrinted>
  <dcterms:created xsi:type="dcterms:W3CDTF">2021-01-27T11:33:29Z</dcterms:created>
  <dcterms:modified xsi:type="dcterms:W3CDTF">2021-01-27T11:34:12Z</dcterms:modified>
  <cp:category/>
  <cp:version/>
  <cp:contentType/>
  <cp:contentStatus/>
</cp:coreProperties>
</file>