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KAR VON-0 - Všeobecné a o..." sheetId="2" state="visible" r:id="rId3"/>
    <sheet name="KAR201-0 - SO 201 - Skaln..." sheetId="3" state="visible" r:id="rId4"/>
    <sheet name="KAR202-0 - SO 202 - Skaln..." sheetId="4" state="visible" r:id="rId5"/>
    <sheet name="KAR203-0 - SO 203 - Skaln..." sheetId="5" state="visible" r:id="rId6"/>
    <sheet name="KAR401-0 - SO 401 - Přelo..." sheetId="6" state="visible" r:id="rId7"/>
    <sheet name="KAR900-0 - SO 900 - DIO " sheetId="7" state="visible" r:id="rId8"/>
  </sheets>
  <definedNames>
    <definedName function="false" hidden="false" localSheetId="1" name="_xlnm.Print_Area" vbProcedure="false">'KAR VON-0 - Všeobecné a o...'!$C$4:$J$39,'KAR VON-0 - Všeobecné a o...'!$C$50:$J$76,'KAR VON-0 - Všeobecné a o...'!$C$82:$J$98,'KAR VON-0 - Všeobecné a o...'!$C$104:$K$154</definedName>
    <definedName function="false" hidden="false" localSheetId="1" name="_xlnm.Print_Titles" vbProcedure="false">'KAR VON-0 - Všeobecné a o...'!$116:$116</definedName>
    <definedName function="false" hidden="true" localSheetId="1" name="_xlnm._FilterDatabase" vbProcedure="false">'KAR VON-0 - Všeobecné a o...'!$C$116:$K$154</definedName>
    <definedName function="false" hidden="false" localSheetId="2" name="_xlnm.Print_Area" vbProcedure="false">'KAR201-0 - SO 201 - Skaln...'!$C$4:$J$39,'KAR201-0 - SO 201 - Skaln...'!$C$50:$J$76,'KAR201-0 - SO 201 - Skaln...'!$C$82:$J$102,'KAR201-0 - SO 201 - Skaln...'!$C$108:$K$197</definedName>
    <definedName function="false" hidden="false" localSheetId="2" name="_xlnm.Print_Titles" vbProcedure="false">'KAR201-0 - SO 201 - Skaln...'!$120:$120</definedName>
    <definedName function="false" hidden="true" localSheetId="2" name="_xlnm._FilterDatabase" vbProcedure="false">'KAR201-0 - SO 201 - Skaln...'!$C$120:$K$197</definedName>
    <definedName function="false" hidden="false" localSheetId="3" name="_xlnm.Print_Area" vbProcedure="false">'KAR202-0 - SO 202 - Skaln...'!$C$4:$J$39,'KAR202-0 - SO 202 - Skaln...'!$C$50:$J$76,'KAR202-0 - SO 202 - Skaln...'!$C$82:$J$105,'KAR202-0 - SO 202 - Skaln...'!$C$111:$K$271</definedName>
    <definedName function="false" hidden="false" localSheetId="3" name="_xlnm.Print_Titles" vbProcedure="false">'KAR202-0 - SO 202 - Skaln...'!$123:$123</definedName>
    <definedName function="false" hidden="true" localSheetId="3" name="_xlnm._FilterDatabase" vbProcedure="false">'KAR202-0 - SO 202 - Skaln...'!$C$123:$K$271</definedName>
    <definedName function="false" hidden="false" localSheetId="4" name="_xlnm.Print_Area" vbProcedure="false">'KAR203-0 - SO 203 - Skaln...'!$C$4:$J$39,'KAR203-0 - SO 203 - Skaln...'!$C$50:$J$76,'KAR203-0 - SO 203 - Skaln...'!$C$82:$J$103,'KAR203-0 - SO 203 - Skaln...'!$C$109:$K$289</definedName>
    <definedName function="false" hidden="false" localSheetId="4" name="_xlnm.Print_Titles" vbProcedure="false">'KAR203-0 - SO 203 - Skaln...'!$121:$121</definedName>
    <definedName function="false" hidden="true" localSheetId="4" name="_xlnm._FilterDatabase" vbProcedure="false">'KAR203-0 - SO 203 - Skaln...'!$C$121:$K$289</definedName>
    <definedName function="false" hidden="false" localSheetId="5" name="_xlnm.Print_Area" vbProcedure="false">'KAR401-0 - SO 401 - Přelo...'!$C$4:$J$39,'KAR401-0 - SO 401 - Přelo...'!$C$50:$J$76,'KAR401-0 - SO 401 - Přelo...'!$C$82:$J$99,'KAR401-0 - SO 401 - Přelo...'!$C$105:$K$123</definedName>
    <definedName function="false" hidden="false" localSheetId="5" name="_xlnm.Print_Titles" vbProcedure="false">'KAR401-0 - SO 401 - Přelo...'!$117:$117</definedName>
    <definedName function="false" hidden="true" localSheetId="5" name="_xlnm._FilterDatabase" vbProcedure="false">'KAR401-0 - SO 401 - Přelo...'!$C$117:$K$123</definedName>
    <definedName function="false" hidden="false" localSheetId="6" name="_xlnm.Print_Area" vbProcedure="false">'KAR900-0 - SO 900 - DIO '!$C$4:$J$39,'KAR900-0 - SO 900 - DIO '!$C$50:$J$76,'KAR900-0 - SO 900 - DIO '!$C$82:$J$98,'KAR900-0 - SO 900 - DIO '!$C$104:$K$251</definedName>
    <definedName function="false" hidden="false" localSheetId="6" name="_xlnm.Print_Titles" vbProcedure="false">'KAR900-0 - SO 900 - DIO '!$116:$116</definedName>
    <definedName function="false" hidden="true" localSheetId="6" name="_xlnm._FilterDatabase" vbProcedure="false">'KAR900-0 - SO 900 - DIO '!$C$116:$K$251</definedName>
    <definedName function="false" hidden="false" localSheetId="0" name="_xlnm.Print_Area" vbProcedure="false">'Rekapitulace stavby'!$D$4:$AO$76,'Rekapitulace stavby'!$C$82:$AQ$101</definedName>
    <definedName function="false" hidden="false" localSheetId="0" name="_xlnm.Print_Titles" vbProcedure="false">'Rekapitulace stavby'!$92:$92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<sst xmlns="http://schemas.openxmlformats.org/spreadsheetml/2006/main" count="4648" uniqueCount="758">
  <si>
    <t xml:space="preserve">Export Komplet</t>
  </si>
  <si>
    <t xml:space="preserve">2.0</t>
  </si>
  <si>
    <t xml:space="preserve">ZAMOK</t>
  </si>
  <si>
    <t xml:space="preserve">False</t>
  </si>
  <si>
    <t xml:space="preserve">{31a78a61-e93b-4b58-b578-421f384876f6}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</si>
  <si>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</si>
  <si>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</si>
  <si>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</si>
  <si>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</si>
  <si>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</si>
  <si>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</si>
  <si>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</si>
  <si>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</si>
  <si>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kar003</t>
  </si>
  <si>
    <t xml:space="preserve"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</si>
  <si>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 xml:space="preserve">Stavba:</t>
  </si>
  <si>
    <t xml:space="preserve">II/116 před obcí Karlštejn, nestabilní skalní masiv</t>
  </si>
  <si>
    <t xml:space="preserve">KSO:</t>
  </si>
  <si>
    <t xml:space="preserve">CC-CZ:</t>
  </si>
  <si>
    <t xml:space="preserve">Místo:</t>
  </si>
  <si>
    <t xml:space="preserve">Karlštejn</t>
  </si>
  <si>
    <t xml:space="preserve">Datum:</t>
  </si>
  <si>
    <t xml:space="preserve">18. 5. 2021</t>
  </si>
  <si>
    <t xml:space="preserve">Zadavatel:</t>
  </si>
  <si>
    <t xml:space="preserve">IČ:</t>
  </si>
  <si>
    <t xml:space="preserve">Krajská správa a údržba silnic Středočeského kraje</t>
  </si>
  <si>
    <t xml:space="preserve">DIČ:</t>
  </si>
  <si>
    <t xml:space="preserve">Uchazeč:</t>
  </si>
  <si>
    <t xml:space="preserve">Vyplň údaj</t>
  </si>
  <si>
    <t xml:space="preserve">Projektant:</t>
  </si>
  <si>
    <t xml:space="preserve">GeoTec-GS, a.s.</t>
  </si>
  <si>
    <t xml:space="preserve">True</t>
  </si>
  <si>
    <t xml:space="preserve">Zpracovatel:</t>
  </si>
  <si>
    <t xml:space="preserve">Ing. Komárek Martin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</si>
  <si>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</si>
  <si>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</si>
  <si>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</si>
  <si>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</si>
  <si>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</si>
  <si>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</si>
  <si>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</si>
  <si>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</si>
  <si>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</si>
  <si>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</si>
  <si>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</si>
  <si>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</si>
  <si>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</si>
  <si>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</si>
  <si>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</si>
  <si>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</si>
  <si>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</si>
  <si>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</si>
  <si>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</si>
  <si>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</si>
  <si>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</si>
  <si>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</si>
  <si>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</si>
  <si>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</si>
  <si>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</si>
  <si>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</si>
  <si>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</si>
  <si>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</si>
  <si>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</si>
  <si>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</si>
  <si>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</si>
  <si>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</si>
  <si>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</si>
  <si>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</si>
  <si>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</si>
  <si>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</si>
  <si>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</si>
  <si>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</si>
  <si>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</si>
  <si>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</si>
  <si>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</si>
  <si>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</si>
  <si>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</si>
  <si>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</si>
  <si>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</si>
  <si>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</si>
  <si>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KAR VON-0</t>
  </si>
  <si>
    <t xml:space="preserve">Všeobecné a ostatní náklady</t>
  </si>
  <si>
    <t xml:space="preserve">STA</t>
  </si>
  <si>
    <t xml:space="preserve">1</t>
  </si>
  <si>
    <t xml:space="preserve">{c8975d53-b53e-4782-9d7c-02f1ac5cc939}</t>
  </si>
  <si>
    <t xml:space="preserve">2</t>
  </si>
  <si>
    <t xml:space="preserve">KAR201-0</t>
  </si>
  <si>
    <t xml:space="preserve">SO 201 - Skalní masiv A (km 38,508-38,536)</t>
  </si>
  <si>
    <t xml:space="preserve">{33363a3d-5407-4f27-9c96-931791a97b28}</t>
  </si>
  <si>
    <t xml:space="preserve">KAR202-0</t>
  </si>
  <si>
    <t xml:space="preserve">SO 202 - Skalní masiv B (km 38,620-38,690)</t>
  </si>
  <si>
    <t xml:space="preserve">{4dd29038-dbfd-4da4-bbc8-fc45a2abb6e8}</t>
  </si>
  <si>
    <t xml:space="preserve">KAR203-0</t>
  </si>
  <si>
    <t xml:space="preserve">SO 203 - Skalní masiv C (km 38,734-38,880)</t>
  </si>
  <si>
    <t xml:space="preserve">{7f369c6a-6099-4ba0-9c70-a33383ed706b}</t>
  </si>
  <si>
    <t xml:space="preserve">KAR401-0</t>
  </si>
  <si>
    <t xml:space="preserve">SO 401 - Přeložka podzemního vedení SEK (metalický kabel)</t>
  </si>
  <si>
    <t xml:space="preserve">{cecc7fb5-3c51-4aec-b594-f117874d2bf8}</t>
  </si>
  <si>
    <t xml:space="preserve">KAR900-0</t>
  </si>
  <si>
    <t xml:space="preserve">SO 900 - DIO </t>
  </si>
  <si>
    <t xml:space="preserve">{ad5a44cc-ba8e-48b6-80ec-f5b71ce9b59a}</t>
  </si>
  <si>
    <t xml:space="preserve">KRYCÍ LIST SOUPISU PRACÍ</t>
  </si>
  <si>
    <t xml:space="preserve">Objekt:</t>
  </si>
  <si>
    <t xml:space="preserve">KAR VON-0 - Všeobecné a ostatní náklady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</si>
  <si>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</si>
  <si>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</si>
  <si>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</si>
  <si>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</si>
  <si>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</si>
  <si>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OST - Ostatní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</si>
  <si>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</si>
  <si>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</si>
  <si>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</si>
  <si>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</si>
  <si>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</si>
  <si>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</si>
  <si>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</si>
  <si>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</si>
  <si>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</si>
  <si>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</si>
  <si>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</si>
  <si>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</si>
  <si>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</si>
  <si>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OST</t>
  </si>
  <si>
    <t xml:space="preserve">Ostatní</t>
  </si>
  <si>
    <t xml:space="preserve">4</t>
  </si>
  <si>
    <t xml:space="preserve">ROZPOCET</t>
  </si>
  <si>
    <t xml:space="preserve">K</t>
  </si>
  <si>
    <t xml:space="preserve">02730</t>
  </si>
  <si>
    <t xml:space="preserve">POMOC PRÁCE ZŘÍZ NEBO ZAJIŠŤ OCHRANU INŽENÝRSKÝCH SÍTÍ</t>
  </si>
  <si>
    <t xml:space="preserve">KPL</t>
  </si>
  <si>
    <t xml:space="preserve">OTSKP 2020</t>
  </si>
  <si>
    <t xml:space="preserve">512</t>
  </si>
  <si>
    <t xml:space="preserve">-1387656140</t>
  </si>
  <si>
    <t xml:space="preserve">PP</t>
  </si>
  <si>
    <t xml:space="preserve">PSC</t>
  </si>
  <si>
    <t xml:space="preserve">Poznámka k souboru cen:_x005F_x000d_
zahrnuje veškeré náklady spojené s objednatelem požadovanými zařízeními</t>
  </si>
  <si>
    <t xml:space="preserve">P</t>
  </si>
  <si>
    <t xml:space="preserve">Poznámka k položce:_x005F_x000d_
Vytýčení stávajících inženýrských sítí a jejich zajištění pro všechny stavební objekty vč. případných sond pro zajištění polohy sítí_x005F_x000d_
 </t>
  </si>
  <si>
    <t xml:space="preserve">02910</t>
  </si>
  <si>
    <t xml:space="preserve">OSTATNÍ POŽADAVKY - ZEMĚMĚŘIČSKÁ MĚŘENÍ</t>
  </si>
  <si>
    <t xml:space="preserve">1098169088</t>
  </si>
  <si>
    <t xml:space="preserve">Poznámka k souboru cen:_x005F_x000d_
zahrnuje veškeré náklady spojené s objednatelem požadovanými pracemi, - pro stanovení orientační investorské ceny určete jednotkovou cenu jako 1% odhadované ceny stavby</t>
  </si>
  <si>
    <t xml:space="preserve">Poznámka k položce:_x005F_x000d_
Vytýčení stavby oprávněným geodetem před zahájením stavby_x005F_x000d_
Vytyčovací práce + cena za vytyčení prostorové polohy a všech objektů_x005F_x000d_
Zaměření skutečného provedení stavby (3x tištěná forma + 3x CD)_x005F_x000d_
</t>
  </si>
  <si>
    <t xml:space="preserve">3</t>
  </si>
  <si>
    <t xml:space="preserve">02943</t>
  </si>
  <si>
    <t xml:space="preserve">OSTATNÍ POŽADAVKY - VYPRACOVÁNÍ RDS</t>
  </si>
  <si>
    <t xml:space="preserve">-573165618</t>
  </si>
  <si>
    <t xml:space="preserve">Poznámka k souboru cen:_x005F_x000d_
zahrnuje veškeré náklady spojené s objednatelem požadovanými pracemi</t>
  </si>
  <si>
    <t xml:space="preserve">Poznámka k položce:_x005F_x000d_
cena za vypracování RDS (Realizační dokumentace stavby) dle všeobecných obchodních podmínek objednatele (3x tiskem a 1x CD)</t>
  </si>
  <si>
    <t xml:space="preserve">02944</t>
  </si>
  <si>
    <t xml:space="preserve">OSTAT POŽADAVKY - DOKUMENTACE SKUTEČ PROVEDENÍ V DIGIT FORMĚ</t>
  </si>
  <si>
    <t xml:space="preserve">-1393907368</t>
  </si>
  <si>
    <t xml:space="preserve">Poznámka k položce:_x005F_x000d_
cena za vypracování DSPS (dokumentace skutečného provedení stavby) dle všeobecných obchodních podmínek objednatele (4x tiskem a 1x CD)</t>
  </si>
  <si>
    <t xml:space="preserve">6</t>
  </si>
  <si>
    <t xml:space="preserve">02945</t>
  </si>
  <si>
    <t xml:space="preserve">OSTAT POŽADAVKY - GEOMETRICKÝ PLÁN</t>
  </si>
  <si>
    <t xml:space="preserve">1077821045</t>
  </si>
  <si>
    <t xml:space="preserve">Poznámka k souboru cen:_x005F_x000d_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</si>
  <si>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 xml:space="preserve">Poznámka k položce:_x005F_x000d_
Geometrický oddělovací plán pro majetkové vypořádání vlastnických vztahů ověřený příslušným katastrálním úřadem, vč. předání, odsouhlasení objednatelem (12x tiskem a 1x CD)</t>
  </si>
  <si>
    <t xml:space="preserve">5</t>
  </si>
  <si>
    <t xml:space="preserve">02946</t>
  </si>
  <si>
    <t xml:space="preserve">OSTAT POŽADAVKY - FOTODOKUMENTACE</t>
  </si>
  <si>
    <t xml:space="preserve">-1120955193</t>
  </si>
  <si>
    <t xml:space="preserve">Poznámka k souboru cen:_x005F_x000d_
položka zahrnuje: - fotodokumentaci zadavatelem požadovaného děje a konstrukcí v požadovaných časových intervalech - zadavatelem specifikované výstupy (fotografie v papírovém a digitálním formátu) v požadovaném počtu</t>
  </si>
  <si>
    <t xml:space="preserve">Poznámka k položce:_x005F_x000d_
Zpráva o průběhu výstavby s fotodokumentací a popisem v tištěné  a elektronické podobě, 3x závěrečná zpráva o průběhu výstavby s fotodokumentací a popisem v tištěné i elektronické formě</t>
  </si>
  <si>
    <t xml:space="preserve">7</t>
  </si>
  <si>
    <t xml:space="preserve">029611</t>
  </si>
  <si>
    <t xml:space="preserve">OSTATNÍ POŽADAVKY - ODBORNÝ DOZOR</t>
  </si>
  <si>
    <t xml:space="preserve">HOD</t>
  </si>
  <si>
    <t xml:space="preserve">-235491038</t>
  </si>
  <si>
    <t xml:space="preserve">Poznámka k souboru cen:_x005F_x000d_
zahrnuje veškeré náklady spojené s objednatelem požadovaným dozorem</t>
  </si>
  <si>
    <t xml:space="preserve">Poznámka k položce:_x005F_x000d_
Geotechnický dozor stavby_x005F_x000d_
- podrobný IG průzkum - v době provádění zemních, bouracích a vrtných a zemních prací budou zjištěny podrobné informace o skutečném stavu skalních masivů_x005F_x000d_
- zjištění přesných informací o skladbě a druhu hornin v podloží navrhované ochtranné bariéry- odebrání vzorků zemin_x005F_x000d_
- závěrečná zpráva_x005F_x000d_
- zatřídění vybouraných materiálů a zeminy včetně posouzení jejich vhodnosti pro další použití na stavbě</t>
  </si>
  <si>
    <t xml:space="preserve">8</t>
  </si>
  <si>
    <t xml:space="preserve">02991</t>
  </si>
  <si>
    <t xml:space="preserve">OSTATNÍ POŽADAVKY - INFORMAČNÍ TABULE</t>
  </si>
  <si>
    <t xml:space="preserve">KUS</t>
  </si>
  <si>
    <t xml:space="preserve">-1478063979</t>
  </si>
  <si>
    <t xml:space="preserve">Poznámka k souboru cen:_x005F_x000d_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</si>
  <si>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 xml:space="preserve">Poznámka k položce:_x005F_x000d_
informační tabule objednatele</t>
  </si>
  <si>
    <t xml:space="preserve">9</t>
  </si>
  <si>
    <t xml:space="preserve">03100</t>
  </si>
  <si>
    <t xml:space="preserve">ZAŘÍZENÍ STAVENIŠTĚ - ZŘÍZENÍ, PROVOZ, DEMONTÁŽ</t>
  </si>
  <si>
    <t xml:space="preserve">2069727954</t>
  </si>
  <si>
    <t xml:space="preserve">Poznámka k souboru cen:_x005F_x000d_
zahrnuje objednatelem povolené náklady na pořízení (event. pronájem), provozování, udržování a likvidaci zhotovitelova zařízení</t>
  </si>
  <si>
    <t xml:space="preserve">Poznámka k položce:_x005F_x000d_
Úhrnná částka za položku musí pokrývat všechna potřebná zařízení staveniště po celou dobu výstavby _x005F_x000d_
- zahrnuje náklady na veškeré zařízení staveniště vč. jeho zřízení, provoz a odstranění či jakékoliv potřebné přemisťování v rozsahu stavby, etap nebo ve fázi výstavby, do doby úplného dokončení a předání stavby objednateli _x005F_x000d_
- kompletní vybudování, provoz a likvidaci zařízení stavenišžě pro všechny stavební objekty akce včetně oplocení </t>
  </si>
  <si>
    <t xml:space="preserve">KAR201-0 - SO 201 - Skalní masiv A (km 38,508-38,536)</t>
  </si>
  <si>
    <t xml:space="preserve">HSV - Práce a dodávky HSV</t>
  </si>
  <si>
    <t xml:space="preserve">    0 - Všeobecné konstrukce a práce</t>
  </si>
  <si>
    <t xml:space="preserve">    1 - Zemní práce</t>
  </si>
  <si>
    <t xml:space="preserve">    2 - Zakládání</t>
  </si>
  <si>
    <t xml:space="preserve">    5 - Komunikace pozemní</t>
  </si>
  <si>
    <t xml:space="preserve">HSV</t>
  </si>
  <si>
    <t xml:space="preserve">Práce a dodávky HSV</t>
  </si>
  <si>
    <t xml:space="preserve">Všeobecné konstrukce a práce</t>
  </si>
  <si>
    <t xml:space="preserve">014101</t>
  </si>
  <si>
    <t xml:space="preserve">POPLATKY ZA SKLÁDKU</t>
  </si>
  <si>
    <t xml:space="preserve">M3</t>
  </si>
  <si>
    <t xml:space="preserve">-1359088929</t>
  </si>
  <si>
    <t xml:space="preserve">Poznámka k souboru cen:_x005F_x000d_
zahrnuje veškeré poplatky provozovateli skládky související s uložením odpadu na skládce.</t>
  </si>
  <si>
    <t xml:space="preserve">Poznámka k položce:_x005F_x000d_
ZEMINA A KAMENNÁ SUŤ</t>
  </si>
  <si>
    <t xml:space="preserve">Zemní práce</t>
  </si>
  <si>
    <t xml:space="preserve">11120R</t>
  </si>
  <si>
    <t xml:space="preserve">ODSTRANĚNÍ KŘOVIN, HOROLEZECKY</t>
  </si>
  <si>
    <t xml:space="preserve">M2</t>
  </si>
  <si>
    <t xml:space="preserve">215729284</t>
  </si>
  <si>
    <t xml:space="preserve">ODSTRANĚNÍ KŘOVIN</t>
  </si>
  <si>
    <t xml:space="preserve">Poznámka k souboru cen:_x005F_x000d_
odstranění křovin a stromů do průměru 100 mm doprava dřevin bez ohledu na vzdálenost spálení na hromadách nebo štěpkování</t>
  </si>
  <si>
    <t xml:space="preserve">VV</t>
  </si>
  <si>
    <t xml:space="preserve">plocha dle ACAD</t>
  </si>
  <si>
    <t xml:space="preserve">220</t>
  </si>
  <si>
    <t xml:space="preserve">12273</t>
  </si>
  <si>
    <t xml:space="preserve">ODKOPÁVKY A PROKOPÁVKY OBECNÉ TŘ. I</t>
  </si>
  <si>
    <t xml:space="preserve">-1468198814</t>
  </si>
  <si>
    <t xml:space="preserve">Poznámka k souboru cen:_x005F_x000d_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</si>
  <si>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Poznámka k položce:_x005F_x000d_
úprava terénu u paty skalního masivu</t>
  </si>
  <si>
    <t xml:space="preserve">170*0,35</t>
  </si>
  <si>
    <t xml:space="preserve">12273B</t>
  </si>
  <si>
    <t xml:space="preserve">ODKOPÁVKY A PROKOPÁVKY OBECNÉ TŘ. I - DOPRAVA</t>
  </si>
  <si>
    <t xml:space="preserve">M3KM</t>
  </si>
  <si>
    <t xml:space="preserve">-1446354077</t>
  </si>
  <si>
    <t xml:space="preserve">Poznámka k souboru cen:_x005F_x000d_
Položka zahrnuje samostatnou dopravu zeminy. Množství se určí jako součin kubatutry [m3] a požadované vzdálenosti [km].</t>
  </si>
  <si>
    <t xml:space="preserve">Poznámka k položce:_x005F_x000d_
doprava na skládku 20km</t>
  </si>
  <si>
    <t xml:space="preserve">59,5*20 'Přepočtené koeficientem množství</t>
  </si>
  <si>
    <t xml:space="preserve">12841</t>
  </si>
  <si>
    <t xml:space="preserve">DOLAMOVÁNÍ ODKOPÁVEK TŘ. II</t>
  </si>
  <si>
    <t xml:space="preserve">-282947681</t>
  </si>
  <si>
    <t xml:space="preserve">Poznámka k souboru cen:_x005F_x000d_
- dolamování označuje těžení výkopu bez použití trhavin. 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</t>
  </si>
  <si>
    <t xml:space="preserve">Poznámka k položce:_x005F_x000d_
odstranění suti z velkých kamenný bloků u paty skalní stěny</t>
  </si>
  <si>
    <t xml:space="preserve">(2,5+7,8+6,6+6+9,4+11)*2</t>
  </si>
  <si>
    <t xml:space="preserve">12841B</t>
  </si>
  <si>
    <t xml:space="preserve">DOLAMOVÁNÍ ODKOPÁVEK TŘ. II - DOPRAVA</t>
  </si>
  <si>
    <t xml:space="preserve">-1182443979</t>
  </si>
  <si>
    <t xml:space="preserve">Poznámka k položce:_x005F_x000d_
doprava na skládku 20km_x005F_x000d_
odstranění suti z velkých kamenný bloků u paty skalní stěny</t>
  </si>
  <si>
    <t xml:space="preserve">86,6*20 'Přepočtené koeficientem množství</t>
  </si>
  <si>
    <t xml:space="preserve">12843</t>
  </si>
  <si>
    <t xml:space="preserve">PŘEDRCENÍ VÝKOPKU TŘ. II</t>
  </si>
  <si>
    <t xml:space="preserve">-87728631</t>
  </si>
  <si>
    <t xml:space="preserve">Poznámka k souboru cen:_x005F_x000d_
položka nezahrnuje žádnou manipulaci s výkopkem (nakládání, doprava)</t>
  </si>
  <si>
    <t xml:space="preserve">12891</t>
  </si>
  <si>
    <t xml:space="preserve">DOLAMOVÁNÍ ODKOPÁVEK TŘ. III</t>
  </si>
  <si>
    <t xml:space="preserve">-230041126</t>
  </si>
  <si>
    <t xml:space="preserve">Poznámka k položce:_x005F_x000d_
odbourání skalního výchozu - dolní část (do výšky cca 3,0 m)</t>
  </si>
  <si>
    <t xml:space="preserve">15*2</t>
  </si>
  <si>
    <t xml:space="preserve">12891B</t>
  </si>
  <si>
    <t xml:space="preserve">DOLAMOVÁNÍ ODKOPÁVEK TŘ. III - DOPRAVA</t>
  </si>
  <si>
    <t xml:space="preserve">-714391008</t>
  </si>
  <si>
    <t xml:space="preserve">Poznámka k položce:_x005F_x000d_
doprava na skládku 20km_x005F_x000d_
odbourání skalního výchozu</t>
  </si>
  <si>
    <t xml:space="preserve">181,2</t>
  </si>
  <si>
    <t xml:space="preserve">181,2*20 'Přepočtené koeficientem množství</t>
  </si>
  <si>
    <t xml:space="preserve">10</t>
  </si>
  <si>
    <t xml:space="preserve">12891R</t>
  </si>
  <si>
    <t xml:space="preserve">DOLAMOVÁNÍ ODKOPÁVEK TŘ. III, HOROLEZECKY</t>
  </si>
  <si>
    <t xml:space="preserve">-1133845547</t>
  </si>
  <si>
    <t xml:space="preserve">OdstraněnÍ nestabilních skalních bloků prováděné ručně metodou postupného rozebírání s využitím speciálních technologií
- na rozpojení (bourání) větších bloků skalního masivu přímo ve stěně bude použito vzduchových ručních sbíjecích a vrtacích kladiv v kombinaci s neexplozivním rozpojováním bloků hydraulickým klínem
- bourání bude prováděno směrem od horní hrany skalního masivu k jeho patě
- bourání bude na místě řízeno geotechnickým dozorem stavby
- práce musí být řízeny tak, aby nedošlo k nadměrnému navýšení odtěžovaných hmot</t>
  </si>
  <si>
    <t xml:space="preserve">Poznámka k položce:_x005F_x000d_
odbourání skalního výchozu - horní část</t>
  </si>
  <si>
    <t xml:space="preserve">(36,6+32,2+4,6+2,2)*2</t>
  </si>
  <si>
    <t xml:space="preserve">11</t>
  </si>
  <si>
    <t xml:space="preserve">12893</t>
  </si>
  <si>
    <t xml:space="preserve">PŘEDRCENÍ VÝKOPKU TŘ. III</t>
  </si>
  <si>
    <t xml:space="preserve">-1288177160</t>
  </si>
  <si>
    <t xml:space="preserve">Poznámka k položce:_x005F_x000d_
odbourání skalního výchozu</t>
  </si>
  <si>
    <t xml:space="preserve">Zakládání</t>
  </si>
  <si>
    <t xml:space="preserve">12</t>
  </si>
  <si>
    <t xml:space="preserve">26135</t>
  </si>
  <si>
    <t xml:space="preserve">VRTY PRO KOTVENÍ, INJEKTÁŽ A MIKROPILOTY NA POVRCHU TŘ. III D DO 300MM</t>
  </si>
  <si>
    <t xml:space="preserve">M</t>
  </si>
  <si>
    <t xml:space="preserve">-1202982167</t>
  </si>
  <si>
    <t xml:space="preserve">Poznámka k souboru cen:_x005F_x000d_
položka zahrnuje: přemístění, montáž a demontáž vrtných souprav svislou dopravu zeminy z vrtu vodorovnou dopravu zeminy bez uložení na skládku případně nutné pažení dočasné (včetně odpažení) i trvalé</t>
  </si>
  <si>
    <t xml:space="preserve">Poznámka k položce:_x005F_x000d_
vrty pro sloupky plotu</t>
  </si>
  <si>
    <t xml:space="preserve">4*1,2</t>
  </si>
  <si>
    <t xml:space="preserve">13</t>
  </si>
  <si>
    <t xml:space="preserve">285394R2</t>
  </si>
  <si>
    <t xml:space="preserve">SLOUPKY PLOTU, VLEPENÍ AKT. CEM. Z OCELOVÝCH TRUBEK DO 80MM DO VRTŮ</t>
  </si>
  <si>
    <t xml:space="preserve">1691258585</t>
  </si>
  <si>
    <t xml:space="preserve">Sloupky plotu z ocelovích trubek 70/6 mm, zaslepené  s navařenými oky s antikorozní ochranou (Zn+PKO) 
- vlepené aktivovanou cementovou směsí do předvrtaných otvorů
Položka zahrnuje:
- výrobu a dodání vřetně povrchové úpravy PKO
- osazení a vlepení do vrtu</t>
  </si>
  <si>
    <t xml:space="preserve">Poznámka k položce:_x005F_x000d_
sloupky plotu délky 3,0 m</t>
  </si>
  <si>
    <t xml:space="preserve">14</t>
  </si>
  <si>
    <t xml:space="preserve">289941R3</t>
  </si>
  <si>
    <t xml:space="preserve">OCHRANNÉ PLOTY Z OCELOVÝCH SÍTÍ PEVNOSTI 40 KN/M HOROLEZECKÝM ZPŮSOBEM</t>
  </si>
  <si>
    <t xml:space="preserve">1594543978</t>
  </si>
  <si>
    <t xml:space="preserve">Vysokopevnostní pletivo (tahová pevnost pletiva min 40 kN/m) s maximálním rozměrem ok sítě 60 x 80 mm.
Ocelová síť bude opatřena antikorozní úpravou žárovým pokovením drátu slitinou zinku a hliníku (Zn+Al). 
Nedílnou součástí plotu jsou nosná a kotevní ocelová lana průměr Ø 10/12 mm s dvojitou antikorozní ochranou (pozinkování a poplastování). 
Ocelové pletivo plotu bude upevněno typovými sponami na nosná ocelová lana 
Položka zahrnuje:
- dodávků požadované ochranné sítě včetně potřebných přesahů
- dodávku nosných a kotevních lan
- všechen potřebný spojovací materiál
Položka nezahrnuje:
- sloupky plotu
- veškeré kotevní prvky</t>
  </si>
  <si>
    <t xml:space="preserve">Poznámka k položce:_x005F_x000d_
ochranný plot</t>
  </si>
  <si>
    <t xml:space="preserve">9*1,8</t>
  </si>
  <si>
    <t xml:space="preserve">Komunikace pozemní</t>
  </si>
  <si>
    <t xml:space="preserve">56960</t>
  </si>
  <si>
    <t xml:space="preserve">ZPEVNĚNÍ KRAJNIC Z RECYKLOVANÉHO MATERIÁLU</t>
  </si>
  <si>
    <t xml:space="preserve">-1610366480</t>
  </si>
  <si>
    <t xml:space="preserve">Poznámka k souboru cen:_x005F_x000d_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</si>
  <si>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 xml:space="preserve">Poznámka k položce:_x005F_x000d_
zpevnění plochy u paty skalního masivu a mezi plotem a komunikací</t>
  </si>
  <si>
    <t xml:space="preserve">175*0,15</t>
  </si>
  <si>
    <t xml:space="preserve">KAR202-0 - SO 202 - Skalní masiv B (km 38,620-38,690)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</si>
  <si>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</si>
  <si>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</si>
  <si>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</si>
  <si>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1799196995</t>
  </si>
  <si>
    <t xml:space="preserve">269158519</t>
  </si>
  <si>
    <t xml:space="preserve">Poznámka k položce:_x005F_x000d_
odstranění křovin _x005F_x000d_
předpoklad - křoviny na 20% celkové plochy</t>
  </si>
  <si>
    <t xml:space="preserve">(18,5+40,5+62+83+81+72)*10*0,2</t>
  </si>
  <si>
    <t xml:space="preserve">11372A</t>
  </si>
  <si>
    <t xml:space="preserve">FRÉZOVÁNÍ ZPEVNĚNÝCH PLOCH ASFALTOVÝCH - BEZ DOPRAVY</t>
  </si>
  <si>
    <t xml:space="preserve">308419838</t>
  </si>
  <si>
    <t xml:space="preserve">Poznámka k souboru cen:_x005F_x000d_
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</si>
  <si>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Poznámka k položce:_x005F_x000d_
- materiál bude částečně využit v rámci stavby, přebytečný materiál bude odvezen a odkoupen zhotovitelem stavby na základě kupní smlouvy_x005F_x000d_
</t>
  </si>
  <si>
    <t xml:space="preserve">70*6,25*0,05</t>
  </si>
  <si>
    <t xml:space="preserve">949927949</t>
  </si>
  <si>
    <t xml:space="preserve">Poznámka k položce:_x005F_x000d_
odkop u paty svahu</t>
  </si>
  <si>
    <t xml:space="preserve">60*1,6</t>
  </si>
  <si>
    <t xml:space="preserve">201756871</t>
  </si>
  <si>
    <t xml:space="preserve">986,625*20 'Přepočtené koeficientem množství</t>
  </si>
  <si>
    <t xml:space="preserve">12273R</t>
  </si>
  <si>
    <t xml:space="preserve">ODKOPÁVKY A PROKOPÁVKY OBECNÉ TŘ. I, HOROLEZECKY</t>
  </si>
  <si>
    <t xml:space="preserve">-824674051</t>
  </si>
  <si>
    <t xml:space="preserve">Povrchové očištění sledované části svahu skalního masivu od volně ležících úlomků horniny
- čištění skalního masivu (svahu) bude provedeno v rozsahu obvodu stavby pouze, horolezeckou technikou (motyky a páčidla)
- odstraněna bude pouze uvolněná a nestabilní hornina v nezbytně nutném rozsahu
- čištění bude prováděno směrem od horní hrany skalního masivu k jeho patě
- bourání bude na místě řízeno geotechnickým dozorem stavby
- práce musí být řízeny tak, aby nedošlo k nadměrnému navýšení odtěžovaných hmot</t>
  </si>
  <si>
    <t xml:space="preserve">Poznámka k položce:_x005F_x000d_
- předpoklad je 0,2 m3 suti/1m2 plochy skalního masivu_x005F_x000d_
- odstraněny budou také jednotlivé bloky (skalní výchozy) značně rozvolněné a nestabilní zvětralé horniny (do hloubky max. 1,0 m)</t>
  </si>
  <si>
    <t xml:space="preserve">-1451299039</t>
  </si>
  <si>
    <t xml:space="preserve">27,3*20 'Přepočtené koeficientem množství</t>
  </si>
  <si>
    <t xml:space="preserve">12841R</t>
  </si>
  <si>
    <t xml:space="preserve">DOLAMOVÁNÍ ODKOPÁVEK TŘ. II, HOROLEZECKY</t>
  </si>
  <si>
    <t xml:space="preserve">1699246465</t>
  </si>
  <si>
    <t xml:space="preserve">OdstraněnÍ nestabilních skalních bloků prováděné ručně metodou postupného rozebírání s využitím speciálních technologií
- na rozpojení (probourání) jednotlivých bloků skalního masivu přímo ve stěně bude použito vzduchových ručních sbíjecích a vrtacích kladiv 
- odstraněna bude pouze uvolněná a nestabilní hornina v nezbytně nutném rozsahu
- bourání bude prováděno směrem od horní hrany skalního masivu k jeho patě
- bourání bude na místě řízeno geotechnickým dozorem stavby
- práce musí být řízeny tak, aby nedošlo k nadměrnému navýšení odtěžovaných hmot</t>
  </si>
  <si>
    <t xml:space="preserve">Poznámka k položce:_x005F_x000d_
odbourání skalního výchozu v km 38,650</t>
  </si>
  <si>
    <t xml:space="preserve">39*(0,2+1,2)/2</t>
  </si>
  <si>
    <t xml:space="preserve">-732823607</t>
  </si>
  <si>
    <t xml:space="preserve">12920</t>
  </si>
  <si>
    <t xml:space="preserve">ČIŠTĚNÍ KRAJNIC OD NÁNOSU</t>
  </si>
  <si>
    <t xml:space="preserve">914346282</t>
  </si>
  <si>
    <t xml:space="preserve">Poznámka k souboru cen:_x005F_x000d_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</si>
  <si>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 xml:space="preserve">(80*0,5+70*1,25)*0,15</t>
  </si>
  <si>
    <t xml:space="preserve">13273A</t>
  </si>
  <si>
    <t xml:space="preserve">HLOUBENÍ RÝH ŠÍŘ DO 2M PAŽ I NEPAŽ TŘ. I - BEZ DOPRAVY</t>
  </si>
  <si>
    <t xml:space="preserve">1776264404</t>
  </si>
  <si>
    <t xml:space="preserve">Poznámka k souboru cen:_x005F_x000d_
položka zahrnuje: -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</si>
  <si>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Poznámka k položce:_x005F_x000d_
výkop pro ochrannou barieru</t>
  </si>
  <si>
    <t xml:space="preserve">58*0,4</t>
  </si>
  <si>
    <t xml:space="preserve">13273B</t>
  </si>
  <si>
    <t xml:space="preserve">HLOUBENÍ RÝH ŠÍŘ DO 2M PAŽ I NEPAŽ TŘ. I - DOPRAVA</t>
  </si>
  <si>
    <t xml:space="preserve">1902998375</t>
  </si>
  <si>
    <t xml:space="preserve">Poznámka k položce:_x005F_x000d_
doprava na skládku 20km_x005F_x000d_
výkop pro ochrannou barieru</t>
  </si>
  <si>
    <t xml:space="preserve">23,2*20 'Přepočtené koeficientem množství</t>
  </si>
  <si>
    <t xml:space="preserve">22594</t>
  </si>
  <si>
    <t xml:space="preserve">ZÁPOROVÉ PAŽENÍ Z KOVU TRVALÉ</t>
  </si>
  <si>
    <t xml:space="preserve">T</t>
  </si>
  <si>
    <t xml:space="preserve">2134519208</t>
  </si>
  <si>
    <t xml:space="preserve">Poznámka k souboru cen:_x005F_x000d_
položka zahrnuje dodávku ocelových zápor, jejich osazení do připravených vrtů včetně zabetonování konců a obsypu, případně jejich zaberanění. Ocelová převázka se započítá do výsledné hmotnosti.</t>
  </si>
  <si>
    <t xml:space="preserve">Poznámka k položce:_x005F_x000d_
výztuž mikropilot - ocelový profil HEB140</t>
  </si>
  <si>
    <t xml:space="preserve">19*5,5*0,034</t>
  </si>
  <si>
    <t xml:space="preserve">26132R</t>
  </si>
  <si>
    <t xml:space="preserve">VRTY PRO KOTVENÍ, INJEKTÁŽ NA POVRCHU TŘ. III D DO 100MM, RUČNĚ, HOROLEZECKÝM ZPŮSOBEM</t>
  </si>
  <si>
    <t xml:space="preserve">1404368189</t>
  </si>
  <si>
    <t xml:space="preserve">VRTY PRO KOTVENÍ, INJEKTÁŽ A MIKROPILOTY NA POVRCHU TŘ. III D DO 100MM</t>
  </si>
  <si>
    <t xml:space="preserve">Poznámka k položce:_x005F_x000d_
vrty pro kotevní tyče lan s okem - zvětralá skála nebo zemina</t>
  </si>
  <si>
    <t xml:space="preserve">11*2</t>
  </si>
  <si>
    <t xml:space="preserve">566272501</t>
  </si>
  <si>
    <t xml:space="preserve">Poznámka k položce:_x005F_x000d_
vrty pro zápory ochranné bariery_x005F_x000d_
předpoklad 60% délky vrtu</t>
  </si>
  <si>
    <t xml:space="preserve">19*2,8*0,6</t>
  </si>
  <si>
    <t xml:space="preserve">16</t>
  </si>
  <si>
    <t xml:space="preserve">26145</t>
  </si>
  <si>
    <t xml:space="preserve">VRTY PRO KOTVENÍ, INJEKTÁŽ A MIKROPILOTY NA POVRCHU TŘ. IV D DO 300MM</t>
  </si>
  <si>
    <t xml:space="preserve">-2132030701</t>
  </si>
  <si>
    <t xml:space="preserve">Poznámka k položce:_x005F_x000d_
vrty pro zápory ochranné bariery_x005F_x000d_
předpoklad 40% délky vrtu</t>
  </si>
  <si>
    <t xml:space="preserve">19*2,8*0,4</t>
  </si>
  <si>
    <t xml:space="preserve">17</t>
  </si>
  <si>
    <t xml:space="preserve">27152</t>
  </si>
  <si>
    <t xml:space="preserve">POLŠTÁŘE POD ZÁKLADY Z KAMENIVA DRCENÉHO</t>
  </si>
  <si>
    <t xml:space="preserve">1411864891</t>
  </si>
  <si>
    <t xml:space="preserve">Poznámka k souboru cen:_x005F_x000d_
položka zahrnuje dodávku předepsaného kameniva, mimostaveništní a vnitrostaveništní dopravu a jeho uložení není-li v zadávací dokumentaci uvedeno jinak, jedná se o nakupovaný materiál</t>
  </si>
  <si>
    <t xml:space="preserve">Poznámka k položce:_x005F_x000d_
podklad gabionové zdi ochranné gariery</t>
  </si>
  <si>
    <t xml:space="preserve">18</t>
  </si>
  <si>
    <t xml:space="preserve">281451</t>
  </si>
  <si>
    <t xml:space="preserve">INJEKTOVÁNÍ NÍZKOTLAKÉ Z CEMENTOVÉ MALTY NA POVRCHU</t>
  </si>
  <si>
    <t xml:space="preserve">-1804857901</t>
  </si>
  <si>
    <t xml:space="preserve">Poznámka k souboru cen:_x005F_x000d_
Položka injektážních prací obsahuje kompletní práce, mimo zřízení vrtů (vykazují se položkami 261, 262), které jsou nutné pro předepsanou funkci injektáže (statickou, těsnící a pod.). Položka obsahuje vodní tlakové zkoušky před a po injektáži. Položka zahrnuje veškerý materiál, výrobky a polotovary, včetně mimostaveništní a vnitrostaveništní dopravy (rovněž přesuny), včetně naložení a složení, případně s uložením.</t>
  </si>
  <si>
    <t xml:space="preserve">Poznámka k položce:_x005F_x000d_
zálivka mikropilot ve vrtu a chráničce</t>
  </si>
  <si>
    <t xml:space="preserve">19*3*0,07</t>
  </si>
  <si>
    <t xml:space="preserve">19</t>
  </si>
  <si>
    <t xml:space="preserve">28536R2</t>
  </si>
  <si>
    <t xml:space="preserve">KOTVENÍ NA POVRCHU Z BETONÁŘSKÉ VÝZTUŽE DL. DO 2M AKT.CEM, HOROLEZECKÝM ZPŮSOBEM</t>
  </si>
  <si>
    <t xml:space="preserve">-1120866914</t>
  </si>
  <si>
    <t xml:space="preserve">Kotevní tyč z betonářské oceli øR25 mm (B 500 B) s kovaným a svařeným okem s antikorozní ochranou (Zn) 
- vlepená aktivovanou cementovou směsí do předvrtaných otvorů
Položka zahrnuje:
- výrobu a dodání vřetně povrchové úpravy
- osazení a vlepení do vrtu</t>
  </si>
  <si>
    <t xml:space="preserve">Poznámka k položce:_x005F_x000d_
kotevní tyče kotevních lan ochranného plotu (okovky) dl. 2,0 m (v zemině nebo zvětralé hornině)_x005F_x000d_
</t>
  </si>
  <si>
    <t xml:space="preserve">20</t>
  </si>
  <si>
    <t xml:space="preserve">-13682971</t>
  </si>
  <si>
    <t xml:space="preserve">Poznámka k položce:_x005F_x000d_
plotový nástavec bariéry</t>
  </si>
  <si>
    <t xml:space="preserve">27*1,8</t>
  </si>
  <si>
    <t xml:space="preserve">Svislé a kompletní konstrukce</t>
  </si>
  <si>
    <t xml:space="preserve">3272C7R</t>
  </si>
  <si>
    <t xml:space="preserve">ZDI OPĚR, ZÁRUB, NÁBŘEŽ Z GABIONŮ ČÁSTEČNĚ ROVNANÝCH, NA KOT MP, DRÁT O4,0MM, POVRCHOVÁ ÚPRAVA Zn + Al</t>
  </si>
  <si>
    <t xml:space="preserve">-1494069245</t>
  </si>
  <si>
    <t xml:space="preserve">gabiny ukotve pomocí MP</t>
  </si>
  <si>
    <t xml:space="preserve">Poznámka k souboru cen:_x005F_x000d_
- položka zahrnuje dodávku a osazení drátěných košů s výplní lomovým kamenem. - gabionové matrace se vykazují v pol.č.2722**. </t>
  </si>
  <si>
    <t xml:space="preserve">Poznámka k položce:_x005F_x000d_
ochranná bariéra</t>
  </si>
  <si>
    <t xml:space="preserve">57*1*1+56*1*0,9+54*1*0,8</t>
  </si>
  <si>
    <t xml:space="preserve">22</t>
  </si>
  <si>
    <t xml:space="preserve">33894R</t>
  </si>
  <si>
    <t xml:space="preserve">SLOUPKY OCHRANNÉ BARIERY OCEL HEB140, DODATEČNĚ KOTVENÉ</t>
  </si>
  <si>
    <t xml:space="preserve">-1043904343</t>
  </si>
  <si>
    <t xml:space="preserve">Sloupky plotového nástavce ochranné bariéry z ocelovích profilů HEB140 mm dl. 2,0m,  s navařenou kotevní deskou a oky s antikorozní ochranou (Zn+PKO) 
- dodatečně ukotvena na kotevní desku zápory
Položka zahrnuje:
- výrobu a dodání vřetně povrchové úpravy
- osazení a ukotvení
- kotevní šrouby M16</t>
  </si>
  <si>
    <t xml:space="preserve">Poznámka k položce:_x005F_x000d_
sloupky plotového nástavce - dodatečně kotvené</t>
  </si>
  <si>
    <t xml:space="preserve">23</t>
  </si>
  <si>
    <t xml:space="preserve">-1148823509</t>
  </si>
  <si>
    <t xml:space="preserve">24</t>
  </si>
  <si>
    <t xml:space="preserve">572213</t>
  </si>
  <si>
    <t xml:space="preserve">SPOJOVACÍ POSTŘIK Z EMULZE DO 0,5KG/M2</t>
  </si>
  <si>
    <t xml:space="preserve">-587581274</t>
  </si>
  <si>
    <t xml:space="preserve">Poznámka k souboru cen:_x005F_x000d_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</si>
  <si>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 xml:space="preserve">70*6,25*2</t>
  </si>
  <si>
    <t xml:space="preserve">25</t>
  </si>
  <si>
    <t xml:space="preserve">574A34</t>
  </si>
  <si>
    <t xml:space="preserve">ASFALTOVÝ BETON PRO OBRUSNÉ VRSTVY ACO 11+, 11S TL. 40MM</t>
  </si>
  <si>
    <t xml:space="preserve">889824306</t>
  </si>
  <si>
    <t xml:space="preserve">Poznámka k souboru cen:_x005F_x000d_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</si>
  <si>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 xml:space="preserve">70*6,25</t>
  </si>
  <si>
    <t xml:space="preserve">26</t>
  </si>
  <si>
    <t xml:space="preserve">574C06</t>
  </si>
  <si>
    <t xml:space="preserve">ASFALTOVÝ BETON PRO LOŽNÍ VRSTVY ACL 16+, 16S</t>
  </si>
  <si>
    <t xml:space="preserve">-769318881</t>
  </si>
  <si>
    <t xml:space="preserve">Poznámka k položce:_x005F_x000d_
vyrovnávací vrstva (0-80mm)</t>
  </si>
  <si>
    <t xml:space="preserve">70*6,25*0,04</t>
  </si>
  <si>
    <t xml:space="preserve">Trubní vedení</t>
  </si>
  <si>
    <t xml:space="preserve">27</t>
  </si>
  <si>
    <t xml:space="preserve">87645</t>
  </si>
  <si>
    <t xml:space="preserve">CHRÁNIČKY Z TRUB PLASTOVÝCH DN DO 300MM</t>
  </si>
  <si>
    <t xml:space="preserve">-1458889699</t>
  </si>
  <si>
    <t xml:space="preserve">Poznámka k souboru cen:_x005F_x000d_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</si>
  <si>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 xml:space="preserve">Poznámka k položce:_x005F_x000d_
chríničky pro provedení zálivky zápor</t>
  </si>
  <si>
    <t xml:space="preserve">19*3</t>
  </si>
  <si>
    <t xml:space="preserve">Ostatní konstrukce a práce, bourání</t>
  </si>
  <si>
    <t xml:space="preserve">28</t>
  </si>
  <si>
    <t xml:space="preserve">911GA</t>
  </si>
  <si>
    <t xml:space="preserve">SVODIDLO DŘEVOOCELOVÉ,  ÚROVEŇ ZADRŽ N2</t>
  </si>
  <si>
    <t xml:space="preserve">1947128208</t>
  </si>
  <si>
    <t xml:space="preserve">Poznámka k souboru cen:_x005F_x000d_
položka zahrnuje: - kompletní dodávku všech dílů dřevoocelového svodidla s předepsanou povrchovou úpravou kovových částí a impregnačních nátěrů dřevěných částí, včetně spojovacích prvků - montáž a osazení svodidla, osazení sloupků zaberaněním nebo osazením do betonových bloků (včetně betonových bloků a nutných zemních prací) - ukončení zapuštěním do betonových bloků (včetně betonového bloku a nutných zemních prací) nebo koncovkou - přechod na jiný typ svodidla nebo přes mostní závěr nezahrnuje odrazky nebo retroreflexní fólie</t>
  </si>
  <si>
    <t xml:space="preserve">Poznámka k položce:_x005F_x000d_
svodidlo včetně náběhů na začátku a konci</t>
  </si>
  <si>
    <t xml:space="preserve">80</t>
  </si>
  <si>
    <t xml:space="preserve">29</t>
  </si>
  <si>
    <t xml:space="preserve">91267</t>
  </si>
  <si>
    <t xml:space="preserve">ODRAZKY NA SVODIDLA</t>
  </si>
  <si>
    <t xml:space="preserve">1787646441</t>
  </si>
  <si>
    <t xml:space="preserve">Poznámka k souboru cen:_x005F_x000d_
- kompletní dodávka se všemi pomocnými a doplňujícími pracemi a součástmi</t>
  </si>
  <si>
    <t xml:space="preserve">80/10</t>
  </si>
  <si>
    <t xml:space="preserve">30</t>
  </si>
  <si>
    <t xml:space="preserve">94290</t>
  </si>
  <si>
    <t xml:space="preserve">TĚŽKÉ PRACOVNÍ LEŠENÍ DO 3 KPA</t>
  </si>
  <si>
    <t xml:space="preserve">M3OP</t>
  </si>
  <si>
    <t xml:space="preserve">-1476444252</t>
  </si>
  <si>
    <t xml:space="preserve">Poznámka k souboru cen:_x005F_x000d_
Položka zahrnuje dovoz, montáž, údržbu, opotřebení (nájemné), demontáž, konzervaci, odvoz.</t>
  </si>
  <si>
    <t xml:space="preserve">50*1,5*2</t>
  </si>
  <si>
    <t xml:space="preserve">KAR203-0 - SO 203 - Skalní masiv C (km 38,734-38,880)</t>
  </si>
  <si>
    <t xml:space="preserve">-424026023</t>
  </si>
  <si>
    <t xml:space="preserve">-1367796105</t>
  </si>
  <si>
    <t xml:space="preserve">Poznámka k položce:_x005F_x000d_
odstranění křovin _x005F_x000d_
předpoklad - křoviny na 20% celkové plochy_x005F_x000d_
</t>
  </si>
  <si>
    <t xml:space="preserve">2760*0,2</t>
  </si>
  <si>
    <t xml:space="preserve">112117R</t>
  </si>
  <si>
    <t xml:space="preserve">KÁCENÍ STROMŮ D KMENE DO 0,5M, ODVOZ DO 16KM, HOROLEZECKY</t>
  </si>
  <si>
    <t xml:space="preserve">-545072170</t>
  </si>
  <si>
    <t xml:space="preserve">KÁCENÍ STROMŮ D KMENE DO 0,5M, ODVOZ DO 16KM</t>
  </si>
  <si>
    <t xml:space="preserve">Poznámka k souboru cen:_x005F_x000d_
Kácení stromů se měří v [ks] poražených stromů (průměr stromů se měří ve výšce 1,3m nad terénem) a zahrnuje zejména: - poražení stromu a osekání větví - spálení větví na hromadách nebo štěpkování - dopravu a uložení kmenů, případné další práce s nimi dle pokynů zadávací dokumentace</t>
  </si>
  <si>
    <t xml:space="preserve">Poznámka k položce:_x005F_x000d_
- dřevní hmota bude odkoupena zhotovitelem stavby</t>
  </si>
  <si>
    <t xml:space="preserve">32</t>
  </si>
  <si>
    <t xml:space="preserve">1123188R</t>
  </si>
  <si>
    <t xml:space="preserve">ODKUP DŘEVNÍ HMOTY - ŠTĚPKA</t>
  </si>
  <si>
    <t xml:space="preserve">1127024514</t>
  </si>
  <si>
    <t xml:space="preserve">odkup zhotovitelem stavby</t>
  </si>
  <si>
    <t xml:space="preserve">Poznámka k položce:_x005F_x000d_
odpočet ceny_x005F_x000d_
předpoklad 0,85 m3/strom</t>
  </si>
  <si>
    <t xml:space="preserve">akát pr. do 500 mm</t>
  </si>
  <si>
    <t xml:space="preserve">-(5*0,85)</t>
  </si>
  <si>
    <t xml:space="preserve">33</t>
  </si>
  <si>
    <t xml:space="preserve">1123189R</t>
  </si>
  <si>
    <t xml:space="preserve">ODKUP DŘEVNÍ HMOTY - KMENY A SILNÉ VĚTVE</t>
  </si>
  <si>
    <t xml:space="preserve">517874357</t>
  </si>
  <si>
    <t xml:space="preserve">Poznámka k položce:_x005F_x000d_
odpočet ceny_x005F_x000d_
předpoklad 1,25 m3/strom</t>
  </si>
  <si>
    <t xml:space="preserve">-(5*1,25)</t>
  </si>
  <si>
    <t xml:space="preserve">-1553401130</t>
  </si>
  <si>
    <t xml:space="preserve">Poznámka k položce:_x005F_x000d_
předpoklad - odborný odhad</t>
  </si>
  <si>
    <t xml:space="preserve">2760*0,05</t>
  </si>
  <si>
    <t xml:space="preserve">-1558245803</t>
  </si>
  <si>
    <t xml:space="preserve">138*20 'Přepočtené koeficientem množství</t>
  </si>
  <si>
    <t xml:space="preserve">-1252419325</t>
  </si>
  <si>
    <t xml:space="preserve">Poznámka k položce:_x005F_x000d_
vybourání u paty skalního skalního masivu pro zárubní zídky </t>
  </si>
  <si>
    <t xml:space="preserve">6+8</t>
  </si>
  <si>
    <t xml:space="preserve">2056352190</t>
  </si>
  <si>
    <t xml:space="preserve">Poznámka k položce:_x005F_x000d_
odstranění nestabilních skalních bloků_x005F_x000d_
předpoklad - odborný odhad</t>
  </si>
  <si>
    <t xml:space="preserve">1573062720</t>
  </si>
  <si>
    <t xml:space="preserve">38*20 'Přepočtené koeficientem množství</t>
  </si>
  <si>
    <t xml:space="preserve">-1415210902</t>
  </si>
  <si>
    <t xml:space="preserve">-1256939848</t>
  </si>
  <si>
    <t xml:space="preserve">(78+73+45)*1,25/2,5*0,4*3</t>
  </si>
  <si>
    <t xml:space="preserve">26142R</t>
  </si>
  <si>
    <t xml:space="preserve">VRTY PRO KOTVENÍ, INJEKTÁŽ NA POVRCHU TŘ. IV D DO 100MM, RUČNĚ, HOROLEZECKÝM ZPŮSOBEM</t>
  </si>
  <si>
    <t xml:space="preserve">-1987773046</t>
  </si>
  <si>
    <t xml:space="preserve">VRTY PRO KOTVENÍ, INJEKTÁŽ A MIKROPILOTY NA POVRCHU TŘ. IV D DO 100MM</t>
  </si>
  <si>
    <t xml:space="preserve">Poznámka k položce:_x005F_x000d_
vrty pro sloupky a kotevní tyče lan ochranného plotu</t>
  </si>
  <si>
    <t xml:space="preserve">(45/3+1+9/3+1)*1,5</t>
  </si>
  <si>
    <t xml:space="preserve">(45/3+2+9/3+2)*2</t>
  </si>
  <si>
    <t xml:space="preserve">Součet</t>
  </si>
  <si>
    <t xml:space="preserve">261514R</t>
  </si>
  <si>
    <t xml:space="preserve">VRTY PRO KOTVENÍ A INJEKTÁŽ TŘ V NA POVRCHU D DO 35MM, RUČNĚ, HOROLEZECKÝM ZPŮSOBEM</t>
  </si>
  <si>
    <t xml:space="preserve">-2007220099</t>
  </si>
  <si>
    <t xml:space="preserve">VRTY PRO KOTVENÍ A INJEKTÁŽ TŘ V NA POVRCHU D DO 35MM</t>
  </si>
  <si>
    <t xml:space="preserve">Poznámka k položce:_x005F_x000d_
vrty pro trny kotevních bloků</t>
  </si>
  <si>
    <t xml:space="preserve">(6+12+8)*6*0,4</t>
  </si>
  <si>
    <t xml:space="preserve">261515R</t>
  </si>
  <si>
    <t xml:space="preserve">VRTY PRO KOTVENÍ A INJEKTÁŽ NA POVRCHU TŘ. V D DO 50MM, RUČNĚ, HOROLEZECKÝM ZPŮSOBEM</t>
  </si>
  <si>
    <t xml:space="preserve">1251194428</t>
  </si>
  <si>
    <t xml:space="preserve">Poznámka k položce:_x005F_x000d_
vrty pro svorníky a kotevní tyče lan s okem ve zdravé skále</t>
  </si>
  <si>
    <t xml:space="preserve">199*1,5</t>
  </si>
  <si>
    <t xml:space="preserve">(78+73+45)*1,25/2,5*0,6*2</t>
  </si>
  <si>
    <t xml:space="preserve">26152R</t>
  </si>
  <si>
    <t xml:space="preserve">VRTY PRO KOTVENÍ A INJEKTÁŽ  NA POVRCHU TŘ. V D DO 100MM, RUČNĚ, HOROLEZECKÝM ZPŮSOBEM</t>
  </si>
  <si>
    <t xml:space="preserve">695922504</t>
  </si>
  <si>
    <t xml:space="preserve">VRTY PRO KOTVENÍ, INJEKTÁŽ A MIKROPILOTY NA POVRCHU TŘ. V D DO 100MM</t>
  </si>
  <si>
    <t xml:space="preserve">Poznámka k položce:_x005F_x000d_
Vrty pro kotvy - lokální kotvení (kotevní bloky)</t>
  </si>
  <si>
    <t xml:space="preserve">(6+12+8)*4</t>
  </si>
  <si>
    <t xml:space="preserve">28536R1</t>
  </si>
  <si>
    <t xml:space="preserve">KOTVENÍ NA POVRCHU Z BETONÁŘSKÉ VÝZTUŽE DL. DO 2M, HOROLEZECKÝM ZPŮSOBEM</t>
  </si>
  <si>
    <t xml:space="preserve">-535402291</t>
  </si>
  <si>
    <t xml:space="preserve">Kotevní tyč z betonářské oceli øR25 mm (B 500 B) s kovaným a svařeným okem s antikorozní ochranou (Zn) 
- vlepená polyesterovou pryskyřicí do předvrtaných otvorů
Položka zahrnuje:
- výrobu a dodání vřetně povrchové úpravy
- osazení a vlepení do vrtu</t>
  </si>
  <si>
    <t xml:space="preserve">Poznámka k položce:_x005F_x000d_
kotevní tyče lan ochranné sítě (okovky) dl. 2,0 m (ve zdravé hornině)_x005F_x000d_
- předpoklad 60% z celkového množství kotev</t>
  </si>
  <si>
    <t xml:space="preserve">(78+73+45)*1,25/2,5*0,6</t>
  </si>
  <si>
    <t xml:space="preserve">58</t>
  </si>
  <si>
    <t xml:space="preserve">707666199</t>
  </si>
  <si>
    <t xml:space="preserve">45/3+2+9/3+2</t>
  </si>
  <si>
    <t xml:space="preserve">28536R3</t>
  </si>
  <si>
    <t xml:space="preserve">KOTVENÍ NA POVRCHU Z BETONÁŘSKÉ VÝZTUŽE DL. DO 3M AKT.CEM, HOROLEZECKÝM ZPŮSOBEM</t>
  </si>
  <si>
    <t xml:space="preserve">1749523743</t>
  </si>
  <si>
    <t xml:space="preserve">Kotevní tyč z betonářské oceli øR25 mm (B 500 B) s kovaným a svařeným okem s antikorozní ochranou (Zn) 
- vlepená aktivovanou cementovou směsí do předvrtaných otvorů
Položka zahrnuje:
- výrobu a dodání vřetně povrchové úpravy
- osazení a vlepení do vrtu</t>
  </si>
  <si>
    <t xml:space="preserve">Poznámka k položce:_x005F_x000d_
kotevní tyče lan ochranné sítě (okovky) dl. 3,0 m (v zemině nebo zvětralé hornině)_x005F_x000d_
- předpoklad 40% z celkového množství kotev</t>
  </si>
  <si>
    <t xml:space="preserve">(78+73+45)*1,25/2,5*0,4</t>
  </si>
  <si>
    <t xml:space="preserve">39</t>
  </si>
  <si>
    <t xml:space="preserve">285393R</t>
  </si>
  <si>
    <t xml:space="preserve">DODATEČNÉ KOTVENÍ VLEPENÍM BETONÁŘSKÉ VÝZTUŽE D DO 20MM DO VRTŮ, HOROLEZECKÝM ZPŮSOBEM</t>
  </si>
  <si>
    <t xml:space="preserve">-1622498195</t>
  </si>
  <si>
    <t xml:space="preserve">DODATEČNÉ KOTVENÍ VLEPENÍM BETONÁŘSKÉ VÝZTUŽE D DO 20MM DO VRTŮ</t>
  </si>
  <si>
    <t xml:space="preserve">Poznámka k souboru cen:_x005F_x000d_
Položka zahrnuje: dodání výztuže předepsaného profilu a předepsané délky (do 600mm) provedení vrtu předepsaného profilu a předepsané délky (do 300mm) vsunutí výztuže do vyvrtaného profilu a její zalepení předepsaným pojivem případně nutné lešení</t>
  </si>
  <si>
    <t xml:space="preserve">Poznámka k položce:_x005F_x000d_
trny kotevních bloků - 6ks/ kotevní blok_x005F_x000d_
předpoklad - 26 kotev</t>
  </si>
  <si>
    <t xml:space="preserve">(6+12+8)*6</t>
  </si>
  <si>
    <t xml:space="preserve">285394R1</t>
  </si>
  <si>
    <t xml:space="preserve">SLOUPKY PLOTU, VLEPENÍ AKT. CEM. Z BETONÁŘSKÉ VÝZTUŽE D DO 32MM DO VRTŮ, HOROLEZECKÝM ZPŮSOBEM</t>
  </si>
  <si>
    <t xml:space="preserve">1630554274</t>
  </si>
  <si>
    <t xml:space="preserve">Sloupky plotu z betonářské oceli øR25 mm (B 500 B) dl. 3,50 m s navařenými oky s antikorozní ochranou (Zn) 
- vlepené aktivovanou cementovou směsí do předvrtaných otvorů
Položka zahrnuje:
- výrobu a dodání vřetně povrchové úpravy
- osazení a vlepení do vrtu</t>
  </si>
  <si>
    <t xml:space="preserve">Poznámka k položce:_x005F_x000d_
slouky ochranného plotu</t>
  </si>
  <si>
    <t xml:space="preserve">45/3+1+9/3+1</t>
  </si>
  <si>
    <t xml:space="preserve">289324R</t>
  </si>
  <si>
    <t xml:space="preserve">STŘÍKANÝ ŽELEZOBETON DO C25/30, HOROLEZECKÝM ZPŮSOBEM</t>
  </si>
  <si>
    <t xml:space="preserve">452406837</t>
  </si>
  <si>
    <t xml:space="preserve">STŘÍKANÝ ŽELEZOBETON DO C25/30</t>
  </si>
  <si>
    <t xml:space="preserve">Poznámka k souboru cen:_x005F_x000d_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</si>
  <si>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 xml:space="preserve">Poznámka k položce:_x005F_x000d_
kotevní blok_x005F_x000d_
předpoklad - 26 kotev</t>
  </si>
  <si>
    <t xml:space="preserve">(6*1,5+12*1,5+8*1,5)*0,6</t>
  </si>
  <si>
    <t xml:space="preserve">289365R</t>
  </si>
  <si>
    <t xml:space="preserve">VÝZTUŽ STŘÍKANÉHO BETONU Z OCELI 10505, B500B, HOROLEZECKÝM ZPŮSOBEM</t>
  </si>
  <si>
    <t xml:space="preserve">1941193468</t>
  </si>
  <si>
    <t xml:space="preserve">VÝZTUŽ STŘÍKANÉHO BETONU Z OCELI 10505, B500B</t>
  </si>
  <si>
    <t xml:space="preserve">Poznámka k souboru cen:_x005F_x000d_
Položka zahrnuje veškerý materiál, výrobky a polotovary, včetně mimostaveništní a vnitrostaveništní dopravy (rovněž přesuny), včetně naložení a složení, případně s uložením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 (provedení vrtu, dodání a vsunutí kotvičky, její zalepení předepsaným pojivem),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74), - povrchovou antikorozní úpravu výztuže, - separaci výztuže, - osazení měřících zařízení a úpravy pro ně, - osazení měřících skříní nebo míst pro měření bludných proudů.</t>
  </si>
  <si>
    <t xml:space="preserve">Poznámka k položce:_x005F_x000d_
kotevní blok - kotvičky výztuže</t>
  </si>
  <si>
    <t xml:space="preserve">(6*1,5+12*1,5+8*1,5)*0,01</t>
  </si>
  <si>
    <t xml:space="preserve">289366R</t>
  </si>
  <si>
    <t xml:space="preserve">VÝZTUŽ STŘÍKANÉHO BETONU Z KARI SITÍ, HOROLEZECKÝM ZPŮSOBEM</t>
  </si>
  <si>
    <t xml:space="preserve">37797349</t>
  </si>
  <si>
    <t xml:space="preserve">VÝZTUŽ STŘÍKANÉHO BETONU Z KARI SITÍ</t>
  </si>
  <si>
    <t xml:space="preserve">Poznámka k položce:_x005F_x000d_
kotevní blok - 3x KARI KY49 7,9kg/m2</t>
  </si>
  <si>
    <t xml:space="preserve">(6*1,5+12*1,5+8*1,5)*3*0,0078</t>
  </si>
  <si>
    <t xml:space="preserve">285372R</t>
  </si>
  <si>
    <t xml:space="preserve">KOTVENÍ NA POVRCHU Z PŘEDPÍNACÍ VÝZTUŽE DL. DO 4M, HOROLEZECKÝM ZPŮSOBEM</t>
  </si>
  <si>
    <t xml:space="preserve">1168021987</t>
  </si>
  <si>
    <t xml:space="preserve">CELOZÁVITOVÁ TYČ (CKT) průměru 28 mm (ocel S 670 H) s antikorozní ochranou Zn
- vlepená aktivovanou cementovou směsí
- roznášecí deska kotvy 180x180x45mm s kulovým sedlem a typová šestihranná půlkulová roznášecí matice s antikorozní ochranou Zn
</t>
  </si>
  <si>
    <t xml:space="preserve">Poznámka k souboru cen:_x005F_x000d_
položka zahrnuje dodávku předepsané kotvy, případně její protikorozní úpravu, její osazení do vrtu, zainjektování a napnutí, případně opěrné desky nezahrnuje vrty</t>
  </si>
  <si>
    <t xml:space="preserve">Poznámka k položce:_x005F_x000d_
lokální kotvení - kotevní bloky</t>
  </si>
  <si>
    <t xml:space="preserve">6+12+8</t>
  </si>
  <si>
    <t xml:space="preserve">284431R1</t>
  </si>
  <si>
    <t xml:space="preserve">SVORNÍKY LEPENÉ DL DO 1,5M ÚNOS DO 50KN, HOROLEZECKÝM ZPŮSOBEM</t>
  </si>
  <si>
    <t xml:space="preserve">-1900621920</t>
  </si>
  <si>
    <t xml:space="preserve">CELOZÁVITOVÁ TYČ (CKT) průměru 22 mm (ocel S 670 H) s antikorozní ochranou Zn
- vlepená polyesterovou pryskyřicí do předvrtaných otvorů
- roznášecí deska kotvy a typová šestihranná matice s antikorozní ochranou Zn
Položka zahrnuje:
- výrobu a dodání vřetně povrchové úpravy
- osazení a vlepení do vrtu</t>
  </si>
  <si>
    <t xml:space="preserve">Poznámka k položce:_x005F_x000d_
kotvení ochranné sítě 1ks/4m2, délka 1,5 m</t>
  </si>
  <si>
    <t xml:space="preserve">(10,3+13,6+11,2+6,3+11,6+6,9+7,5+12,4)*10</t>
  </si>
  <si>
    <t xml:space="preserve">798/4</t>
  </si>
  <si>
    <t xml:space="preserve">199</t>
  </si>
  <si>
    <t xml:space="preserve">289941R2</t>
  </si>
  <si>
    <t xml:space="preserve">ZPEVNĚNÍ SKALNÍCH PLOCH Z OCELOVÝCH SÍTÍ PEVNOSTI 100 KN/M HOROLEZECKÝM ZPŮSOBEM</t>
  </si>
  <si>
    <t xml:space="preserve">-471927520</t>
  </si>
  <si>
    <t xml:space="preserve">Vysokopevnostní pletivo (tahová pevnost pletiva min 100 kN/m) s maximálním rozměrem ok sítě 80 x 100 mm.
Použita může být jedna síť splňující všechny výše uvedené požadavky nebo bude plošné zajištění skalního masivu provedeno dvěma ochrannými sítěmi kombinujícími požadavky na pevnost a maximální rozměry oka sítě. 
Jednotlivé pásy ochranné sítě budou pak vzájemně spojovány typovými sponami
Ocelová síť bude opatřena antikorozní úpravou žárovým pokovením drátu slitinou zinku a hliníku (Zn+Al). 
Na okraji ochranných sítí budou instalována ocelová lana průměr Ø 12,5/14,5 mm s dvojitou antikorozní ochranou (pozinkování a poplastování). 
Ocelové pletivo bude na obvodu upevněno typovými sponami na ocelová lana a v ploše přikotveno ke skalnímu svahu rastrem ocelových svorníků.
Položka zahrnuje:
- dodávků požadované ochranné sítě včetně potřebných přesahů
- dodávku obvodových kotevních lan
- všechen potřebný spojovací materiál
Položka nezahrnuje:
- veškeré kotevní prvky</t>
  </si>
  <si>
    <t xml:space="preserve">Poznámka k položce:_x005F_x000d_
ochranná síť</t>
  </si>
  <si>
    <t xml:space="preserve">2144894759</t>
  </si>
  <si>
    <t xml:space="preserve">(45+9)*1,8</t>
  </si>
  <si>
    <t xml:space="preserve">289973R</t>
  </si>
  <si>
    <t xml:space="preserve">OPLÁŠTĚNÍ (ZPEVNĚNÍ) Z GEOROHOŽÍ HOROLEZECKÝM ZPŮSOBEM</t>
  </si>
  <si>
    <t xml:space="preserve">789559140</t>
  </si>
  <si>
    <t xml:space="preserve">Protierozní PP třírozměrná UV stabilizovaná georohož, plošná hmotnost min. 300 g/m2 a tloušťka min. 12 mm
- georohož je podložena pod ocelovou sítí, kterou je na svah uchycena
Položka zahrnuje:
- dodávků požadované georohože včetně potřebných přesahů
</t>
  </si>
  <si>
    <t xml:space="preserve">(10,3+13,6+11,2)*10</t>
  </si>
  <si>
    <t xml:space="preserve">327212R</t>
  </si>
  <si>
    <t xml:space="preserve">ZDI OPĚRNÉ, ZÁRUBNÍ, NÁBŘEŽNÍ Z LOMOVÉHO KAMENE NA MC</t>
  </si>
  <si>
    <t xml:space="preserve">1488329955</t>
  </si>
  <si>
    <t xml:space="preserve">použita bude vhodná čast vyboranného kamene vč,. výběru a úpravy jednotlivých kamennů zdivy</t>
  </si>
  <si>
    <t xml:space="preserve">Poznámka k souboru cen:_x005F_x000d_
položka zahrnuje dodávku a osazení lomového kamene, jeho výběr a případnou úpravu, dodávku předepsané malty, spárování.</t>
  </si>
  <si>
    <t xml:space="preserve">(10+12)*0,3</t>
  </si>
  <si>
    <t xml:space="preserve">327314</t>
  </si>
  <si>
    <t xml:space="preserve">ZDI OPĚRNÉ, ZÁRUBNÍ, NÁBŘEŽNÍ Z PROSTÉHO BETONU DO C25/30</t>
  </si>
  <si>
    <t xml:space="preserve">1987410481</t>
  </si>
  <si>
    <t xml:space="preserve">Poznámka k souboru cen:_x005F_x000d_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</si>
  <si>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 xml:space="preserve">Poznámka k položce:_x005F_x000d_
zárubní zídky u paty skalního masivu</t>
  </si>
  <si>
    <t xml:space="preserve">(10+12)*0,5</t>
  </si>
  <si>
    <t xml:space="preserve">87426</t>
  </si>
  <si>
    <t xml:space="preserve">POTRUBÍ Z TRUB PLAST ODPAD DN DO 80MM</t>
  </si>
  <si>
    <t xml:space="preserve">-816455436</t>
  </si>
  <si>
    <t xml:space="preserve">Poznámka k souboru cen:_x005F_x000d_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</si>
  <si>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 xml:space="preserve">Poznámka k položce:_x005F_x000d_
vyústění drenáže zárubní zídky u paty skalního masivu</t>
  </si>
  <si>
    <t xml:space="preserve">0,8+0,8</t>
  </si>
  <si>
    <t xml:space="preserve">31</t>
  </si>
  <si>
    <t xml:space="preserve">875262</t>
  </si>
  <si>
    <t xml:space="preserve">POTRUBÍ DREN Z TRUB PLAST (I FLEXIBIL) DN DO 80MM DĚROVANÝCH</t>
  </si>
  <si>
    <t xml:space="preserve">547793553</t>
  </si>
  <si>
    <t xml:space="preserve">Poznámka k souboru cen:_x005F_x000d_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</t>
  </si>
  <si>
    <t xml:space="preserve">Poznámka k položce:_x005F_x000d_
drenáž rubu zárubní zídky u paty skalního masivu</t>
  </si>
  <si>
    <t xml:space="preserve">2+3</t>
  </si>
  <si>
    <t xml:space="preserve">KAR401-0 - SO 401 - Přeložka podzemního vedení SEK (metalický kabel)</t>
  </si>
  <si>
    <t xml:space="preserve">PSV - Práce a dodávky PSV</t>
  </si>
  <si>
    <t xml:space="preserve">    749 - Elektromontáže - ostatní práce a konstrukce</t>
  </si>
  <si>
    <t xml:space="preserve">PSV</t>
  </si>
  <si>
    <t xml:space="preserve">Práce a dodávky PSV</t>
  </si>
  <si>
    <t xml:space="preserve">749</t>
  </si>
  <si>
    <t xml:space="preserve">Elektromontáže - ostatní práce a konstrukce</t>
  </si>
  <si>
    <t xml:space="preserve">70970R</t>
  </si>
  <si>
    <t xml:space="preserve">PŘELOŽKA PODZEMNÍHO VEDENÍ SEK</t>
  </si>
  <si>
    <t xml:space="preserve">-858093344</t>
  </si>
  <si>
    <t xml:space="preserve">Poznámka k souboru cen:_x005F_x000d_
1. Položka obsahuje: – veškeré práce a materiál obsažený v názvu položky 2. Položka neobsahuje: X 3. Způsob měření: Udává se počet kusů kompletní konstrukce nebo práce.</t>
  </si>
  <si>
    <t xml:space="preserve">Poznámka k položce:_x005F_x000d_
Trvalá (stranová) přeložka podzemního vedení SEK (metalický kabel) nutná pro realizaci navrhovaných stavebních prací b v úseku skalního masivu B (km 38,570-38,670). _x005F_x000d_
Přeložka bude provedena v délce ochranné bariery a nového dřevoocelového svodidla (cca 100,0 m). _x005F_x000d_
Překládka podzemního vedení SEK bude realizována majitelem a správcem sítě CETIN a.s. na základě smlouvy o realizaci překládky sítě SEK č. VPI/VP/2018/060 _x005F_x000d_
</t>
  </si>
  <si>
    <t xml:space="preserve">KAR900-0 - SO 900 - DIO </t>
  </si>
  <si>
    <t xml:space="preserve">9 - Ostatní konstrukce a práce, bourání</t>
  </si>
  <si>
    <t xml:space="preserve">911DC2</t>
  </si>
  <si>
    <t xml:space="preserve">SVODIDLO BETON, ÚROVEŇ ZADRŽ H2 VÝŠ 1,0M - MONTÁŽ S PŘESUNEM (BEZ DODÁVKY)</t>
  </si>
  <si>
    <t xml:space="preserve">-392531212</t>
  </si>
  <si>
    <t xml:space="preserve">Poznámka k souboru cen:_x005F_x000d_
položka zahrnuje: - dopravu demontovaného zařízení z dočasné skládky - jeho montáž a osazení na určeném místě - nutnou opravu poškozených částí - případnou náhradu zničených částí nezahrnuje podkladní vrstvu</t>
  </si>
  <si>
    <t xml:space="preserve">Poznámka k položce:_x005F_x000d_
úsek SO201_x005F_x000d_
doba uzavirky 20 dní</t>
  </si>
  <si>
    <t xml:space="preserve">911DC2R</t>
  </si>
  <si>
    <t xml:space="preserve">SVODIDLO BETON, ÚROVEŇ ZADRŽ H2 VÝŠ 1,0M S PLOTOVÝM NÁSTAVCEM - MONTÁŽ S PŘESUNEM (BEZ DODÁVKY)</t>
  </si>
  <si>
    <t xml:space="preserve">-1235343782</t>
  </si>
  <si>
    <t xml:space="preserve">Stávající dočasná bariera
Doprava (přesun na místě stavby)</t>
  </si>
  <si>
    <t xml:space="preserve">Poznámka k položce:_x005F_x000d_
úsek SO202 a SO203</t>
  </si>
  <si>
    <t xml:space="preserve">60*2+45</t>
  </si>
  <si>
    <t xml:space="preserve">911DC3</t>
  </si>
  <si>
    <t xml:space="preserve">SVODIDLO BETON, ÚROVEŇ ZADRŽ H2 VÝŠ 1,0M - DEMONTÁŽ S PŘESUNEM</t>
  </si>
  <si>
    <t xml:space="preserve">-136060254</t>
  </si>
  <si>
    <t xml:space="preserve">Poznámka k souboru cen:_x005F_x000d_
položka zahrnuje: - demontáž a odstranění zařízení - jeho odvoz na předepsané místo</t>
  </si>
  <si>
    <t xml:space="preserve">911DC3R</t>
  </si>
  <si>
    <t xml:space="preserve">SVODIDLO BETON, ÚROVEŇ ZADRŽ H2 VÝŠ 1,0M S PLOTOVÝM NÁSTAVCEM - DEMONTÁŽ S PŘESUNEM</t>
  </si>
  <si>
    <t xml:space="preserve">-32683704</t>
  </si>
  <si>
    <t xml:space="preserve">Stávající dočasná bariera</t>
  </si>
  <si>
    <t xml:space="preserve">60*3+45*2</t>
  </si>
  <si>
    <t xml:space="preserve">911DC9</t>
  </si>
  <si>
    <t xml:space="preserve">SVODIDLO BETON, ÚROVEŇ ZADRŽ H2 VÝŠ 1,0M - NÁJEM</t>
  </si>
  <si>
    <t xml:space="preserve">MDEN</t>
  </si>
  <si>
    <t xml:space="preserve">-386390614</t>
  </si>
  <si>
    <t xml:space="preserve">Poznámka k souboru cen:_x005F_x000d_
položka zahrnuje denní sazbu za pronájem zařízení počet měrných jednotek se určí jako součin délky zařízení a počtu dnů použití</t>
  </si>
  <si>
    <t xml:space="preserve">28*20 'Přepočtené koeficientem množství</t>
  </si>
  <si>
    <t xml:space="preserve">914112</t>
  </si>
  <si>
    <t xml:space="preserve">DOPRAVNÍ ZNAČKY ZÁKLAD VELIKOSTI OCEL NEREFLEXNÍ - MONTÁŽ S PŘEMÍST</t>
  </si>
  <si>
    <t xml:space="preserve">1710124551</t>
  </si>
  <si>
    <t xml:space="preserve">Poznámka k souboru cen:_x005F_x000d_
položka zahrnuje: - dopravu demontované značky z dočasné skládky - osazení a montáž značky na místě určeném projektem - nutnou opravu poškozených částí nezahrnuje dodávku značky</t>
  </si>
  <si>
    <t xml:space="preserve">Poznámka k položce:_x005F_x000d_
postupně budou uzavřeny úseky SO201, SO202 a SO203_x005F_x000d_
celková doba uzavirky 4 měsíce (120 dní)_x005F_x000d_
použito bude 15ks dopravních značek na jeden uzavřený úsek komunikace</t>
  </si>
  <si>
    <t xml:space="preserve">(2*7+1)*3</t>
  </si>
  <si>
    <t xml:space="preserve">914113</t>
  </si>
  <si>
    <t xml:space="preserve">DOPRAVNÍ ZNAČKY ZÁKLADNÍ VELIKOSTI OCELOVÉ NEREFLEXNÍ - DEMONTÁŽ</t>
  </si>
  <si>
    <t xml:space="preserve">-1557569227</t>
  </si>
  <si>
    <t xml:space="preserve">Poznámka k souboru cen:_x005F_x000d_
Položka zahrnuje odstranění, demontáž a odklizení materiálu s odvozem na předepsané místo</t>
  </si>
  <si>
    <t xml:space="preserve">914119</t>
  </si>
  <si>
    <t xml:space="preserve">DOPRAV ZNAČKY ZÁKLAD VEL OCEL NEREFLEXNÍ - NÁJEMNÉ</t>
  </si>
  <si>
    <t xml:space="preserve">KSDEN</t>
  </si>
  <si>
    <t xml:space="preserve">-842941563</t>
  </si>
  <si>
    <t xml:space="preserve">Poznámka k souboru cen:_x005F_x000d_
položka zahrnuje sazbu za pronájem dopravních značek a zařízení, počet jednotek je určen jako součin počtu značek a počtu dní použití</t>
  </si>
  <si>
    <t xml:space="preserve">(2*7+1)*30*4</t>
  </si>
  <si>
    <t xml:space="preserve">914942</t>
  </si>
  <si>
    <t xml:space="preserve">SLOUPKY A STOJKY DZ Z HLINÍK TRUBEK DO PATKY MONT S PŘESUNEM</t>
  </si>
  <si>
    <t xml:space="preserve">1204391727</t>
  </si>
  <si>
    <t xml:space="preserve">Poznámka k souboru cen:_x005F_x000d_
položka zahrnuje: - dopravu demontovaného zařízení z dočasné skládky - osazení a montáž zařízení na místě určeném projektem - nutnou opravu poškozených částí nezahrnuje dodávku sloupku, stojky a upevňovacího zařízení</t>
  </si>
  <si>
    <t xml:space="preserve">Poznámka k položce:_x005F_x000d_
postupně budou uzavřeny úseky SO201, SO202 a SO203_x005F_x000d_
celková doba uzavirky 4 měsíce (120 dní)_x005F_x000d_
použito bude 15ks dopravních značek (11 sloupků) na jeden uzavřený úsek komunikace</t>
  </si>
  <si>
    <t xml:space="preserve">(2*5+1)*3</t>
  </si>
  <si>
    <t xml:space="preserve">914943</t>
  </si>
  <si>
    <t xml:space="preserve">SLOUPKY A STOJKY DZ Z HLINÍK TRUBEK DO PATKY DEMONTÁŽ</t>
  </si>
  <si>
    <t xml:space="preserve">223694186</t>
  </si>
  <si>
    <t xml:space="preserve">914949</t>
  </si>
  <si>
    <t xml:space="preserve">SLOUPKY A STOJKY DZ Z HLINÍK TRUBEK DO PATKY NÁJEMNÉ</t>
  </si>
  <si>
    <t xml:space="preserve">-655467103</t>
  </si>
  <si>
    <t xml:space="preserve">Poznámka k souboru cen:_x005F_x000d_
položka zahrnuje sazbu za pronájem dopravních značek a zařízení. Počet měrných jednotek se určí jako součin počtu sloupků a počtu dní použití</t>
  </si>
  <si>
    <t xml:space="preserve">(2*5+1)*30*4</t>
  </si>
  <si>
    <t xml:space="preserve">915321</t>
  </si>
  <si>
    <t xml:space="preserve">VODOR DOPRAV ZNAČ Z FÓLIE DOČAS ODSTRANITEL - DOD A POKLÁDKA</t>
  </si>
  <si>
    <t xml:space="preserve">676870009</t>
  </si>
  <si>
    <t xml:space="preserve">Poznámka k souboru cen:_x005F_x000d_
položka zahrnuje: - dodání a pokládku předepsané fólie - zahrnuje předznačení</t>
  </si>
  <si>
    <t xml:space="preserve">Poznámka k položce:_x005F_x000d_
příčná čára souvislá V5_x005F_x000d_
žlutá nalepovací páska šířky 125 mm_x005F_x000d_
postupně budou uzavřeny úseky SO201, SO202 a SO203_x005F_x000d_
</t>
  </si>
  <si>
    <t xml:space="preserve">(2*3*0,125)*3</t>
  </si>
  <si>
    <t xml:space="preserve">915322</t>
  </si>
  <si>
    <t xml:space="preserve">VODOR DOPRAV ZNAČ Z FÓLIE DOČAS ODSTRANITEL - ODSTRANĚNÍ</t>
  </si>
  <si>
    <t xml:space="preserve">-200626771</t>
  </si>
  <si>
    <t xml:space="preserve">Poznámka k souboru cen:_x005F_x000d_
zahrnuje odstranění značení bez ohledu na způsob provedení (zatření, zbroušení) a odklizení vzniklé suti</t>
  </si>
  <si>
    <t xml:space="preserve">Poznámka k položce:_x005F_x000d_
příčná čára souvislá V5_x005F_x000d_
žlutá nalepovací páska šířky 125 mm_x005F_x000d_
postupně budou uzavřeny úseky SO201, SO202 a SO203</t>
  </si>
  <si>
    <t xml:space="preserve">916122</t>
  </si>
  <si>
    <t xml:space="preserve">DOPRAV SVĚTLO VÝSTRAŽ SOUPRAVA 3KS - MONTÁŽ S PŘESUNEM</t>
  </si>
  <si>
    <t xml:space="preserve">-1051462608</t>
  </si>
  <si>
    <t xml:space="preserve">Poznámka k souboru cen:_x005F_x000d_
položka zahrnuje: - přemístění zařízení z dočasné skládky a jeho osazení a montáž na místě určeném projektem - údržbu po celou dobu trvání funkce, náhradu zničených nebo ztracených kusů, nutnou opravu poškozených částí - napájení z baterie včetně záložní baterie</t>
  </si>
  <si>
    <t xml:space="preserve">Poznámka k položce:_x005F_x000d_
postupně budou uzavřeny úseky SO201, SO202 a SO203_x005F_x000d_
celková doba uzavirky 4 měsíce (120 dní)_x005F_x000d_
použito bude 6ks výstražných světel VS1 na jeden uzavřený úsek komunikace</t>
  </si>
  <si>
    <t xml:space="preserve">2*3</t>
  </si>
  <si>
    <t xml:space="preserve">916123</t>
  </si>
  <si>
    <t xml:space="preserve">DOPRAV SVĚTLO VÝSTRAŽ SOUPRAVA 3KS - DEMONTÁŽ</t>
  </si>
  <si>
    <t xml:space="preserve">2119809972</t>
  </si>
  <si>
    <t xml:space="preserve">Poznámka k souboru cen:_x005F_x000d_
Položka zahrnuje odstranění, demontáž a odklizení zařízení s odvozem na předepsané místo</t>
  </si>
  <si>
    <t xml:space="preserve">916129</t>
  </si>
  <si>
    <t xml:space="preserve">DOPRAV SVĚTLO VÝSTRAŽ SOUPRAVA 3KS - NÁJEMNÉ</t>
  </si>
  <si>
    <t xml:space="preserve">-113122831</t>
  </si>
  <si>
    <t xml:space="preserve">Poznámka k souboru cen:_x005F_x000d_
položka zahrnuje sazbu za pronájem zařízení. Počet měrných jednotek se určí jako součin počtu zařízení a počtu dní použití.</t>
  </si>
  <si>
    <t xml:space="preserve">2*30*4</t>
  </si>
  <si>
    <t xml:space="preserve">916152</t>
  </si>
  <si>
    <t xml:space="preserve">SEMAFOROVÁ PŘENOSNÁ SOUPRAVA - MONTÁŽ S PŘESUNEM</t>
  </si>
  <si>
    <t xml:space="preserve">-602785224</t>
  </si>
  <si>
    <t xml:space="preserve">Poznámka k položce:_x005F_x000d_
postupně budou uzavřeny úseky SO201, SO202 a SO203_x005F_x000d_
celková doba uzavirky 4 měsíce (120 dní)</t>
  </si>
  <si>
    <t xml:space="preserve">916153</t>
  </si>
  <si>
    <t xml:space="preserve">SEMAFOROVÁ PŘENOSNÁ SOUPRAVA - DEMONTÁŽ</t>
  </si>
  <si>
    <t xml:space="preserve">1788366250</t>
  </si>
  <si>
    <t xml:space="preserve">916159</t>
  </si>
  <si>
    <t xml:space="preserve">SEMAFOROVÁ PŘENOSNÁ SOUPRAVA - NÁJEMNÉ</t>
  </si>
  <si>
    <t xml:space="preserve">1070363213</t>
  </si>
  <si>
    <t xml:space="preserve">Poznámka k položce:_x005F_x000d_
postupně budou uzavřeny úseky SO201, SO202 a SO203_x005F_x000d_
celková doba uzavirky 4 měsíce (120 dní)_x005F_x000d_
</t>
  </si>
  <si>
    <t xml:space="preserve">1*30*4</t>
  </si>
  <si>
    <t xml:space="preserve">916312</t>
  </si>
  <si>
    <t xml:space="preserve">DOPRAVNÍ ZÁBRANY Z2 S FÓLIÍ TŘ 1 - MONTÁŽ S PŘESUNEM</t>
  </si>
  <si>
    <t xml:space="preserve">-651953275</t>
  </si>
  <si>
    <t xml:space="preserve">Poznámka k souboru cen:_x005F_x000d_
položka zahrnuje: - přemístění zařízení z dočasné skládky a jeho osazení a montáž na místě určeném projektem - údržbu po celou dobu trvání funkce, náhradu zničených nebo ztracených kusů, nutnou opravu poškozených částí</t>
  </si>
  <si>
    <t xml:space="preserve">Poznámka k položce:_x005F_x000d_
postupně budou uzavřeny úseky SO201, SO202 a SO203_x005F_x000d_
celková doba uzavirky 4 měsíce (120 dní)_x005F_x000d_
1ks příčné zábrany Z2</t>
  </si>
  <si>
    <t xml:space="preserve">1*3</t>
  </si>
  <si>
    <t xml:space="preserve">916313</t>
  </si>
  <si>
    <t xml:space="preserve">DOPRAVNÍ ZÁBRANY Z2 S FÓLIÍ TŘ 1 - DEMONTÁŽ</t>
  </si>
  <si>
    <t xml:space="preserve">1962329590</t>
  </si>
  <si>
    <t xml:space="preserve">916319</t>
  </si>
  <si>
    <t xml:space="preserve">DOPRAVNÍ ZÁBRANY Z2 - NÁJEMNÉ</t>
  </si>
  <si>
    <t xml:space="preserve">977766356</t>
  </si>
  <si>
    <t xml:space="preserve">916332</t>
  </si>
  <si>
    <t xml:space="preserve">SMĚROVACÍ DESKY Z4 JEDNOSTR S FÓLIÍ TŘ 1 - MONTÁŽ S PŘESUNEM</t>
  </si>
  <si>
    <t xml:space="preserve">-1921890388</t>
  </si>
  <si>
    <t xml:space="preserve">Poznámka k položce:_x005F_x000d_
postupně budou uzavřeny úseky SO201, SO202 a SO203_x005F_x000d_
celková doba uzavirky 4 měsíce (120 dní)_x005F_x000d_
3ks vodících desek Z4 na konci stavby</t>
  </si>
  <si>
    <t xml:space="preserve">3*3</t>
  </si>
  <si>
    <t xml:space="preserve">916333</t>
  </si>
  <si>
    <t xml:space="preserve">SMĚROVACÍ DESKY Z4 JEDNOSTR S FÓLIÍ TŘ 1 - DEMONTÁŽ</t>
  </si>
  <si>
    <t xml:space="preserve">74623873</t>
  </si>
  <si>
    <t xml:space="preserve">916339</t>
  </si>
  <si>
    <t xml:space="preserve">SMĚROVACÍ DESKY Z4 - NÁJEMNÉ</t>
  </si>
  <si>
    <t xml:space="preserve">-199511849</t>
  </si>
  <si>
    <t xml:space="preserve">3*30*4</t>
  </si>
  <si>
    <t xml:space="preserve">916712</t>
  </si>
  <si>
    <t xml:space="preserve">UPEVŇOVACÍ KONSTR - PODKLADNÍ DESKA POD 28KG - MONTÁŽ S PŘESUNEM</t>
  </si>
  <si>
    <t xml:space="preserve">-1389170020</t>
  </si>
  <si>
    <t xml:space="preserve">Poznámka k položce:_x005F_x000d_
postupně budou uzavřeny úseky SO201, SO202 a SO203_x005F_x000d_
celková doba uzavirky 4 měsíce (120 dní)_x005F_x000d_
pokladní desky pro:_x005F_x000d_
11ks pro sloupky pro dopravní značky_x005F_x000d_
2ks pro příčnou zábranu Z2_x005F_x000d_
3ks pro vodících desky Z4 na konci stavby</t>
  </si>
  <si>
    <t xml:space="preserve">916713</t>
  </si>
  <si>
    <t xml:space="preserve">UPEVŇOVACÍ KONSTR - PODKLADNÍ DESKA POD 28KG - DEMONTÁŽ</t>
  </si>
  <si>
    <t xml:space="preserve">428745412</t>
  </si>
  <si>
    <t xml:space="preserve">916719</t>
  </si>
  <si>
    <t xml:space="preserve">UPEVŇOVACÍ KONSTR - PODKLAD DESKA POD 28KG - NÁJEMNÉ</t>
  </si>
  <si>
    <t xml:space="preserve">-168951719</t>
  </si>
  <si>
    <t xml:space="preserve">((2*5+1)+2+3)*30*4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</si>
</sst>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41">
    <font>
      <sz val="8"/>
      <name val="Arial CE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800080"/>
      <name val="Arial CE"/>
      <family val="0"/>
      <charset val="1"/>
    </font>
    <font>
      <sz val="8"/>
      <color rgb="FF505050"/>
      <name val="Arial CE"/>
      <family val="0"/>
      <charset val="1"/>
    </font>
    <font>
      <sz val="8"/>
      <color rgb="FFFF0000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3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4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5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5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6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10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customFormat="false" ht="12" hidden="false" customHeight="true" outlineLevel="0" collapsed="false">
      <c r="B5" s="7"/>
      <c r="C5" s="8"/>
      <c r="D5" s="12" t="s">
        <v>12</v>
      </c>
      <c r="E5" s="8"/>
      <c r="F5" s="8"/>
      <c r="G5" s="8"/>
      <c r="H5" s="8"/>
      <c r="I5" s="8"/>
      <c r="J5" s="8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14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15</v>
      </c>
      <c r="E6" s="8"/>
      <c r="F6" s="8"/>
      <c r="G6" s="8"/>
      <c r="H6" s="8"/>
      <c r="I6" s="8"/>
      <c r="J6" s="8"/>
      <c r="K6" s="16" t="s">
        <v>16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17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18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19</v>
      </c>
      <c r="E8" s="8"/>
      <c r="F8" s="8"/>
      <c r="G8" s="8"/>
      <c r="H8" s="8"/>
      <c r="I8" s="8"/>
      <c r="J8" s="8"/>
      <c r="K8" s="18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21</v>
      </c>
      <c r="AL8" s="8"/>
      <c r="AM8" s="8"/>
      <c r="AN8" s="19" t="s">
        <v>22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24</v>
      </c>
      <c r="AL10" s="8"/>
      <c r="AM10" s="8"/>
      <c r="AN10" s="18"/>
      <c r="AO10" s="8"/>
      <c r="AP10" s="8"/>
      <c r="AQ10" s="8"/>
      <c r="AR10" s="6"/>
      <c r="BE10" s="14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8" t="s">
        <v>25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26</v>
      </c>
      <c r="AL11" s="8"/>
      <c r="AM11" s="8"/>
      <c r="AN11" s="18"/>
      <c r="AO11" s="8"/>
      <c r="AP11" s="8"/>
      <c r="AQ11" s="8"/>
      <c r="AR11" s="6"/>
      <c r="BE11" s="14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27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24</v>
      </c>
      <c r="AL13" s="8"/>
      <c r="AM13" s="8"/>
      <c r="AN13" s="20" t="s">
        <v>28</v>
      </c>
      <c r="AO13" s="8"/>
      <c r="AP13" s="8"/>
      <c r="AQ13" s="8"/>
      <c r="AR13" s="6"/>
      <c r="BE13" s="14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21" t="s">
        <v>28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26</v>
      </c>
      <c r="AL14" s="8"/>
      <c r="AM14" s="8"/>
      <c r="AN14" s="20" t="s">
        <v>28</v>
      </c>
      <c r="AO14" s="8"/>
      <c r="AP14" s="8"/>
      <c r="AQ14" s="8"/>
      <c r="AR14" s="6"/>
      <c r="BE14" s="14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29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24</v>
      </c>
      <c r="AL16" s="8"/>
      <c r="AM16" s="8"/>
      <c r="AN16" s="18"/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30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26</v>
      </c>
      <c r="AL17" s="8"/>
      <c r="AM17" s="8"/>
      <c r="AN17" s="18"/>
      <c r="AO17" s="8"/>
      <c r="AP17" s="8"/>
      <c r="AQ17" s="8"/>
      <c r="AR17" s="6"/>
      <c r="BE17" s="14"/>
      <c r="BS17" s="3" t="s">
        <v>31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24</v>
      </c>
      <c r="AL19" s="8"/>
      <c r="AM19" s="8"/>
      <c r="AN19" s="18"/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33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26</v>
      </c>
      <c r="AL20" s="8"/>
      <c r="AM20" s="8"/>
      <c r="AN20" s="18"/>
      <c r="AO20" s="8"/>
      <c r="AP20" s="8"/>
      <c r="AQ20" s="8"/>
      <c r="AR20" s="6"/>
      <c r="BE20" s="14"/>
      <c r="BS20" s="3" t="s">
        <v>31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16.5" hidden="false" customHeight="true" outlineLevel="0" collapsed="false">
      <c r="B23" s="7"/>
      <c r="C23" s="8"/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31" customFormat="true" ht="25.9" hidden="false" customHeight="true" outlineLevel="0" collapsed="false">
      <c r="A26" s="24"/>
      <c r="B26" s="25"/>
      <c r="C26" s="26"/>
      <c r="D26" s="27" t="s">
        <v>35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ROUND(AG94,2)</f>
        <v>90000</v>
      </c>
      <c r="AL26" s="29"/>
      <c r="AM26" s="29"/>
      <c r="AN26" s="29"/>
      <c r="AO26" s="29"/>
      <c r="AP26" s="26"/>
      <c r="AQ26" s="26"/>
      <c r="AR26" s="30"/>
      <c r="BE26" s="14"/>
    </row>
    <row r="27" s="31" customFormat="true" ht="6.95" hidden="false" customHeight="true" outlineLevel="0" collapsed="false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31" customFormat="true" ht="12.8" hidden="false" customHeight="false" outlineLevel="0" collapsed="false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2" t="s">
        <v>36</v>
      </c>
      <c r="M28" s="32"/>
      <c r="N28" s="32"/>
      <c r="O28" s="32"/>
      <c r="P28" s="32"/>
      <c r="Q28" s="26"/>
      <c r="R28" s="26"/>
      <c r="S28" s="26"/>
      <c r="T28" s="26"/>
      <c r="U28" s="26"/>
      <c r="V28" s="26"/>
      <c r="W28" s="32" t="s">
        <v>37</v>
      </c>
      <c r="X28" s="32"/>
      <c r="Y28" s="32"/>
      <c r="Z28" s="32"/>
      <c r="AA28" s="32"/>
      <c r="AB28" s="32"/>
      <c r="AC28" s="32"/>
      <c r="AD28" s="32"/>
      <c r="AE28" s="32"/>
      <c r="AF28" s="26"/>
      <c r="AG28" s="26"/>
      <c r="AH28" s="26"/>
      <c r="AI28" s="26"/>
      <c r="AJ28" s="26"/>
      <c r="AK28" s="32" t="s">
        <v>38</v>
      </c>
      <c r="AL28" s="32"/>
      <c r="AM28" s="32"/>
      <c r="AN28" s="32"/>
      <c r="AO28" s="32"/>
      <c r="AP28" s="26"/>
      <c r="AQ28" s="26"/>
      <c r="AR28" s="30"/>
      <c r="BE28" s="14"/>
    </row>
    <row r="29" s="33" customFormat="true" ht="14.4" hidden="false" customHeight="true" outlineLevel="0" collapsed="false">
      <c r="B29" s="34"/>
      <c r="C29" s="35"/>
      <c r="D29" s="17" t="s">
        <v>39</v>
      </c>
      <c r="E29" s="35"/>
      <c r="F29" s="17" t="s">
        <v>40</v>
      </c>
      <c r="G29" s="35"/>
      <c r="H29" s="35"/>
      <c r="I29" s="35"/>
      <c r="J29" s="35"/>
      <c r="K29" s="35"/>
      <c r="L29" s="36" t="n">
        <v>0.21</v>
      </c>
      <c r="M29" s="36"/>
      <c r="N29" s="36"/>
      <c r="O29" s="36"/>
      <c r="P29" s="36"/>
      <c r="Q29" s="35"/>
      <c r="R29" s="35"/>
      <c r="S29" s="35"/>
      <c r="T29" s="35"/>
      <c r="U29" s="35"/>
      <c r="V29" s="35"/>
      <c r="W29" s="37" t="n">
        <f aca="false">ROUND(AZ94, 2)</f>
        <v>90000</v>
      </c>
      <c r="X29" s="37"/>
      <c r="Y29" s="37"/>
      <c r="Z29" s="37"/>
      <c r="AA29" s="37"/>
      <c r="AB29" s="37"/>
      <c r="AC29" s="37"/>
      <c r="AD29" s="37"/>
      <c r="AE29" s="37"/>
      <c r="AF29" s="35"/>
      <c r="AG29" s="35"/>
      <c r="AH29" s="35"/>
      <c r="AI29" s="35"/>
      <c r="AJ29" s="35"/>
      <c r="AK29" s="37" t="n">
        <f aca="false">ROUND(AV94, 2)</f>
        <v>18900</v>
      </c>
      <c r="AL29" s="37"/>
      <c r="AM29" s="37"/>
      <c r="AN29" s="37"/>
      <c r="AO29" s="37"/>
      <c r="AP29" s="35"/>
      <c r="AQ29" s="35"/>
      <c r="AR29" s="38"/>
      <c r="BE29" s="14"/>
    </row>
    <row r="30" s="33" customFormat="true" ht="14.4" hidden="false" customHeight="true" outlineLevel="0" collapsed="false">
      <c r="B30" s="34"/>
      <c r="C30" s="35"/>
      <c r="D30" s="35"/>
      <c r="E30" s="35"/>
      <c r="F30" s="17" t="s">
        <v>41</v>
      </c>
      <c r="G30" s="35"/>
      <c r="H30" s="35"/>
      <c r="I30" s="35"/>
      <c r="J30" s="35"/>
      <c r="K30" s="35"/>
      <c r="L30" s="36" t="n">
        <v>0.15</v>
      </c>
      <c r="M30" s="36"/>
      <c r="N30" s="36"/>
      <c r="O30" s="36"/>
      <c r="P30" s="36"/>
      <c r="Q30" s="35"/>
      <c r="R30" s="35"/>
      <c r="S30" s="35"/>
      <c r="T30" s="35"/>
      <c r="U30" s="35"/>
      <c r="V30" s="35"/>
      <c r="W30" s="37" t="n">
        <f aca="false">ROUND(BA94, 2)</f>
        <v>0</v>
      </c>
      <c r="X30" s="37"/>
      <c r="Y30" s="37"/>
      <c r="Z30" s="37"/>
      <c r="AA30" s="37"/>
      <c r="AB30" s="37"/>
      <c r="AC30" s="37"/>
      <c r="AD30" s="37"/>
      <c r="AE30" s="37"/>
      <c r="AF30" s="35"/>
      <c r="AG30" s="35"/>
      <c r="AH30" s="35"/>
      <c r="AI30" s="35"/>
      <c r="AJ30" s="35"/>
      <c r="AK30" s="37" t="n">
        <f aca="false">ROUND(AW94, 2)</f>
        <v>0</v>
      </c>
      <c r="AL30" s="37"/>
      <c r="AM30" s="37"/>
      <c r="AN30" s="37"/>
      <c r="AO30" s="37"/>
      <c r="AP30" s="35"/>
      <c r="AQ30" s="35"/>
      <c r="AR30" s="38"/>
      <c r="BE30" s="14"/>
    </row>
    <row r="31" s="33" customFormat="true" ht="14.4" hidden="true" customHeight="true" outlineLevel="0" collapsed="false">
      <c r="B31" s="34"/>
      <c r="C31" s="35"/>
      <c r="D31" s="35"/>
      <c r="E31" s="35"/>
      <c r="F31" s="17" t="s">
        <v>42</v>
      </c>
      <c r="G31" s="35"/>
      <c r="H31" s="35"/>
      <c r="I31" s="35"/>
      <c r="J31" s="35"/>
      <c r="K31" s="35"/>
      <c r="L31" s="36" t="n">
        <v>0.21</v>
      </c>
      <c r="M31" s="36"/>
      <c r="N31" s="36"/>
      <c r="O31" s="36"/>
      <c r="P31" s="36"/>
      <c r="Q31" s="35"/>
      <c r="R31" s="35"/>
      <c r="S31" s="35"/>
      <c r="T31" s="35"/>
      <c r="U31" s="35"/>
      <c r="V31" s="35"/>
      <c r="W31" s="37" t="n">
        <f aca="false">ROUND(BB94, 2)</f>
        <v>0</v>
      </c>
      <c r="X31" s="37"/>
      <c r="Y31" s="37"/>
      <c r="Z31" s="37"/>
      <c r="AA31" s="37"/>
      <c r="AB31" s="37"/>
      <c r="AC31" s="37"/>
      <c r="AD31" s="37"/>
      <c r="AE31" s="37"/>
      <c r="AF31" s="35"/>
      <c r="AG31" s="35"/>
      <c r="AH31" s="35"/>
      <c r="AI31" s="35"/>
      <c r="AJ31" s="35"/>
      <c r="AK31" s="37" t="n">
        <v>0</v>
      </c>
      <c r="AL31" s="37"/>
      <c r="AM31" s="37"/>
      <c r="AN31" s="37"/>
      <c r="AO31" s="37"/>
      <c r="AP31" s="35"/>
      <c r="AQ31" s="35"/>
      <c r="AR31" s="38"/>
      <c r="BE31" s="14"/>
    </row>
    <row r="32" s="33" customFormat="true" ht="14.4" hidden="true" customHeight="true" outlineLevel="0" collapsed="false">
      <c r="B32" s="34"/>
      <c r="C32" s="35"/>
      <c r="D32" s="35"/>
      <c r="E32" s="35"/>
      <c r="F32" s="17" t="s">
        <v>43</v>
      </c>
      <c r="G32" s="35"/>
      <c r="H32" s="35"/>
      <c r="I32" s="35"/>
      <c r="J32" s="35"/>
      <c r="K32" s="35"/>
      <c r="L32" s="36" t="n">
        <v>0.15</v>
      </c>
      <c r="M32" s="36"/>
      <c r="N32" s="36"/>
      <c r="O32" s="36"/>
      <c r="P32" s="36"/>
      <c r="Q32" s="35"/>
      <c r="R32" s="35"/>
      <c r="S32" s="35"/>
      <c r="T32" s="35"/>
      <c r="U32" s="35"/>
      <c r="V32" s="35"/>
      <c r="W32" s="37" t="n">
        <f aca="false">ROUND(BC94, 2)</f>
        <v>0</v>
      </c>
      <c r="X32" s="37"/>
      <c r="Y32" s="37"/>
      <c r="Z32" s="37"/>
      <c r="AA32" s="37"/>
      <c r="AB32" s="37"/>
      <c r="AC32" s="37"/>
      <c r="AD32" s="37"/>
      <c r="AE32" s="37"/>
      <c r="AF32" s="35"/>
      <c r="AG32" s="35"/>
      <c r="AH32" s="35"/>
      <c r="AI32" s="35"/>
      <c r="AJ32" s="35"/>
      <c r="AK32" s="37" t="n">
        <v>0</v>
      </c>
      <c r="AL32" s="37"/>
      <c r="AM32" s="37"/>
      <c r="AN32" s="37"/>
      <c r="AO32" s="37"/>
      <c r="AP32" s="35"/>
      <c r="AQ32" s="35"/>
      <c r="AR32" s="38"/>
      <c r="BE32" s="14"/>
    </row>
    <row r="33" s="33" customFormat="true" ht="14.4" hidden="true" customHeight="true" outlineLevel="0" collapsed="false">
      <c r="B33" s="34"/>
      <c r="C33" s="35"/>
      <c r="D33" s="35"/>
      <c r="E33" s="35"/>
      <c r="F33" s="17" t="s">
        <v>44</v>
      </c>
      <c r="G33" s="35"/>
      <c r="H33" s="35"/>
      <c r="I33" s="35"/>
      <c r="J33" s="35"/>
      <c r="K33" s="35"/>
      <c r="L33" s="36" t="n">
        <v>0</v>
      </c>
      <c r="M33" s="36"/>
      <c r="N33" s="36"/>
      <c r="O33" s="36"/>
      <c r="P33" s="36"/>
      <c r="Q33" s="35"/>
      <c r="R33" s="35"/>
      <c r="S33" s="35"/>
      <c r="T33" s="35"/>
      <c r="U33" s="35"/>
      <c r="V33" s="35"/>
      <c r="W33" s="37" t="n">
        <f aca="false"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5"/>
      <c r="AG33" s="35"/>
      <c r="AH33" s="35"/>
      <c r="AI33" s="35"/>
      <c r="AJ33" s="35"/>
      <c r="AK33" s="37" t="n">
        <v>0</v>
      </c>
      <c r="AL33" s="37"/>
      <c r="AM33" s="37"/>
      <c r="AN33" s="37"/>
      <c r="AO33" s="37"/>
      <c r="AP33" s="35"/>
      <c r="AQ33" s="35"/>
      <c r="AR33" s="38"/>
      <c r="BE33" s="14"/>
    </row>
    <row r="34" s="31" customFormat="true" ht="6.95" hidden="false" customHeight="true" outlineLevel="0" collapsed="false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4"/>
    </row>
    <row r="35" s="31" customFormat="true" ht="25.9" hidden="false" customHeight="true" outlineLevel="0" collapsed="false">
      <c r="A35" s="24"/>
      <c r="B35" s="25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43" t="s">
        <v>47</v>
      </c>
      <c r="Y35" s="43"/>
      <c r="Z35" s="43"/>
      <c r="AA35" s="43"/>
      <c r="AB35" s="43"/>
      <c r="AC35" s="41"/>
      <c r="AD35" s="41"/>
      <c r="AE35" s="41"/>
      <c r="AF35" s="41"/>
      <c r="AG35" s="41"/>
      <c r="AH35" s="41"/>
      <c r="AI35" s="41"/>
      <c r="AJ35" s="41"/>
      <c r="AK35" s="44" t="n">
        <f aca="false">SUM(AK26:AK33)</f>
        <v>108900</v>
      </c>
      <c r="AL35" s="44"/>
      <c r="AM35" s="44"/>
      <c r="AN35" s="44"/>
      <c r="AO35" s="44"/>
      <c r="AP35" s="39"/>
      <c r="AQ35" s="39"/>
      <c r="AR35" s="30"/>
      <c r="BE35" s="24"/>
    </row>
    <row r="36" s="31" customFormat="true" ht="6.95" hidden="false" customHeight="true" outlineLevel="0" collapsed="false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s="31" customFormat="true" ht="14.4" hidden="false" customHeight="true" outlineLevel="0" collapsed="false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  <c r="BE37" s="24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31" customFormat="true" ht="14.4" hidden="false" customHeight="true" outlineLevel="0" collapsed="false">
      <c r="B49" s="45"/>
      <c r="C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31" customFormat="true" ht="12.8" hidden="false" customHeight="false" outlineLevel="0" collapsed="false">
      <c r="A60" s="24"/>
      <c r="B60" s="25"/>
      <c r="C60" s="26"/>
      <c r="D60" s="50" t="s">
        <v>50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50" t="s">
        <v>51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50" t="s">
        <v>50</v>
      </c>
      <c r="AI60" s="28"/>
      <c r="AJ60" s="28"/>
      <c r="AK60" s="28"/>
      <c r="AL60" s="28"/>
      <c r="AM60" s="50" t="s">
        <v>51</v>
      </c>
      <c r="AN60" s="28"/>
      <c r="AO60" s="28"/>
      <c r="AP60" s="26"/>
      <c r="AQ60" s="26"/>
      <c r="AR60" s="30"/>
      <c r="BE60" s="24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31" customFormat="true" ht="12.8" hidden="false" customHeight="false" outlineLevel="0" collapsed="false">
      <c r="A64" s="24"/>
      <c r="B64" s="25"/>
      <c r="C64" s="26"/>
      <c r="D64" s="47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53</v>
      </c>
      <c r="AI64" s="51"/>
      <c r="AJ64" s="51"/>
      <c r="AK64" s="51"/>
      <c r="AL64" s="51"/>
      <c r="AM64" s="51"/>
      <c r="AN64" s="51"/>
      <c r="AO64" s="51"/>
      <c r="AP64" s="26"/>
      <c r="AQ64" s="26"/>
      <c r="AR64" s="30"/>
      <c r="BE64" s="24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31" customFormat="true" ht="12.8" hidden="false" customHeight="false" outlineLevel="0" collapsed="false">
      <c r="A75" s="24"/>
      <c r="B75" s="25"/>
      <c r="C75" s="26"/>
      <c r="D75" s="50" t="s">
        <v>50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50" t="s">
        <v>51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50" t="s">
        <v>50</v>
      </c>
      <c r="AI75" s="28"/>
      <c r="AJ75" s="28"/>
      <c r="AK75" s="28"/>
      <c r="AL75" s="28"/>
      <c r="AM75" s="50" t="s">
        <v>51</v>
      </c>
      <c r="AN75" s="28"/>
      <c r="AO75" s="28"/>
      <c r="AP75" s="26"/>
      <c r="AQ75" s="26"/>
      <c r="AR75" s="30"/>
      <c r="BE75" s="24"/>
    </row>
    <row r="76" s="31" customFormat="true" ht="12.8" hidden="false" customHeight="false" outlineLevel="0" collapsed="false">
      <c r="A76" s="2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  <c r="BE76" s="24"/>
    </row>
    <row r="77" s="31" customFormat="true" ht="6.95" hidden="false" customHeight="true" outlineLevel="0" collapsed="false">
      <c r="A77" s="2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0"/>
      <c r="BE77" s="24"/>
    </row>
    <row r="81" s="31" customFormat="true" ht="6.95" hidden="false" customHeight="true" outlineLevel="0" collapsed="false">
      <c r="A81" s="2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0"/>
      <c r="BE81" s="24"/>
    </row>
    <row r="82" s="31" customFormat="true" ht="24.95" hidden="false" customHeight="true" outlineLevel="0" collapsed="false">
      <c r="A82" s="24"/>
      <c r="B82" s="25"/>
      <c r="C82" s="9" t="s">
        <v>54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  <c r="B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  <c r="BE83" s="24"/>
    </row>
    <row r="84" s="56" customFormat="true" ht="12" hidden="false" customHeight="true" outlineLevel="0" collapsed="false">
      <c r="B84" s="57"/>
      <c r="C84" s="17" t="s">
        <v>12</v>
      </c>
      <c r="D84" s="58"/>
      <c r="E84" s="58"/>
      <c r="F84" s="58"/>
      <c r="G84" s="58"/>
      <c r="H84" s="58"/>
      <c r="I84" s="58"/>
      <c r="J84" s="58"/>
      <c r="K84" s="58"/>
      <c r="L84" s="58" t="str">
        <f aca="false">K5</f>
        <v>kar003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="60" customFormat="true" ht="36.95" hidden="false" customHeight="true" outlineLevel="0" collapsed="false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64" t="str">
        <f aca="false">K6</f>
        <v>II/116 před obcí Karlštejn, nestabilní skalní masiv</v>
      </c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3"/>
      <c r="AQ85" s="63"/>
      <c r="AR85" s="65"/>
    </row>
    <row r="86" s="31" customFormat="true" ht="6.95" hidden="false" customHeight="true" outlineLevel="0" collapsed="false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  <c r="BE86" s="24"/>
    </row>
    <row r="87" s="31" customFormat="true" ht="12" hidden="false" customHeight="true" outlineLevel="0" collapsed="false">
      <c r="A87" s="24"/>
      <c r="B87" s="25"/>
      <c r="C87" s="17" t="s">
        <v>19</v>
      </c>
      <c r="D87" s="26"/>
      <c r="E87" s="26"/>
      <c r="F87" s="26"/>
      <c r="G87" s="26"/>
      <c r="H87" s="26"/>
      <c r="I87" s="26"/>
      <c r="J87" s="26"/>
      <c r="K87" s="26"/>
      <c r="L87" s="66" t="str">
        <f aca="false">IF(K8="","",K8)</f>
        <v>Karlštejn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7" t="s">
        <v>21</v>
      </c>
      <c r="AJ87" s="26"/>
      <c r="AK87" s="26"/>
      <c r="AL87" s="26"/>
      <c r="AM87" s="67" t="str">
        <f aca="false">IF(AN8= "","",AN8)</f>
        <v>18. 5. 2021</v>
      </c>
      <c r="AN87" s="67"/>
      <c r="AO87" s="26"/>
      <c r="AP87" s="26"/>
      <c r="AQ87" s="26"/>
      <c r="AR87" s="30"/>
      <c r="B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  <c r="BE88" s="24"/>
    </row>
    <row r="89" s="31" customFormat="true" ht="15.15" hidden="false" customHeight="true" outlineLevel="0" collapsed="false">
      <c r="A89" s="24"/>
      <c r="B89" s="25"/>
      <c r="C89" s="17" t="s">
        <v>23</v>
      </c>
      <c r="D89" s="26"/>
      <c r="E89" s="26"/>
      <c r="F89" s="26"/>
      <c r="G89" s="26"/>
      <c r="H89" s="26"/>
      <c r="I89" s="26"/>
      <c r="J89" s="26"/>
      <c r="K89" s="26"/>
      <c r="L89" s="58" t="str">
        <f aca="false">IF(E11= "","",E11)</f>
        <v>Krajská správa a údržba silnic Středočeského kraje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7" t="s">
        <v>29</v>
      </c>
      <c r="AJ89" s="26"/>
      <c r="AK89" s="26"/>
      <c r="AL89" s="26"/>
      <c r="AM89" s="68" t="str">
        <f aca="false">IF(E17="","",E17)</f>
        <v>GeoTec-GS, a.s.</v>
      </c>
      <c r="AN89" s="68"/>
      <c r="AO89" s="68"/>
      <c r="AP89" s="68"/>
      <c r="AQ89" s="26"/>
      <c r="AR89" s="30"/>
      <c r="AS89" s="69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24"/>
    </row>
    <row r="90" s="31" customFormat="true" ht="15.15" hidden="false" customHeight="true" outlineLevel="0" collapsed="false">
      <c r="A90" s="24"/>
      <c r="B90" s="25"/>
      <c r="C90" s="17" t="s">
        <v>27</v>
      </c>
      <c r="D90" s="26"/>
      <c r="E90" s="26"/>
      <c r="F90" s="26"/>
      <c r="G90" s="26"/>
      <c r="H90" s="26"/>
      <c r="I90" s="26"/>
      <c r="J90" s="26"/>
      <c r="K90" s="26"/>
      <c r="L90" s="58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7" t="s">
        <v>32</v>
      </c>
      <c r="AJ90" s="26"/>
      <c r="AK90" s="26"/>
      <c r="AL90" s="26"/>
      <c r="AM90" s="68" t="str">
        <f aca="false">IF(E20="","",E20)</f>
        <v>Ing. Komárek Martin</v>
      </c>
      <c r="AN90" s="68"/>
      <c r="AO90" s="68"/>
      <c r="AP90" s="68"/>
      <c r="AQ90" s="26"/>
      <c r="AR90" s="30"/>
      <c r="AS90" s="69"/>
      <c r="AT90" s="69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24"/>
    </row>
    <row r="91" s="31" customFormat="true" ht="10.8" hidden="false" customHeight="true" outlineLevel="0" collapsed="false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69"/>
      <c r="AT91" s="69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24"/>
    </row>
    <row r="92" s="31" customFormat="true" ht="29.3" hidden="false" customHeight="true" outlineLevel="0" collapsed="false">
      <c r="A92" s="24"/>
      <c r="B92" s="25"/>
      <c r="C92" s="76" t="s">
        <v>56</v>
      </c>
      <c r="D92" s="76"/>
      <c r="E92" s="76"/>
      <c r="F92" s="76"/>
      <c r="G92" s="76"/>
      <c r="H92" s="77"/>
      <c r="I92" s="78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9" t="s">
        <v>58</v>
      </c>
      <c r="AH92" s="79"/>
      <c r="AI92" s="79"/>
      <c r="AJ92" s="79"/>
      <c r="AK92" s="79"/>
      <c r="AL92" s="79"/>
      <c r="AM92" s="79"/>
      <c r="AN92" s="80" t="s">
        <v>59</v>
      </c>
      <c r="AO92" s="80"/>
      <c r="AP92" s="80"/>
      <c r="AQ92" s="81" t="s">
        <v>60</v>
      </c>
      <c r="AR92" s="30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24"/>
    </row>
    <row r="93" s="31" customFormat="true" ht="10.8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24"/>
    </row>
    <row r="94" s="88" customFormat="true" ht="32.4" hidden="false" customHeight="true" outlineLevel="0" collapsed="false"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 t="n">
        <f aca="false">ROUND(SUM(AG95:AG100),2)</f>
        <v>90000</v>
      </c>
      <c r="AH94" s="92"/>
      <c r="AI94" s="92"/>
      <c r="AJ94" s="92"/>
      <c r="AK94" s="92"/>
      <c r="AL94" s="92"/>
      <c r="AM94" s="92"/>
      <c r="AN94" s="93" t="n">
        <f aca="false">SUM(AG94,AT94)</f>
        <v>108900</v>
      </c>
      <c r="AO94" s="93"/>
      <c r="AP94" s="93"/>
      <c r="AQ94" s="94"/>
      <c r="AR94" s="95"/>
      <c r="AS94" s="96" t="n">
        <f aca="false">ROUND(SUM(AS95:AS100),2)</f>
        <v>0</v>
      </c>
      <c r="AT94" s="97" t="n">
        <f aca="false">ROUND(SUM(AV94:AW94),2)</f>
        <v>18900</v>
      </c>
      <c r="AU94" s="98" t="n">
        <f aca="false">ROUND(SUM(AU95:AU100),5)</f>
        <v>0</v>
      </c>
      <c r="AV94" s="97" t="n">
        <f aca="false">ROUND(AZ94*L29,2)</f>
        <v>18900</v>
      </c>
      <c r="AW94" s="97" t="n">
        <f aca="false">ROUND(BA94*L30,2)</f>
        <v>0</v>
      </c>
      <c r="AX94" s="97" t="n">
        <f aca="false">ROUND(BB94*L29,2)</f>
        <v>0</v>
      </c>
      <c r="AY94" s="97" t="n">
        <f aca="false">ROUND(BC94*L30,2)</f>
        <v>0</v>
      </c>
      <c r="AZ94" s="97" t="n">
        <f aca="false">ROUND(SUM(AZ95:AZ100),2)</f>
        <v>90000</v>
      </c>
      <c r="BA94" s="97" t="n">
        <f aca="false">ROUND(SUM(BA95:BA100),2)</f>
        <v>0</v>
      </c>
      <c r="BB94" s="97" t="n">
        <f aca="false">ROUND(SUM(BB95:BB100),2)</f>
        <v>0</v>
      </c>
      <c r="BC94" s="97" t="n">
        <f aca="false">ROUND(SUM(BC95:BC100),2)</f>
        <v>0</v>
      </c>
      <c r="BD94" s="99" t="n">
        <f aca="false">ROUND(SUM(BD95:BD100),2)</f>
        <v>0</v>
      </c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/>
    </row>
    <row r="95" s="114" customFormat="true" ht="24.75" hidden="false" customHeight="true" outlineLevel="0" collapsed="false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 t="n">
        <f aca="false">'KAR VON-0 - Všeobecné a o...'!J30</f>
        <v>0</v>
      </c>
      <c r="AH95" s="107"/>
      <c r="AI95" s="107"/>
      <c r="AJ95" s="107"/>
      <c r="AK95" s="107"/>
      <c r="AL95" s="107"/>
      <c r="AM95" s="107"/>
      <c r="AN95" s="107" t="n">
        <f aca="false">SUM(AG95,AT95)</f>
        <v>0</v>
      </c>
      <c r="AO95" s="107"/>
      <c r="AP95" s="107"/>
      <c r="AQ95" s="108" t="s">
        <v>82</v>
      </c>
      <c r="AR95" s="109"/>
      <c r="AS95" s="110" t="n">
        <v>0</v>
      </c>
      <c r="AT95" s="111" t="n">
        <f aca="false">ROUND(SUM(AV95:AW95),2)</f>
        <v>0</v>
      </c>
      <c r="AU95" s="112" t="n">
        <f aca="false">'KAR VON-0 - Všeobecné a o...'!P117</f>
        <v>0</v>
      </c>
      <c r="AV95" s="111" t="n">
        <f aca="false">'KAR VON-0 - Všeobecné a o...'!J33</f>
        <v>0</v>
      </c>
      <c r="AW95" s="111" t="n">
        <f aca="false">'KAR VON-0 - Všeobecné a o...'!J34</f>
        <v>0</v>
      </c>
      <c r="AX95" s="111" t="n">
        <f aca="false">'KAR VON-0 - Všeobecné a o...'!J35</f>
        <v>0</v>
      </c>
      <c r="AY95" s="111" t="n">
        <f aca="false">'KAR VON-0 - Všeobecné a o...'!J36</f>
        <v>0</v>
      </c>
      <c r="AZ95" s="111" t="n">
        <f aca="false">'KAR VON-0 - Všeobecné a o...'!F33</f>
        <v>0</v>
      </c>
      <c r="BA95" s="111" t="n">
        <f aca="false">'KAR VON-0 - Všeobecné a o...'!F34</f>
        <v>0</v>
      </c>
      <c r="BB95" s="111" t="n">
        <f aca="false">'KAR VON-0 - Všeobecné a o...'!F35</f>
        <v>0</v>
      </c>
      <c r="BC95" s="111" t="n">
        <f aca="false">'KAR VON-0 - Všeobecné a o...'!F36</f>
        <v>0</v>
      </c>
      <c r="BD95" s="113" t="n">
        <f aca="false">'KAR VON-0 - Všeobecné a o...'!F37</f>
        <v>0</v>
      </c>
      <c r="BT95" s="115" t="s">
        <v>83</v>
      </c>
      <c r="BV95" s="115" t="s">
        <v>77</v>
      </c>
      <c r="BW95" s="115" t="s">
        <v>84</v>
      </c>
      <c r="BX95" s="115" t="s">
        <v>4</v>
      </c>
      <c r="CL95" s="115"/>
      <c r="CM95" s="115" t="s">
        <v>85</v>
      </c>
    </row>
    <row r="96" s="114" customFormat="true" ht="24.75" hidden="false" customHeight="true" outlineLevel="0" collapsed="false">
      <c r="A96" s="102" t="s">
        <v>79</v>
      </c>
      <c r="B96" s="103"/>
      <c r="C96" s="104"/>
      <c r="D96" s="105" t="s">
        <v>86</v>
      </c>
      <c r="E96" s="105"/>
      <c r="F96" s="105"/>
      <c r="G96" s="105"/>
      <c r="H96" s="105"/>
      <c r="I96" s="106"/>
      <c r="J96" s="105" t="s">
        <v>87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 t="n">
        <f aca="false">'KAR201-0 - SO 201 - Skaln...'!J30</f>
        <v>0</v>
      </c>
      <c r="AH96" s="107"/>
      <c r="AI96" s="107"/>
      <c r="AJ96" s="107"/>
      <c r="AK96" s="107"/>
      <c r="AL96" s="107"/>
      <c r="AM96" s="107"/>
      <c r="AN96" s="107" t="n">
        <f aca="false">SUM(AG96,AT96)</f>
        <v>0</v>
      </c>
      <c r="AO96" s="107"/>
      <c r="AP96" s="107"/>
      <c r="AQ96" s="108" t="s">
        <v>82</v>
      </c>
      <c r="AR96" s="109"/>
      <c r="AS96" s="110" t="n">
        <v>0</v>
      </c>
      <c r="AT96" s="111" t="n">
        <f aca="false">ROUND(SUM(AV96:AW96),2)</f>
        <v>0</v>
      </c>
      <c r="AU96" s="112" t="n">
        <f aca="false">'KAR201-0 - SO 201 - Skaln...'!P121</f>
        <v>0</v>
      </c>
      <c r="AV96" s="111" t="n">
        <f aca="false">'KAR201-0 - SO 201 - Skaln...'!J33</f>
        <v>0</v>
      </c>
      <c r="AW96" s="111" t="n">
        <f aca="false">'KAR201-0 - SO 201 - Skaln...'!J34</f>
        <v>0</v>
      </c>
      <c r="AX96" s="111" t="n">
        <f aca="false">'KAR201-0 - SO 201 - Skaln...'!J35</f>
        <v>0</v>
      </c>
      <c r="AY96" s="111" t="n">
        <f aca="false">'KAR201-0 - SO 201 - Skaln...'!J36</f>
        <v>0</v>
      </c>
      <c r="AZ96" s="111" t="n">
        <f aca="false">'KAR201-0 - SO 201 - Skaln...'!F33</f>
        <v>0</v>
      </c>
      <c r="BA96" s="111" t="n">
        <f aca="false">'KAR201-0 - SO 201 - Skaln...'!F34</f>
        <v>0</v>
      </c>
      <c r="BB96" s="111" t="n">
        <f aca="false">'KAR201-0 - SO 201 - Skaln...'!F35</f>
        <v>0</v>
      </c>
      <c r="BC96" s="111" t="n">
        <f aca="false">'KAR201-0 - SO 201 - Skaln...'!F36</f>
        <v>0</v>
      </c>
      <c r="BD96" s="113" t="n">
        <f aca="false">'KAR201-0 - SO 201 - Skaln...'!F37</f>
        <v>0</v>
      </c>
      <c r="BT96" s="115" t="s">
        <v>83</v>
      </c>
      <c r="BV96" s="115" t="s">
        <v>77</v>
      </c>
      <c r="BW96" s="115" t="s">
        <v>88</v>
      </c>
      <c r="BX96" s="115" t="s">
        <v>4</v>
      </c>
      <c r="CL96" s="115"/>
      <c r="CM96" s="115" t="s">
        <v>85</v>
      </c>
    </row>
    <row r="97" s="114" customFormat="true" ht="24.75" hidden="false" customHeight="true" outlineLevel="0" collapsed="false">
      <c r="A97" s="102" t="s">
        <v>79</v>
      </c>
      <c r="B97" s="103"/>
      <c r="C97" s="104"/>
      <c r="D97" s="105" t="s">
        <v>89</v>
      </c>
      <c r="E97" s="105"/>
      <c r="F97" s="105"/>
      <c r="G97" s="105"/>
      <c r="H97" s="105"/>
      <c r="I97" s="106"/>
      <c r="J97" s="105" t="s">
        <v>90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 t="n">
        <f aca="false">'KAR202-0 - SO 202 - Skaln...'!J30</f>
        <v>0</v>
      </c>
      <c r="AH97" s="107"/>
      <c r="AI97" s="107"/>
      <c r="AJ97" s="107"/>
      <c r="AK97" s="107"/>
      <c r="AL97" s="107"/>
      <c r="AM97" s="107"/>
      <c r="AN97" s="107" t="n">
        <f aca="false">SUM(AG97,AT97)</f>
        <v>0</v>
      </c>
      <c r="AO97" s="107"/>
      <c r="AP97" s="107"/>
      <c r="AQ97" s="108" t="s">
        <v>82</v>
      </c>
      <c r="AR97" s="109"/>
      <c r="AS97" s="110" t="n">
        <v>0</v>
      </c>
      <c r="AT97" s="111" t="n">
        <f aca="false">ROUND(SUM(AV97:AW97),2)</f>
        <v>0</v>
      </c>
      <c r="AU97" s="112" t="n">
        <f aca="false">'KAR202-0 - SO 202 - Skaln...'!P124</f>
        <v>0</v>
      </c>
      <c r="AV97" s="111" t="n">
        <f aca="false">'KAR202-0 - SO 202 - Skaln...'!J33</f>
        <v>0</v>
      </c>
      <c r="AW97" s="111" t="n">
        <f aca="false">'KAR202-0 - SO 202 - Skaln...'!J34</f>
        <v>0</v>
      </c>
      <c r="AX97" s="111" t="n">
        <f aca="false">'KAR202-0 - SO 202 - Skaln...'!J35</f>
        <v>0</v>
      </c>
      <c r="AY97" s="111" t="n">
        <f aca="false">'KAR202-0 - SO 202 - Skaln...'!J36</f>
        <v>0</v>
      </c>
      <c r="AZ97" s="111" t="n">
        <f aca="false">'KAR202-0 - SO 202 - Skaln...'!F33</f>
        <v>0</v>
      </c>
      <c r="BA97" s="111" t="n">
        <f aca="false">'KAR202-0 - SO 202 - Skaln...'!F34</f>
        <v>0</v>
      </c>
      <c r="BB97" s="111" t="n">
        <f aca="false">'KAR202-0 - SO 202 - Skaln...'!F35</f>
        <v>0</v>
      </c>
      <c r="BC97" s="111" t="n">
        <f aca="false">'KAR202-0 - SO 202 - Skaln...'!F36</f>
        <v>0</v>
      </c>
      <c r="BD97" s="113" t="n">
        <f aca="false">'KAR202-0 - SO 202 - Skaln...'!F37</f>
        <v>0</v>
      </c>
      <c r="BT97" s="115" t="s">
        <v>83</v>
      </c>
      <c r="BV97" s="115" t="s">
        <v>77</v>
      </c>
      <c r="BW97" s="115" t="s">
        <v>91</v>
      </c>
      <c r="BX97" s="115" t="s">
        <v>4</v>
      </c>
      <c r="CL97" s="115"/>
      <c r="CM97" s="115" t="s">
        <v>85</v>
      </c>
    </row>
    <row r="98" s="114" customFormat="true" ht="24.75" hidden="false" customHeight="true" outlineLevel="0" collapsed="false">
      <c r="A98" s="102" t="s">
        <v>79</v>
      </c>
      <c r="B98" s="103"/>
      <c r="C98" s="104"/>
      <c r="D98" s="105" t="s">
        <v>92</v>
      </c>
      <c r="E98" s="105"/>
      <c r="F98" s="105"/>
      <c r="G98" s="105"/>
      <c r="H98" s="105"/>
      <c r="I98" s="106"/>
      <c r="J98" s="105" t="s">
        <v>93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 t="n">
        <f aca="false">'KAR203-0 - SO 203 - Skaln...'!J30</f>
        <v>0</v>
      </c>
      <c r="AH98" s="107"/>
      <c r="AI98" s="107"/>
      <c r="AJ98" s="107"/>
      <c r="AK98" s="107"/>
      <c r="AL98" s="107"/>
      <c r="AM98" s="107"/>
      <c r="AN98" s="107" t="n">
        <f aca="false">SUM(AG98,AT98)</f>
        <v>0</v>
      </c>
      <c r="AO98" s="107"/>
      <c r="AP98" s="107"/>
      <c r="AQ98" s="108" t="s">
        <v>82</v>
      </c>
      <c r="AR98" s="109"/>
      <c r="AS98" s="110" t="n">
        <v>0</v>
      </c>
      <c r="AT98" s="111" t="n">
        <f aca="false">ROUND(SUM(AV98:AW98),2)</f>
        <v>0</v>
      </c>
      <c r="AU98" s="112" t="n">
        <f aca="false">'KAR203-0 - SO 203 - Skaln...'!P122</f>
        <v>0</v>
      </c>
      <c r="AV98" s="111" t="n">
        <f aca="false">'KAR203-0 - SO 203 - Skaln...'!J33</f>
        <v>0</v>
      </c>
      <c r="AW98" s="111" t="n">
        <f aca="false">'KAR203-0 - SO 203 - Skaln...'!J34</f>
        <v>0</v>
      </c>
      <c r="AX98" s="111" t="n">
        <f aca="false">'KAR203-0 - SO 203 - Skaln...'!J35</f>
        <v>0</v>
      </c>
      <c r="AY98" s="111" t="n">
        <f aca="false">'KAR203-0 - SO 203 - Skaln...'!J36</f>
        <v>0</v>
      </c>
      <c r="AZ98" s="111" t="n">
        <f aca="false">'KAR203-0 - SO 203 - Skaln...'!F33</f>
        <v>0</v>
      </c>
      <c r="BA98" s="111" t="n">
        <f aca="false">'KAR203-0 - SO 203 - Skaln...'!F34</f>
        <v>0</v>
      </c>
      <c r="BB98" s="111" t="n">
        <f aca="false">'KAR203-0 - SO 203 - Skaln...'!F35</f>
        <v>0</v>
      </c>
      <c r="BC98" s="111" t="n">
        <f aca="false">'KAR203-0 - SO 203 - Skaln...'!F36</f>
        <v>0</v>
      </c>
      <c r="BD98" s="113" t="n">
        <f aca="false">'KAR203-0 - SO 203 - Skaln...'!F37</f>
        <v>0</v>
      </c>
      <c r="BT98" s="115" t="s">
        <v>83</v>
      </c>
      <c r="BV98" s="115" t="s">
        <v>77</v>
      </c>
      <c r="BW98" s="115" t="s">
        <v>94</v>
      </c>
      <c r="BX98" s="115" t="s">
        <v>4</v>
      </c>
      <c r="CL98" s="115"/>
      <c r="CM98" s="115" t="s">
        <v>85</v>
      </c>
    </row>
    <row r="99" s="114" customFormat="true" ht="24.75" hidden="false" customHeight="true" outlineLevel="0" collapsed="false">
      <c r="A99" s="102" t="s">
        <v>79</v>
      </c>
      <c r="B99" s="103"/>
      <c r="C99" s="104"/>
      <c r="D99" s="105" t="s">
        <v>95</v>
      </c>
      <c r="E99" s="105"/>
      <c r="F99" s="105"/>
      <c r="G99" s="105"/>
      <c r="H99" s="105"/>
      <c r="I99" s="106"/>
      <c r="J99" s="105" t="s">
        <v>96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7" t="n">
        <f aca="false">'KAR401-0 - SO 401 - Přelo...'!J30</f>
        <v>90000</v>
      </c>
      <c r="AH99" s="107"/>
      <c r="AI99" s="107"/>
      <c r="AJ99" s="107"/>
      <c r="AK99" s="107"/>
      <c r="AL99" s="107"/>
      <c r="AM99" s="107"/>
      <c r="AN99" s="107" t="n">
        <f aca="false">SUM(AG99,AT99)</f>
        <v>108900</v>
      </c>
      <c r="AO99" s="107"/>
      <c r="AP99" s="107"/>
      <c r="AQ99" s="108" t="s">
        <v>82</v>
      </c>
      <c r="AR99" s="109"/>
      <c r="AS99" s="110" t="n">
        <v>0</v>
      </c>
      <c r="AT99" s="111" t="n">
        <f aca="false">ROUND(SUM(AV99:AW99),2)</f>
        <v>18900</v>
      </c>
      <c r="AU99" s="112" t="n">
        <f aca="false">'KAR401-0 - SO 401 - Přelo...'!P118</f>
        <v>0</v>
      </c>
      <c r="AV99" s="111" t="n">
        <f aca="false">'KAR401-0 - SO 401 - Přelo...'!J33</f>
        <v>18900</v>
      </c>
      <c r="AW99" s="111" t="n">
        <f aca="false">'KAR401-0 - SO 401 - Přelo...'!J34</f>
        <v>0</v>
      </c>
      <c r="AX99" s="111" t="n">
        <f aca="false">'KAR401-0 - SO 401 - Přelo...'!J35</f>
        <v>0</v>
      </c>
      <c r="AY99" s="111" t="n">
        <f aca="false">'KAR401-0 - SO 401 - Přelo...'!J36</f>
        <v>0</v>
      </c>
      <c r="AZ99" s="111" t="n">
        <f aca="false">'KAR401-0 - SO 401 - Přelo...'!F33</f>
        <v>90000</v>
      </c>
      <c r="BA99" s="111" t="n">
        <f aca="false">'KAR401-0 - SO 401 - Přelo...'!F34</f>
        <v>0</v>
      </c>
      <c r="BB99" s="111" t="n">
        <f aca="false">'KAR401-0 - SO 401 - Přelo...'!F35</f>
        <v>0</v>
      </c>
      <c r="BC99" s="111" t="n">
        <f aca="false">'KAR401-0 - SO 401 - Přelo...'!F36</f>
        <v>0</v>
      </c>
      <c r="BD99" s="113" t="n">
        <f aca="false">'KAR401-0 - SO 401 - Přelo...'!F37</f>
        <v>0</v>
      </c>
      <c r="BT99" s="115" t="s">
        <v>83</v>
      </c>
      <c r="BV99" s="115" t="s">
        <v>77</v>
      </c>
      <c r="BW99" s="115" t="s">
        <v>97</v>
      </c>
      <c r="BX99" s="115" t="s">
        <v>4</v>
      </c>
      <c r="CL99" s="115"/>
      <c r="CM99" s="115" t="s">
        <v>85</v>
      </c>
    </row>
    <row r="100" s="114" customFormat="true" ht="24.75" hidden="false" customHeight="true" outlineLevel="0" collapsed="false">
      <c r="A100" s="102" t="s">
        <v>79</v>
      </c>
      <c r="B100" s="103"/>
      <c r="C100" s="104"/>
      <c r="D100" s="105" t="s">
        <v>98</v>
      </c>
      <c r="E100" s="105"/>
      <c r="F100" s="105"/>
      <c r="G100" s="105"/>
      <c r="H100" s="105"/>
      <c r="I100" s="106"/>
      <c r="J100" s="105" t="s">
        <v>99</v>
      </c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7" t="n">
        <f aca="false">'KAR900-0 - SO 900 - DIO '!J30</f>
        <v>0</v>
      </c>
      <c r="AH100" s="107"/>
      <c r="AI100" s="107"/>
      <c r="AJ100" s="107"/>
      <c r="AK100" s="107"/>
      <c r="AL100" s="107"/>
      <c r="AM100" s="107"/>
      <c r="AN100" s="107" t="n">
        <f aca="false">SUM(AG100,AT100)</f>
        <v>0</v>
      </c>
      <c r="AO100" s="107"/>
      <c r="AP100" s="107"/>
      <c r="AQ100" s="108" t="s">
        <v>82</v>
      </c>
      <c r="AR100" s="109"/>
      <c r="AS100" s="116" t="n">
        <v>0</v>
      </c>
      <c r="AT100" s="117" t="n">
        <f aca="false">ROUND(SUM(AV100:AW100),2)</f>
        <v>0</v>
      </c>
      <c r="AU100" s="118" t="n">
        <f aca="false">'KAR900-0 - SO 900 - DIO '!P117</f>
        <v>0</v>
      </c>
      <c r="AV100" s="117" t="n">
        <f aca="false">'KAR900-0 - SO 900 - DIO '!J33</f>
        <v>0</v>
      </c>
      <c r="AW100" s="117" t="n">
        <f aca="false">'KAR900-0 - SO 900 - DIO '!J34</f>
        <v>0</v>
      </c>
      <c r="AX100" s="117" t="n">
        <f aca="false">'KAR900-0 - SO 900 - DIO '!J35</f>
        <v>0</v>
      </c>
      <c r="AY100" s="117" t="n">
        <f aca="false">'KAR900-0 - SO 900 - DIO '!J36</f>
        <v>0</v>
      </c>
      <c r="AZ100" s="117" t="n">
        <f aca="false">'KAR900-0 - SO 900 - DIO '!F33</f>
        <v>0</v>
      </c>
      <c r="BA100" s="117" t="n">
        <f aca="false">'KAR900-0 - SO 900 - DIO '!F34</f>
        <v>0</v>
      </c>
      <c r="BB100" s="117" t="n">
        <f aca="false">'KAR900-0 - SO 900 - DIO '!F35</f>
        <v>0</v>
      </c>
      <c r="BC100" s="117" t="n">
        <f aca="false">'KAR900-0 - SO 900 - DIO '!F36</f>
        <v>0</v>
      </c>
      <c r="BD100" s="119" t="n">
        <f aca="false">'KAR900-0 - SO 900 - DIO '!F37</f>
        <v>0</v>
      </c>
      <c r="BT100" s="115" t="s">
        <v>83</v>
      </c>
      <c r="BV100" s="115" t="s">
        <v>77</v>
      </c>
      <c r="BW100" s="115" t="s">
        <v>100</v>
      </c>
      <c r="BX100" s="115" t="s">
        <v>4</v>
      </c>
      <c r="CL100" s="115"/>
      <c r="CM100" s="115" t="s">
        <v>85</v>
      </c>
    </row>
    <row r="101" s="31" customFormat="true" ht="30" hidden="false" customHeight="true" outlineLevel="0" collapsed="false">
      <c r="A101" s="24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30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</row>
    <row r="102" s="31" customFormat="true" ht="6.95" hidden="false" customHeight="true" outlineLevel="0" collapsed="false">
      <c r="A102" s="24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30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</row>
  </sheetData>
  <sheetProtection algorithmName="SHA-512" hashValue="70H4d6WgUYaRs1K0BAxAbd9Cc+QiWaIaTdZ9aQ89+r9c6pMNGW/yYxMkzu/wlsKGslyYeaBlFbUtr0OjdKQubQ==" saltValue="3NKnkME5YE+GVPZSaQSGfOiNdX4WHIG8J62ZDqo9/NFVrTIbm9HWGBNkhZCjGpogbPzkqUVBC5cUI3H/DYahMQ==" spinCount="100000" sheet="true" password="cc35" objects="true" scenarios="true" formatColumns="false" formatRows="false"/>
  <mergeCells count="6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</mergeCells>
  <hyperlinks>
    <hyperlink ref="A95" location="'KAR VON-0 - Všeobecné a o...'!C2" display="/"/>
    <hyperlink ref="A96" location="'KAR201-0 - SO 201 - Skaln...'!C2" display="/"/>
    <hyperlink ref="A97" location="'KAR202-0 - SO 202 - Skaln...'!C2" display="/"/>
    <hyperlink ref="A98" location="'KAR203-0 - SO 203 - Skaln...'!C2" display="/"/>
    <hyperlink ref="A99" location="'KAR401-0 - SO 401 - Přelo...'!C2" display="/"/>
    <hyperlink ref="A100" location="'KAR900-0 - SO 900 - DIO 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15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84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85</v>
      </c>
    </row>
    <row r="4" customFormat="false" ht="24.95" hidden="false" customHeight="true" outlineLevel="0" collapsed="false">
      <c r="B4" s="6"/>
      <c r="D4" s="122" t="s">
        <v>101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II/116 před obcí Karlštejn, nestabilní skalní masiv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102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103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/>
      <c r="G11" s="24"/>
      <c r="H11" s="24"/>
      <c r="I11" s="124" t="s">
        <v>18</v>
      </c>
      <c r="J11" s="127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18. 5. 2021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/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25</v>
      </c>
      <c r="F15" s="24"/>
      <c r="G15" s="24"/>
      <c r="H15" s="24"/>
      <c r="I15" s="124" t="s">
        <v>26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27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26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29</v>
      </c>
      <c r="E20" s="24"/>
      <c r="F20" s="24"/>
      <c r="G20" s="24"/>
      <c r="H20" s="24"/>
      <c r="I20" s="124" t="s">
        <v>24</v>
      </c>
      <c r="J20" s="127"/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30</v>
      </c>
      <c r="F21" s="24"/>
      <c r="G21" s="24"/>
      <c r="H21" s="24"/>
      <c r="I21" s="124" t="s">
        <v>26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32</v>
      </c>
      <c r="E23" s="24"/>
      <c r="F23" s="24"/>
      <c r="G23" s="24"/>
      <c r="H23" s="24"/>
      <c r="I23" s="124" t="s">
        <v>24</v>
      </c>
      <c r="J23" s="127"/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33</v>
      </c>
      <c r="F24" s="24"/>
      <c r="G24" s="24"/>
      <c r="H24" s="24"/>
      <c r="I24" s="124" t="s">
        <v>26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34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35</v>
      </c>
      <c r="E30" s="24"/>
      <c r="F30" s="24"/>
      <c r="G30" s="24"/>
      <c r="H30" s="24"/>
      <c r="I30" s="24"/>
      <c r="J30" s="137" t="n">
        <f aca="false">ROUND(J117,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37</v>
      </c>
      <c r="G32" s="24"/>
      <c r="H32" s="24"/>
      <c r="I32" s="138" t="s">
        <v>36</v>
      </c>
      <c r="J32" s="138" t="s">
        <v>38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39</v>
      </c>
      <c r="E33" s="124" t="s">
        <v>40</v>
      </c>
      <c r="F33" s="140" t="n">
        <f aca="false">ROUND((SUM(BE117:BE154)),  2)</f>
        <v>0</v>
      </c>
      <c r="G33" s="24"/>
      <c r="H33" s="24"/>
      <c r="I33" s="141" t="n">
        <v>0.21</v>
      </c>
      <c r="J33" s="140" t="n">
        <f aca="false">ROUND(((SUM(BE117:BE154))*I33),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41</v>
      </c>
      <c r="F34" s="140" t="n">
        <f aca="false">ROUND((SUM(BF117:BF154)),  2)</f>
        <v>0</v>
      </c>
      <c r="G34" s="24"/>
      <c r="H34" s="24"/>
      <c r="I34" s="141" t="n">
        <v>0.15</v>
      </c>
      <c r="J34" s="140" t="n">
        <f aca="false">ROUND(((SUM(BF117:BF154))*I34),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42</v>
      </c>
      <c r="F35" s="140" t="n">
        <f aca="false">ROUND((SUM(BG117:BG154)),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43</v>
      </c>
      <c r="F36" s="140" t="n">
        <f aca="false">ROUND((SUM(BH117:BH154)),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44</v>
      </c>
      <c r="F37" s="140" t="n">
        <f aca="false">ROUND((SUM(BI117:BI154)),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4"/>
      <c r="J39" s="147" t="n">
        <f aca="false">SUM(J30:J37)</f>
        <v>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48</v>
      </c>
      <c r="E50" s="150"/>
      <c r="F50" s="150"/>
      <c r="G50" s="149" t="s">
        <v>49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50</v>
      </c>
      <c r="E61" s="152"/>
      <c r="F61" s="153" t="s">
        <v>51</v>
      </c>
      <c r="G61" s="151" t="s">
        <v>50</v>
      </c>
      <c r="H61" s="152"/>
      <c r="I61" s="152"/>
      <c r="J61" s="154" t="s">
        <v>51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52</v>
      </c>
      <c r="E65" s="155"/>
      <c r="F65" s="155"/>
      <c r="G65" s="149" t="s">
        <v>53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50</v>
      </c>
      <c r="E76" s="152"/>
      <c r="F76" s="153" t="s">
        <v>51</v>
      </c>
      <c r="G76" s="151" t="s">
        <v>50</v>
      </c>
      <c r="H76" s="152"/>
      <c r="I76" s="152"/>
      <c r="J76" s="154" t="s">
        <v>51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104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60" t="str">
        <f aca="false">E7</f>
        <v>II/116 před obcí Karlštejn, nestabilní skalní masiv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102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64" t="str">
        <f aca="false">E9</f>
        <v>KAR VON-0 - Všeobecné a ostatní náklady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Karlštejn</v>
      </c>
      <c r="G89" s="26"/>
      <c r="H89" s="26"/>
      <c r="I89" s="17" t="s">
        <v>21</v>
      </c>
      <c r="J89" s="161" t="str">
        <f aca="false">IF(J12="","",J12)</f>
        <v>18. 5. 2021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Krajská správa a údržba silnic Středočeského kraje</v>
      </c>
      <c r="G91" s="26"/>
      <c r="H91" s="26"/>
      <c r="I91" s="17" t="s">
        <v>29</v>
      </c>
      <c r="J91" s="162" t="str">
        <f aca="false">E21</f>
        <v>GeoTec-GS, a.s.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27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32</v>
      </c>
      <c r="J92" s="162" t="str">
        <f aca="false">E24</f>
        <v>Ing. Komárek Martin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63" t="s">
        <v>105</v>
      </c>
      <c r="D94" s="164"/>
      <c r="E94" s="164"/>
      <c r="F94" s="164"/>
      <c r="G94" s="164"/>
      <c r="H94" s="164"/>
      <c r="I94" s="164"/>
      <c r="J94" s="165" t="s">
        <v>106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66" t="s">
        <v>107</v>
      </c>
      <c r="D96" s="26"/>
      <c r="E96" s="26"/>
      <c r="F96" s="26"/>
      <c r="G96" s="26"/>
      <c r="H96" s="26"/>
      <c r="I96" s="26"/>
      <c r="J96" s="167" t="n">
        <f aca="false">J117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108</v>
      </c>
    </row>
    <row r="97" s="168" customFormat="true" ht="24.95" hidden="false" customHeight="true" outlineLevel="0" collapsed="false">
      <c r="B97" s="169"/>
      <c r="C97" s="170"/>
      <c r="D97" s="171" t="s">
        <v>109</v>
      </c>
      <c r="E97" s="172"/>
      <c r="F97" s="172"/>
      <c r="G97" s="172"/>
      <c r="H97" s="172"/>
      <c r="I97" s="172"/>
      <c r="J97" s="173" t="n">
        <f aca="false">J118</f>
        <v>0</v>
      </c>
      <c r="K97" s="170"/>
      <c r="L97" s="174"/>
    </row>
    <row r="98" s="31" customFormat="true" ht="21.85" hidden="false" customHeight="true" outlineLevel="0" collapsed="false">
      <c r="A98" s="24"/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49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="31" customFormat="true" ht="6.95" hidden="false" customHeight="true" outlineLevel="0" collapsed="false">
      <c r="A99" s="24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49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3" s="31" customFormat="true" ht="6.95" hidden="false" customHeight="true" outlineLevel="0" collapsed="false">
      <c r="A103" s="2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49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="31" customFormat="true" ht="24.95" hidden="false" customHeight="true" outlineLevel="0" collapsed="false">
      <c r="A104" s="24"/>
      <c r="B104" s="25"/>
      <c r="C104" s="9" t="s">
        <v>110</v>
      </c>
      <c r="D104" s="26"/>
      <c r="E104" s="26"/>
      <c r="F104" s="26"/>
      <c r="G104" s="26"/>
      <c r="H104" s="26"/>
      <c r="I104" s="26"/>
      <c r="J104" s="26"/>
      <c r="K104" s="26"/>
      <c r="L104" s="49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="31" customFormat="true" ht="6.95" hidden="fals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12" hidden="false" customHeight="true" outlineLevel="0" collapsed="false">
      <c r="A106" s="24"/>
      <c r="B106" s="25"/>
      <c r="C106" s="17" t="s">
        <v>15</v>
      </c>
      <c r="D106" s="26"/>
      <c r="E106" s="26"/>
      <c r="F106" s="26"/>
      <c r="G106" s="26"/>
      <c r="H106" s="26"/>
      <c r="I106" s="26"/>
      <c r="J106" s="26"/>
      <c r="K106" s="26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16.5" hidden="false" customHeight="true" outlineLevel="0" collapsed="false">
      <c r="A107" s="24"/>
      <c r="B107" s="25"/>
      <c r="C107" s="26"/>
      <c r="D107" s="26"/>
      <c r="E107" s="160" t="str">
        <f aca="false">E7</f>
        <v>II/116 před obcí Karlštejn, nestabilní skalní masiv</v>
      </c>
      <c r="F107" s="160"/>
      <c r="G107" s="160"/>
      <c r="H107" s="160"/>
      <c r="I107" s="26"/>
      <c r="J107" s="26"/>
      <c r="K107" s="26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12" hidden="false" customHeight="true" outlineLevel="0" collapsed="false">
      <c r="A108" s="24"/>
      <c r="B108" s="25"/>
      <c r="C108" s="17" t="s">
        <v>102</v>
      </c>
      <c r="D108" s="26"/>
      <c r="E108" s="26"/>
      <c r="F108" s="26"/>
      <c r="G108" s="26"/>
      <c r="H108" s="26"/>
      <c r="I108" s="26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6.5" hidden="false" customHeight="true" outlineLevel="0" collapsed="false">
      <c r="A109" s="24"/>
      <c r="B109" s="25"/>
      <c r="C109" s="26"/>
      <c r="D109" s="26"/>
      <c r="E109" s="64" t="str">
        <f aca="false">E9</f>
        <v>KAR VON-0 - Všeobecné a ostatní náklady</v>
      </c>
      <c r="F109" s="64"/>
      <c r="G109" s="64"/>
      <c r="H109" s="64"/>
      <c r="I109" s="26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6.95" hidden="false" customHeight="true" outlineLevel="0" collapsed="false">
      <c r="A110" s="24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2" hidden="false" customHeight="true" outlineLevel="0" collapsed="false">
      <c r="A111" s="24"/>
      <c r="B111" s="25"/>
      <c r="C111" s="17" t="s">
        <v>19</v>
      </c>
      <c r="D111" s="26"/>
      <c r="E111" s="26"/>
      <c r="F111" s="18" t="str">
        <f aca="false">F12</f>
        <v>Karlštejn</v>
      </c>
      <c r="G111" s="26"/>
      <c r="H111" s="26"/>
      <c r="I111" s="17" t="s">
        <v>21</v>
      </c>
      <c r="J111" s="161" t="str">
        <f aca="false">IF(J12="","",J12)</f>
        <v>18. 5. 2021</v>
      </c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5.15" hidden="false" customHeight="true" outlineLevel="0" collapsed="false">
      <c r="A113" s="24"/>
      <c r="B113" s="25"/>
      <c r="C113" s="17" t="s">
        <v>23</v>
      </c>
      <c r="D113" s="26"/>
      <c r="E113" s="26"/>
      <c r="F113" s="18" t="str">
        <f aca="false">E15</f>
        <v>Krajská správa a údržba silnic Středočeského kraje</v>
      </c>
      <c r="G113" s="26"/>
      <c r="H113" s="26"/>
      <c r="I113" s="17" t="s">
        <v>29</v>
      </c>
      <c r="J113" s="162" t="str">
        <f aca="false">E21</f>
        <v>GeoTec-GS, a.s.</v>
      </c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5.15" hidden="false" customHeight="true" outlineLevel="0" collapsed="false">
      <c r="A114" s="24"/>
      <c r="B114" s="25"/>
      <c r="C114" s="17" t="s">
        <v>27</v>
      </c>
      <c r="D114" s="26"/>
      <c r="E114" s="26"/>
      <c r="F114" s="18" t="str">
        <f aca="false">IF(E18="","",E18)</f>
        <v>Vyplň údaj</v>
      </c>
      <c r="G114" s="26"/>
      <c r="H114" s="26"/>
      <c r="I114" s="17" t="s">
        <v>32</v>
      </c>
      <c r="J114" s="162" t="str">
        <f aca="false">E24</f>
        <v>Ing. Komárek Martin</v>
      </c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0.3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181" customFormat="true" ht="29.3" hidden="false" customHeight="true" outlineLevel="0" collapsed="false">
      <c r="A116" s="175"/>
      <c r="B116" s="176"/>
      <c r="C116" s="177" t="s">
        <v>111</v>
      </c>
      <c r="D116" s="178" t="s">
        <v>60</v>
      </c>
      <c r="E116" s="178" t="s">
        <v>56</v>
      </c>
      <c r="F116" s="178" t="s">
        <v>57</v>
      </c>
      <c r="G116" s="178" t="s">
        <v>112</v>
      </c>
      <c r="H116" s="178" t="s">
        <v>113</v>
      </c>
      <c r="I116" s="178" t="s">
        <v>114</v>
      </c>
      <c r="J116" s="178" t="s">
        <v>106</v>
      </c>
      <c r="K116" s="179" t="s">
        <v>115</v>
      </c>
      <c r="L116" s="180"/>
      <c r="M116" s="82"/>
      <c r="N116" s="83" t="s">
        <v>39</v>
      </c>
      <c r="O116" s="83" t="s">
        <v>116</v>
      </c>
      <c r="P116" s="83" t="s">
        <v>117</v>
      </c>
      <c r="Q116" s="83" t="s">
        <v>118</v>
      </c>
      <c r="R116" s="83" t="s">
        <v>119</v>
      </c>
      <c r="S116" s="83" t="s">
        <v>120</v>
      </c>
      <c r="T116" s="84" t="s">
        <v>121</v>
      </c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="31" customFormat="true" ht="22.8" hidden="false" customHeight="true" outlineLevel="0" collapsed="false">
      <c r="A117" s="24"/>
      <c r="B117" s="25"/>
      <c r="C117" s="90" t="s">
        <v>122</v>
      </c>
      <c r="D117" s="26"/>
      <c r="E117" s="26"/>
      <c r="F117" s="26"/>
      <c r="G117" s="26"/>
      <c r="H117" s="26"/>
      <c r="I117" s="26"/>
      <c r="J117" s="182" t="n">
        <f aca="false">BK117</f>
        <v>0</v>
      </c>
      <c r="K117" s="26"/>
      <c r="L117" s="30"/>
      <c r="M117" s="85"/>
      <c r="N117" s="183"/>
      <c r="O117" s="86"/>
      <c r="P117" s="184" t="n">
        <f aca="false">P118</f>
        <v>0</v>
      </c>
      <c r="Q117" s="86"/>
      <c r="R117" s="184" t="n">
        <f aca="false">R118</f>
        <v>0</v>
      </c>
      <c r="S117" s="86"/>
      <c r="T117" s="185" t="n">
        <f aca="false">T118</f>
        <v>0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T117" s="3" t="s">
        <v>74</v>
      </c>
      <c r="AU117" s="3" t="s">
        <v>108</v>
      </c>
      <c r="BK117" s="186" t="n">
        <f aca="false">BK118</f>
        <v>0</v>
      </c>
    </row>
    <row r="118" s="187" customFormat="true" ht="25.9" hidden="false" customHeight="true" outlineLevel="0" collapsed="false">
      <c r="B118" s="188"/>
      <c r="C118" s="189"/>
      <c r="D118" s="190" t="s">
        <v>74</v>
      </c>
      <c r="E118" s="191" t="s">
        <v>123</v>
      </c>
      <c r="F118" s="191" t="s">
        <v>124</v>
      </c>
      <c r="G118" s="189"/>
      <c r="H118" s="189"/>
      <c r="I118" s="192"/>
      <c r="J118" s="193" t="n">
        <f aca="false">BK118</f>
        <v>0</v>
      </c>
      <c r="K118" s="189"/>
      <c r="L118" s="194"/>
      <c r="M118" s="195"/>
      <c r="N118" s="196"/>
      <c r="O118" s="196"/>
      <c r="P118" s="197" t="n">
        <f aca="false">SUM(P119:P154)</f>
        <v>0</v>
      </c>
      <c r="Q118" s="196"/>
      <c r="R118" s="197" t="n">
        <f aca="false">SUM(R119:R154)</f>
        <v>0</v>
      </c>
      <c r="S118" s="196"/>
      <c r="T118" s="198" t="n">
        <f aca="false">SUM(T119:T154)</f>
        <v>0</v>
      </c>
      <c r="AR118" s="199" t="s">
        <v>125</v>
      </c>
      <c r="AT118" s="200" t="s">
        <v>74</v>
      </c>
      <c r="AU118" s="200" t="s">
        <v>75</v>
      </c>
      <c r="AY118" s="199" t="s">
        <v>126</v>
      </c>
      <c r="BK118" s="201" t="n">
        <f aca="false">SUM(BK119:BK154)</f>
        <v>0</v>
      </c>
    </row>
    <row r="119" s="31" customFormat="true" ht="14.4" hidden="false" customHeight="true" outlineLevel="0" collapsed="false">
      <c r="A119" s="24"/>
      <c r="B119" s="25"/>
      <c r="C119" s="202" t="s">
        <v>83</v>
      </c>
      <c r="D119" s="202" t="s">
        <v>127</v>
      </c>
      <c r="E119" s="203" t="s">
        <v>128</v>
      </c>
      <c r="F119" s="204" t="s">
        <v>129</v>
      </c>
      <c r="G119" s="205" t="s">
        <v>130</v>
      </c>
      <c r="H119" s="206" t="n">
        <v>1</v>
      </c>
      <c r="I119" s="207"/>
      <c r="J119" s="208" t="n">
        <f aca="false">ROUND(I119*H119,2)</f>
        <v>0</v>
      </c>
      <c r="K119" s="204" t="s">
        <v>131</v>
      </c>
      <c r="L119" s="30"/>
      <c r="M119" s="209"/>
      <c r="N119" s="210" t="s">
        <v>40</v>
      </c>
      <c r="O119" s="74"/>
      <c r="P119" s="211" t="n">
        <f aca="false">O119*H119</f>
        <v>0</v>
      </c>
      <c r="Q119" s="211" t="n">
        <v>0</v>
      </c>
      <c r="R119" s="211" t="n">
        <f aca="false">Q119*H119</f>
        <v>0</v>
      </c>
      <c r="S119" s="211" t="n">
        <v>0</v>
      </c>
      <c r="T119" s="212" t="n">
        <f aca="false">S119*H119</f>
        <v>0</v>
      </c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R119" s="213" t="s">
        <v>132</v>
      </c>
      <c r="AT119" s="213" t="s">
        <v>127</v>
      </c>
      <c r="AU119" s="213" t="s">
        <v>83</v>
      </c>
      <c r="AY119" s="3" t="s">
        <v>126</v>
      </c>
      <c r="BE119" s="214" t="n">
        <f aca="false">IF(N119="základní",J119,0)</f>
        <v>0</v>
      </c>
      <c r="BF119" s="214" t="n">
        <f aca="false">IF(N119="snížená",J119,0)</f>
        <v>0</v>
      </c>
      <c r="BG119" s="214" t="n">
        <f aca="false">IF(N119="zákl. přenesená",J119,0)</f>
        <v>0</v>
      </c>
      <c r="BH119" s="214" t="n">
        <f aca="false">IF(N119="sníž. přenesená",J119,0)</f>
        <v>0</v>
      </c>
      <c r="BI119" s="214" t="n">
        <f aca="false">IF(N119="nulová",J119,0)</f>
        <v>0</v>
      </c>
      <c r="BJ119" s="3" t="s">
        <v>83</v>
      </c>
      <c r="BK119" s="214" t="n">
        <f aca="false">ROUND(I119*H119,2)</f>
        <v>0</v>
      </c>
      <c r="BL119" s="3" t="s">
        <v>132</v>
      </c>
      <c r="BM119" s="213" t="s">
        <v>133</v>
      </c>
    </row>
    <row r="120" s="31" customFormat="true" ht="12.8" hidden="false" customHeight="false" outlineLevel="0" collapsed="false">
      <c r="A120" s="24"/>
      <c r="B120" s="25"/>
      <c r="C120" s="26"/>
      <c r="D120" s="215" t="s">
        <v>134</v>
      </c>
      <c r="E120" s="26"/>
      <c r="F120" s="216" t="s">
        <v>129</v>
      </c>
      <c r="G120" s="26"/>
      <c r="H120" s="26"/>
      <c r="I120" s="217"/>
      <c r="J120" s="26"/>
      <c r="K120" s="26"/>
      <c r="L120" s="30"/>
      <c r="M120" s="218"/>
      <c r="N120" s="219"/>
      <c r="O120" s="74"/>
      <c r="P120" s="74"/>
      <c r="Q120" s="74"/>
      <c r="R120" s="74"/>
      <c r="S120" s="74"/>
      <c r="T120" s="75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T120" s="3" t="s">
        <v>134</v>
      </c>
      <c r="AU120" s="3" t="s">
        <v>83</v>
      </c>
    </row>
    <row r="121" s="31" customFormat="true" ht="12.8" hidden="false" customHeight="false" outlineLevel="0" collapsed="false">
      <c r="A121" s="24"/>
      <c r="B121" s="25"/>
      <c r="C121" s="26"/>
      <c r="D121" s="215" t="s">
        <v>135</v>
      </c>
      <c r="E121" s="26"/>
      <c r="F121" s="220" t="s">
        <v>136</v>
      </c>
      <c r="G121" s="26"/>
      <c r="H121" s="26"/>
      <c r="I121" s="217"/>
      <c r="J121" s="26"/>
      <c r="K121" s="26"/>
      <c r="L121" s="30"/>
      <c r="M121" s="218"/>
      <c r="N121" s="219"/>
      <c r="O121" s="74"/>
      <c r="P121" s="74"/>
      <c r="Q121" s="74"/>
      <c r="R121" s="74"/>
      <c r="S121" s="74"/>
      <c r="T121" s="75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T121" s="3" t="s">
        <v>135</v>
      </c>
      <c r="AU121" s="3" t="s">
        <v>83</v>
      </c>
    </row>
    <row r="122" s="31" customFormat="true" ht="12.8" hidden="false" customHeight="false" outlineLevel="0" collapsed="false">
      <c r="A122" s="24"/>
      <c r="B122" s="25"/>
      <c r="C122" s="26"/>
      <c r="D122" s="215" t="s">
        <v>137</v>
      </c>
      <c r="E122" s="26"/>
      <c r="F122" s="220" t="s">
        <v>138</v>
      </c>
      <c r="G122" s="26"/>
      <c r="H122" s="26"/>
      <c r="I122" s="217"/>
      <c r="J122" s="26"/>
      <c r="K122" s="26"/>
      <c r="L122" s="30"/>
      <c r="M122" s="218"/>
      <c r="N122" s="219"/>
      <c r="O122" s="74"/>
      <c r="P122" s="74"/>
      <c r="Q122" s="74"/>
      <c r="R122" s="74"/>
      <c r="S122" s="74"/>
      <c r="T122" s="75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137</v>
      </c>
      <c r="AU122" s="3" t="s">
        <v>83</v>
      </c>
    </row>
    <row r="123" s="31" customFormat="true" ht="14.4" hidden="false" customHeight="true" outlineLevel="0" collapsed="false">
      <c r="A123" s="24"/>
      <c r="B123" s="25"/>
      <c r="C123" s="202" t="s">
        <v>85</v>
      </c>
      <c r="D123" s="202" t="s">
        <v>127</v>
      </c>
      <c r="E123" s="203" t="s">
        <v>139</v>
      </c>
      <c r="F123" s="204" t="s">
        <v>140</v>
      </c>
      <c r="G123" s="205" t="s">
        <v>130</v>
      </c>
      <c r="H123" s="206" t="n">
        <v>1</v>
      </c>
      <c r="I123" s="207"/>
      <c r="J123" s="208" t="n">
        <f aca="false">ROUND(I123*H123,2)</f>
        <v>0</v>
      </c>
      <c r="K123" s="204" t="s">
        <v>131</v>
      </c>
      <c r="L123" s="30"/>
      <c r="M123" s="209"/>
      <c r="N123" s="210" t="s">
        <v>40</v>
      </c>
      <c r="O123" s="74"/>
      <c r="P123" s="211" t="n">
        <f aca="false">O123*H123</f>
        <v>0</v>
      </c>
      <c r="Q123" s="211" t="n">
        <v>0</v>
      </c>
      <c r="R123" s="211" t="n">
        <f aca="false">Q123*H123</f>
        <v>0</v>
      </c>
      <c r="S123" s="211" t="n">
        <v>0</v>
      </c>
      <c r="T123" s="212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13" t="s">
        <v>132</v>
      </c>
      <c r="AT123" s="213" t="s">
        <v>127</v>
      </c>
      <c r="AU123" s="213" t="s">
        <v>83</v>
      </c>
      <c r="AY123" s="3" t="s">
        <v>126</v>
      </c>
      <c r="BE123" s="214" t="n">
        <f aca="false">IF(N123="základní",J123,0)</f>
        <v>0</v>
      </c>
      <c r="BF123" s="214" t="n">
        <f aca="false">IF(N123="snížená",J123,0)</f>
        <v>0</v>
      </c>
      <c r="BG123" s="214" t="n">
        <f aca="false">IF(N123="zákl. přenesená",J123,0)</f>
        <v>0</v>
      </c>
      <c r="BH123" s="214" t="n">
        <f aca="false">IF(N123="sníž. přenesená",J123,0)</f>
        <v>0</v>
      </c>
      <c r="BI123" s="214" t="n">
        <f aca="false">IF(N123="nulová",J123,0)</f>
        <v>0</v>
      </c>
      <c r="BJ123" s="3" t="s">
        <v>83</v>
      </c>
      <c r="BK123" s="214" t="n">
        <f aca="false">ROUND(I123*H123,2)</f>
        <v>0</v>
      </c>
      <c r="BL123" s="3" t="s">
        <v>132</v>
      </c>
      <c r="BM123" s="213" t="s">
        <v>141</v>
      </c>
    </row>
    <row r="124" s="31" customFormat="true" ht="12.8" hidden="false" customHeight="false" outlineLevel="0" collapsed="false">
      <c r="A124" s="24"/>
      <c r="B124" s="25"/>
      <c r="C124" s="26"/>
      <c r="D124" s="215" t="s">
        <v>134</v>
      </c>
      <c r="E124" s="26"/>
      <c r="F124" s="216" t="s">
        <v>140</v>
      </c>
      <c r="G124" s="26"/>
      <c r="H124" s="26"/>
      <c r="I124" s="217"/>
      <c r="J124" s="26"/>
      <c r="K124" s="26"/>
      <c r="L124" s="30"/>
      <c r="M124" s="218"/>
      <c r="N124" s="219"/>
      <c r="O124" s="74"/>
      <c r="P124" s="74"/>
      <c r="Q124" s="74"/>
      <c r="R124" s="74"/>
      <c r="S124" s="74"/>
      <c r="T124" s="75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134</v>
      </c>
      <c r="AU124" s="3" t="s">
        <v>83</v>
      </c>
    </row>
    <row r="125" s="31" customFormat="true" ht="12.8" hidden="false" customHeight="false" outlineLevel="0" collapsed="false">
      <c r="A125" s="24"/>
      <c r="B125" s="25"/>
      <c r="C125" s="26"/>
      <c r="D125" s="215" t="s">
        <v>135</v>
      </c>
      <c r="E125" s="26"/>
      <c r="F125" s="220" t="s">
        <v>142</v>
      </c>
      <c r="G125" s="26"/>
      <c r="H125" s="26"/>
      <c r="I125" s="217"/>
      <c r="J125" s="26"/>
      <c r="K125" s="26"/>
      <c r="L125" s="30"/>
      <c r="M125" s="218"/>
      <c r="N125" s="219"/>
      <c r="O125" s="74"/>
      <c r="P125" s="74"/>
      <c r="Q125" s="74"/>
      <c r="R125" s="74"/>
      <c r="S125" s="74"/>
      <c r="T125" s="75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135</v>
      </c>
      <c r="AU125" s="3" t="s">
        <v>83</v>
      </c>
    </row>
    <row r="126" s="31" customFormat="true" ht="12.8" hidden="false" customHeight="false" outlineLevel="0" collapsed="false">
      <c r="A126" s="24"/>
      <c r="B126" s="25"/>
      <c r="C126" s="26"/>
      <c r="D126" s="215" t="s">
        <v>137</v>
      </c>
      <c r="E126" s="26"/>
      <c r="F126" s="220" t="s">
        <v>143</v>
      </c>
      <c r="G126" s="26"/>
      <c r="H126" s="26"/>
      <c r="I126" s="217"/>
      <c r="J126" s="26"/>
      <c r="K126" s="26"/>
      <c r="L126" s="30"/>
      <c r="M126" s="218"/>
      <c r="N126" s="219"/>
      <c r="O126" s="74"/>
      <c r="P126" s="74"/>
      <c r="Q126" s="74"/>
      <c r="R126" s="74"/>
      <c r="S126" s="74"/>
      <c r="T126" s="75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137</v>
      </c>
      <c r="AU126" s="3" t="s">
        <v>83</v>
      </c>
    </row>
    <row r="127" s="31" customFormat="true" ht="14.4" hidden="false" customHeight="true" outlineLevel="0" collapsed="false">
      <c r="A127" s="24"/>
      <c r="B127" s="25"/>
      <c r="C127" s="202" t="s">
        <v>144</v>
      </c>
      <c r="D127" s="202" t="s">
        <v>127</v>
      </c>
      <c r="E127" s="203" t="s">
        <v>145</v>
      </c>
      <c r="F127" s="204" t="s">
        <v>146</v>
      </c>
      <c r="G127" s="205" t="s">
        <v>130</v>
      </c>
      <c r="H127" s="206" t="n">
        <v>1</v>
      </c>
      <c r="I127" s="207"/>
      <c r="J127" s="208" t="n">
        <f aca="false">ROUND(I127*H127,2)</f>
        <v>0</v>
      </c>
      <c r="K127" s="204" t="s">
        <v>131</v>
      </c>
      <c r="L127" s="30"/>
      <c r="M127" s="209"/>
      <c r="N127" s="210" t="s">
        <v>40</v>
      </c>
      <c r="O127" s="74"/>
      <c r="P127" s="211" t="n">
        <f aca="false">O127*H127</f>
        <v>0</v>
      </c>
      <c r="Q127" s="211" t="n">
        <v>0</v>
      </c>
      <c r="R127" s="211" t="n">
        <f aca="false">Q127*H127</f>
        <v>0</v>
      </c>
      <c r="S127" s="211" t="n">
        <v>0</v>
      </c>
      <c r="T127" s="212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13" t="s">
        <v>132</v>
      </c>
      <c r="AT127" s="213" t="s">
        <v>127</v>
      </c>
      <c r="AU127" s="213" t="s">
        <v>83</v>
      </c>
      <c r="AY127" s="3" t="s">
        <v>126</v>
      </c>
      <c r="BE127" s="214" t="n">
        <f aca="false">IF(N127="základní",J127,0)</f>
        <v>0</v>
      </c>
      <c r="BF127" s="214" t="n">
        <f aca="false">IF(N127="snížená",J127,0)</f>
        <v>0</v>
      </c>
      <c r="BG127" s="214" t="n">
        <f aca="false">IF(N127="zákl. přenesená",J127,0)</f>
        <v>0</v>
      </c>
      <c r="BH127" s="214" t="n">
        <f aca="false">IF(N127="sníž. přenesená",J127,0)</f>
        <v>0</v>
      </c>
      <c r="BI127" s="214" t="n">
        <f aca="false">IF(N127="nulová",J127,0)</f>
        <v>0</v>
      </c>
      <c r="BJ127" s="3" t="s">
        <v>83</v>
      </c>
      <c r="BK127" s="214" t="n">
        <f aca="false">ROUND(I127*H127,2)</f>
        <v>0</v>
      </c>
      <c r="BL127" s="3" t="s">
        <v>132</v>
      </c>
      <c r="BM127" s="213" t="s">
        <v>147</v>
      </c>
    </row>
    <row r="128" s="31" customFormat="true" ht="12.8" hidden="false" customHeight="false" outlineLevel="0" collapsed="false">
      <c r="A128" s="24"/>
      <c r="B128" s="25"/>
      <c r="C128" s="26"/>
      <c r="D128" s="215" t="s">
        <v>134</v>
      </c>
      <c r="E128" s="26"/>
      <c r="F128" s="216" t="s">
        <v>146</v>
      </c>
      <c r="G128" s="26"/>
      <c r="H128" s="26"/>
      <c r="I128" s="217"/>
      <c r="J128" s="26"/>
      <c r="K128" s="26"/>
      <c r="L128" s="30"/>
      <c r="M128" s="218"/>
      <c r="N128" s="219"/>
      <c r="O128" s="74"/>
      <c r="P128" s="74"/>
      <c r="Q128" s="74"/>
      <c r="R128" s="74"/>
      <c r="S128" s="74"/>
      <c r="T128" s="75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134</v>
      </c>
      <c r="AU128" s="3" t="s">
        <v>83</v>
      </c>
    </row>
    <row r="129" s="31" customFormat="true" ht="12.8" hidden="false" customHeight="false" outlineLevel="0" collapsed="false">
      <c r="A129" s="24"/>
      <c r="B129" s="25"/>
      <c r="C129" s="26"/>
      <c r="D129" s="215" t="s">
        <v>135</v>
      </c>
      <c r="E129" s="26"/>
      <c r="F129" s="220" t="s">
        <v>148</v>
      </c>
      <c r="G129" s="26"/>
      <c r="H129" s="26"/>
      <c r="I129" s="217"/>
      <c r="J129" s="26"/>
      <c r="K129" s="26"/>
      <c r="L129" s="30"/>
      <c r="M129" s="218"/>
      <c r="N129" s="219"/>
      <c r="O129" s="74"/>
      <c r="P129" s="74"/>
      <c r="Q129" s="74"/>
      <c r="R129" s="74"/>
      <c r="S129" s="74"/>
      <c r="T129" s="75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T129" s="3" t="s">
        <v>135</v>
      </c>
      <c r="AU129" s="3" t="s">
        <v>83</v>
      </c>
    </row>
    <row r="130" s="31" customFormat="true" ht="12.8" hidden="false" customHeight="false" outlineLevel="0" collapsed="false">
      <c r="A130" s="24"/>
      <c r="B130" s="25"/>
      <c r="C130" s="26"/>
      <c r="D130" s="215" t="s">
        <v>137</v>
      </c>
      <c r="E130" s="26"/>
      <c r="F130" s="220" t="s">
        <v>149</v>
      </c>
      <c r="G130" s="26"/>
      <c r="H130" s="26"/>
      <c r="I130" s="217"/>
      <c r="J130" s="26"/>
      <c r="K130" s="26"/>
      <c r="L130" s="30"/>
      <c r="M130" s="218"/>
      <c r="N130" s="219"/>
      <c r="O130" s="74"/>
      <c r="P130" s="74"/>
      <c r="Q130" s="74"/>
      <c r="R130" s="74"/>
      <c r="S130" s="74"/>
      <c r="T130" s="75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T130" s="3" t="s">
        <v>137</v>
      </c>
      <c r="AU130" s="3" t="s">
        <v>83</v>
      </c>
    </row>
    <row r="131" s="31" customFormat="true" ht="14.4" hidden="false" customHeight="true" outlineLevel="0" collapsed="false">
      <c r="A131" s="24"/>
      <c r="B131" s="25"/>
      <c r="C131" s="202" t="s">
        <v>125</v>
      </c>
      <c r="D131" s="202" t="s">
        <v>127</v>
      </c>
      <c r="E131" s="203" t="s">
        <v>150</v>
      </c>
      <c r="F131" s="204" t="s">
        <v>151</v>
      </c>
      <c r="G131" s="205" t="s">
        <v>130</v>
      </c>
      <c r="H131" s="206" t="n">
        <v>1</v>
      </c>
      <c r="I131" s="207"/>
      <c r="J131" s="208" t="n">
        <f aca="false">ROUND(I131*H131,2)</f>
        <v>0</v>
      </c>
      <c r="K131" s="204" t="s">
        <v>131</v>
      </c>
      <c r="L131" s="30"/>
      <c r="M131" s="209"/>
      <c r="N131" s="210" t="s">
        <v>40</v>
      </c>
      <c r="O131" s="74"/>
      <c r="P131" s="211" t="n">
        <f aca="false">O131*H131</f>
        <v>0</v>
      </c>
      <c r="Q131" s="211" t="n">
        <v>0</v>
      </c>
      <c r="R131" s="211" t="n">
        <f aca="false">Q131*H131</f>
        <v>0</v>
      </c>
      <c r="S131" s="211" t="n">
        <v>0</v>
      </c>
      <c r="T131" s="212" t="n">
        <f aca="false">S131*H131</f>
        <v>0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R131" s="213" t="s">
        <v>132</v>
      </c>
      <c r="AT131" s="213" t="s">
        <v>127</v>
      </c>
      <c r="AU131" s="213" t="s">
        <v>83</v>
      </c>
      <c r="AY131" s="3" t="s">
        <v>126</v>
      </c>
      <c r="BE131" s="214" t="n">
        <f aca="false">IF(N131="základní",J131,0)</f>
        <v>0</v>
      </c>
      <c r="BF131" s="214" t="n">
        <f aca="false">IF(N131="snížená",J131,0)</f>
        <v>0</v>
      </c>
      <c r="BG131" s="214" t="n">
        <f aca="false">IF(N131="zákl. přenesená",J131,0)</f>
        <v>0</v>
      </c>
      <c r="BH131" s="214" t="n">
        <f aca="false">IF(N131="sníž. přenesená",J131,0)</f>
        <v>0</v>
      </c>
      <c r="BI131" s="214" t="n">
        <f aca="false">IF(N131="nulová",J131,0)</f>
        <v>0</v>
      </c>
      <c r="BJ131" s="3" t="s">
        <v>83</v>
      </c>
      <c r="BK131" s="214" t="n">
        <f aca="false">ROUND(I131*H131,2)</f>
        <v>0</v>
      </c>
      <c r="BL131" s="3" t="s">
        <v>132</v>
      </c>
      <c r="BM131" s="213" t="s">
        <v>152</v>
      </c>
    </row>
    <row r="132" s="31" customFormat="true" ht="12.8" hidden="false" customHeight="false" outlineLevel="0" collapsed="false">
      <c r="A132" s="24"/>
      <c r="B132" s="25"/>
      <c r="C132" s="26"/>
      <c r="D132" s="215" t="s">
        <v>134</v>
      </c>
      <c r="E132" s="26"/>
      <c r="F132" s="216" t="s">
        <v>151</v>
      </c>
      <c r="G132" s="26"/>
      <c r="H132" s="26"/>
      <c r="I132" s="217"/>
      <c r="J132" s="26"/>
      <c r="K132" s="26"/>
      <c r="L132" s="30"/>
      <c r="M132" s="218"/>
      <c r="N132" s="219"/>
      <c r="O132" s="74"/>
      <c r="P132" s="74"/>
      <c r="Q132" s="74"/>
      <c r="R132" s="74"/>
      <c r="S132" s="74"/>
      <c r="T132" s="75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T132" s="3" t="s">
        <v>134</v>
      </c>
      <c r="AU132" s="3" t="s">
        <v>83</v>
      </c>
    </row>
    <row r="133" s="31" customFormat="true" ht="12.8" hidden="false" customHeight="false" outlineLevel="0" collapsed="false">
      <c r="A133" s="24"/>
      <c r="B133" s="25"/>
      <c r="C133" s="26"/>
      <c r="D133" s="215" t="s">
        <v>135</v>
      </c>
      <c r="E133" s="26"/>
      <c r="F133" s="220" t="s">
        <v>148</v>
      </c>
      <c r="G133" s="26"/>
      <c r="H133" s="26"/>
      <c r="I133" s="217"/>
      <c r="J133" s="26"/>
      <c r="K133" s="26"/>
      <c r="L133" s="30"/>
      <c r="M133" s="218"/>
      <c r="N133" s="219"/>
      <c r="O133" s="74"/>
      <c r="P133" s="74"/>
      <c r="Q133" s="74"/>
      <c r="R133" s="74"/>
      <c r="S133" s="74"/>
      <c r="T133" s="75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135</v>
      </c>
      <c r="AU133" s="3" t="s">
        <v>83</v>
      </c>
    </row>
    <row r="134" s="31" customFormat="true" ht="12.8" hidden="false" customHeight="false" outlineLevel="0" collapsed="false">
      <c r="A134" s="24"/>
      <c r="B134" s="25"/>
      <c r="C134" s="26"/>
      <c r="D134" s="215" t="s">
        <v>137</v>
      </c>
      <c r="E134" s="26"/>
      <c r="F134" s="220" t="s">
        <v>153</v>
      </c>
      <c r="G134" s="26"/>
      <c r="H134" s="26"/>
      <c r="I134" s="217"/>
      <c r="J134" s="26"/>
      <c r="K134" s="26"/>
      <c r="L134" s="30"/>
      <c r="M134" s="218"/>
      <c r="N134" s="219"/>
      <c r="O134" s="74"/>
      <c r="P134" s="74"/>
      <c r="Q134" s="74"/>
      <c r="R134" s="74"/>
      <c r="S134" s="74"/>
      <c r="T134" s="75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137</v>
      </c>
      <c r="AU134" s="3" t="s">
        <v>83</v>
      </c>
    </row>
    <row r="135" s="31" customFormat="true" ht="14.4" hidden="false" customHeight="true" outlineLevel="0" collapsed="false">
      <c r="A135" s="24"/>
      <c r="B135" s="25"/>
      <c r="C135" s="202" t="s">
        <v>154</v>
      </c>
      <c r="D135" s="202" t="s">
        <v>127</v>
      </c>
      <c r="E135" s="203" t="s">
        <v>155</v>
      </c>
      <c r="F135" s="204" t="s">
        <v>156</v>
      </c>
      <c r="G135" s="205" t="s">
        <v>130</v>
      </c>
      <c r="H135" s="206" t="n">
        <v>1</v>
      </c>
      <c r="I135" s="207"/>
      <c r="J135" s="208" t="n">
        <f aca="false">ROUND(I135*H135,2)</f>
        <v>0</v>
      </c>
      <c r="K135" s="204" t="s">
        <v>131</v>
      </c>
      <c r="L135" s="30"/>
      <c r="M135" s="209"/>
      <c r="N135" s="210" t="s">
        <v>40</v>
      </c>
      <c r="O135" s="74"/>
      <c r="P135" s="211" t="n">
        <f aca="false">O135*H135</f>
        <v>0</v>
      </c>
      <c r="Q135" s="211" t="n">
        <v>0</v>
      </c>
      <c r="R135" s="211" t="n">
        <f aca="false">Q135*H135</f>
        <v>0</v>
      </c>
      <c r="S135" s="211" t="n">
        <v>0</v>
      </c>
      <c r="T135" s="212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13" t="s">
        <v>132</v>
      </c>
      <c r="AT135" s="213" t="s">
        <v>127</v>
      </c>
      <c r="AU135" s="213" t="s">
        <v>83</v>
      </c>
      <c r="AY135" s="3" t="s">
        <v>126</v>
      </c>
      <c r="BE135" s="214" t="n">
        <f aca="false">IF(N135="základní",J135,0)</f>
        <v>0</v>
      </c>
      <c r="BF135" s="214" t="n">
        <f aca="false">IF(N135="snížená",J135,0)</f>
        <v>0</v>
      </c>
      <c r="BG135" s="214" t="n">
        <f aca="false">IF(N135="zákl. přenesená",J135,0)</f>
        <v>0</v>
      </c>
      <c r="BH135" s="214" t="n">
        <f aca="false">IF(N135="sníž. přenesená",J135,0)</f>
        <v>0</v>
      </c>
      <c r="BI135" s="214" t="n">
        <f aca="false">IF(N135="nulová",J135,0)</f>
        <v>0</v>
      </c>
      <c r="BJ135" s="3" t="s">
        <v>83</v>
      </c>
      <c r="BK135" s="214" t="n">
        <f aca="false">ROUND(I135*H135,2)</f>
        <v>0</v>
      </c>
      <c r="BL135" s="3" t="s">
        <v>132</v>
      </c>
      <c r="BM135" s="213" t="s">
        <v>157</v>
      </c>
    </row>
    <row r="136" s="31" customFormat="true" ht="12.8" hidden="false" customHeight="false" outlineLevel="0" collapsed="false">
      <c r="A136" s="24"/>
      <c r="B136" s="25"/>
      <c r="C136" s="26"/>
      <c r="D136" s="215" t="s">
        <v>134</v>
      </c>
      <c r="E136" s="26"/>
      <c r="F136" s="216" t="s">
        <v>156</v>
      </c>
      <c r="G136" s="26"/>
      <c r="H136" s="26"/>
      <c r="I136" s="217"/>
      <c r="J136" s="26"/>
      <c r="K136" s="26"/>
      <c r="L136" s="30"/>
      <c r="M136" s="218"/>
      <c r="N136" s="219"/>
      <c r="O136" s="74"/>
      <c r="P136" s="74"/>
      <c r="Q136" s="74"/>
      <c r="R136" s="74"/>
      <c r="S136" s="74"/>
      <c r="T136" s="75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T136" s="3" t="s">
        <v>134</v>
      </c>
      <c r="AU136" s="3" t="s">
        <v>83</v>
      </c>
    </row>
    <row r="137" s="31" customFormat="true" ht="12.8" hidden="false" customHeight="false" outlineLevel="0" collapsed="false">
      <c r="A137" s="24"/>
      <c r="B137" s="25"/>
      <c r="C137" s="26"/>
      <c r="D137" s="215" t="s">
        <v>135</v>
      </c>
      <c r="E137" s="26"/>
      <c r="F137" s="220" t="s">
        <v>158</v>
      </c>
      <c r="G137" s="26"/>
      <c r="H137" s="26"/>
      <c r="I137" s="217"/>
      <c r="J137" s="26"/>
      <c r="K137" s="26"/>
      <c r="L137" s="30"/>
      <c r="M137" s="218"/>
      <c r="N137" s="219"/>
      <c r="O137" s="74"/>
      <c r="P137" s="74"/>
      <c r="Q137" s="74"/>
      <c r="R137" s="74"/>
      <c r="S137" s="74"/>
      <c r="T137" s="75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T137" s="3" t="s">
        <v>135</v>
      </c>
      <c r="AU137" s="3" t="s">
        <v>83</v>
      </c>
    </row>
    <row r="138" s="31" customFormat="true" ht="12.8" hidden="false" customHeight="false" outlineLevel="0" collapsed="false">
      <c r="A138" s="24"/>
      <c r="B138" s="25"/>
      <c r="C138" s="26"/>
      <c r="D138" s="215" t="s">
        <v>137</v>
      </c>
      <c r="E138" s="26"/>
      <c r="F138" s="220" t="s">
        <v>159</v>
      </c>
      <c r="G138" s="26"/>
      <c r="H138" s="26"/>
      <c r="I138" s="217"/>
      <c r="J138" s="26"/>
      <c r="K138" s="26"/>
      <c r="L138" s="30"/>
      <c r="M138" s="218"/>
      <c r="N138" s="219"/>
      <c r="O138" s="74"/>
      <c r="P138" s="74"/>
      <c r="Q138" s="74"/>
      <c r="R138" s="74"/>
      <c r="S138" s="74"/>
      <c r="T138" s="75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137</v>
      </c>
      <c r="AU138" s="3" t="s">
        <v>83</v>
      </c>
    </row>
    <row r="139" s="31" customFormat="true" ht="14.4" hidden="false" customHeight="true" outlineLevel="0" collapsed="false">
      <c r="A139" s="24"/>
      <c r="B139" s="25"/>
      <c r="C139" s="202" t="s">
        <v>160</v>
      </c>
      <c r="D139" s="202" t="s">
        <v>127</v>
      </c>
      <c r="E139" s="203" t="s">
        <v>161</v>
      </c>
      <c r="F139" s="204" t="s">
        <v>162</v>
      </c>
      <c r="G139" s="205" t="s">
        <v>130</v>
      </c>
      <c r="H139" s="206" t="n">
        <v>1</v>
      </c>
      <c r="I139" s="207"/>
      <c r="J139" s="208" t="n">
        <f aca="false">ROUND(I139*H139,2)</f>
        <v>0</v>
      </c>
      <c r="K139" s="204" t="s">
        <v>131</v>
      </c>
      <c r="L139" s="30"/>
      <c r="M139" s="209"/>
      <c r="N139" s="210" t="s">
        <v>40</v>
      </c>
      <c r="O139" s="74"/>
      <c r="P139" s="211" t="n">
        <f aca="false">O139*H139</f>
        <v>0</v>
      </c>
      <c r="Q139" s="211" t="n">
        <v>0</v>
      </c>
      <c r="R139" s="211" t="n">
        <f aca="false">Q139*H139</f>
        <v>0</v>
      </c>
      <c r="S139" s="211" t="n">
        <v>0</v>
      </c>
      <c r="T139" s="212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13" t="s">
        <v>132</v>
      </c>
      <c r="AT139" s="213" t="s">
        <v>127</v>
      </c>
      <c r="AU139" s="213" t="s">
        <v>83</v>
      </c>
      <c r="AY139" s="3" t="s">
        <v>126</v>
      </c>
      <c r="BE139" s="214" t="n">
        <f aca="false">IF(N139="základní",J139,0)</f>
        <v>0</v>
      </c>
      <c r="BF139" s="214" t="n">
        <f aca="false">IF(N139="snížená",J139,0)</f>
        <v>0</v>
      </c>
      <c r="BG139" s="214" t="n">
        <f aca="false">IF(N139="zákl. přenesená",J139,0)</f>
        <v>0</v>
      </c>
      <c r="BH139" s="214" t="n">
        <f aca="false">IF(N139="sníž. přenesená",J139,0)</f>
        <v>0</v>
      </c>
      <c r="BI139" s="214" t="n">
        <f aca="false">IF(N139="nulová",J139,0)</f>
        <v>0</v>
      </c>
      <c r="BJ139" s="3" t="s">
        <v>83</v>
      </c>
      <c r="BK139" s="214" t="n">
        <f aca="false">ROUND(I139*H139,2)</f>
        <v>0</v>
      </c>
      <c r="BL139" s="3" t="s">
        <v>132</v>
      </c>
      <c r="BM139" s="213" t="s">
        <v>163</v>
      </c>
    </row>
    <row r="140" s="31" customFormat="true" ht="12.8" hidden="false" customHeight="false" outlineLevel="0" collapsed="false">
      <c r="A140" s="24"/>
      <c r="B140" s="25"/>
      <c r="C140" s="26"/>
      <c r="D140" s="215" t="s">
        <v>134</v>
      </c>
      <c r="E140" s="26"/>
      <c r="F140" s="216" t="s">
        <v>162</v>
      </c>
      <c r="G140" s="26"/>
      <c r="H140" s="26"/>
      <c r="I140" s="217"/>
      <c r="J140" s="26"/>
      <c r="K140" s="26"/>
      <c r="L140" s="30"/>
      <c r="M140" s="218"/>
      <c r="N140" s="219"/>
      <c r="O140" s="74"/>
      <c r="P140" s="74"/>
      <c r="Q140" s="74"/>
      <c r="R140" s="74"/>
      <c r="S140" s="74"/>
      <c r="T140" s="75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T140" s="3" t="s">
        <v>134</v>
      </c>
      <c r="AU140" s="3" t="s">
        <v>83</v>
      </c>
    </row>
    <row r="141" s="31" customFormat="true" ht="12.8" hidden="false" customHeight="false" outlineLevel="0" collapsed="false">
      <c r="A141" s="24"/>
      <c r="B141" s="25"/>
      <c r="C141" s="26"/>
      <c r="D141" s="215" t="s">
        <v>135</v>
      </c>
      <c r="E141" s="26"/>
      <c r="F141" s="220" t="s">
        <v>164</v>
      </c>
      <c r="G141" s="26"/>
      <c r="H141" s="26"/>
      <c r="I141" s="217"/>
      <c r="J141" s="26"/>
      <c r="K141" s="26"/>
      <c r="L141" s="30"/>
      <c r="M141" s="218"/>
      <c r="N141" s="219"/>
      <c r="O141" s="74"/>
      <c r="P141" s="74"/>
      <c r="Q141" s="74"/>
      <c r="R141" s="74"/>
      <c r="S141" s="74"/>
      <c r="T141" s="75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135</v>
      </c>
      <c r="AU141" s="3" t="s">
        <v>83</v>
      </c>
    </row>
    <row r="142" s="31" customFormat="true" ht="12.8" hidden="false" customHeight="false" outlineLevel="0" collapsed="false">
      <c r="A142" s="24"/>
      <c r="B142" s="25"/>
      <c r="C142" s="26"/>
      <c r="D142" s="215" t="s">
        <v>137</v>
      </c>
      <c r="E142" s="26"/>
      <c r="F142" s="220" t="s">
        <v>165</v>
      </c>
      <c r="G142" s="26"/>
      <c r="H142" s="26"/>
      <c r="I142" s="217"/>
      <c r="J142" s="26"/>
      <c r="K142" s="26"/>
      <c r="L142" s="30"/>
      <c r="M142" s="218"/>
      <c r="N142" s="219"/>
      <c r="O142" s="74"/>
      <c r="P142" s="74"/>
      <c r="Q142" s="74"/>
      <c r="R142" s="74"/>
      <c r="S142" s="74"/>
      <c r="T142" s="75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137</v>
      </c>
      <c r="AU142" s="3" t="s">
        <v>83</v>
      </c>
    </row>
    <row r="143" s="31" customFormat="true" ht="14.4" hidden="false" customHeight="true" outlineLevel="0" collapsed="false">
      <c r="A143" s="24"/>
      <c r="B143" s="25"/>
      <c r="C143" s="202" t="s">
        <v>166</v>
      </c>
      <c r="D143" s="202" t="s">
        <v>127</v>
      </c>
      <c r="E143" s="203" t="s">
        <v>167</v>
      </c>
      <c r="F143" s="204" t="s">
        <v>168</v>
      </c>
      <c r="G143" s="205" t="s">
        <v>169</v>
      </c>
      <c r="H143" s="206" t="n">
        <v>60</v>
      </c>
      <c r="I143" s="207"/>
      <c r="J143" s="208" t="n">
        <f aca="false">ROUND(I143*H143,2)</f>
        <v>0</v>
      </c>
      <c r="K143" s="204" t="s">
        <v>131</v>
      </c>
      <c r="L143" s="30"/>
      <c r="M143" s="209"/>
      <c r="N143" s="210" t="s">
        <v>40</v>
      </c>
      <c r="O143" s="74"/>
      <c r="P143" s="211" t="n">
        <f aca="false">O143*H143</f>
        <v>0</v>
      </c>
      <c r="Q143" s="211" t="n">
        <v>0</v>
      </c>
      <c r="R143" s="211" t="n">
        <f aca="false">Q143*H143</f>
        <v>0</v>
      </c>
      <c r="S143" s="211" t="n">
        <v>0</v>
      </c>
      <c r="T143" s="212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13" t="s">
        <v>132</v>
      </c>
      <c r="AT143" s="213" t="s">
        <v>127</v>
      </c>
      <c r="AU143" s="213" t="s">
        <v>83</v>
      </c>
      <c r="AY143" s="3" t="s">
        <v>126</v>
      </c>
      <c r="BE143" s="214" t="n">
        <f aca="false">IF(N143="základní",J143,0)</f>
        <v>0</v>
      </c>
      <c r="BF143" s="214" t="n">
        <f aca="false">IF(N143="snížená",J143,0)</f>
        <v>0</v>
      </c>
      <c r="BG143" s="214" t="n">
        <f aca="false">IF(N143="zákl. přenesená",J143,0)</f>
        <v>0</v>
      </c>
      <c r="BH143" s="214" t="n">
        <f aca="false">IF(N143="sníž. přenesená",J143,0)</f>
        <v>0</v>
      </c>
      <c r="BI143" s="214" t="n">
        <f aca="false">IF(N143="nulová",J143,0)</f>
        <v>0</v>
      </c>
      <c r="BJ143" s="3" t="s">
        <v>83</v>
      </c>
      <c r="BK143" s="214" t="n">
        <f aca="false">ROUND(I143*H143,2)</f>
        <v>0</v>
      </c>
      <c r="BL143" s="3" t="s">
        <v>132</v>
      </c>
      <c r="BM143" s="213" t="s">
        <v>170</v>
      </c>
    </row>
    <row r="144" s="31" customFormat="true" ht="12.8" hidden="false" customHeight="false" outlineLevel="0" collapsed="false">
      <c r="A144" s="24"/>
      <c r="B144" s="25"/>
      <c r="C144" s="26"/>
      <c r="D144" s="215" t="s">
        <v>134</v>
      </c>
      <c r="E144" s="26"/>
      <c r="F144" s="216" t="s">
        <v>168</v>
      </c>
      <c r="G144" s="26"/>
      <c r="H144" s="26"/>
      <c r="I144" s="217"/>
      <c r="J144" s="26"/>
      <c r="K144" s="26"/>
      <c r="L144" s="30"/>
      <c r="M144" s="218"/>
      <c r="N144" s="219"/>
      <c r="O144" s="74"/>
      <c r="P144" s="74"/>
      <c r="Q144" s="74"/>
      <c r="R144" s="74"/>
      <c r="S144" s="74"/>
      <c r="T144" s="75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T144" s="3" t="s">
        <v>134</v>
      </c>
      <c r="AU144" s="3" t="s">
        <v>83</v>
      </c>
    </row>
    <row r="145" s="31" customFormat="true" ht="12.8" hidden="false" customHeight="false" outlineLevel="0" collapsed="false">
      <c r="A145" s="24"/>
      <c r="B145" s="25"/>
      <c r="C145" s="26"/>
      <c r="D145" s="215" t="s">
        <v>135</v>
      </c>
      <c r="E145" s="26"/>
      <c r="F145" s="220" t="s">
        <v>171</v>
      </c>
      <c r="G145" s="26"/>
      <c r="H145" s="26"/>
      <c r="I145" s="217"/>
      <c r="J145" s="26"/>
      <c r="K145" s="26"/>
      <c r="L145" s="30"/>
      <c r="M145" s="218"/>
      <c r="N145" s="219"/>
      <c r="O145" s="74"/>
      <c r="P145" s="74"/>
      <c r="Q145" s="74"/>
      <c r="R145" s="74"/>
      <c r="S145" s="74"/>
      <c r="T145" s="7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T145" s="3" t="s">
        <v>135</v>
      </c>
      <c r="AU145" s="3" t="s">
        <v>83</v>
      </c>
    </row>
    <row r="146" s="31" customFormat="true" ht="12.8" hidden="false" customHeight="false" outlineLevel="0" collapsed="false">
      <c r="A146" s="24"/>
      <c r="B146" s="25"/>
      <c r="C146" s="26"/>
      <c r="D146" s="215" t="s">
        <v>137</v>
      </c>
      <c r="E146" s="26"/>
      <c r="F146" s="220" t="s">
        <v>172</v>
      </c>
      <c r="G146" s="26"/>
      <c r="H146" s="26"/>
      <c r="I146" s="217"/>
      <c r="J146" s="26"/>
      <c r="K146" s="26"/>
      <c r="L146" s="30"/>
      <c r="M146" s="218"/>
      <c r="N146" s="219"/>
      <c r="O146" s="74"/>
      <c r="P146" s="74"/>
      <c r="Q146" s="74"/>
      <c r="R146" s="74"/>
      <c r="S146" s="74"/>
      <c r="T146" s="75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T146" s="3" t="s">
        <v>137</v>
      </c>
      <c r="AU146" s="3" t="s">
        <v>83</v>
      </c>
    </row>
    <row r="147" s="31" customFormat="true" ht="14.4" hidden="false" customHeight="true" outlineLevel="0" collapsed="false">
      <c r="A147" s="24"/>
      <c r="B147" s="25"/>
      <c r="C147" s="202" t="s">
        <v>173</v>
      </c>
      <c r="D147" s="202" t="s">
        <v>127</v>
      </c>
      <c r="E147" s="203" t="s">
        <v>174</v>
      </c>
      <c r="F147" s="204" t="s">
        <v>175</v>
      </c>
      <c r="G147" s="205" t="s">
        <v>176</v>
      </c>
      <c r="H147" s="206" t="n">
        <v>2</v>
      </c>
      <c r="I147" s="207"/>
      <c r="J147" s="208" t="n">
        <f aca="false">ROUND(I147*H147,2)</f>
        <v>0</v>
      </c>
      <c r="K147" s="204" t="s">
        <v>131</v>
      </c>
      <c r="L147" s="30"/>
      <c r="M147" s="209"/>
      <c r="N147" s="210" t="s">
        <v>40</v>
      </c>
      <c r="O147" s="74"/>
      <c r="P147" s="211" t="n">
        <f aca="false">O147*H147</f>
        <v>0</v>
      </c>
      <c r="Q147" s="211" t="n">
        <v>0</v>
      </c>
      <c r="R147" s="211" t="n">
        <f aca="false">Q147*H147</f>
        <v>0</v>
      </c>
      <c r="S147" s="211" t="n">
        <v>0</v>
      </c>
      <c r="T147" s="212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13" t="s">
        <v>132</v>
      </c>
      <c r="AT147" s="213" t="s">
        <v>127</v>
      </c>
      <c r="AU147" s="213" t="s">
        <v>83</v>
      </c>
      <c r="AY147" s="3" t="s">
        <v>126</v>
      </c>
      <c r="BE147" s="214" t="n">
        <f aca="false">IF(N147="základní",J147,0)</f>
        <v>0</v>
      </c>
      <c r="BF147" s="214" t="n">
        <f aca="false">IF(N147="snížená",J147,0)</f>
        <v>0</v>
      </c>
      <c r="BG147" s="214" t="n">
        <f aca="false">IF(N147="zákl. přenesená",J147,0)</f>
        <v>0</v>
      </c>
      <c r="BH147" s="214" t="n">
        <f aca="false">IF(N147="sníž. přenesená",J147,0)</f>
        <v>0</v>
      </c>
      <c r="BI147" s="214" t="n">
        <f aca="false">IF(N147="nulová",J147,0)</f>
        <v>0</v>
      </c>
      <c r="BJ147" s="3" t="s">
        <v>83</v>
      </c>
      <c r="BK147" s="214" t="n">
        <f aca="false">ROUND(I147*H147,2)</f>
        <v>0</v>
      </c>
      <c r="BL147" s="3" t="s">
        <v>132</v>
      </c>
      <c r="BM147" s="213" t="s">
        <v>177</v>
      </c>
    </row>
    <row r="148" s="31" customFormat="true" ht="12.8" hidden="false" customHeight="false" outlineLevel="0" collapsed="false">
      <c r="A148" s="24"/>
      <c r="B148" s="25"/>
      <c r="C148" s="26"/>
      <c r="D148" s="215" t="s">
        <v>134</v>
      </c>
      <c r="E148" s="26"/>
      <c r="F148" s="216" t="s">
        <v>175</v>
      </c>
      <c r="G148" s="26"/>
      <c r="H148" s="26"/>
      <c r="I148" s="217"/>
      <c r="J148" s="26"/>
      <c r="K148" s="26"/>
      <c r="L148" s="30"/>
      <c r="M148" s="218"/>
      <c r="N148" s="219"/>
      <c r="O148" s="74"/>
      <c r="P148" s="74"/>
      <c r="Q148" s="74"/>
      <c r="R148" s="74"/>
      <c r="S148" s="74"/>
      <c r="T148" s="75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T148" s="3" t="s">
        <v>134</v>
      </c>
      <c r="AU148" s="3" t="s">
        <v>83</v>
      </c>
    </row>
    <row r="149" s="31" customFormat="true" ht="12.8" hidden="false" customHeight="false" outlineLevel="0" collapsed="false">
      <c r="A149" s="24"/>
      <c r="B149" s="25"/>
      <c r="C149" s="26"/>
      <c r="D149" s="215" t="s">
        <v>135</v>
      </c>
      <c r="E149" s="26"/>
      <c r="F149" s="220" t="s">
        <v>178</v>
      </c>
      <c r="G149" s="26"/>
      <c r="H149" s="26"/>
      <c r="I149" s="217"/>
      <c r="J149" s="26"/>
      <c r="K149" s="26"/>
      <c r="L149" s="30"/>
      <c r="M149" s="218"/>
      <c r="N149" s="219"/>
      <c r="O149" s="74"/>
      <c r="P149" s="74"/>
      <c r="Q149" s="74"/>
      <c r="R149" s="74"/>
      <c r="S149" s="74"/>
      <c r="T149" s="75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T149" s="3" t="s">
        <v>135</v>
      </c>
      <c r="AU149" s="3" t="s">
        <v>83</v>
      </c>
    </row>
    <row r="150" s="31" customFormat="true" ht="12.8" hidden="false" customHeight="false" outlineLevel="0" collapsed="false">
      <c r="A150" s="24"/>
      <c r="B150" s="25"/>
      <c r="C150" s="26"/>
      <c r="D150" s="215" t="s">
        <v>137</v>
      </c>
      <c r="E150" s="26"/>
      <c r="F150" s="220" t="s">
        <v>179</v>
      </c>
      <c r="G150" s="26"/>
      <c r="H150" s="26"/>
      <c r="I150" s="217"/>
      <c r="J150" s="26"/>
      <c r="K150" s="26"/>
      <c r="L150" s="30"/>
      <c r="M150" s="218"/>
      <c r="N150" s="219"/>
      <c r="O150" s="74"/>
      <c r="P150" s="74"/>
      <c r="Q150" s="74"/>
      <c r="R150" s="74"/>
      <c r="S150" s="74"/>
      <c r="T150" s="75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137</v>
      </c>
      <c r="AU150" s="3" t="s">
        <v>83</v>
      </c>
    </row>
    <row r="151" s="31" customFormat="true" ht="14.4" hidden="false" customHeight="true" outlineLevel="0" collapsed="false">
      <c r="A151" s="24"/>
      <c r="B151" s="25"/>
      <c r="C151" s="202" t="s">
        <v>180</v>
      </c>
      <c r="D151" s="202" t="s">
        <v>127</v>
      </c>
      <c r="E151" s="203" t="s">
        <v>181</v>
      </c>
      <c r="F151" s="204" t="s">
        <v>182</v>
      </c>
      <c r="G151" s="205" t="s">
        <v>130</v>
      </c>
      <c r="H151" s="206" t="n">
        <v>1</v>
      </c>
      <c r="I151" s="207"/>
      <c r="J151" s="208" t="n">
        <f aca="false">ROUND(I151*H151,2)</f>
        <v>0</v>
      </c>
      <c r="K151" s="204" t="s">
        <v>131</v>
      </c>
      <c r="L151" s="30"/>
      <c r="M151" s="209"/>
      <c r="N151" s="210" t="s">
        <v>40</v>
      </c>
      <c r="O151" s="74"/>
      <c r="P151" s="211" t="n">
        <f aca="false">O151*H151</f>
        <v>0</v>
      </c>
      <c r="Q151" s="211" t="n">
        <v>0</v>
      </c>
      <c r="R151" s="211" t="n">
        <f aca="false">Q151*H151</f>
        <v>0</v>
      </c>
      <c r="S151" s="211" t="n">
        <v>0</v>
      </c>
      <c r="T151" s="212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13" t="s">
        <v>132</v>
      </c>
      <c r="AT151" s="213" t="s">
        <v>127</v>
      </c>
      <c r="AU151" s="213" t="s">
        <v>83</v>
      </c>
      <c r="AY151" s="3" t="s">
        <v>126</v>
      </c>
      <c r="BE151" s="214" t="n">
        <f aca="false">IF(N151="základní",J151,0)</f>
        <v>0</v>
      </c>
      <c r="BF151" s="214" t="n">
        <f aca="false">IF(N151="snížená",J151,0)</f>
        <v>0</v>
      </c>
      <c r="BG151" s="214" t="n">
        <f aca="false">IF(N151="zákl. přenesená",J151,0)</f>
        <v>0</v>
      </c>
      <c r="BH151" s="214" t="n">
        <f aca="false">IF(N151="sníž. přenesená",J151,0)</f>
        <v>0</v>
      </c>
      <c r="BI151" s="214" t="n">
        <f aca="false">IF(N151="nulová",J151,0)</f>
        <v>0</v>
      </c>
      <c r="BJ151" s="3" t="s">
        <v>83</v>
      </c>
      <c r="BK151" s="214" t="n">
        <f aca="false">ROUND(I151*H151,2)</f>
        <v>0</v>
      </c>
      <c r="BL151" s="3" t="s">
        <v>132</v>
      </c>
      <c r="BM151" s="213" t="s">
        <v>183</v>
      </c>
    </row>
    <row r="152" s="31" customFormat="true" ht="12.8" hidden="false" customHeight="false" outlineLevel="0" collapsed="false">
      <c r="A152" s="24"/>
      <c r="B152" s="25"/>
      <c r="C152" s="26"/>
      <c r="D152" s="215" t="s">
        <v>134</v>
      </c>
      <c r="E152" s="26"/>
      <c r="F152" s="216" t="s">
        <v>182</v>
      </c>
      <c r="G152" s="26"/>
      <c r="H152" s="26"/>
      <c r="I152" s="217"/>
      <c r="J152" s="26"/>
      <c r="K152" s="26"/>
      <c r="L152" s="30"/>
      <c r="M152" s="218"/>
      <c r="N152" s="219"/>
      <c r="O152" s="74"/>
      <c r="P152" s="74"/>
      <c r="Q152" s="74"/>
      <c r="R152" s="74"/>
      <c r="S152" s="74"/>
      <c r="T152" s="75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T152" s="3" t="s">
        <v>134</v>
      </c>
      <c r="AU152" s="3" t="s">
        <v>83</v>
      </c>
    </row>
    <row r="153" s="31" customFormat="true" ht="12.8" hidden="false" customHeight="false" outlineLevel="0" collapsed="false">
      <c r="A153" s="24"/>
      <c r="B153" s="25"/>
      <c r="C153" s="26"/>
      <c r="D153" s="215" t="s">
        <v>135</v>
      </c>
      <c r="E153" s="26"/>
      <c r="F153" s="220" t="s">
        <v>184</v>
      </c>
      <c r="G153" s="26"/>
      <c r="H153" s="26"/>
      <c r="I153" s="217"/>
      <c r="J153" s="26"/>
      <c r="K153" s="26"/>
      <c r="L153" s="30"/>
      <c r="M153" s="218"/>
      <c r="N153" s="219"/>
      <c r="O153" s="74"/>
      <c r="P153" s="74"/>
      <c r="Q153" s="74"/>
      <c r="R153" s="74"/>
      <c r="S153" s="74"/>
      <c r="T153" s="75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T153" s="3" t="s">
        <v>135</v>
      </c>
      <c r="AU153" s="3" t="s">
        <v>83</v>
      </c>
    </row>
    <row r="154" s="31" customFormat="true" ht="12.8" hidden="false" customHeight="false" outlineLevel="0" collapsed="false">
      <c r="A154" s="24"/>
      <c r="B154" s="25"/>
      <c r="C154" s="26"/>
      <c r="D154" s="215" t="s">
        <v>137</v>
      </c>
      <c r="E154" s="26"/>
      <c r="F154" s="220" t="s">
        <v>185</v>
      </c>
      <c r="G154" s="26"/>
      <c r="H154" s="26"/>
      <c r="I154" s="217"/>
      <c r="J154" s="26"/>
      <c r="K154" s="26"/>
      <c r="L154" s="30"/>
      <c r="M154" s="221"/>
      <c r="N154" s="222"/>
      <c r="O154" s="223"/>
      <c r="P154" s="223"/>
      <c r="Q154" s="223"/>
      <c r="R154" s="223"/>
      <c r="S154" s="223"/>
      <c r="T154" s="2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137</v>
      </c>
      <c r="AU154" s="3" t="s">
        <v>83</v>
      </c>
    </row>
    <row r="155" s="31" customFormat="true" ht="6.95" hidden="false" customHeight="true" outlineLevel="0" collapsed="false">
      <c r="A155" s="24"/>
      <c r="B155" s="52"/>
      <c r="C155" s="53"/>
      <c r="D155" s="53"/>
      <c r="E155" s="53"/>
      <c r="F155" s="53"/>
      <c r="G155" s="53"/>
      <c r="H155" s="53"/>
      <c r="I155" s="53"/>
      <c r="J155" s="53"/>
      <c r="K155" s="53"/>
      <c r="L155" s="30"/>
      <c r="M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</sheetData>
  <sheetProtection algorithmName="SHA-512" hashValue="FNDZpEq8vL59G4c09bUfh0oPYo4qRBppM3VMdQBrArUFZwF+tlkCoSMLhkq7xX1oHRYJIBeQbPcDqzZrqRxyLw==" saltValue="KNHQL4NH7lKzcJx930tGVvpOZyGfGfTznE9wwc0r8pqlrX/ncYAtF3wftnbztwbwwH1app6TLSnAUbQkN0dpvw==" spinCount="100000" sheet="true" password="cc35" objects="true" scenarios="true" formatColumns="false" formatRows="false" autoFilter="false"/>
  <autoFilter ref="C116:K154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19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85</v>
      </c>
    </row>
    <row r="4" customFormat="false" ht="24.95" hidden="false" customHeight="true" outlineLevel="0" collapsed="false">
      <c r="B4" s="6"/>
      <c r="D4" s="122" t="s">
        <v>101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II/116 před obcí Karlštejn, nestabilní skalní masiv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102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186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/>
      <c r="G11" s="24"/>
      <c r="H11" s="24"/>
      <c r="I11" s="124" t="s">
        <v>18</v>
      </c>
      <c r="J11" s="127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18. 5. 2021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/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25</v>
      </c>
      <c r="F15" s="24"/>
      <c r="G15" s="24"/>
      <c r="H15" s="24"/>
      <c r="I15" s="124" t="s">
        <v>26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27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26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29</v>
      </c>
      <c r="E20" s="24"/>
      <c r="F20" s="24"/>
      <c r="G20" s="24"/>
      <c r="H20" s="24"/>
      <c r="I20" s="124" t="s">
        <v>24</v>
      </c>
      <c r="J20" s="127"/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30</v>
      </c>
      <c r="F21" s="24"/>
      <c r="G21" s="24"/>
      <c r="H21" s="24"/>
      <c r="I21" s="124" t="s">
        <v>26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32</v>
      </c>
      <c r="E23" s="24"/>
      <c r="F23" s="24"/>
      <c r="G23" s="24"/>
      <c r="H23" s="24"/>
      <c r="I23" s="124" t="s">
        <v>24</v>
      </c>
      <c r="J23" s="127"/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33</v>
      </c>
      <c r="F24" s="24"/>
      <c r="G24" s="24"/>
      <c r="H24" s="24"/>
      <c r="I24" s="124" t="s">
        <v>26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34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35</v>
      </c>
      <c r="E30" s="24"/>
      <c r="F30" s="24"/>
      <c r="G30" s="24"/>
      <c r="H30" s="24"/>
      <c r="I30" s="24"/>
      <c r="J30" s="137" t="n">
        <f aca="false">ROUND(J121,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37</v>
      </c>
      <c r="G32" s="24"/>
      <c r="H32" s="24"/>
      <c r="I32" s="138" t="s">
        <v>36</v>
      </c>
      <c r="J32" s="138" t="s">
        <v>38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39</v>
      </c>
      <c r="E33" s="124" t="s">
        <v>40</v>
      </c>
      <c r="F33" s="140" t="n">
        <f aca="false">ROUND((SUM(BE121:BE197)),  2)</f>
        <v>0</v>
      </c>
      <c r="G33" s="24"/>
      <c r="H33" s="24"/>
      <c r="I33" s="141" t="n">
        <v>0.21</v>
      </c>
      <c r="J33" s="140" t="n">
        <f aca="false">ROUND(((SUM(BE121:BE197))*I33),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41</v>
      </c>
      <c r="F34" s="140" t="n">
        <f aca="false">ROUND((SUM(BF121:BF197)),  2)</f>
        <v>0</v>
      </c>
      <c r="G34" s="24"/>
      <c r="H34" s="24"/>
      <c r="I34" s="141" t="n">
        <v>0.15</v>
      </c>
      <c r="J34" s="140" t="n">
        <f aca="false">ROUND(((SUM(BF121:BF197))*I34),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42</v>
      </c>
      <c r="F35" s="140" t="n">
        <f aca="false">ROUND((SUM(BG121:BG197)),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43</v>
      </c>
      <c r="F36" s="140" t="n">
        <f aca="false">ROUND((SUM(BH121:BH197)),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44</v>
      </c>
      <c r="F37" s="140" t="n">
        <f aca="false">ROUND((SUM(BI121:BI197)),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4"/>
      <c r="J39" s="147" t="n">
        <f aca="false">SUM(J30:J37)</f>
        <v>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48</v>
      </c>
      <c r="E50" s="150"/>
      <c r="F50" s="150"/>
      <c r="G50" s="149" t="s">
        <v>49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50</v>
      </c>
      <c r="E61" s="152"/>
      <c r="F61" s="153" t="s">
        <v>51</v>
      </c>
      <c r="G61" s="151" t="s">
        <v>50</v>
      </c>
      <c r="H61" s="152"/>
      <c r="I61" s="152"/>
      <c r="J61" s="154" t="s">
        <v>51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52</v>
      </c>
      <c r="E65" s="155"/>
      <c r="F65" s="155"/>
      <c r="G65" s="149" t="s">
        <v>53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50</v>
      </c>
      <c r="E76" s="152"/>
      <c r="F76" s="153" t="s">
        <v>51</v>
      </c>
      <c r="G76" s="151" t="s">
        <v>50</v>
      </c>
      <c r="H76" s="152"/>
      <c r="I76" s="152"/>
      <c r="J76" s="154" t="s">
        <v>51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104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60" t="str">
        <f aca="false">E7</f>
        <v>II/116 před obcí Karlštejn, nestabilní skalní masiv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102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64" t="str">
        <f aca="false">E9</f>
        <v>KAR201-0 - SO 201 - Skalní masiv A (km 38,508-38,536)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Karlštejn</v>
      </c>
      <c r="G89" s="26"/>
      <c r="H89" s="26"/>
      <c r="I89" s="17" t="s">
        <v>21</v>
      </c>
      <c r="J89" s="161" t="str">
        <f aca="false">IF(J12="","",J12)</f>
        <v>18. 5. 2021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Krajská správa a údržba silnic Středočeského kraje</v>
      </c>
      <c r="G91" s="26"/>
      <c r="H91" s="26"/>
      <c r="I91" s="17" t="s">
        <v>29</v>
      </c>
      <c r="J91" s="162" t="str">
        <f aca="false">E21</f>
        <v>GeoTec-GS, a.s.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27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32</v>
      </c>
      <c r="J92" s="162" t="str">
        <f aca="false">E24</f>
        <v>Ing. Komárek Martin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63" t="s">
        <v>105</v>
      </c>
      <c r="D94" s="164"/>
      <c r="E94" s="164"/>
      <c r="F94" s="164"/>
      <c r="G94" s="164"/>
      <c r="H94" s="164"/>
      <c r="I94" s="164"/>
      <c r="J94" s="165" t="s">
        <v>106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66" t="s">
        <v>107</v>
      </c>
      <c r="D96" s="26"/>
      <c r="E96" s="26"/>
      <c r="F96" s="26"/>
      <c r="G96" s="26"/>
      <c r="H96" s="26"/>
      <c r="I96" s="26"/>
      <c r="J96" s="167" t="n">
        <f aca="false">J121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108</v>
      </c>
    </row>
    <row r="97" s="168" customFormat="true" ht="24.95" hidden="false" customHeight="true" outlineLevel="0" collapsed="false">
      <c r="B97" s="169"/>
      <c r="C97" s="170"/>
      <c r="D97" s="171" t="s">
        <v>187</v>
      </c>
      <c r="E97" s="172"/>
      <c r="F97" s="172"/>
      <c r="G97" s="172"/>
      <c r="H97" s="172"/>
      <c r="I97" s="172"/>
      <c r="J97" s="173" t="n">
        <f aca="false">J122</f>
        <v>0</v>
      </c>
      <c r="K97" s="170"/>
      <c r="L97" s="174"/>
    </row>
    <row r="98" s="225" customFormat="true" ht="19.95" hidden="false" customHeight="true" outlineLevel="0" collapsed="false">
      <c r="B98" s="226"/>
      <c r="C98" s="227"/>
      <c r="D98" s="228" t="s">
        <v>188</v>
      </c>
      <c r="E98" s="229"/>
      <c r="F98" s="229"/>
      <c r="G98" s="229"/>
      <c r="H98" s="229"/>
      <c r="I98" s="229"/>
      <c r="J98" s="230" t="n">
        <f aca="false">J123</f>
        <v>0</v>
      </c>
      <c r="K98" s="227"/>
      <c r="L98" s="231"/>
    </row>
    <row r="99" s="225" customFormat="true" ht="19.95" hidden="false" customHeight="true" outlineLevel="0" collapsed="false">
      <c r="B99" s="226"/>
      <c r="C99" s="227"/>
      <c r="D99" s="228" t="s">
        <v>189</v>
      </c>
      <c r="E99" s="229"/>
      <c r="F99" s="229"/>
      <c r="G99" s="229"/>
      <c r="H99" s="229"/>
      <c r="I99" s="229"/>
      <c r="J99" s="230" t="n">
        <f aca="false">J128</f>
        <v>0</v>
      </c>
      <c r="K99" s="227"/>
      <c r="L99" s="231"/>
    </row>
    <row r="100" s="225" customFormat="true" ht="19.95" hidden="false" customHeight="true" outlineLevel="0" collapsed="false">
      <c r="B100" s="226"/>
      <c r="C100" s="227"/>
      <c r="D100" s="228" t="s">
        <v>190</v>
      </c>
      <c r="E100" s="229"/>
      <c r="F100" s="229"/>
      <c r="G100" s="229"/>
      <c r="H100" s="229"/>
      <c r="I100" s="229"/>
      <c r="J100" s="230" t="n">
        <f aca="false">J178</f>
        <v>0</v>
      </c>
      <c r="K100" s="227"/>
      <c r="L100" s="231"/>
    </row>
    <row r="101" s="225" customFormat="true" ht="19.95" hidden="false" customHeight="true" outlineLevel="0" collapsed="false">
      <c r="B101" s="226"/>
      <c r="C101" s="227"/>
      <c r="D101" s="228" t="s">
        <v>191</v>
      </c>
      <c r="E101" s="229"/>
      <c r="F101" s="229"/>
      <c r="G101" s="229"/>
      <c r="H101" s="229"/>
      <c r="I101" s="229"/>
      <c r="J101" s="230" t="n">
        <f aca="false">J191</f>
        <v>0</v>
      </c>
      <c r="K101" s="227"/>
      <c r="L101" s="231"/>
    </row>
    <row r="102" s="31" customFormat="true" ht="21.85" hidden="false" customHeight="true" outlineLevel="0" collapsed="false">
      <c r="A102" s="24"/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L102" s="49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="31" customFormat="true" ht="6.95" hidden="false" customHeight="true" outlineLevel="0" collapsed="false">
      <c r="A103" s="24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7" s="31" customFormat="true" ht="6.95" hidden="false" customHeight="true" outlineLevel="0" collapsed="false">
      <c r="A107" s="2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24.95" hidden="false" customHeight="true" outlineLevel="0" collapsed="false">
      <c r="A108" s="24"/>
      <c r="B108" s="25"/>
      <c r="C108" s="9" t="s">
        <v>110</v>
      </c>
      <c r="D108" s="26"/>
      <c r="E108" s="26"/>
      <c r="F108" s="26"/>
      <c r="G108" s="26"/>
      <c r="H108" s="26"/>
      <c r="I108" s="26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6.95" hidden="false" customHeight="true" outlineLevel="0" collapsed="false">
      <c r="A109" s="24"/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2" hidden="false" customHeight="true" outlineLevel="0" collapsed="false">
      <c r="A110" s="24"/>
      <c r="B110" s="25"/>
      <c r="C110" s="17" t="s">
        <v>15</v>
      </c>
      <c r="D110" s="26"/>
      <c r="E110" s="26"/>
      <c r="F110" s="26"/>
      <c r="G110" s="26"/>
      <c r="H110" s="26"/>
      <c r="I110" s="26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6.5" hidden="false" customHeight="true" outlineLevel="0" collapsed="false">
      <c r="A111" s="24"/>
      <c r="B111" s="25"/>
      <c r="C111" s="26"/>
      <c r="D111" s="26"/>
      <c r="E111" s="160" t="str">
        <f aca="false">E7</f>
        <v>II/116 před obcí Karlštejn, nestabilní skalní masiv</v>
      </c>
      <c r="F111" s="160"/>
      <c r="G111" s="160"/>
      <c r="H111" s="160"/>
      <c r="I111" s="26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2" hidden="false" customHeight="true" outlineLevel="0" collapsed="false">
      <c r="A112" s="24"/>
      <c r="B112" s="25"/>
      <c r="C112" s="17" t="s">
        <v>102</v>
      </c>
      <c r="D112" s="26"/>
      <c r="E112" s="26"/>
      <c r="F112" s="26"/>
      <c r="G112" s="26"/>
      <c r="H112" s="26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6.5" hidden="false" customHeight="true" outlineLevel="0" collapsed="false">
      <c r="A113" s="24"/>
      <c r="B113" s="25"/>
      <c r="C113" s="26"/>
      <c r="D113" s="26"/>
      <c r="E113" s="64" t="str">
        <f aca="false">E9</f>
        <v>KAR201-0 - SO 201 - Skalní masiv A (km 38,508-38,536)</v>
      </c>
      <c r="F113" s="64"/>
      <c r="G113" s="64"/>
      <c r="H113" s="64"/>
      <c r="I113" s="26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6.95" hidden="false" customHeight="true" outlineLevel="0" collapsed="false">
      <c r="A114" s="24"/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19</v>
      </c>
      <c r="D115" s="26"/>
      <c r="E115" s="26"/>
      <c r="F115" s="18" t="str">
        <f aca="false">F12</f>
        <v>Karlštejn</v>
      </c>
      <c r="G115" s="26"/>
      <c r="H115" s="26"/>
      <c r="I115" s="17" t="s">
        <v>21</v>
      </c>
      <c r="J115" s="161" t="str">
        <f aca="false">IF(J12="","",J12)</f>
        <v>18. 5. 2021</v>
      </c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6.95" hidden="false" customHeight="true" outlineLevel="0" collapsed="false">
      <c r="A116" s="24"/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5.15" hidden="false" customHeight="true" outlineLevel="0" collapsed="false">
      <c r="A117" s="24"/>
      <c r="B117" s="25"/>
      <c r="C117" s="17" t="s">
        <v>23</v>
      </c>
      <c r="D117" s="26"/>
      <c r="E117" s="26"/>
      <c r="F117" s="18" t="str">
        <f aca="false">E15</f>
        <v>Krajská správa a údržba silnic Středočeského kraje</v>
      </c>
      <c r="G117" s="26"/>
      <c r="H117" s="26"/>
      <c r="I117" s="17" t="s">
        <v>29</v>
      </c>
      <c r="J117" s="162" t="str">
        <f aca="false">E21</f>
        <v>GeoTec-GS, a.s.</v>
      </c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5.15" hidden="false" customHeight="true" outlineLevel="0" collapsed="false">
      <c r="A118" s="24"/>
      <c r="B118" s="25"/>
      <c r="C118" s="17" t="s">
        <v>27</v>
      </c>
      <c r="D118" s="26"/>
      <c r="E118" s="26"/>
      <c r="F118" s="18" t="str">
        <f aca="false">IF(E18="","",E18)</f>
        <v>Vyplň údaj</v>
      </c>
      <c r="G118" s="26"/>
      <c r="H118" s="26"/>
      <c r="I118" s="17" t="s">
        <v>32</v>
      </c>
      <c r="J118" s="162" t="str">
        <f aca="false">E24</f>
        <v>Ing. Komárek Martin</v>
      </c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0.3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181" customFormat="true" ht="29.3" hidden="false" customHeight="true" outlineLevel="0" collapsed="false">
      <c r="A120" s="175"/>
      <c r="B120" s="176"/>
      <c r="C120" s="177" t="s">
        <v>111</v>
      </c>
      <c r="D120" s="178" t="s">
        <v>60</v>
      </c>
      <c r="E120" s="178" t="s">
        <v>56</v>
      </c>
      <c r="F120" s="178" t="s">
        <v>57</v>
      </c>
      <c r="G120" s="178" t="s">
        <v>112</v>
      </c>
      <c r="H120" s="178" t="s">
        <v>113</v>
      </c>
      <c r="I120" s="178" t="s">
        <v>114</v>
      </c>
      <c r="J120" s="178" t="s">
        <v>106</v>
      </c>
      <c r="K120" s="179" t="s">
        <v>115</v>
      </c>
      <c r="L120" s="180"/>
      <c r="M120" s="82"/>
      <c r="N120" s="83" t="s">
        <v>39</v>
      </c>
      <c r="O120" s="83" t="s">
        <v>116</v>
      </c>
      <c r="P120" s="83" t="s">
        <v>117</v>
      </c>
      <c r="Q120" s="83" t="s">
        <v>118</v>
      </c>
      <c r="R120" s="83" t="s">
        <v>119</v>
      </c>
      <c r="S120" s="83" t="s">
        <v>120</v>
      </c>
      <c r="T120" s="84" t="s">
        <v>121</v>
      </c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="31" customFormat="true" ht="22.8" hidden="false" customHeight="true" outlineLevel="0" collapsed="false">
      <c r="A121" s="24"/>
      <c r="B121" s="25"/>
      <c r="C121" s="90" t="s">
        <v>122</v>
      </c>
      <c r="D121" s="26"/>
      <c r="E121" s="26"/>
      <c r="F121" s="26"/>
      <c r="G121" s="26"/>
      <c r="H121" s="26"/>
      <c r="I121" s="26"/>
      <c r="J121" s="182" t="n">
        <f aca="false">BK121</f>
        <v>0</v>
      </c>
      <c r="K121" s="26"/>
      <c r="L121" s="30"/>
      <c r="M121" s="85"/>
      <c r="N121" s="183"/>
      <c r="O121" s="86"/>
      <c r="P121" s="184" t="n">
        <f aca="false">P122</f>
        <v>0</v>
      </c>
      <c r="Q121" s="86"/>
      <c r="R121" s="184" t="n">
        <f aca="false">R122</f>
        <v>0</v>
      </c>
      <c r="S121" s="86"/>
      <c r="T121" s="185" t="n">
        <f aca="false">T122</f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T121" s="3" t="s">
        <v>74</v>
      </c>
      <c r="AU121" s="3" t="s">
        <v>108</v>
      </c>
      <c r="BK121" s="186" t="n">
        <f aca="false">BK122</f>
        <v>0</v>
      </c>
    </row>
    <row r="122" s="187" customFormat="true" ht="25.9" hidden="false" customHeight="true" outlineLevel="0" collapsed="false">
      <c r="B122" s="188"/>
      <c r="C122" s="189"/>
      <c r="D122" s="190" t="s">
        <v>74</v>
      </c>
      <c r="E122" s="191" t="s">
        <v>192</v>
      </c>
      <c r="F122" s="191" t="s">
        <v>193</v>
      </c>
      <c r="G122" s="189"/>
      <c r="H122" s="189"/>
      <c r="I122" s="192"/>
      <c r="J122" s="193" t="n">
        <f aca="false">BK122</f>
        <v>0</v>
      </c>
      <c r="K122" s="189"/>
      <c r="L122" s="194"/>
      <c r="M122" s="195"/>
      <c r="N122" s="196"/>
      <c r="O122" s="196"/>
      <c r="P122" s="197" t="n">
        <f aca="false">P123+P128+P178+P191</f>
        <v>0</v>
      </c>
      <c r="Q122" s="196"/>
      <c r="R122" s="197" t="n">
        <f aca="false">R123+R128+R178+R191</f>
        <v>0</v>
      </c>
      <c r="S122" s="196"/>
      <c r="T122" s="198" t="n">
        <f aca="false">T123+T128+T178+T191</f>
        <v>0</v>
      </c>
      <c r="AR122" s="199" t="s">
        <v>125</v>
      </c>
      <c r="AT122" s="200" t="s">
        <v>74</v>
      </c>
      <c r="AU122" s="200" t="s">
        <v>75</v>
      </c>
      <c r="AY122" s="199" t="s">
        <v>126</v>
      </c>
      <c r="BK122" s="201" t="n">
        <f aca="false">BK123+BK128+BK178+BK191</f>
        <v>0</v>
      </c>
    </row>
    <row r="123" s="187" customFormat="true" ht="22.8" hidden="false" customHeight="true" outlineLevel="0" collapsed="false">
      <c r="B123" s="188"/>
      <c r="C123" s="189"/>
      <c r="D123" s="190" t="s">
        <v>74</v>
      </c>
      <c r="E123" s="232" t="s">
        <v>75</v>
      </c>
      <c r="F123" s="232" t="s">
        <v>194</v>
      </c>
      <c r="G123" s="189"/>
      <c r="H123" s="189"/>
      <c r="I123" s="192"/>
      <c r="J123" s="233" t="n">
        <f aca="false">BK123</f>
        <v>0</v>
      </c>
      <c r="K123" s="189"/>
      <c r="L123" s="194"/>
      <c r="M123" s="195"/>
      <c r="N123" s="196"/>
      <c r="O123" s="196"/>
      <c r="P123" s="197" t="n">
        <f aca="false">SUM(P124:P127)</f>
        <v>0</v>
      </c>
      <c r="Q123" s="196"/>
      <c r="R123" s="197" t="n">
        <f aca="false">SUM(R124:R127)</f>
        <v>0</v>
      </c>
      <c r="S123" s="196"/>
      <c r="T123" s="198" t="n">
        <f aca="false">SUM(T124:T127)</f>
        <v>0</v>
      </c>
      <c r="AR123" s="199" t="s">
        <v>125</v>
      </c>
      <c r="AT123" s="200" t="s">
        <v>74</v>
      </c>
      <c r="AU123" s="200" t="s">
        <v>83</v>
      </c>
      <c r="AY123" s="199" t="s">
        <v>126</v>
      </c>
      <c r="BK123" s="201" t="n">
        <f aca="false">SUM(BK124:BK127)</f>
        <v>0</v>
      </c>
    </row>
    <row r="124" s="31" customFormat="true" ht="14.4" hidden="false" customHeight="true" outlineLevel="0" collapsed="false">
      <c r="A124" s="24"/>
      <c r="B124" s="25"/>
      <c r="C124" s="202" t="s">
        <v>83</v>
      </c>
      <c r="D124" s="202" t="s">
        <v>127</v>
      </c>
      <c r="E124" s="203" t="s">
        <v>195</v>
      </c>
      <c r="F124" s="204" t="s">
        <v>196</v>
      </c>
      <c r="G124" s="205" t="s">
        <v>197</v>
      </c>
      <c r="H124" s="206" t="n">
        <v>327.3</v>
      </c>
      <c r="I124" s="207"/>
      <c r="J124" s="208" t="n">
        <f aca="false">ROUND(I124*H124,2)</f>
        <v>0</v>
      </c>
      <c r="K124" s="204" t="s">
        <v>131</v>
      </c>
      <c r="L124" s="30"/>
      <c r="M124" s="209"/>
      <c r="N124" s="210" t="s">
        <v>40</v>
      </c>
      <c r="O124" s="74"/>
      <c r="P124" s="211" t="n">
        <f aca="false">O124*H124</f>
        <v>0</v>
      </c>
      <c r="Q124" s="211" t="n">
        <v>0</v>
      </c>
      <c r="R124" s="211" t="n">
        <f aca="false">Q124*H124</f>
        <v>0</v>
      </c>
      <c r="S124" s="211" t="n">
        <v>0</v>
      </c>
      <c r="T124" s="212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13" t="s">
        <v>132</v>
      </c>
      <c r="AT124" s="213" t="s">
        <v>127</v>
      </c>
      <c r="AU124" s="213" t="s">
        <v>85</v>
      </c>
      <c r="AY124" s="3" t="s">
        <v>126</v>
      </c>
      <c r="BE124" s="214" t="n">
        <f aca="false">IF(N124="základní",J124,0)</f>
        <v>0</v>
      </c>
      <c r="BF124" s="214" t="n">
        <f aca="false">IF(N124="snížená",J124,0)</f>
        <v>0</v>
      </c>
      <c r="BG124" s="214" t="n">
        <f aca="false">IF(N124="zákl. přenesená",J124,0)</f>
        <v>0</v>
      </c>
      <c r="BH124" s="214" t="n">
        <f aca="false">IF(N124="sníž. přenesená",J124,0)</f>
        <v>0</v>
      </c>
      <c r="BI124" s="214" t="n">
        <f aca="false">IF(N124="nulová",J124,0)</f>
        <v>0</v>
      </c>
      <c r="BJ124" s="3" t="s">
        <v>83</v>
      </c>
      <c r="BK124" s="214" t="n">
        <f aca="false">ROUND(I124*H124,2)</f>
        <v>0</v>
      </c>
      <c r="BL124" s="3" t="s">
        <v>132</v>
      </c>
      <c r="BM124" s="213" t="s">
        <v>198</v>
      </c>
    </row>
    <row r="125" s="31" customFormat="true" ht="12.8" hidden="false" customHeight="false" outlineLevel="0" collapsed="false">
      <c r="A125" s="24"/>
      <c r="B125" s="25"/>
      <c r="C125" s="26"/>
      <c r="D125" s="215" t="s">
        <v>134</v>
      </c>
      <c r="E125" s="26"/>
      <c r="F125" s="216" t="s">
        <v>196</v>
      </c>
      <c r="G125" s="26"/>
      <c r="H125" s="26"/>
      <c r="I125" s="217"/>
      <c r="J125" s="26"/>
      <c r="K125" s="26"/>
      <c r="L125" s="30"/>
      <c r="M125" s="218"/>
      <c r="N125" s="219"/>
      <c r="O125" s="74"/>
      <c r="P125" s="74"/>
      <c r="Q125" s="74"/>
      <c r="R125" s="74"/>
      <c r="S125" s="74"/>
      <c r="T125" s="75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134</v>
      </c>
      <c r="AU125" s="3" t="s">
        <v>85</v>
      </c>
    </row>
    <row r="126" s="31" customFormat="true" ht="12.8" hidden="false" customHeight="false" outlineLevel="0" collapsed="false">
      <c r="A126" s="24"/>
      <c r="B126" s="25"/>
      <c r="C126" s="26"/>
      <c r="D126" s="215" t="s">
        <v>135</v>
      </c>
      <c r="E126" s="26"/>
      <c r="F126" s="220" t="s">
        <v>199</v>
      </c>
      <c r="G126" s="26"/>
      <c r="H126" s="26"/>
      <c r="I126" s="217"/>
      <c r="J126" s="26"/>
      <c r="K126" s="26"/>
      <c r="L126" s="30"/>
      <c r="M126" s="218"/>
      <c r="N126" s="219"/>
      <c r="O126" s="74"/>
      <c r="P126" s="74"/>
      <c r="Q126" s="74"/>
      <c r="R126" s="74"/>
      <c r="S126" s="74"/>
      <c r="T126" s="75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135</v>
      </c>
      <c r="AU126" s="3" t="s">
        <v>85</v>
      </c>
    </row>
    <row r="127" s="31" customFormat="true" ht="12.8" hidden="false" customHeight="false" outlineLevel="0" collapsed="false">
      <c r="A127" s="24"/>
      <c r="B127" s="25"/>
      <c r="C127" s="26"/>
      <c r="D127" s="215" t="s">
        <v>137</v>
      </c>
      <c r="E127" s="26"/>
      <c r="F127" s="220" t="s">
        <v>200</v>
      </c>
      <c r="G127" s="26"/>
      <c r="H127" s="26"/>
      <c r="I127" s="217"/>
      <c r="J127" s="26"/>
      <c r="K127" s="26"/>
      <c r="L127" s="30"/>
      <c r="M127" s="218"/>
      <c r="N127" s="219"/>
      <c r="O127" s="74"/>
      <c r="P127" s="74"/>
      <c r="Q127" s="74"/>
      <c r="R127" s="74"/>
      <c r="S127" s="74"/>
      <c r="T127" s="75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137</v>
      </c>
      <c r="AU127" s="3" t="s">
        <v>85</v>
      </c>
    </row>
    <row r="128" s="187" customFormat="true" ht="22.8" hidden="false" customHeight="true" outlineLevel="0" collapsed="false">
      <c r="B128" s="188"/>
      <c r="C128" s="189"/>
      <c r="D128" s="190" t="s">
        <v>74</v>
      </c>
      <c r="E128" s="232" t="s">
        <v>83</v>
      </c>
      <c r="F128" s="232" t="s">
        <v>201</v>
      </c>
      <c r="G128" s="189"/>
      <c r="H128" s="189"/>
      <c r="I128" s="192"/>
      <c r="J128" s="233" t="n">
        <f aca="false">BK128</f>
        <v>0</v>
      </c>
      <c r="K128" s="189"/>
      <c r="L128" s="194"/>
      <c r="M128" s="195"/>
      <c r="N128" s="196"/>
      <c r="O128" s="196"/>
      <c r="P128" s="197" t="n">
        <f aca="false">SUM(P129:P177)</f>
        <v>0</v>
      </c>
      <c r="Q128" s="196"/>
      <c r="R128" s="197" t="n">
        <f aca="false">SUM(R129:R177)</f>
        <v>0</v>
      </c>
      <c r="S128" s="196"/>
      <c r="T128" s="198" t="n">
        <f aca="false">SUM(T129:T177)</f>
        <v>0</v>
      </c>
      <c r="AR128" s="199" t="s">
        <v>125</v>
      </c>
      <c r="AT128" s="200" t="s">
        <v>74</v>
      </c>
      <c r="AU128" s="200" t="s">
        <v>83</v>
      </c>
      <c r="AY128" s="199" t="s">
        <v>126</v>
      </c>
      <c r="BK128" s="201" t="n">
        <f aca="false">SUM(BK129:BK177)</f>
        <v>0</v>
      </c>
    </row>
    <row r="129" s="31" customFormat="true" ht="14.4" hidden="false" customHeight="true" outlineLevel="0" collapsed="false">
      <c r="A129" s="24"/>
      <c r="B129" s="25"/>
      <c r="C129" s="202" t="s">
        <v>85</v>
      </c>
      <c r="D129" s="202" t="s">
        <v>127</v>
      </c>
      <c r="E129" s="203" t="s">
        <v>202</v>
      </c>
      <c r="F129" s="204" t="s">
        <v>203</v>
      </c>
      <c r="G129" s="205" t="s">
        <v>204</v>
      </c>
      <c r="H129" s="206" t="n">
        <v>220</v>
      </c>
      <c r="I129" s="207"/>
      <c r="J129" s="208" t="n">
        <f aca="false">ROUND(I129*H129,2)</f>
        <v>0</v>
      </c>
      <c r="K129" s="204"/>
      <c r="L129" s="30"/>
      <c r="M129" s="209"/>
      <c r="N129" s="210" t="s">
        <v>40</v>
      </c>
      <c r="O129" s="74"/>
      <c r="P129" s="211" t="n">
        <f aca="false">O129*H129</f>
        <v>0</v>
      </c>
      <c r="Q129" s="211" t="n">
        <v>0</v>
      </c>
      <c r="R129" s="211" t="n">
        <f aca="false">Q129*H129</f>
        <v>0</v>
      </c>
      <c r="S129" s="211" t="n">
        <v>0</v>
      </c>
      <c r="T129" s="212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13" t="s">
        <v>132</v>
      </c>
      <c r="AT129" s="213" t="s">
        <v>127</v>
      </c>
      <c r="AU129" s="213" t="s">
        <v>85</v>
      </c>
      <c r="AY129" s="3" t="s">
        <v>126</v>
      </c>
      <c r="BE129" s="214" t="n">
        <f aca="false">IF(N129="základní",J129,0)</f>
        <v>0</v>
      </c>
      <c r="BF129" s="214" t="n">
        <f aca="false">IF(N129="snížená",J129,0)</f>
        <v>0</v>
      </c>
      <c r="BG129" s="214" t="n">
        <f aca="false">IF(N129="zákl. přenesená",J129,0)</f>
        <v>0</v>
      </c>
      <c r="BH129" s="214" t="n">
        <f aca="false">IF(N129="sníž. přenesená",J129,0)</f>
        <v>0</v>
      </c>
      <c r="BI129" s="214" t="n">
        <f aca="false">IF(N129="nulová",J129,0)</f>
        <v>0</v>
      </c>
      <c r="BJ129" s="3" t="s">
        <v>83</v>
      </c>
      <c r="BK129" s="214" t="n">
        <f aca="false">ROUND(I129*H129,2)</f>
        <v>0</v>
      </c>
      <c r="BL129" s="3" t="s">
        <v>132</v>
      </c>
      <c r="BM129" s="213" t="s">
        <v>205</v>
      </c>
    </row>
    <row r="130" s="31" customFormat="true" ht="12.8" hidden="false" customHeight="false" outlineLevel="0" collapsed="false">
      <c r="A130" s="24"/>
      <c r="B130" s="25"/>
      <c r="C130" s="26"/>
      <c r="D130" s="215" t="s">
        <v>134</v>
      </c>
      <c r="E130" s="26"/>
      <c r="F130" s="216" t="s">
        <v>206</v>
      </c>
      <c r="G130" s="26"/>
      <c r="H130" s="26"/>
      <c r="I130" s="217"/>
      <c r="J130" s="26"/>
      <c r="K130" s="26"/>
      <c r="L130" s="30"/>
      <c r="M130" s="218"/>
      <c r="N130" s="219"/>
      <c r="O130" s="74"/>
      <c r="P130" s="74"/>
      <c r="Q130" s="74"/>
      <c r="R130" s="74"/>
      <c r="S130" s="74"/>
      <c r="T130" s="75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T130" s="3" t="s">
        <v>134</v>
      </c>
      <c r="AU130" s="3" t="s">
        <v>85</v>
      </c>
    </row>
    <row r="131" s="31" customFormat="true" ht="12.8" hidden="false" customHeight="false" outlineLevel="0" collapsed="false">
      <c r="A131" s="24"/>
      <c r="B131" s="25"/>
      <c r="C131" s="26"/>
      <c r="D131" s="215" t="s">
        <v>135</v>
      </c>
      <c r="E131" s="26"/>
      <c r="F131" s="220" t="s">
        <v>207</v>
      </c>
      <c r="G131" s="26"/>
      <c r="H131" s="26"/>
      <c r="I131" s="217"/>
      <c r="J131" s="26"/>
      <c r="K131" s="26"/>
      <c r="L131" s="30"/>
      <c r="M131" s="218"/>
      <c r="N131" s="219"/>
      <c r="O131" s="74"/>
      <c r="P131" s="74"/>
      <c r="Q131" s="74"/>
      <c r="R131" s="74"/>
      <c r="S131" s="74"/>
      <c r="T131" s="75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135</v>
      </c>
      <c r="AU131" s="3" t="s">
        <v>85</v>
      </c>
    </row>
    <row r="132" s="234" customFormat="true" ht="12.8" hidden="false" customHeight="false" outlineLevel="0" collapsed="false">
      <c r="B132" s="235"/>
      <c r="C132" s="236"/>
      <c r="D132" s="215" t="s">
        <v>208</v>
      </c>
      <c r="E132" s="237"/>
      <c r="F132" s="238" t="s">
        <v>209</v>
      </c>
      <c r="G132" s="236"/>
      <c r="H132" s="237"/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208</v>
      </c>
      <c r="AU132" s="244" t="s">
        <v>85</v>
      </c>
      <c r="AV132" s="234" t="s">
        <v>83</v>
      </c>
      <c r="AW132" s="234" t="s">
        <v>31</v>
      </c>
      <c r="AX132" s="234" t="s">
        <v>75</v>
      </c>
      <c r="AY132" s="244" t="s">
        <v>126</v>
      </c>
    </row>
    <row r="133" s="245" customFormat="true" ht="12.8" hidden="false" customHeight="false" outlineLevel="0" collapsed="false">
      <c r="B133" s="246"/>
      <c r="C133" s="247"/>
      <c r="D133" s="215" t="s">
        <v>208</v>
      </c>
      <c r="E133" s="248"/>
      <c r="F133" s="249" t="s">
        <v>210</v>
      </c>
      <c r="G133" s="247"/>
      <c r="H133" s="250" t="n">
        <v>220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208</v>
      </c>
      <c r="AU133" s="256" t="s">
        <v>85</v>
      </c>
      <c r="AV133" s="245" t="s">
        <v>85</v>
      </c>
      <c r="AW133" s="245" t="s">
        <v>31</v>
      </c>
      <c r="AX133" s="245" t="s">
        <v>83</v>
      </c>
      <c r="AY133" s="256" t="s">
        <v>126</v>
      </c>
    </row>
    <row r="134" s="31" customFormat="true" ht="14.4" hidden="false" customHeight="true" outlineLevel="0" collapsed="false">
      <c r="A134" s="24"/>
      <c r="B134" s="25"/>
      <c r="C134" s="202" t="s">
        <v>144</v>
      </c>
      <c r="D134" s="202" t="s">
        <v>127</v>
      </c>
      <c r="E134" s="203" t="s">
        <v>211</v>
      </c>
      <c r="F134" s="204" t="s">
        <v>212</v>
      </c>
      <c r="G134" s="205" t="s">
        <v>197</v>
      </c>
      <c r="H134" s="206" t="n">
        <v>59.5</v>
      </c>
      <c r="I134" s="207"/>
      <c r="J134" s="208" t="n">
        <f aca="false">ROUND(I134*H134,2)</f>
        <v>0</v>
      </c>
      <c r="K134" s="204" t="s">
        <v>131</v>
      </c>
      <c r="L134" s="30"/>
      <c r="M134" s="209"/>
      <c r="N134" s="210" t="s">
        <v>40</v>
      </c>
      <c r="O134" s="74"/>
      <c r="P134" s="211" t="n">
        <f aca="false">O134*H134</f>
        <v>0</v>
      </c>
      <c r="Q134" s="211" t="n">
        <v>0</v>
      </c>
      <c r="R134" s="211" t="n">
        <f aca="false">Q134*H134</f>
        <v>0</v>
      </c>
      <c r="S134" s="211" t="n">
        <v>0</v>
      </c>
      <c r="T134" s="212" t="n">
        <f aca="false">S134*H134</f>
        <v>0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R134" s="213" t="s">
        <v>132</v>
      </c>
      <c r="AT134" s="213" t="s">
        <v>127</v>
      </c>
      <c r="AU134" s="213" t="s">
        <v>85</v>
      </c>
      <c r="AY134" s="3" t="s">
        <v>126</v>
      </c>
      <c r="BE134" s="214" t="n">
        <f aca="false">IF(N134="základní",J134,0)</f>
        <v>0</v>
      </c>
      <c r="BF134" s="214" t="n">
        <f aca="false">IF(N134="snížená",J134,0)</f>
        <v>0</v>
      </c>
      <c r="BG134" s="214" t="n">
        <f aca="false">IF(N134="zákl. přenesená",J134,0)</f>
        <v>0</v>
      </c>
      <c r="BH134" s="214" t="n">
        <f aca="false">IF(N134="sníž. přenesená",J134,0)</f>
        <v>0</v>
      </c>
      <c r="BI134" s="214" t="n">
        <f aca="false">IF(N134="nulová",J134,0)</f>
        <v>0</v>
      </c>
      <c r="BJ134" s="3" t="s">
        <v>83</v>
      </c>
      <c r="BK134" s="214" t="n">
        <f aca="false">ROUND(I134*H134,2)</f>
        <v>0</v>
      </c>
      <c r="BL134" s="3" t="s">
        <v>132</v>
      </c>
      <c r="BM134" s="213" t="s">
        <v>213</v>
      </c>
    </row>
    <row r="135" s="31" customFormat="true" ht="12.8" hidden="false" customHeight="false" outlineLevel="0" collapsed="false">
      <c r="A135" s="24"/>
      <c r="B135" s="25"/>
      <c r="C135" s="26"/>
      <c r="D135" s="215" t="s">
        <v>134</v>
      </c>
      <c r="E135" s="26"/>
      <c r="F135" s="216" t="s">
        <v>212</v>
      </c>
      <c r="G135" s="26"/>
      <c r="H135" s="26"/>
      <c r="I135" s="217"/>
      <c r="J135" s="26"/>
      <c r="K135" s="26"/>
      <c r="L135" s="30"/>
      <c r="M135" s="218"/>
      <c r="N135" s="219"/>
      <c r="O135" s="74"/>
      <c r="P135" s="74"/>
      <c r="Q135" s="74"/>
      <c r="R135" s="74"/>
      <c r="S135" s="74"/>
      <c r="T135" s="75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T135" s="3" t="s">
        <v>134</v>
      </c>
      <c r="AU135" s="3" t="s">
        <v>85</v>
      </c>
    </row>
    <row r="136" s="31" customFormat="true" ht="12.8" hidden="false" customHeight="false" outlineLevel="0" collapsed="false">
      <c r="A136" s="24"/>
      <c r="B136" s="25"/>
      <c r="C136" s="26"/>
      <c r="D136" s="215" t="s">
        <v>135</v>
      </c>
      <c r="E136" s="26"/>
      <c r="F136" s="220" t="s">
        <v>214</v>
      </c>
      <c r="G136" s="26"/>
      <c r="H136" s="26"/>
      <c r="I136" s="217"/>
      <c r="J136" s="26"/>
      <c r="K136" s="26"/>
      <c r="L136" s="30"/>
      <c r="M136" s="218"/>
      <c r="N136" s="219"/>
      <c r="O136" s="74"/>
      <c r="P136" s="74"/>
      <c r="Q136" s="74"/>
      <c r="R136" s="74"/>
      <c r="S136" s="74"/>
      <c r="T136" s="75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T136" s="3" t="s">
        <v>135</v>
      </c>
      <c r="AU136" s="3" t="s">
        <v>85</v>
      </c>
    </row>
    <row r="137" s="31" customFormat="true" ht="12.8" hidden="false" customHeight="false" outlineLevel="0" collapsed="false">
      <c r="A137" s="24"/>
      <c r="B137" s="25"/>
      <c r="C137" s="26"/>
      <c r="D137" s="215" t="s">
        <v>137</v>
      </c>
      <c r="E137" s="26"/>
      <c r="F137" s="220" t="s">
        <v>215</v>
      </c>
      <c r="G137" s="26"/>
      <c r="H137" s="26"/>
      <c r="I137" s="217"/>
      <c r="J137" s="26"/>
      <c r="K137" s="26"/>
      <c r="L137" s="30"/>
      <c r="M137" s="218"/>
      <c r="N137" s="219"/>
      <c r="O137" s="74"/>
      <c r="P137" s="74"/>
      <c r="Q137" s="74"/>
      <c r="R137" s="74"/>
      <c r="S137" s="74"/>
      <c r="T137" s="75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T137" s="3" t="s">
        <v>137</v>
      </c>
      <c r="AU137" s="3" t="s">
        <v>85</v>
      </c>
    </row>
    <row r="138" s="245" customFormat="true" ht="12.8" hidden="false" customHeight="false" outlineLevel="0" collapsed="false">
      <c r="B138" s="246"/>
      <c r="C138" s="247"/>
      <c r="D138" s="215" t="s">
        <v>208</v>
      </c>
      <c r="E138" s="248"/>
      <c r="F138" s="249" t="s">
        <v>216</v>
      </c>
      <c r="G138" s="247"/>
      <c r="H138" s="250" t="n">
        <v>59.5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208</v>
      </c>
      <c r="AU138" s="256" t="s">
        <v>85</v>
      </c>
      <c r="AV138" s="245" t="s">
        <v>85</v>
      </c>
      <c r="AW138" s="245" t="s">
        <v>31</v>
      </c>
      <c r="AX138" s="245" t="s">
        <v>83</v>
      </c>
      <c r="AY138" s="256" t="s">
        <v>126</v>
      </c>
    </row>
    <row r="139" s="31" customFormat="true" ht="14.4" hidden="false" customHeight="true" outlineLevel="0" collapsed="false">
      <c r="A139" s="24"/>
      <c r="B139" s="25"/>
      <c r="C139" s="202" t="s">
        <v>125</v>
      </c>
      <c r="D139" s="202" t="s">
        <v>127</v>
      </c>
      <c r="E139" s="203" t="s">
        <v>217</v>
      </c>
      <c r="F139" s="204" t="s">
        <v>218</v>
      </c>
      <c r="G139" s="205" t="s">
        <v>219</v>
      </c>
      <c r="H139" s="206" t="n">
        <v>1190</v>
      </c>
      <c r="I139" s="207"/>
      <c r="J139" s="208" t="n">
        <f aca="false">ROUND(I139*H139,2)</f>
        <v>0</v>
      </c>
      <c r="K139" s="204" t="s">
        <v>131</v>
      </c>
      <c r="L139" s="30"/>
      <c r="M139" s="209"/>
      <c r="N139" s="210" t="s">
        <v>40</v>
      </c>
      <c r="O139" s="74"/>
      <c r="P139" s="211" t="n">
        <f aca="false">O139*H139</f>
        <v>0</v>
      </c>
      <c r="Q139" s="211" t="n">
        <v>0</v>
      </c>
      <c r="R139" s="211" t="n">
        <f aca="false">Q139*H139</f>
        <v>0</v>
      </c>
      <c r="S139" s="211" t="n">
        <v>0</v>
      </c>
      <c r="T139" s="212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13" t="s">
        <v>132</v>
      </c>
      <c r="AT139" s="213" t="s">
        <v>127</v>
      </c>
      <c r="AU139" s="213" t="s">
        <v>85</v>
      </c>
      <c r="AY139" s="3" t="s">
        <v>126</v>
      </c>
      <c r="BE139" s="214" t="n">
        <f aca="false">IF(N139="základní",J139,0)</f>
        <v>0</v>
      </c>
      <c r="BF139" s="214" t="n">
        <f aca="false">IF(N139="snížená",J139,0)</f>
        <v>0</v>
      </c>
      <c r="BG139" s="214" t="n">
        <f aca="false">IF(N139="zákl. přenesená",J139,0)</f>
        <v>0</v>
      </c>
      <c r="BH139" s="214" t="n">
        <f aca="false">IF(N139="sníž. přenesená",J139,0)</f>
        <v>0</v>
      </c>
      <c r="BI139" s="214" t="n">
        <f aca="false">IF(N139="nulová",J139,0)</f>
        <v>0</v>
      </c>
      <c r="BJ139" s="3" t="s">
        <v>83</v>
      </c>
      <c r="BK139" s="214" t="n">
        <f aca="false">ROUND(I139*H139,2)</f>
        <v>0</v>
      </c>
      <c r="BL139" s="3" t="s">
        <v>132</v>
      </c>
      <c r="BM139" s="213" t="s">
        <v>220</v>
      </c>
    </row>
    <row r="140" s="31" customFormat="true" ht="12.8" hidden="false" customHeight="false" outlineLevel="0" collapsed="false">
      <c r="A140" s="24"/>
      <c r="B140" s="25"/>
      <c r="C140" s="26"/>
      <c r="D140" s="215" t="s">
        <v>134</v>
      </c>
      <c r="E140" s="26"/>
      <c r="F140" s="216" t="s">
        <v>218</v>
      </c>
      <c r="G140" s="26"/>
      <c r="H140" s="26"/>
      <c r="I140" s="217"/>
      <c r="J140" s="26"/>
      <c r="K140" s="26"/>
      <c r="L140" s="30"/>
      <c r="M140" s="218"/>
      <c r="N140" s="219"/>
      <c r="O140" s="74"/>
      <c r="P140" s="74"/>
      <c r="Q140" s="74"/>
      <c r="R140" s="74"/>
      <c r="S140" s="74"/>
      <c r="T140" s="75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T140" s="3" t="s">
        <v>134</v>
      </c>
      <c r="AU140" s="3" t="s">
        <v>85</v>
      </c>
    </row>
    <row r="141" s="31" customFormat="true" ht="12.8" hidden="false" customHeight="false" outlineLevel="0" collapsed="false">
      <c r="A141" s="24"/>
      <c r="B141" s="25"/>
      <c r="C141" s="26"/>
      <c r="D141" s="215" t="s">
        <v>135</v>
      </c>
      <c r="E141" s="26"/>
      <c r="F141" s="220" t="s">
        <v>221</v>
      </c>
      <c r="G141" s="26"/>
      <c r="H141" s="26"/>
      <c r="I141" s="217"/>
      <c r="J141" s="26"/>
      <c r="K141" s="26"/>
      <c r="L141" s="30"/>
      <c r="M141" s="218"/>
      <c r="N141" s="219"/>
      <c r="O141" s="74"/>
      <c r="P141" s="74"/>
      <c r="Q141" s="74"/>
      <c r="R141" s="74"/>
      <c r="S141" s="74"/>
      <c r="T141" s="75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135</v>
      </c>
      <c r="AU141" s="3" t="s">
        <v>85</v>
      </c>
    </row>
    <row r="142" s="31" customFormat="true" ht="12.8" hidden="false" customHeight="false" outlineLevel="0" collapsed="false">
      <c r="A142" s="24"/>
      <c r="B142" s="25"/>
      <c r="C142" s="26"/>
      <c r="D142" s="215" t="s">
        <v>137</v>
      </c>
      <c r="E142" s="26"/>
      <c r="F142" s="220" t="s">
        <v>222</v>
      </c>
      <c r="G142" s="26"/>
      <c r="H142" s="26"/>
      <c r="I142" s="217"/>
      <c r="J142" s="26"/>
      <c r="K142" s="26"/>
      <c r="L142" s="30"/>
      <c r="M142" s="218"/>
      <c r="N142" s="219"/>
      <c r="O142" s="74"/>
      <c r="P142" s="74"/>
      <c r="Q142" s="74"/>
      <c r="R142" s="74"/>
      <c r="S142" s="74"/>
      <c r="T142" s="75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T142" s="3" t="s">
        <v>137</v>
      </c>
      <c r="AU142" s="3" t="s">
        <v>85</v>
      </c>
    </row>
    <row r="143" s="245" customFormat="true" ht="12.8" hidden="false" customHeight="false" outlineLevel="0" collapsed="false">
      <c r="B143" s="246"/>
      <c r="C143" s="247"/>
      <c r="D143" s="215" t="s">
        <v>208</v>
      </c>
      <c r="E143" s="247"/>
      <c r="F143" s="249" t="s">
        <v>223</v>
      </c>
      <c r="G143" s="247"/>
      <c r="H143" s="250" t="n">
        <v>1190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208</v>
      </c>
      <c r="AU143" s="256" t="s">
        <v>85</v>
      </c>
      <c r="AV143" s="245" t="s">
        <v>85</v>
      </c>
      <c r="AW143" s="245" t="s">
        <v>3</v>
      </c>
      <c r="AX143" s="245" t="s">
        <v>83</v>
      </c>
      <c r="AY143" s="256" t="s">
        <v>126</v>
      </c>
    </row>
    <row r="144" s="31" customFormat="true" ht="14.4" hidden="false" customHeight="true" outlineLevel="0" collapsed="false">
      <c r="A144" s="24"/>
      <c r="B144" s="25"/>
      <c r="C144" s="202" t="s">
        <v>160</v>
      </c>
      <c r="D144" s="202" t="s">
        <v>127</v>
      </c>
      <c r="E144" s="203" t="s">
        <v>224</v>
      </c>
      <c r="F144" s="204" t="s">
        <v>225</v>
      </c>
      <c r="G144" s="205" t="s">
        <v>197</v>
      </c>
      <c r="H144" s="206" t="n">
        <v>86.6</v>
      </c>
      <c r="I144" s="207"/>
      <c r="J144" s="208" t="n">
        <f aca="false">ROUND(I144*H144,2)</f>
        <v>0</v>
      </c>
      <c r="K144" s="204" t="s">
        <v>131</v>
      </c>
      <c r="L144" s="30"/>
      <c r="M144" s="209"/>
      <c r="N144" s="210" t="s">
        <v>40</v>
      </c>
      <c r="O144" s="74"/>
      <c r="P144" s="211" t="n">
        <f aca="false">O144*H144</f>
        <v>0</v>
      </c>
      <c r="Q144" s="211" t="n">
        <v>0</v>
      </c>
      <c r="R144" s="211" t="n">
        <f aca="false">Q144*H144</f>
        <v>0</v>
      </c>
      <c r="S144" s="211" t="n">
        <v>0</v>
      </c>
      <c r="T144" s="212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13" t="s">
        <v>132</v>
      </c>
      <c r="AT144" s="213" t="s">
        <v>127</v>
      </c>
      <c r="AU144" s="213" t="s">
        <v>85</v>
      </c>
      <c r="AY144" s="3" t="s">
        <v>126</v>
      </c>
      <c r="BE144" s="214" t="n">
        <f aca="false">IF(N144="základní",J144,0)</f>
        <v>0</v>
      </c>
      <c r="BF144" s="214" t="n">
        <f aca="false">IF(N144="snížená",J144,0)</f>
        <v>0</v>
      </c>
      <c r="BG144" s="214" t="n">
        <f aca="false">IF(N144="zákl. přenesená",J144,0)</f>
        <v>0</v>
      </c>
      <c r="BH144" s="214" t="n">
        <f aca="false">IF(N144="sníž. přenesená",J144,0)</f>
        <v>0</v>
      </c>
      <c r="BI144" s="214" t="n">
        <f aca="false">IF(N144="nulová",J144,0)</f>
        <v>0</v>
      </c>
      <c r="BJ144" s="3" t="s">
        <v>83</v>
      </c>
      <c r="BK144" s="214" t="n">
        <f aca="false">ROUND(I144*H144,2)</f>
        <v>0</v>
      </c>
      <c r="BL144" s="3" t="s">
        <v>132</v>
      </c>
      <c r="BM144" s="213" t="s">
        <v>226</v>
      </c>
    </row>
    <row r="145" s="31" customFormat="true" ht="12.8" hidden="false" customHeight="false" outlineLevel="0" collapsed="false">
      <c r="A145" s="24"/>
      <c r="B145" s="25"/>
      <c r="C145" s="26"/>
      <c r="D145" s="215" t="s">
        <v>134</v>
      </c>
      <c r="E145" s="26"/>
      <c r="F145" s="216" t="s">
        <v>225</v>
      </c>
      <c r="G145" s="26"/>
      <c r="H145" s="26"/>
      <c r="I145" s="217"/>
      <c r="J145" s="26"/>
      <c r="K145" s="26"/>
      <c r="L145" s="30"/>
      <c r="M145" s="218"/>
      <c r="N145" s="219"/>
      <c r="O145" s="74"/>
      <c r="P145" s="74"/>
      <c r="Q145" s="74"/>
      <c r="R145" s="74"/>
      <c r="S145" s="74"/>
      <c r="T145" s="7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T145" s="3" t="s">
        <v>134</v>
      </c>
      <c r="AU145" s="3" t="s">
        <v>85</v>
      </c>
    </row>
    <row r="146" s="31" customFormat="true" ht="12.8" hidden="false" customHeight="false" outlineLevel="0" collapsed="false">
      <c r="A146" s="24"/>
      <c r="B146" s="25"/>
      <c r="C146" s="26"/>
      <c r="D146" s="215" t="s">
        <v>135</v>
      </c>
      <c r="E146" s="26"/>
      <c r="F146" s="220" t="s">
        <v>227</v>
      </c>
      <c r="G146" s="26"/>
      <c r="H146" s="26"/>
      <c r="I146" s="217"/>
      <c r="J146" s="26"/>
      <c r="K146" s="26"/>
      <c r="L146" s="30"/>
      <c r="M146" s="218"/>
      <c r="N146" s="219"/>
      <c r="O146" s="74"/>
      <c r="P146" s="74"/>
      <c r="Q146" s="74"/>
      <c r="R146" s="74"/>
      <c r="S146" s="74"/>
      <c r="T146" s="75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T146" s="3" t="s">
        <v>135</v>
      </c>
      <c r="AU146" s="3" t="s">
        <v>85</v>
      </c>
    </row>
    <row r="147" s="31" customFormat="true" ht="12.8" hidden="false" customHeight="false" outlineLevel="0" collapsed="false">
      <c r="A147" s="24"/>
      <c r="B147" s="25"/>
      <c r="C147" s="26"/>
      <c r="D147" s="215" t="s">
        <v>137</v>
      </c>
      <c r="E147" s="26"/>
      <c r="F147" s="220" t="s">
        <v>228</v>
      </c>
      <c r="G147" s="26"/>
      <c r="H147" s="26"/>
      <c r="I147" s="217"/>
      <c r="J147" s="26"/>
      <c r="K147" s="26"/>
      <c r="L147" s="30"/>
      <c r="M147" s="218"/>
      <c r="N147" s="219"/>
      <c r="O147" s="74"/>
      <c r="P147" s="74"/>
      <c r="Q147" s="74"/>
      <c r="R147" s="74"/>
      <c r="S147" s="74"/>
      <c r="T147" s="75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T147" s="3" t="s">
        <v>137</v>
      </c>
      <c r="AU147" s="3" t="s">
        <v>85</v>
      </c>
    </row>
    <row r="148" s="245" customFormat="true" ht="12.8" hidden="false" customHeight="false" outlineLevel="0" collapsed="false">
      <c r="B148" s="246"/>
      <c r="C148" s="247"/>
      <c r="D148" s="215" t="s">
        <v>208</v>
      </c>
      <c r="E148" s="248"/>
      <c r="F148" s="249" t="s">
        <v>229</v>
      </c>
      <c r="G148" s="247"/>
      <c r="H148" s="250" t="n">
        <v>86.6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208</v>
      </c>
      <c r="AU148" s="256" t="s">
        <v>85</v>
      </c>
      <c r="AV148" s="245" t="s">
        <v>85</v>
      </c>
      <c r="AW148" s="245" t="s">
        <v>31</v>
      </c>
      <c r="AX148" s="245" t="s">
        <v>83</v>
      </c>
      <c r="AY148" s="256" t="s">
        <v>126</v>
      </c>
    </row>
    <row r="149" s="31" customFormat="true" ht="14.4" hidden="false" customHeight="true" outlineLevel="0" collapsed="false">
      <c r="A149" s="24"/>
      <c r="B149" s="25"/>
      <c r="C149" s="202" t="s">
        <v>154</v>
      </c>
      <c r="D149" s="202" t="s">
        <v>127</v>
      </c>
      <c r="E149" s="203" t="s">
        <v>230</v>
      </c>
      <c r="F149" s="204" t="s">
        <v>231</v>
      </c>
      <c r="G149" s="205" t="s">
        <v>219</v>
      </c>
      <c r="H149" s="206" t="n">
        <v>1732</v>
      </c>
      <c r="I149" s="207"/>
      <c r="J149" s="208" t="n">
        <f aca="false">ROUND(I149*H149,2)</f>
        <v>0</v>
      </c>
      <c r="K149" s="204" t="s">
        <v>131</v>
      </c>
      <c r="L149" s="30"/>
      <c r="M149" s="209"/>
      <c r="N149" s="210" t="s">
        <v>40</v>
      </c>
      <c r="O149" s="74"/>
      <c r="P149" s="211" t="n">
        <f aca="false">O149*H149</f>
        <v>0</v>
      </c>
      <c r="Q149" s="211" t="n">
        <v>0</v>
      </c>
      <c r="R149" s="211" t="n">
        <f aca="false">Q149*H149</f>
        <v>0</v>
      </c>
      <c r="S149" s="211" t="n">
        <v>0</v>
      </c>
      <c r="T149" s="212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13" t="s">
        <v>132</v>
      </c>
      <c r="AT149" s="213" t="s">
        <v>127</v>
      </c>
      <c r="AU149" s="213" t="s">
        <v>85</v>
      </c>
      <c r="AY149" s="3" t="s">
        <v>126</v>
      </c>
      <c r="BE149" s="214" t="n">
        <f aca="false">IF(N149="základní",J149,0)</f>
        <v>0</v>
      </c>
      <c r="BF149" s="214" t="n">
        <f aca="false">IF(N149="snížená",J149,0)</f>
        <v>0</v>
      </c>
      <c r="BG149" s="214" t="n">
        <f aca="false">IF(N149="zákl. přenesená",J149,0)</f>
        <v>0</v>
      </c>
      <c r="BH149" s="214" t="n">
        <f aca="false">IF(N149="sníž. přenesená",J149,0)</f>
        <v>0</v>
      </c>
      <c r="BI149" s="214" t="n">
        <f aca="false">IF(N149="nulová",J149,0)</f>
        <v>0</v>
      </c>
      <c r="BJ149" s="3" t="s">
        <v>83</v>
      </c>
      <c r="BK149" s="214" t="n">
        <f aca="false">ROUND(I149*H149,2)</f>
        <v>0</v>
      </c>
      <c r="BL149" s="3" t="s">
        <v>132</v>
      </c>
      <c r="BM149" s="213" t="s">
        <v>232</v>
      </c>
    </row>
    <row r="150" s="31" customFormat="true" ht="12.8" hidden="false" customHeight="false" outlineLevel="0" collapsed="false">
      <c r="A150" s="24"/>
      <c r="B150" s="25"/>
      <c r="C150" s="26"/>
      <c r="D150" s="215" t="s">
        <v>134</v>
      </c>
      <c r="E150" s="26"/>
      <c r="F150" s="216" t="s">
        <v>231</v>
      </c>
      <c r="G150" s="26"/>
      <c r="H150" s="26"/>
      <c r="I150" s="217"/>
      <c r="J150" s="26"/>
      <c r="K150" s="26"/>
      <c r="L150" s="30"/>
      <c r="M150" s="218"/>
      <c r="N150" s="219"/>
      <c r="O150" s="74"/>
      <c r="P150" s="74"/>
      <c r="Q150" s="74"/>
      <c r="R150" s="74"/>
      <c r="S150" s="74"/>
      <c r="T150" s="75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134</v>
      </c>
      <c r="AU150" s="3" t="s">
        <v>85</v>
      </c>
    </row>
    <row r="151" s="31" customFormat="true" ht="12.8" hidden="false" customHeight="false" outlineLevel="0" collapsed="false">
      <c r="A151" s="24"/>
      <c r="B151" s="25"/>
      <c r="C151" s="26"/>
      <c r="D151" s="215" t="s">
        <v>135</v>
      </c>
      <c r="E151" s="26"/>
      <c r="F151" s="220" t="s">
        <v>221</v>
      </c>
      <c r="G151" s="26"/>
      <c r="H151" s="26"/>
      <c r="I151" s="217"/>
      <c r="J151" s="26"/>
      <c r="K151" s="26"/>
      <c r="L151" s="30"/>
      <c r="M151" s="218"/>
      <c r="N151" s="219"/>
      <c r="O151" s="74"/>
      <c r="P151" s="74"/>
      <c r="Q151" s="74"/>
      <c r="R151" s="74"/>
      <c r="S151" s="74"/>
      <c r="T151" s="75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135</v>
      </c>
      <c r="AU151" s="3" t="s">
        <v>85</v>
      </c>
    </row>
    <row r="152" s="31" customFormat="true" ht="12.8" hidden="false" customHeight="false" outlineLevel="0" collapsed="false">
      <c r="A152" s="24"/>
      <c r="B152" s="25"/>
      <c r="C152" s="26"/>
      <c r="D152" s="215" t="s">
        <v>137</v>
      </c>
      <c r="E152" s="26"/>
      <c r="F152" s="220" t="s">
        <v>233</v>
      </c>
      <c r="G152" s="26"/>
      <c r="H152" s="26"/>
      <c r="I152" s="217"/>
      <c r="J152" s="26"/>
      <c r="K152" s="26"/>
      <c r="L152" s="30"/>
      <c r="M152" s="218"/>
      <c r="N152" s="219"/>
      <c r="O152" s="74"/>
      <c r="P152" s="74"/>
      <c r="Q152" s="74"/>
      <c r="R152" s="74"/>
      <c r="S152" s="74"/>
      <c r="T152" s="75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T152" s="3" t="s">
        <v>137</v>
      </c>
      <c r="AU152" s="3" t="s">
        <v>85</v>
      </c>
    </row>
    <row r="153" s="245" customFormat="true" ht="12.8" hidden="false" customHeight="false" outlineLevel="0" collapsed="false">
      <c r="B153" s="246"/>
      <c r="C153" s="247"/>
      <c r="D153" s="215" t="s">
        <v>208</v>
      </c>
      <c r="E153" s="247"/>
      <c r="F153" s="249" t="s">
        <v>234</v>
      </c>
      <c r="G153" s="247"/>
      <c r="H153" s="250" t="n">
        <v>1732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208</v>
      </c>
      <c r="AU153" s="256" t="s">
        <v>85</v>
      </c>
      <c r="AV153" s="245" t="s">
        <v>85</v>
      </c>
      <c r="AW153" s="245" t="s">
        <v>3</v>
      </c>
      <c r="AX153" s="245" t="s">
        <v>83</v>
      </c>
      <c r="AY153" s="256" t="s">
        <v>126</v>
      </c>
    </row>
    <row r="154" s="31" customFormat="true" ht="14.4" hidden="false" customHeight="true" outlineLevel="0" collapsed="false">
      <c r="A154" s="24"/>
      <c r="B154" s="25"/>
      <c r="C154" s="202" t="s">
        <v>166</v>
      </c>
      <c r="D154" s="202" t="s">
        <v>127</v>
      </c>
      <c r="E154" s="203" t="s">
        <v>235</v>
      </c>
      <c r="F154" s="204" t="s">
        <v>236</v>
      </c>
      <c r="G154" s="205" t="s">
        <v>197</v>
      </c>
      <c r="H154" s="206" t="n">
        <v>86.6</v>
      </c>
      <c r="I154" s="207"/>
      <c r="J154" s="208" t="n">
        <f aca="false">ROUND(I154*H154,2)</f>
        <v>0</v>
      </c>
      <c r="K154" s="204" t="s">
        <v>131</v>
      </c>
      <c r="L154" s="30"/>
      <c r="M154" s="209"/>
      <c r="N154" s="210" t="s">
        <v>40</v>
      </c>
      <c r="O154" s="74"/>
      <c r="P154" s="211" t="n">
        <f aca="false">O154*H154</f>
        <v>0</v>
      </c>
      <c r="Q154" s="211" t="n">
        <v>0</v>
      </c>
      <c r="R154" s="211" t="n">
        <f aca="false">Q154*H154</f>
        <v>0</v>
      </c>
      <c r="S154" s="211" t="n">
        <v>0</v>
      </c>
      <c r="T154" s="212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13" t="s">
        <v>132</v>
      </c>
      <c r="AT154" s="213" t="s">
        <v>127</v>
      </c>
      <c r="AU154" s="213" t="s">
        <v>85</v>
      </c>
      <c r="AY154" s="3" t="s">
        <v>126</v>
      </c>
      <c r="BE154" s="214" t="n">
        <f aca="false">IF(N154="základní",J154,0)</f>
        <v>0</v>
      </c>
      <c r="BF154" s="214" t="n">
        <f aca="false">IF(N154="snížená",J154,0)</f>
        <v>0</v>
      </c>
      <c r="BG154" s="214" t="n">
        <f aca="false">IF(N154="zákl. přenesená",J154,0)</f>
        <v>0</v>
      </c>
      <c r="BH154" s="214" t="n">
        <f aca="false">IF(N154="sníž. přenesená",J154,0)</f>
        <v>0</v>
      </c>
      <c r="BI154" s="214" t="n">
        <f aca="false">IF(N154="nulová",J154,0)</f>
        <v>0</v>
      </c>
      <c r="BJ154" s="3" t="s">
        <v>83</v>
      </c>
      <c r="BK154" s="214" t="n">
        <f aca="false">ROUND(I154*H154,2)</f>
        <v>0</v>
      </c>
      <c r="BL154" s="3" t="s">
        <v>132</v>
      </c>
      <c r="BM154" s="213" t="s">
        <v>237</v>
      </c>
    </row>
    <row r="155" s="31" customFormat="true" ht="12.8" hidden="false" customHeight="false" outlineLevel="0" collapsed="false">
      <c r="A155" s="24"/>
      <c r="B155" s="25"/>
      <c r="C155" s="26"/>
      <c r="D155" s="215" t="s">
        <v>134</v>
      </c>
      <c r="E155" s="26"/>
      <c r="F155" s="216" t="s">
        <v>236</v>
      </c>
      <c r="G155" s="26"/>
      <c r="H155" s="26"/>
      <c r="I155" s="217"/>
      <c r="J155" s="26"/>
      <c r="K155" s="26"/>
      <c r="L155" s="30"/>
      <c r="M155" s="218"/>
      <c r="N155" s="219"/>
      <c r="O155" s="74"/>
      <c r="P155" s="74"/>
      <c r="Q155" s="74"/>
      <c r="R155" s="74"/>
      <c r="S155" s="74"/>
      <c r="T155" s="75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134</v>
      </c>
      <c r="AU155" s="3" t="s">
        <v>85</v>
      </c>
    </row>
    <row r="156" s="31" customFormat="true" ht="12.8" hidden="false" customHeight="false" outlineLevel="0" collapsed="false">
      <c r="A156" s="24"/>
      <c r="B156" s="25"/>
      <c r="C156" s="26"/>
      <c r="D156" s="215" t="s">
        <v>135</v>
      </c>
      <c r="E156" s="26"/>
      <c r="F156" s="220" t="s">
        <v>238</v>
      </c>
      <c r="G156" s="26"/>
      <c r="H156" s="26"/>
      <c r="I156" s="217"/>
      <c r="J156" s="26"/>
      <c r="K156" s="26"/>
      <c r="L156" s="30"/>
      <c r="M156" s="218"/>
      <c r="N156" s="219"/>
      <c r="O156" s="74"/>
      <c r="P156" s="74"/>
      <c r="Q156" s="74"/>
      <c r="R156" s="74"/>
      <c r="S156" s="74"/>
      <c r="T156" s="75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T156" s="3" t="s">
        <v>135</v>
      </c>
      <c r="AU156" s="3" t="s">
        <v>85</v>
      </c>
    </row>
    <row r="157" s="31" customFormat="true" ht="12.8" hidden="false" customHeight="false" outlineLevel="0" collapsed="false">
      <c r="A157" s="24"/>
      <c r="B157" s="25"/>
      <c r="C157" s="26"/>
      <c r="D157" s="215" t="s">
        <v>137</v>
      </c>
      <c r="E157" s="26"/>
      <c r="F157" s="220" t="s">
        <v>228</v>
      </c>
      <c r="G157" s="26"/>
      <c r="H157" s="26"/>
      <c r="I157" s="217"/>
      <c r="J157" s="26"/>
      <c r="K157" s="26"/>
      <c r="L157" s="30"/>
      <c r="M157" s="218"/>
      <c r="N157" s="219"/>
      <c r="O157" s="74"/>
      <c r="P157" s="74"/>
      <c r="Q157" s="74"/>
      <c r="R157" s="74"/>
      <c r="S157" s="74"/>
      <c r="T157" s="75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T157" s="3" t="s">
        <v>137</v>
      </c>
      <c r="AU157" s="3" t="s">
        <v>85</v>
      </c>
    </row>
    <row r="158" s="31" customFormat="true" ht="14.4" hidden="false" customHeight="true" outlineLevel="0" collapsed="false">
      <c r="A158" s="24"/>
      <c r="B158" s="25"/>
      <c r="C158" s="202" t="s">
        <v>173</v>
      </c>
      <c r="D158" s="202" t="s">
        <v>127</v>
      </c>
      <c r="E158" s="203" t="s">
        <v>239</v>
      </c>
      <c r="F158" s="204" t="s">
        <v>240</v>
      </c>
      <c r="G158" s="205" t="s">
        <v>197</v>
      </c>
      <c r="H158" s="206" t="n">
        <v>30</v>
      </c>
      <c r="I158" s="207"/>
      <c r="J158" s="208" t="n">
        <f aca="false">ROUND(I158*H158,2)</f>
        <v>0</v>
      </c>
      <c r="K158" s="204" t="s">
        <v>131</v>
      </c>
      <c r="L158" s="30"/>
      <c r="M158" s="209"/>
      <c r="N158" s="210" t="s">
        <v>40</v>
      </c>
      <c r="O158" s="74"/>
      <c r="P158" s="211" t="n">
        <f aca="false">O158*H158</f>
        <v>0</v>
      </c>
      <c r="Q158" s="211" t="n">
        <v>0</v>
      </c>
      <c r="R158" s="211" t="n">
        <f aca="false">Q158*H158</f>
        <v>0</v>
      </c>
      <c r="S158" s="211" t="n">
        <v>0</v>
      </c>
      <c r="T158" s="212" t="n">
        <f aca="false">S158*H158</f>
        <v>0</v>
      </c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R158" s="213" t="s">
        <v>132</v>
      </c>
      <c r="AT158" s="213" t="s">
        <v>127</v>
      </c>
      <c r="AU158" s="213" t="s">
        <v>85</v>
      </c>
      <c r="AY158" s="3" t="s">
        <v>126</v>
      </c>
      <c r="BE158" s="214" t="n">
        <f aca="false">IF(N158="základní",J158,0)</f>
        <v>0</v>
      </c>
      <c r="BF158" s="214" t="n">
        <f aca="false">IF(N158="snížená",J158,0)</f>
        <v>0</v>
      </c>
      <c r="BG158" s="214" t="n">
        <f aca="false">IF(N158="zákl. přenesená",J158,0)</f>
        <v>0</v>
      </c>
      <c r="BH158" s="214" t="n">
        <f aca="false">IF(N158="sníž. přenesená",J158,0)</f>
        <v>0</v>
      </c>
      <c r="BI158" s="214" t="n">
        <f aca="false">IF(N158="nulová",J158,0)</f>
        <v>0</v>
      </c>
      <c r="BJ158" s="3" t="s">
        <v>83</v>
      </c>
      <c r="BK158" s="214" t="n">
        <f aca="false">ROUND(I158*H158,2)</f>
        <v>0</v>
      </c>
      <c r="BL158" s="3" t="s">
        <v>132</v>
      </c>
      <c r="BM158" s="213" t="s">
        <v>241</v>
      </c>
    </row>
    <row r="159" s="31" customFormat="true" ht="12.8" hidden="false" customHeight="false" outlineLevel="0" collapsed="false">
      <c r="A159" s="24"/>
      <c r="B159" s="25"/>
      <c r="C159" s="26"/>
      <c r="D159" s="215" t="s">
        <v>134</v>
      </c>
      <c r="E159" s="26"/>
      <c r="F159" s="216" t="s">
        <v>240</v>
      </c>
      <c r="G159" s="26"/>
      <c r="H159" s="26"/>
      <c r="I159" s="217"/>
      <c r="J159" s="26"/>
      <c r="K159" s="26"/>
      <c r="L159" s="30"/>
      <c r="M159" s="218"/>
      <c r="N159" s="219"/>
      <c r="O159" s="74"/>
      <c r="P159" s="74"/>
      <c r="Q159" s="74"/>
      <c r="R159" s="74"/>
      <c r="S159" s="74"/>
      <c r="T159" s="75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T159" s="3" t="s">
        <v>134</v>
      </c>
      <c r="AU159" s="3" t="s">
        <v>85</v>
      </c>
    </row>
    <row r="160" s="31" customFormat="true" ht="12.8" hidden="false" customHeight="false" outlineLevel="0" collapsed="false">
      <c r="A160" s="24"/>
      <c r="B160" s="25"/>
      <c r="C160" s="26"/>
      <c r="D160" s="215" t="s">
        <v>135</v>
      </c>
      <c r="E160" s="26"/>
      <c r="F160" s="220" t="s">
        <v>227</v>
      </c>
      <c r="G160" s="26"/>
      <c r="H160" s="26"/>
      <c r="I160" s="217"/>
      <c r="J160" s="26"/>
      <c r="K160" s="26"/>
      <c r="L160" s="30"/>
      <c r="M160" s="218"/>
      <c r="N160" s="219"/>
      <c r="O160" s="74"/>
      <c r="P160" s="74"/>
      <c r="Q160" s="74"/>
      <c r="R160" s="74"/>
      <c r="S160" s="74"/>
      <c r="T160" s="75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135</v>
      </c>
      <c r="AU160" s="3" t="s">
        <v>85</v>
      </c>
    </row>
    <row r="161" s="31" customFormat="true" ht="12.8" hidden="false" customHeight="false" outlineLevel="0" collapsed="false">
      <c r="A161" s="24"/>
      <c r="B161" s="25"/>
      <c r="C161" s="26"/>
      <c r="D161" s="215" t="s">
        <v>137</v>
      </c>
      <c r="E161" s="26"/>
      <c r="F161" s="220" t="s">
        <v>242</v>
      </c>
      <c r="G161" s="26"/>
      <c r="H161" s="26"/>
      <c r="I161" s="217"/>
      <c r="J161" s="26"/>
      <c r="K161" s="26"/>
      <c r="L161" s="30"/>
      <c r="M161" s="218"/>
      <c r="N161" s="219"/>
      <c r="O161" s="74"/>
      <c r="P161" s="74"/>
      <c r="Q161" s="74"/>
      <c r="R161" s="74"/>
      <c r="S161" s="74"/>
      <c r="T161" s="75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137</v>
      </c>
      <c r="AU161" s="3" t="s">
        <v>85</v>
      </c>
    </row>
    <row r="162" s="245" customFormat="true" ht="12.8" hidden="false" customHeight="false" outlineLevel="0" collapsed="false">
      <c r="B162" s="246"/>
      <c r="C162" s="247"/>
      <c r="D162" s="215" t="s">
        <v>208</v>
      </c>
      <c r="E162" s="248"/>
      <c r="F162" s="249" t="s">
        <v>243</v>
      </c>
      <c r="G162" s="247"/>
      <c r="H162" s="250" t="n">
        <v>30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208</v>
      </c>
      <c r="AU162" s="256" t="s">
        <v>85</v>
      </c>
      <c r="AV162" s="245" t="s">
        <v>85</v>
      </c>
      <c r="AW162" s="245" t="s">
        <v>31</v>
      </c>
      <c r="AX162" s="245" t="s">
        <v>83</v>
      </c>
      <c r="AY162" s="256" t="s">
        <v>126</v>
      </c>
    </row>
    <row r="163" s="31" customFormat="true" ht="14.4" hidden="false" customHeight="true" outlineLevel="0" collapsed="false">
      <c r="A163" s="24"/>
      <c r="B163" s="25"/>
      <c r="C163" s="202" t="s">
        <v>180</v>
      </c>
      <c r="D163" s="202" t="s">
        <v>127</v>
      </c>
      <c r="E163" s="203" t="s">
        <v>244</v>
      </c>
      <c r="F163" s="204" t="s">
        <v>245</v>
      </c>
      <c r="G163" s="205" t="s">
        <v>219</v>
      </c>
      <c r="H163" s="206" t="n">
        <v>3624</v>
      </c>
      <c r="I163" s="207"/>
      <c r="J163" s="208" t="n">
        <f aca="false">ROUND(I163*H163,2)</f>
        <v>0</v>
      </c>
      <c r="K163" s="204" t="s">
        <v>131</v>
      </c>
      <c r="L163" s="30"/>
      <c r="M163" s="209"/>
      <c r="N163" s="210" t="s">
        <v>40</v>
      </c>
      <c r="O163" s="74"/>
      <c r="P163" s="211" t="n">
        <f aca="false">O163*H163</f>
        <v>0</v>
      </c>
      <c r="Q163" s="211" t="n">
        <v>0</v>
      </c>
      <c r="R163" s="211" t="n">
        <f aca="false">Q163*H163</f>
        <v>0</v>
      </c>
      <c r="S163" s="211" t="n">
        <v>0</v>
      </c>
      <c r="T163" s="212" t="n">
        <f aca="false">S163*H163</f>
        <v>0</v>
      </c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R163" s="213" t="s">
        <v>132</v>
      </c>
      <c r="AT163" s="213" t="s">
        <v>127</v>
      </c>
      <c r="AU163" s="213" t="s">
        <v>85</v>
      </c>
      <c r="AY163" s="3" t="s">
        <v>126</v>
      </c>
      <c r="BE163" s="214" t="n">
        <f aca="false">IF(N163="základní",J163,0)</f>
        <v>0</v>
      </c>
      <c r="BF163" s="214" t="n">
        <f aca="false">IF(N163="snížená",J163,0)</f>
        <v>0</v>
      </c>
      <c r="BG163" s="214" t="n">
        <f aca="false">IF(N163="zákl. přenesená",J163,0)</f>
        <v>0</v>
      </c>
      <c r="BH163" s="214" t="n">
        <f aca="false">IF(N163="sníž. přenesená",J163,0)</f>
        <v>0</v>
      </c>
      <c r="BI163" s="214" t="n">
        <f aca="false">IF(N163="nulová",J163,0)</f>
        <v>0</v>
      </c>
      <c r="BJ163" s="3" t="s">
        <v>83</v>
      </c>
      <c r="BK163" s="214" t="n">
        <f aca="false">ROUND(I163*H163,2)</f>
        <v>0</v>
      </c>
      <c r="BL163" s="3" t="s">
        <v>132</v>
      </c>
      <c r="BM163" s="213" t="s">
        <v>246</v>
      </c>
    </row>
    <row r="164" s="31" customFormat="true" ht="12.8" hidden="false" customHeight="false" outlineLevel="0" collapsed="false">
      <c r="A164" s="24"/>
      <c r="B164" s="25"/>
      <c r="C164" s="26"/>
      <c r="D164" s="215" t="s">
        <v>134</v>
      </c>
      <c r="E164" s="26"/>
      <c r="F164" s="216" t="s">
        <v>245</v>
      </c>
      <c r="G164" s="26"/>
      <c r="H164" s="26"/>
      <c r="I164" s="217"/>
      <c r="J164" s="26"/>
      <c r="K164" s="26"/>
      <c r="L164" s="30"/>
      <c r="M164" s="218"/>
      <c r="N164" s="219"/>
      <c r="O164" s="74"/>
      <c r="P164" s="74"/>
      <c r="Q164" s="74"/>
      <c r="R164" s="74"/>
      <c r="S164" s="74"/>
      <c r="T164" s="75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134</v>
      </c>
      <c r="AU164" s="3" t="s">
        <v>85</v>
      </c>
    </row>
    <row r="165" s="31" customFormat="true" ht="12.8" hidden="false" customHeight="false" outlineLevel="0" collapsed="false">
      <c r="A165" s="24"/>
      <c r="B165" s="25"/>
      <c r="C165" s="26"/>
      <c r="D165" s="215" t="s">
        <v>135</v>
      </c>
      <c r="E165" s="26"/>
      <c r="F165" s="220" t="s">
        <v>221</v>
      </c>
      <c r="G165" s="26"/>
      <c r="H165" s="26"/>
      <c r="I165" s="217"/>
      <c r="J165" s="26"/>
      <c r="K165" s="26"/>
      <c r="L165" s="30"/>
      <c r="M165" s="218"/>
      <c r="N165" s="219"/>
      <c r="O165" s="74"/>
      <c r="P165" s="74"/>
      <c r="Q165" s="74"/>
      <c r="R165" s="74"/>
      <c r="S165" s="74"/>
      <c r="T165" s="75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T165" s="3" t="s">
        <v>135</v>
      </c>
      <c r="AU165" s="3" t="s">
        <v>85</v>
      </c>
    </row>
    <row r="166" s="31" customFormat="true" ht="12.8" hidden="false" customHeight="false" outlineLevel="0" collapsed="false">
      <c r="A166" s="24"/>
      <c r="B166" s="25"/>
      <c r="C166" s="26"/>
      <c r="D166" s="215" t="s">
        <v>137</v>
      </c>
      <c r="E166" s="26"/>
      <c r="F166" s="220" t="s">
        <v>247</v>
      </c>
      <c r="G166" s="26"/>
      <c r="H166" s="26"/>
      <c r="I166" s="217"/>
      <c r="J166" s="26"/>
      <c r="K166" s="26"/>
      <c r="L166" s="30"/>
      <c r="M166" s="218"/>
      <c r="N166" s="219"/>
      <c r="O166" s="74"/>
      <c r="P166" s="74"/>
      <c r="Q166" s="74"/>
      <c r="R166" s="74"/>
      <c r="S166" s="74"/>
      <c r="T166" s="75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T166" s="3" t="s">
        <v>137</v>
      </c>
      <c r="AU166" s="3" t="s">
        <v>85</v>
      </c>
    </row>
    <row r="167" s="245" customFormat="true" ht="12.8" hidden="false" customHeight="false" outlineLevel="0" collapsed="false">
      <c r="B167" s="246"/>
      <c r="C167" s="247"/>
      <c r="D167" s="215" t="s">
        <v>208</v>
      </c>
      <c r="E167" s="248"/>
      <c r="F167" s="249" t="s">
        <v>248</v>
      </c>
      <c r="G167" s="247"/>
      <c r="H167" s="250" t="n">
        <v>181.2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AT167" s="256" t="s">
        <v>208</v>
      </c>
      <c r="AU167" s="256" t="s">
        <v>85</v>
      </c>
      <c r="AV167" s="245" t="s">
        <v>85</v>
      </c>
      <c r="AW167" s="245" t="s">
        <v>31</v>
      </c>
      <c r="AX167" s="245" t="s">
        <v>83</v>
      </c>
      <c r="AY167" s="256" t="s">
        <v>126</v>
      </c>
    </row>
    <row r="168" s="245" customFormat="true" ht="12.8" hidden="false" customHeight="false" outlineLevel="0" collapsed="false">
      <c r="B168" s="246"/>
      <c r="C168" s="247"/>
      <c r="D168" s="215" t="s">
        <v>208</v>
      </c>
      <c r="E168" s="247"/>
      <c r="F168" s="249" t="s">
        <v>249</v>
      </c>
      <c r="G168" s="247"/>
      <c r="H168" s="250" t="n">
        <v>3624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208</v>
      </c>
      <c r="AU168" s="256" t="s">
        <v>85</v>
      </c>
      <c r="AV168" s="245" t="s">
        <v>85</v>
      </c>
      <c r="AW168" s="245" t="s">
        <v>3</v>
      </c>
      <c r="AX168" s="245" t="s">
        <v>83</v>
      </c>
      <c r="AY168" s="256" t="s">
        <v>126</v>
      </c>
    </row>
    <row r="169" s="31" customFormat="true" ht="14.4" hidden="false" customHeight="true" outlineLevel="0" collapsed="false">
      <c r="A169" s="24"/>
      <c r="B169" s="25"/>
      <c r="C169" s="202" t="s">
        <v>250</v>
      </c>
      <c r="D169" s="202" t="s">
        <v>127</v>
      </c>
      <c r="E169" s="203" t="s">
        <v>251</v>
      </c>
      <c r="F169" s="204" t="s">
        <v>252</v>
      </c>
      <c r="G169" s="205" t="s">
        <v>197</v>
      </c>
      <c r="H169" s="206" t="n">
        <v>151.2</v>
      </c>
      <c r="I169" s="207"/>
      <c r="J169" s="208" t="n">
        <f aca="false">ROUND(I169*H169,2)</f>
        <v>0</v>
      </c>
      <c r="K169" s="204"/>
      <c r="L169" s="30"/>
      <c r="M169" s="209"/>
      <c r="N169" s="210" t="s">
        <v>40</v>
      </c>
      <c r="O169" s="74"/>
      <c r="P169" s="211" t="n">
        <f aca="false">O169*H169</f>
        <v>0</v>
      </c>
      <c r="Q169" s="211" t="n">
        <v>0</v>
      </c>
      <c r="R169" s="211" t="n">
        <f aca="false">Q169*H169</f>
        <v>0</v>
      </c>
      <c r="S169" s="211" t="n">
        <v>0</v>
      </c>
      <c r="T169" s="212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13" t="s">
        <v>132</v>
      </c>
      <c r="AT169" s="213" t="s">
        <v>127</v>
      </c>
      <c r="AU169" s="213" t="s">
        <v>85</v>
      </c>
      <c r="AY169" s="3" t="s">
        <v>126</v>
      </c>
      <c r="BE169" s="214" t="n">
        <f aca="false">IF(N169="základní",J169,0)</f>
        <v>0</v>
      </c>
      <c r="BF169" s="214" t="n">
        <f aca="false">IF(N169="snížená",J169,0)</f>
        <v>0</v>
      </c>
      <c r="BG169" s="214" t="n">
        <f aca="false">IF(N169="zákl. přenesená",J169,0)</f>
        <v>0</v>
      </c>
      <c r="BH169" s="214" t="n">
        <f aca="false">IF(N169="sníž. přenesená",J169,0)</f>
        <v>0</v>
      </c>
      <c r="BI169" s="214" t="n">
        <f aca="false">IF(N169="nulová",J169,0)</f>
        <v>0</v>
      </c>
      <c r="BJ169" s="3" t="s">
        <v>83</v>
      </c>
      <c r="BK169" s="214" t="n">
        <f aca="false">ROUND(I169*H169,2)</f>
        <v>0</v>
      </c>
      <c r="BL169" s="3" t="s">
        <v>132</v>
      </c>
      <c r="BM169" s="213" t="s">
        <v>253</v>
      </c>
    </row>
    <row r="170" s="31" customFormat="true" ht="12.8" hidden="false" customHeight="false" outlineLevel="0" collapsed="false">
      <c r="A170" s="24"/>
      <c r="B170" s="25"/>
      <c r="C170" s="26"/>
      <c r="D170" s="215" t="s">
        <v>134</v>
      </c>
      <c r="E170" s="26"/>
      <c r="F170" s="216" t="s">
        <v>254</v>
      </c>
      <c r="G170" s="26"/>
      <c r="H170" s="26"/>
      <c r="I170" s="217"/>
      <c r="J170" s="26"/>
      <c r="K170" s="26"/>
      <c r="L170" s="30"/>
      <c r="M170" s="218"/>
      <c r="N170" s="219"/>
      <c r="O170" s="74"/>
      <c r="P170" s="74"/>
      <c r="Q170" s="74"/>
      <c r="R170" s="74"/>
      <c r="S170" s="74"/>
      <c r="T170" s="75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T170" s="3" t="s">
        <v>134</v>
      </c>
      <c r="AU170" s="3" t="s">
        <v>85</v>
      </c>
    </row>
    <row r="171" s="31" customFormat="true" ht="12.8" hidden="false" customHeight="false" outlineLevel="0" collapsed="false">
      <c r="A171" s="24"/>
      <c r="B171" s="25"/>
      <c r="C171" s="26"/>
      <c r="D171" s="215" t="s">
        <v>135</v>
      </c>
      <c r="E171" s="26"/>
      <c r="F171" s="220" t="s">
        <v>227</v>
      </c>
      <c r="G171" s="26"/>
      <c r="H171" s="26"/>
      <c r="I171" s="217"/>
      <c r="J171" s="26"/>
      <c r="K171" s="26"/>
      <c r="L171" s="30"/>
      <c r="M171" s="218"/>
      <c r="N171" s="219"/>
      <c r="O171" s="74"/>
      <c r="P171" s="74"/>
      <c r="Q171" s="74"/>
      <c r="R171" s="74"/>
      <c r="S171" s="74"/>
      <c r="T171" s="75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135</v>
      </c>
      <c r="AU171" s="3" t="s">
        <v>85</v>
      </c>
    </row>
    <row r="172" s="31" customFormat="true" ht="12.8" hidden="false" customHeight="false" outlineLevel="0" collapsed="false">
      <c r="A172" s="24"/>
      <c r="B172" s="25"/>
      <c r="C172" s="26"/>
      <c r="D172" s="215" t="s">
        <v>137</v>
      </c>
      <c r="E172" s="26"/>
      <c r="F172" s="220" t="s">
        <v>255</v>
      </c>
      <c r="G172" s="26"/>
      <c r="H172" s="26"/>
      <c r="I172" s="217"/>
      <c r="J172" s="26"/>
      <c r="K172" s="26"/>
      <c r="L172" s="30"/>
      <c r="M172" s="218"/>
      <c r="N172" s="219"/>
      <c r="O172" s="74"/>
      <c r="P172" s="74"/>
      <c r="Q172" s="74"/>
      <c r="R172" s="74"/>
      <c r="S172" s="74"/>
      <c r="T172" s="75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T172" s="3" t="s">
        <v>137</v>
      </c>
      <c r="AU172" s="3" t="s">
        <v>85</v>
      </c>
    </row>
    <row r="173" s="245" customFormat="true" ht="12.8" hidden="false" customHeight="false" outlineLevel="0" collapsed="false">
      <c r="B173" s="246"/>
      <c r="C173" s="247"/>
      <c r="D173" s="215" t="s">
        <v>208</v>
      </c>
      <c r="E173" s="248"/>
      <c r="F173" s="249" t="s">
        <v>256</v>
      </c>
      <c r="G173" s="247"/>
      <c r="H173" s="250" t="n">
        <v>151.2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208</v>
      </c>
      <c r="AU173" s="256" t="s">
        <v>85</v>
      </c>
      <c r="AV173" s="245" t="s">
        <v>85</v>
      </c>
      <c r="AW173" s="245" t="s">
        <v>31</v>
      </c>
      <c r="AX173" s="245" t="s">
        <v>83</v>
      </c>
      <c r="AY173" s="256" t="s">
        <v>126</v>
      </c>
    </row>
    <row r="174" s="31" customFormat="true" ht="14.4" hidden="false" customHeight="true" outlineLevel="0" collapsed="false">
      <c r="A174" s="24"/>
      <c r="B174" s="25"/>
      <c r="C174" s="202" t="s">
        <v>257</v>
      </c>
      <c r="D174" s="202" t="s">
        <v>127</v>
      </c>
      <c r="E174" s="203" t="s">
        <v>258</v>
      </c>
      <c r="F174" s="204" t="s">
        <v>259</v>
      </c>
      <c r="G174" s="205" t="s">
        <v>197</v>
      </c>
      <c r="H174" s="206" t="n">
        <v>181.2</v>
      </c>
      <c r="I174" s="207"/>
      <c r="J174" s="208" t="n">
        <f aca="false">ROUND(I174*H174,2)</f>
        <v>0</v>
      </c>
      <c r="K174" s="204" t="s">
        <v>131</v>
      </c>
      <c r="L174" s="30"/>
      <c r="M174" s="209"/>
      <c r="N174" s="210" t="s">
        <v>40</v>
      </c>
      <c r="O174" s="74"/>
      <c r="P174" s="211" t="n">
        <f aca="false">O174*H174</f>
        <v>0</v>
      </c>
      <c r="Q174" s="211" t="n">
        <v>0</v>
      </c>
      <c r="R174" s="211" t="n">
        <f aca="false">Q174*H174</f>
        <v>0</v>
      </c>
      <c r="S174" s="211" t="n">
        <v>0</v>
      </c>
      <c r="T174" s="212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13" t="s">
        <v>132</v>
      </c>
      <c r="AT174" s="213" t="s">
        <v>127</v>
      </c>
      <c r="AU174" s="213" t="s">
        <v>85</v>
      </c>
      <c r="AY174" s="3" t="s">
        <v>126</v>
      </c>
      <c r="BE174" s="214" t="n">
        <f aca="false">IF(N174="základní",J174,0)</f>
        <v>0</v>
      </c>
      <c r="BF174" s="214" t="n">
        <f aca="false">IF(N174="snížená",J174,0)</f>
        <v>0</v>
      </c>
      <c r="BG174" s="214" t="n">
        <f aca="false">IF(N174="zákl. přenesená",J174,0)</f>
        <v>0</v>
      </c>
      <c r="BH174" s="214" t="n">
        <f aca="false">IF(N174="sníž. přenesená",J174,0)</f>
        <v>0</v>
      </c>
      <c r="BI174" s="214" t="n">
        <f aca="false">IF(N174="nulová",J174,0)</f>
        <v>0</v>
      </c>
      <c r="BJ174" s="3" t="s">
        <v>83</v>
      </c>
      <c r="BK174" s="214" t="n">
        <f aca="false">ROUND(I174*H174,2)</f>
        <v>0</v>
      </c>
      <c r="BL174" s="3" t="s">
        <v>132</v>
      </c>
      <c r="BM174" s="213" t="s">
        <v>260</v>
      </c>
    </row>
    <row r="175" s="31" customFormat="true" ht="12.8" hidden="false" customHeight="false" outlineLevel="0" collapsed="false">
      <c r="A175" s="24"/>
      <c r="B175" s="25"/>
      <c r="C175" s="26"/>
      <c r="D175" s="215" t="s">
        <v>134</v>
      </c>
      <c r="E175" s="26"/>
      <c r="F175" s="216" t="s">
        <v>259</v>
      </c>
      <c r="G175" s="26"/>
      <c r="H175" s="26"/>
      <c r="I175" s="217"/>
      <c r="J175" s="26"/>
      <c r="K175" s="26"/>
      <c r="L175" s="30"/>
      <c r="M175" s="218"/>
      <c r="N175" s="219"/>
      <c r="O175" s="74"/>
      <c r="P175" s="74"/>
      <c r="Q175" s="74"/>
      <c r="R175" s="74"/>
      <c r="S175" s="74"/>
      <c r="T175" s="75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134</v>
      </c>
      <c r="AU175" s="3" t="s">
        <v>85</v>
      </c>
    </row>
    <row r="176" s="31" customFormat="true" ht="12.8" hidden="false" customHeight="false" outlineLevel="0" collapsed="false">
      <c r="A176" s="24"/>
      <c r="B176" s="25"/>
      <c r="C176" s="26"/>
      <c r="D176" s="215" t="s">
        <v>135</v>
      </c>
      <c r="E176" s="26"/>
      <c r="F176" s="220" t="s">
        <v>238</v>
      </c>
      <c r="G176" s="26"/>
      <c r="H176" s="26"/>
      <c r="I176" s="217"/>
      <c r="J176" s="26"/>
      <c r="K176" s="26"/>
      <c r="L176" s="30"/>
      <c r="M176" s="218"/>
      <c r="N176" s="219"/>
      <c r="O176" s="74"/>
      <c r="P176" s="74"/>
      <c r="Q176" s="74"/>
      <c r="R176" s="74"/>
      <c r="S176" s="74"/>
      <c r="T176" s="75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T176" s="3" t="s">
        <v>135</v>
      </c>
      <c r="AU176" s="3" t="s">
        <v>85</v>
      </c>
    </row>
    <row r="177" s="31" customFormat="true" ht="12.8" hidden="false" customHeight="false" outlineLevel="0" collapsed="false">
      <c r="A177" s="24"/>
      <c r="B177" s="25"/>
      <c r="C177" s="26"/>
      <c r="D177" s="215" t="s">
        <v>137</v>
      </c>
      <c r="E177" s="26"/>
      <c r="F177" s="220" t="s">
        <v>261</v>
      </c>
      <c r="G177" s="26"/>
      <c r="H177" s="26"/>
      <c r="I177" s="217"/>
      <c r="J177" s="26"/>
      <c r="K177" s="26"/>
      <c r="L177" s="30"/>
      <c r="M177" s="218"/>
      <c r="N177" s="219"/>
      <c r="O177" s="74"/>
      <c r="P177" s="74"/>
      <c r="Q177" s="74"/>
      <c r="R177" s="74"/>
      <c r="S177" s="74"/>
      <c r="T177" s="75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T177" s="3" t="s">
        <v>137</v>
      </c>
      <c r="AU177" s="3" t="s">
        <v>85</v>
      </c>
    </row>
    <row r="178" s="187" customFormat="true" ht="22.8" hidden="false" customHeight="true" outlineLevel="0" collapsed="false">
      <c r="B178" s="188"/>
      <c r="C178" s="189"/>
      <c r="D178" s="190" t="s">
        <v>74</v>
      </c>
      <c r="E178" s="232" t="s">
        <v>85</v>
      </c>
      <c r="F178" s="232" t="s">
        <v>262</v>
      </c>
      <c r="G178" s="189"/>
      <c r="H178" s="189"/>
      <c r="I178" s="192"/>
      <c r="J178" s="233" t="n">
        <f aca="false">BK178</f>
        <v>0</v>
      </c>
      <c r="K178" s="189"/>
      <c r="L178" s="194"/>
      <c r="M178" s="195"/>
      <c r="N178" s="196"/>
      <c r="O178" s="196"/>
      <c r="P178" s="197" t="n">
        <f aca="false">SUM(P179:P190)</f>
        <v>0</v>
      </c>
      <c r="Q178" s="196"/>
      <c r="R178" s="197" t="n">
        <f aca="false">SUM(R179:R190)</f>
        <v>0</v>
      </c>
      <c r="S178" s="196"/>
      <c r="T178" s="198" t="n">
        <f aca="false">SUM(T179:T190)</f>
        <v>0</v>
      </c>
      <c r="AR178" s="199" t="s">
        <v>125</v>
      </c>
      <c r="AT178" s="200" t="s">
        <v>74</v>
      </c>
      <c r="AU178" s="200" t="s">
        <v>83</v>
      </c>
      <c r="AY178" s="199" t="s">
        <v>126</v>
      </c>
      <c r="BK178" s="201" t="n">
        <f aca="false">SUM(BK179:BK190)</f>
        <v>0</v>
      </c>
    </row>
    <row r="179" s="31" customFormat="true" ht="14.4" hidden="false" customHeight="true" outlineLevel="0" collapsed="false">
      <c r="A179" s="24"/>
      <c r="B179" s="25"/>
      <c r="C179" s="202" t="s">
        <v>263</v>
      </c>
      <c r="D179" s="202" t="s">
        <v>127</v>
      </c>
      <c r="E179" s="203" t="s">
        <v>264</v>
      </c>
      <c r="F179" s="204" t="s">
        <v>265</v>
      </c>
      <c r="G179" s="205" t="s">
        <v>266</v>
      </c>
      <c r="H179" s="206" t="n">
        <v>4.8</v>
      </c>
      <c r="I179" s="207"/>
      <c r="J179" s="208" t="n">
        <f aca="false">ROUND(I179*H179,2)</f>
        <v>0</v>
      </c>
      <c r="K179" s="204" t="s">
        <v>131</v>
      </c>
      <c r="L179" s="30"/>
      <c r="M179" s="209"/>
      <c r="N179" s="210" t="s">
        <v>40</v>
      </c>
      <c r="O179" s="74"/>
      <c r="P179" s="211" t="n">
        <f aca="false">O179*H179</f>
        <v>0</v>
      </c>
      <c r="Q179" s="211" t="n">
        <v>0</v>
      </c>
      <c r="R179" s="211" t="n">
        <f aca="false">Q179*H179</f>
        <v>0</v>
      </c>
      <c r="S179" s="211" t="n">
        <v>0</v>
      </c>
      <c r="T179" s="212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13" t="s">
        <v>132</v>
      </c>
      <c r="AT179" s="213" t="s">
        <v>127</v>
      </c>
      <c r="AU179" s="213" t="s">
        <v>85</v>
      </c>
      <c r="AY179" s="3" t="s">
        <v>126</v>
      </c>
      <c r="BE179" s="214" t="n">
        <f aca="false">IF(N179="základní",J179,0)</f>
        <v>0</v>
      </c>
      <c r="BF179" s="214" t="n">
        <f aca="false">IF(N179="snížená",J179,0)</f>
        <v>0</v>
      </c>
      <c r="BG179" s="214" t="n">
        <f aca="false">IF(N179="zákl. přenesená",J179,0)</f>
        <v>0</v>
      </c>
      <c r="BH179" s="214" t="n">
        <f aca="false">IF(N179="sníž. přenesená",J179,0)</f>
        <v>0</v>
      </c>
      <c r="BI179" s="214" t="n">
        <f aca="false">IF(N179="nulová",J179,0)</f>
        <v>0</v>
      </c>
      <c r="BJ179" s="3" t="s">
        <v>83</v>
      </c>
      <c r="BK179" s="214" t="n">
        <f aca="false">ROUND(I179*H179,2)</f>
        <v>0</v>
      </c>
      <c r="BL179" s="3" t="s">
        <v>132</v>
      </c>
      <c r="BM179" s="213" t="s">
        <v>267</v>
      </c>
    </row>
    <row r="180" s="31" customFormat="true" ht="12.8" hidden="false" customHeight="false" outlineLevel="0" collapsed="false">
      <c r="A180" s="24"/>
      <c r="B180" s="25"/>
      <c r="C180" s="26"/>
      <c r="D180" s="215" t="s">
        <v>134</v>
      </c>
      <c r="E180" s="26"/>
      <c r="F180" s="216" t="s">
        <v>265</v>
      </c>
      <c r="G180" s="26"/>
      <c r="H180" s="26"/>
      <c r="I180" s="217"/>
      <c r="J180" s="26"/>
      <c r="K180" s="26"/>
      <c r="L180" s="30"/>
      <c r="M180" s="218"/>
      <c r="N180" s="219"/>
      <c r="O180" s="74"/>
      <c r="P180" s="74"/>
      <c r="Q180" s="74"/>
      <c r="R180" s="74"/>
      <c r="S180" s="74"/>
      <c r="T180" s="75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T180" s="3" t="s">
        <v>134</v>
      </c>
      <c r="AU180" s="3" t="s">
        <v>85</v>
      </c>
    </row>
    <row r="181" s="31" customFormat="true" ht="12.8" hidden="false" customHeight="false" outlineLevel="0" collapsed="false">
      <c r="A181" s="24"/>
      <c r="B181" s="25"/>
      <c r="C181" s="26"/>
      <c r="D181" s="215" t="s">
        <v>135</v>
      </c>
      <c r="E181" s="26"/>
      <c r="F181" s="220" t="s">
        <v>268</v>
      </c>
      <c r="G181" s="26"/>
      <c r="H181" s="26"/>
      <c r="I181" s="217"/>
      <c r="J181" s="26"/>
      <c r="K181" s="26"/>
      <c r="L181" s="30"/>
      <c r="M181" s="218"/>
      <c r="N181" s="219"/>
      <c r="O181" s="74"/>
      <c r="P181" s="74"/>
      <c r="Q181" s="74"/>
      <c r="R181" s="74"/>
      <c r="S181" s="74"/>
      <c r="T181" s="75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T181" s="3" t="s">
        <v>135</v>
      </c>
      <c r="AU181" s="3" t="s">
        <v>85</v>
      </c>
    </row>
    <row r="182" s="31" customFormat="true" ht="12.8" hidden="false" customHeight="false" outlineLevel="0" collapsed="false">
      <c r="A182" s="24"/>
      <c r="B182" s="25"/>
      <c r="C182" s="26"/>
      <c r="D182" s="215" t="s">
        <v>137</v>
      </c>
      <c r="E182" s="26"/>
      <c r="F182" s="220" t="s">
        <v>269</v>
      </c>
      <c r="G182" s="26"/>
      <c r="H182" s="26"/>
      <c r="I182" s="217"/>
      <c r="J182" s="26"/>
      <c r="K182" s="26"/>
      <c r="L182" s="30"/>
      <c r="M182" s="218"/>
      <c r="N182" s="219"/>
      <c r="O182" s="74"/>
      <c r="P182" s="74"/>
      <c r="Q182" s="74"/>
      <c r="R182" s="74"/>
      <c r="S182" s="74"/>
      <c r="T182" s="75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T182" s="3" t="s">
        <v>137</v>
      </c>
      <c r="AU182" s="3" t="s">
        <v>85</v>
      </c>
    </row>
    <row r="183" s="245" customFormat="true" ht="12.8" hidden="false" customHeight="false" outlineLevel="0" collapsed="false">
      <c r="B183" s="246"/>
      <c r="C183" s="247"/>
      <c r="D183" s="215" t="s">
        <v>208</v>
      </c>
      <c r="E183" s="248"/>
      <c r="F183" s="249" t="s">
        <v>270</v>
      </c>
      <c r="G183" s="247"/>
      <c r="H183" s="250" t="n">
        <v>4.8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208</v>
      </c>
      <c r="AU183" s="256" t="s">
        <v>85</v>
      </c>
      <c r="AV183" s="245" t="s">
        <v>85</v>
      </c>
      <c r="AW183" s="245" t="s">
        <v>31</v>
      </c>
      <c r="AX183" s="245" t="s">
        <v>83</v>
      </c>
      <c r="AY183" s="256" t="s">
        <v>126</v>
      </c>
    </row>
    <row r="184" s="31" customFormat="true" ht="14.4" hidden="false" customHeight="true" outlineLevel="0" collapsed="false">
      <c r="A184" s="24"/>
      <c r="B184" s="25"/>
      <c r="C184" s="202" t="s">
        <v>271</v>
      </c>
      <c r="D184" s="202" t="s">
        <v>127</v>
      </c>
      <c r="E184" s="203" t="s">
        <v>272</v>
      </c>
      <c r="F184" s="204" t="s">
        <v>273</v>
      </c>
      <c r="G184" s="205" t="s">
        <v>176</v>
      </c>
      <c r="H184" s="206" t="n">
        <v>4</v>
      </c>
      <c r="I184" s="207"/>
      <c r="J184" s="208" t="n">
        <f aca="false">ROUND(I184*H184,2)</f>
        <v>0</v>
      </c>
      <c r="K184" s="204"/>
      <c r="L184" s="30"/>
      <c r="M184" s="209"/>
      <c r="N184" s="210" t="s">
        <v>40</v>
      </c>
      <c r="O184" s="74"/>
      <c r="P184" s="211" t="n">
        <f aca="false">O184*H184</f>
        <v>0</v>
      </c>
      <c r="Q184" s="211" t="n">
        <v>0</v>
      </c>
      <c r="R184" s="211" t="n">
        <f aca="false">Q184*H184</f>
        <v>0</v>
      </c>
      <c r="S184" s="211" t="n">
        <v>0</v>
      </c>
      <c r="T184" s="212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13" t="s">
        <v>132</v>
      </c>
      <c r="AT184" s="213" t="s">
        <v>127</v>
      </c>
      <c r="AU184" s="213" t="s">
        <v>85</v>
      </c>
      <c r="AY184" s="3" t="s">
        <v>126</v>
      </c>
      <c r="BE184" s="214" t="n">
        <f aca="false">IF(N184="základní",J184,0)</f>
        <v>0</v>
      </c>
      <c r="BF184" s="214" t="n">
        <f aca="false">IF(N184="snížená",J184,0)</f>
        <v>0</v>
      </c>
      <c r="BG184" s="214" t="n">
        <f aca="false">IF(N184="zákl. přenesená",J184,0)</f>
        <v>0</v>
      </c>
      <c r="BH184" s="214" t="n">
        <f aca="false">IF(N184="sníž. přenesená",J184,0)</f>
        <v>0</v>
      </c>
      <c r="BI184" s="214" t="n">
        <f aca="false">IF(N184="nulová",J184,0)</f>
        <v>0</v>
      </c>
      <c r="BJ184" s="3" t="s">
        <v>83</v>
      </c>
      <c r="BK184" s="214" t="n">
        <f aca="false">ROUND(I184*H184,2)</f>
        <v>0</v>
      </c>
      <c r="BL184" s="3" t="s">
        <v>132</v>
      </c>
      <c r="BM184" s="213" t="s">
        <v>274</v>
      </c>
    </row>
    <row r="185" s="31" customFormat="true" ht="12.8" hidden="false" customHeight="false" outlineLevel="0" collapsed="false">
      <c r="A185" s="24"/>
      <c r="B185" s="25"/>
      <c r="C185" s="26"/>
      <c r="D185" s="215" t="s">
        <v>134</v>
      </c>
      <c r="E185" s="26"/>
      <c r="F185" s="216" t="s">
        <v>275</v>
      </c>
      <c r="G185" s="26"/>
      <c r="H185" s="26"/>
      <c r="I185" s="217"/>
      <c r="J185" s="26"/>
      <c r="K185" s="26"/>
      <c r="L185" s="30"/>
      <c r="M185" s="218"/>
      <c r="N185" s="219"/>
      <c r="O185" s="74"/>
      <c r="P185" s="74"/>
      <c r="Q185" s="74"/>
      <c r="R185" s="74"/>
      <c r="S185" s="74"/>
      <c r="T185" s="75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T185" s="3" t="s">
        <v>134</v>
      </c>
      <c r="AU185" s="3" t="s">
        <v>85</v>
      </c>
    </row>
    <row r="186" s="31" customFormat="true" ht="12.8" hidden="false" customHeight="false" outlineLevel="0" collapsed="false">
      <c r="A186" s="24"/>
      <c r="B186" s="25"/>
      <c r="C186" s="26"/>
      <c r="D186" s="215" t="s">
        <v>137</v>
      </c>
      <c r="E186" s="26"/>
      <c r="F186" s="220" t="s">
        <v>276</v>
      </c>
      <c r="G186" s="26"/>
      <c r="H186" s="26"/>
      <c r="I186" s="217"/>
      <c r="J186" s="26"/>
      <c r="K186" s="26"/>
      <c r="L186" s="30"/>
      <c r="M186" s="218"/>
      <c r="N186" s="219"/>
      <c r="O186" s="74"/>
      <c r="P186" s="74"/>
      <c r="Q186" s="74"/>
      <c r="R186" s="74"/>
      <c r="S186" s="74"/>
      <c r="T186" s="75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T186" s="3" t="s">
        <v>137</v>
      </c>
      <c r="AU186" s="3" t="s">
        <v>85</v>
      </c>
    </row>
    <row r="187" s="31" customFormat="true" ht="14.4" hidden="false" customHeight="true" outlineLevel="0" collapsed="false">
      <c r="A187" s="24"/>
      <c r="B187" s="25"/>
      <c r="C187" s="202" t="s">
        <v>277</v>
      </c>
      <c r="D187" s="202" t="s">
        <v>127</v>
      </c>
      <c r="E187" s="203" t="s">
        <v>278</v>
      </c>
      <c r="F187" s="204" t="s">
        <v>279</v>
      </c>
      <c r="G187" s="205" t="s">
        <v>204</v>
      </c>
      <c r="H187" s="206" t="n">
        <v>16.2</v>
      </c>
      <c r="I187" s="207"/>
      <c r="J187" s="208" t="n">
        <f aca="false">ROUND(I187*H187,2)</f>
        <v>0</v>
      </c>
      <c r="K187" s="204"/>
      <c r="L187" s="30"/>
      <c r="M187" s="209"/>
      <c r="N187" s="210" t="s">
        <v>40</v>
      </c>
      <c r="O187" s="74"/>
      <c r="P187" s="211" t="n">
        <f aca="false">O187*H187</f>
        <v>0</v>
      </c>
      <c r="Q187" s="211" t="n">
        <v>0</v>
      </c>
      <c r="R187" s="211" t="n">
        <f aca="false">Q187*H187</f>
        <v>0</v>
      </c>
      <c r="S187" s="211" t="n">
        <v>0</v>
      </c>
      <c r="T187" s="212" t="n">
        <f aca="false">S187*H187</f>
        <v>0</v>
      </c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R187" s="213" t="s">
        <v>132</v>
      </c>
      <c r="AT187" s="213" t="s">
        <v>127</v>
      </c>
      <c r="AU187" s="213" t="s">
        <v>85</v>
      </c>
      <c r="AY187" s="3" t="s">
        <v>126</v>
      </c>
      <c r="BE187" s="214" t="n">
        <f aca="false">IF(N187="základní",J187,0)</f>
        <v>0</v>
      </c>
      <c r="BF187" s="214" t="n">
        <f aca="false">IF(N187="snížená",J187,0)</f>
        <v>0</v>
      </c>
      <c r="BG187" s="214" t="n">
        <f aca="false">IF(N187="zákl. přenesená",J187,0)</f>
        <v>0</v>
      </c>
      <c r="BH187" s="214" t="n">
        <f aca="false">IF(N187="sníž. přenesená",J187,0)</f>
        <v>0</v>
      </c>
      <c r="BI187" s="214" t="n">
        <f aca="false">IF(N187="nulová",J187,0)</f>
        <v>0</v>
      </c>
      <c r="BJ187" s="3" t="s">
        <v>83</v>
      </c>
      <c r="BK187" s="214" t="n">
        <f aca="false">ROUND(I187*H187,2)</f>
        <v>0</v>
      </c>
      <c r="BL187" s="3" t="s">
        <v>132</v>
      </c>
      <c r="BM187" s="213" t="s">
        <v>280</v>
      </c>
    </row>
    <row r="188" s="31" customFormat="true" ht="12.8" hidden="false" customHeight="false" outlineLevel="0" collapsed="false">
      <c r="A188" s="24"/>
      <c r="B188" s="25"/>
      <c r="C188" s="26"/>
      <c r="D188" s="215" t="s">
        <v>134</v>
      </c>
      <c r="E188" s="26"/>
      <c r="F188" s="216" t="s">
        <v>281</v>
      </c>
      <c r="G188" s="26"/>
      <c r="H188" s="26"/>
      <c r="I188" s="217"/>
      <c r="J188" s="26"/>
      <c r="K188" s="26"/>
      <c r="L188" s="30"/>
      <c r="M188" s="218"/>
      <c r="N188" s="219"/>
      <c r="O188" s="74"/>
      <c r="P188" s="74"/>
      <c r="Q188" s="74"/>
      <c r="R188" s="74"/>
      <c r="S188" s="74"/>
      <c r="T188" s="75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T188" s="3" t="s">
        <v>134</v>
      </c>
      <c r="AU188" s="3" t="s">
        <v>85</v>
      </c>
    </row>
    <row r="189" s="31" customFormat="true" ht="12.8" hidden="false" customHeight="false" outlineLevel="0" collapsed="false">
      <c r="A189" s="24"/>
      <c r="B189" s="25"/>
      <c r="C189" s="26"/>
      <c r="D189" s="215" t="s">
        <v>137</v>
      </c>
      <c r="E189" s="26"/>
      <c r="F189" s="220" t="s">
        <v>282</v>
      </c>
      <c r="G189" s="26"/>
      <c r="H189" s="26"/>
      <c r="I189" s="217"/>
      <c r="J189" s="26"/>
      <c r="K189" s="26"/>
      <c r="L189" s="30"/>
      <c r="M189" s="218"/>
      <c r="N189" s="219"/>
      <c r="O189" s="74"/>
      <c r="P189" s="74"/>
      <c r="Q189" s="74"/>
      <c r="R189" s="74"/>
      <c r="S189" s="74"/>
      <c r="T189" s="75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T189" s="3" t="s">
        <v>137</v>
      </c>
      <c r="AU189" s="3" t="s">
        <v>85</v>
      </c>
    </row>
    <row r="190" s="245" customFormat="true" ht="12.8" hidden="false" customHeight="false" outlineLevel="0" collapsed="false">
      <c r="B190" s="246"/>
      <c r="C190" s="247"/>
      <c r="D190" s="215" t="s">
        <v>208</v>
      </c>
      <c r="E190" s="248"/>
      <c r="F190" s="249" t="s">
        <v>283</v>
      </c>
      <c r="G190" s="247"/>
      <c r="H190" s="250" t="n">
        <v>16.2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208</v>
      </c>
      <c r="AU190" s="256" t="s">
        <v>85</v>
      </c>
      <c r="AV190" s="245" t="s">
        <v>85</v>
      </c>
      <c r="AW190" s="245" t="s">
        <v>31</v>
      </c>
      <c r="AX190" s="245" t="s">
        <v>83</v>
      </c>
      <c r="AY190" s="256" t="s">
        <v>126</v>
      </c>
    </row>
    <row r="191" s="187" customFormat="true" ht="22.8" hidden="false" customHeight="true" outlineLevel="0" collapsed="false">
      <c r="B191" s="188"/>
      <c r="C191" s="189"/>
      <c r="D191" s="190" t="s">
        <v>74</v>
      </c>
      <c r="E191" s="232" t="s">
        <v>160</v>
      </c>
      <c r="F191" s="232" t="s">
        <v>284</v>
      </c>
      <c r="G191" s="189"/>
      <c r="H191" s="189"/>
      <c r="I191" s="192"/>
      <c r="J191" s="233" t="n">
        <f aca="false">BK191</f>
        <v>0</v>
      </c>
      <c r="K191" s="189"/>
      <c r="L191" s="194"/>
      <c r="M191" s="195"/>
      <c r="N191" s="196"/>
      <c r="O191" s="196"/>
      <c r="P191" s="197" t="n">
        <f aca="false">SUM(P192:P197)</f>
        <v>0</v>
      </c>
      <c r="Q191" s="196"/>
      <c r="R191" s="197" t="n">
        <f aca="false">SUM(R192:R197)</f>
        <v>0</v>
      </c>
      <c r="S191" s="196"/>
      <c r="T191" s="198" t="n">
        <f aca="false">SUM(T192:T197)</f>
        <v>0</v>
      </c>
      <c r="AR191" s="199" t="s">
        <v>83</v>
      </c>
      <c r="AT191" s="200" t="s">
        <v>74</v>
      </c>
      <c r="AU191" s="200" t="s">
        <v>83</v>
      </c>
      <c r="AY191" s="199" t="s">
        <v>126</v>
      </c>
      <c r="BK191" s="201" t="n">
        <f aca="false">SUM(BK192:BK197)</f>
        <v>0</v>
      </c>
    </row>
    <row r="192" s="31" customFormat="true" ht="14.4" hidden="false" customHeight="true" outlineLevel="0" collapsed="false">
      <c r="A192" s="24"/>
      <c r="B192" s="25"/>
      <c r="C192" s="202" t="s">
        <v>7</v>
      </c>
      <c r="D192" s="202" t="s">
        <v>127</v>
      </c>
      <c r="E192" s="203" t="s">
        <v>285</v>
      </c>
      <c r="F192" s="204" t="s">
        <v>286</v>
      </c>
      <c r="G192" s="205" t="s">
        <v>197</v>
      </c>
      <c r="H192" s="206" t="n">
        <v>26.25</v>
      </c>
      <c r="I192" s="207"/>
      <c r="J192" s="208" t="n">
        <f aca="false">ROUND(I192*H192,2)</f>
        <v>0</v>
      </c>
      <c r="K192" s="204" t="s">
        <v>131</v>
      </c>
      <c r="L192" s="30"/>
      <c r="M192" s="209"/>
      <c r="N192" s="210" t="s">
        <v>40</v>
      </c>
      <c r="O192" s="74"/>
      <c r="P192" s="211" t="n">
        <f aca="false">O192*H192</f>
        <v>0</v>
      </c>
      <c r="Q192" s="211" t="n">
        <v>0</v>
      </c>
      <c r="R192" s="211" t="n">
        <f aca="false">Q192*H192</f>
        <v>0</v>
      </c>
      <c r="S192" s="211" t="n">
        <v>0</v>
      </c>
      <c r="T192" s="212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13" t="s">
        <v>125</v>
      </c>
      <c r="AT192" s="213" t="s">
        <v>127</v>
      </c>
      <c r="AU192" s="213" t="s">
        <v>85</v>
      </c>
      <c r="AY192" s="3" t="s">
        <v>126</v>
      </c>
      <c r="BE192" s="214" t="n">
        <f aca="false">IF(N192="základní",J192,0)</f>
        <v>0</v>
      </c>
      <c r="BF192" s="214" t="n">
        <f aca="false">IF(N192="snížená",J192,0)</f>
        <v>0</v>
      </c>
      <c r="BG192" s="214" t="n">
        <f aca="false">IF(N192="zákl. přenesená",J192,0)</f>
        <v>0</v>
      </c>
      <c r="BH192" s="214" t="n">
        <f aca="false">IF(N192="sníž. přenesená",J192,0)</f>
        <v>0</v>
      </c>
      <c r="BI192" s="214" t="n">
        <f aca="false">IF(N192="nulová",J192,0)</f>
        <v>0</v>
      </c>
      <c r="BJ192" s="3" t="s">
        <v>83</v>
      </c>
      <c r="BK192" s="214" t="n">
        <f aca="false">ROUND(I192*H192,2)</f>
        <v>0</v>
      </c>
      <c r="BL192" s="3" t="s">
        <v>125</v>
      </c>
      <c r="BM192" s="213" t="s">
        <v>287</v>
      </c>
    </row>
    <row r="193" s="31" customFormat="true" ht="12.8" hidden="false" customHeight="false" outlineLevel="0" collapsed="false">
      <c r="A193" s="24"/>
      <c r="B193" s="25"/>
      <c r="C193" s="26"/>
      <c r="D193" s="215" t="s">
        <v>134</v>
      </c>
      <c r="E193" s="26"/>
      <c r="F193" s="216" t="s">
        <v>286</v>
      </c>
      <c r="G193" s="26"/>
      <c r="H193" s="26"/>
      <c r="I193" s="217"/>
      <c r="J193" s="26"/>
      <c r="K193" s="26"/>
      <c r="L193" s="30"/>
      <c r="M193" s="218"/>
      <c r="N193" s="219"/>
      <c r="O193" s="74"/>
      <c r="P193" s="74"/>
      <c r="Q193" s="74"/>
      <c r="R193" s="74"/>
      <c r="S193" s="74"/>
      <c r="T193" s="75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T193" s="3" t="s">
        <v>134</v>
      </c>
      <c r="AU193" s="3" t="s">
        <v>85</v>
      </c>
    </row>
    <row r="194" s="31" customFormat="true" ht="12.8" hidden="false" customHeight="false" outlineLevel="0" collapsed="false">
      <c r="A194" s="24"/>
      <c r="B194" s="25"/>
      <c r="C194" s="26"/>
      <c r="D194" s="215" t="s">
        <v>135</v>
      </c>
      <c r="E194" s="26"/>
      <c r="F194" s="220" t="s">
        <v>288</v>
      </c>
      <c r="G194" s="26"/>
      <c r="H194" s="26"/>
      <c r="I194" s="217"/>
      <c r="J194" s="26"/>
      <c r="K194" s="26"/>
      <c r="L194" s="30"/>
      <c r="M194" s="218"/>
      <c r="N194" s="219"/>
      <c r="O194" s="74"/>
      <c r="P194" s="74"/>
      <c r="Q194" s="74"/>
      <c r="R194" s="74"/>
      <c r="S194" s="74"/>
      <c r="T194" s="75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T194" s="3" t="s">
        <v>135</v>
      </c>
      <c r="AU194" s="3" t="s">
        <v>85</v>
      </c>
    </row>
    <row r="195" s="31" customFormat="true" ht="12.8" hidden="false" customHeight="false" outlineLevel="0" collapsed="false">
      <c r="A195" s="24"/>
      <c r="B195" s="25"/>
      <c r="C195" s="26"/>
      <c r="D195" s="215" t="s">
        <v>137</v>
      </c>
      <c r="E195" s="26"/>
      <c r="F195" s="220" t="s">
        <v>289</v>
      </c>
      <c r="G195" s="26"/>
      <c r="H195" s="26"/>
      <c r="I195" s="217"/>
      <c r="J195" s="26"/>
      <c r="K195" s="26"/>
      <c r="L195" s="30"/>
      <c r="M195" s="218"/>
      <c r="N195" s="219"/>
      <c r="O195" s="74"/>
      <c r="P195" s="74"/>
      <c r="Q195" s="74"/>
      <c r="R195" s="74"/>
      <c r="S195" s="74"/>
      <c r="T195" s="75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T195" s="3" t="s">
        <v>137</v>
      </c>
      <c r="AU195" s="3" t="s">
        <v>85</v>
      </c>
    </row>
    <row r="196" s="234" customFormat="true" ht="12.8" hidden="false" customHeight="false" outlineLevel="0" collapsed="false">
      <c r="B196" s="235"/>
      <c r="C196" s="236"/>
      <c r="D196" s="215" t="s">
        <v>208</v>
      </c>
      <c r="E196" s="237"/>
      <c r="F196" s="238" t="s">
        <v>209</v>
      </c>
      <c r="G196" s="236"/>
      <c r="H196" s="237"/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208</v>
      </c>
      <c r="AU196" s="244" t="s">
        <v>85</v>
      </c>
      <c r="AV196" s="234" t="s">
        <v>83</v>
      </c>
      <c r="AW196" s="234" t="s">
        <v>31</v>
      </c>
      <c r="AX196" s="234" t="s">
        <v>75</v>
      </c>
      <c r="AY196" s="244" t="s">
        <v>126</v>
      </c>
    </row>
    <row r="197" s="245" customFormat="true" ht="12.8" hidden="false" customHeight="false" outlineLevel="0" collapsed="false">
      <c r="B197" s="246"/>
      <c r="C197" s="247"/>
      <c r="D197" s="215" t="s">
        <v>208</v>
      </c>
      <c r="E197" s="248"/>
      <c r="F197" s="249" t="s">
        <v>290</v>
      </c>
      <c r="G197" s="247"/>
      <c r="H197" s="250" t="n">
        <v>26.25</v>
      </c>
      <c r="I197" s="251"/>
      <c r="J197" s="247"/>
      <c r="K197" s="247"/>
      <c r="L197" s="252"/>
      <c r="M197" s="257"/>
      <c r="N197" s="258"/>
      <c r="O197" s="258"/>
      <c r="P197" s="258"/>
      <c r="Q197" s="258"/>
      <c r="R197" s="258"/>
      <c r="S197" s="258"/>
      <c r="T197" s="259"/>
      <c r="AT197" s="256" t="s">
        <v>208</v>
      </c>
      <c r="AU197" s="256" t="s">
        <v>85</v>
      </c>
      <c r="AV197" s="245" t="s">
        <v>85</v>
      </c>
      <c r="AW197" s="245" t="s">
        <v>31</v>
      </c>
      <c r="AX197" s="245" t="s">
        <v>83</v>
      </c>
      <c r="AY197" s="256" t="s">
        <v>126</v>
      </c>
    </row>
    <row r="198" s="31" customFormat="true" ht="6.95" hidden="false" customHeight="true" outlineLevel="0" collapsed="false">
      <c r="A198" s="24"/>
      <c r="B198" s="52"/>
      <c r="C198" s="53"/>
      <c r="D198" s="53"/>
      <c r="E198" s="53"/>
      <c r="F198" s="53"/>
      <c r="G198" s="53"/>
      <c r="H198" s="53"/>
      <c r="I198" s="53"/>
      <c r="J198" s="53"/>
      <c r="K198" s="53"/>
      <c r="L198" s="30"/>
      <c r="M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</sheetData>
  <sheetProtection algorithmName="SHA-512" hashValue="h75yyAQd5XMOIbukRYql6Exl76ESGm7QJ7ODrXihw9eJl394BZ65kj67GThNaIKIRpg7Wcz/bT2d0wZ6rcPUkg==" saltValue="oI6nvMU4RLytjG+bvJ91UujNBhgWqWmqO+7+YXlDx2wrexBmUnt3KRUQVTdSmPdP8IUTk/vhx2ET/f024vGMAw==" spinCount="100000" sheet="true" password="cc35" objects="true" scenarios="true" formatColumns="false" formatRows="false" autoFilter="false"/>
  <autoFilter ref="C120:K197"/>
  <mergeCells count="9">
    <mergeCell ref="L2:V2"/>
    <mergeCell ref="E7:H7"/>
    <mergeCell ref="E9:H9"/>
    <mergeCell ref="E18:H18"/>
    <mergeCell ref="E27:H27"/>
    <mergeCell ref="E85:H85"/>
    <mergeCell ref="E87:H87"/>
    <mergeCell ref="E111:H111"/>
    <mergeCell ref="E113:H113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7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85</v>
      </c>
    </row>
    <row r="4" customFormat="false" ht="24.95" hidden="false" customHeight="true" outlineLevel="0" collapsed="false">
      <c r="B4" s="6"/>
      <c r="D4" s="122" t="s">
        <v>101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II/116 před obcí Karlštejn, nestabilní skalní masiv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102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291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/>
      <c r="G11" s="24"/>
      <c r="H11" s="24"/>
      <c r="I11" s="124" t="s">
        <v>18</v>
      </c>
      <c r="J11" s="127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18. 5. 2021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/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25</v>
      </c>
      <c r="F15" s="24"/>
      <c r="G15" s="24"/>
      <c r="H15" s="24"/>
      <c r="I15" s="124" t="s">
        <v>26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27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26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29</v>
      </c>
      <c r="E20" s="24"/>
      <c r="F20" s="24"/>
      <c r="G20" s="24"/>
      <c r="H20" s="24"/>
      <c r="I20" s="124" t="s">
        <v>24</v>
      </c>
      <c r="J20" s="127"/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30</v>
      </c>
      <c r="F21" s="24"/>
      <c r="G21" s="24"/>
      <c r="H21" s="24"/>
      <c r="I21" s="124" t="s">
        <v>26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32</v>
      </c>
      <c r="E23" s="24"/>
      <c r="F23" s="24"/>
      <c r="G23" s="24"/>
      <c r="H23" s="24"/>
      <c r="I23" s="124" t="s">
        <v>24</v>
      </c>
      <c r="J23" s="127"/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33</v>
      </c>
      <c r="F24" s="24"/>
      <c r="G24" s="24"/>
      <c r="H24" s="24"/>
      <c r="I24" s="124" t="s">
        <v>26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34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35</v>
      </c>
      <c r="E30" s="24"/>
      <c r="F30" s="24"/>
      <c r="G30" s="24"/>
      <c r="H30" s="24"/>
      <c r="I30" s="24"/>
      <c r="J30" s="137" t="n">
        <f aca="false">ROUND(J124,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37</v>
      </c>
      <c r="G32" s="24"/>
      <c r="H32" s="24"/>
      <c r="I32" s="138" t="s">
        <v>36</v>
      </c>
      <c r="J32" s="138" t="s">
        <v>38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39</v>
      </c>
      <c r="E33" s="124" t="s">
        <v>40</v>
      </c>
      <c r="F33" s="140" t="n">
        <f aca="false">ROUND((SUM(BE124:BE271)),  2)</f>
        <v>0</v>
      </c>
      <c r="G33" s="24"/>
      <c r="H33" s="24"/>
      <c r="I33" s="141" t="n">
        <v>0.21</v>
      </c>
      <c r="J33" s="140" t="n">
        <f aca="false">ROUND(((SUM(BE124:BE271))*I33),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41</v>
      </c>
      <c r="F34" s="140" t="n">
        <f aca="false">ROUND((SUM(BF124:BF271)),  2)</f>
        <v>0</v>
      </c>
      <c r="G34" s="24"/>
      <c r="H34" s="24"/>
      <c r="I34" s="141" t="n">
        <v>0.15</v>
      </c>
      <c r="J34" s="140" t="n">
        <f aca="false">ROUND(((SUM(BF124:BF271))*I34),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42</v>
      </c>
      <c r="F35" s="140" t="n">
        <f aca="false">ROUND((SUM(BG124:BG271)),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43</v>
      </c>
      <c r="F36" s="140" t="n">
        <f aca="false">ROUND((SUM(BH124:BH271)),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44</v>
      </c>
      <c r="F37" s="140" t="n">
        <f aca="false">ROUND((SUM(BI124:BI271)),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4"/>
      <c r="J39" s="147" t="n">
        <f aca="false">SUM(J30:J37)</f>
        <v>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48</v>
      </c>
      <c r="E50" s="150"/>
      <c r="F50" s="150"/>
      <c r="G50" s="149" t="s">
        <v>49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50</v>
      </c>
      <c r="E61" s="152"/>
      <c r="F61" s="153" t="s">
        <v>51</v>
      </c>
      <c r="G61" s="151" t="s">
        <v>50</v>
      </c>
      <c r="H61" s="152"/>
      <c r="I61" s="152"/>
      <c r="J61" s="154" t="s">
        <v>51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52</v>
      </c>
      <c r="E65" s="155"/>
      <c r="F65" s="155"/>
      <c r="G65" s="149" t="s">
        <v>53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50</v>
      </c>
      <c r="E76" s="152"/>
      <c r="F76" s="153" t="s">
        <v>51</v>
      </c>
      <c r="G76" s="151" t="s">
        <v>50</v>
      </c>
      <c r="H76" s="152"/>
      <c r="I76" s="152"/>
      <c r="J76" s="154" t="s">
        <v>51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104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60" t="str">
        <f aca="false">E7</f>
        <v>II/116 před obcí Karlštejn, nestabilní skalní masiv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102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64" t="str">
        <f aca="false">E9</f>
        <v>KAR202-0 - SO 202 - Skalní masiv B (km 38,620-38,690)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Karlštejn</v>
      </c>
      <c r="G89" s="26"/>
      <c r="H89" s="26"/>
      <c r="I89" s="17" t="s">
        <v>21</v>
      </c>
      <c r="J89" s="161" t="str">
        <f aca="false">IF(J12="","",J12)</f>
        <v>18. 5. 2021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Krajská správa a údržba silnic Středočeského kraje</v>
      </c>
      <c r="G91" s="26"/>
      <c r="H91" s="26"/>
      <c r="I91" s="17" t="s">
        <v>29</v>
      </c>
      <c r="J91" s="162" t="str">
        <f aca="false">E21</f>
        <v>GeoTec-GS, a.s.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27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32</v>
      </c>
      <c r="J92" s="162" t="str">
        <f aca="false">E24</f>
        <v>Ing. Komárek Martin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63" t="s">
        <v>105</v>
      </c>
      <c r="D94" s="164"/>
      <c r="E94" s="164"/>
      <c r="F94" s="164"/>
      <c r="G94" s="164"/>
      <c r="H94" s="164"/>
      <c r="I94" s="164"/>
      <c r="J94" s="165" t="s">
        <v>106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66" t="s">
        <v>107</v>
      </c>
      <c r="D96" s="26"/>
      <c r="E96" s="26"/>
      <c r="F96" s="26"/>
      <c r="G96" s="26"/>
      <c r="H96" s="26"/>
      <c r="I96" s="26"/>
      <c r="J96" s="167" t="n">
        <f aca="false">J124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108</v>
      </c>
    </row>
    <row r="97" s="168" customFormat="true" ht="24.95" hidden="false" customHeight="true" outlineLevel="0" collapsed="false">
      <c r="B97" s="169"/>
      <c r="C97" s="170"/>
      <c r="D97" s="171" t="s">
        <v>187</v>
      </c>
      <c r="E97" s="172"/>
      <c r="F97" s="172"/>
      <c r="G97" s="172"/>
      <c r="H97" s="172"/>
      <c r="I97" s="172"/>
      <c r="J97" s="173" t="n">
        <f aca="false">J125</f>
        <v>0</v>
      </c>
      <c r="K97" s="170"/>
      <c r="L97" s="174"/>
    </row>
    <row r="98" s="225" customFormat="true" ht="19.95" hidden="false" customHeight="true" outlineLevel="0" collapsed="false">
      <c r="B98" s="226"/>
      <c r="C98" s="227"/>
      <c r="D98" s="228" t="s">
        <v>188</v>
      </c>
      <c r="E98" s="229"/>
      <c r="F98" s="229"/>
      <c r="G98" s="229"/>
      <c r="H98" s="229"/>
      <c r="I98" s="229"/>
      <c r="J98" s="230" t="n">
        <f aca="false">J126</f>
        <v>0</v>
      </c>
      <c r="K98" s="227"/>
      <c r="L98" s="231"/>
    </row>
    <row r="99" s="225" customFormat="true" ht="19.95" hidden="false" customHeight="true" outlineLevel="0" collapsed="false">
      <c r="B99" s="226"/>
      <c r="C99" s="227"/>
      <c r="D99" s="228" t="s">
        <v>189</v>
      </c>
      <c r="E99" s="229"/>
      <c r="F99" s="229"/>
      <c r="G99" s="229"/>
      <c r="H99" s="229"/>
      <c r="I99" s="229"/>
      <c r="J99" s="230" t="n">
        <f aca="false">J131</f>
        <v>0</v>
      </c>
      <c r="K99" s="227"/>
      <c r="L99" s="231"/>
    </row>
    <row r="100" s="225" customFormat="true" ht="19.95" hidden="false" customHeight="true" outlineLevel="0" collapsed="false">
      <c r="B100" s="226"/>
      <c r="C100" s="227"/>
      <c r="D100" s="228" t="s">
        <v>190</v>
      </c>
      <c r="E100" s="229"/>
      <c r="F100" s="229"/>
      <c r="G100" s="229"/>
      <c r="H100" s="229"/>
      <c r="I100" s="229"/>
      <c r="J100" s="230" t="n">
        <f aca="false">J187</f>
        <v>0</v>
      </c>
      <c r="K100" s="227"/>
      <c r="L100" s="231"/>
    </row>
    <row r="101" s="225" customFormat="true" ht="19.95" hidden="false" customHeight="true" outlineLevel="0" collapsed="false">
      <c r="B101" s="226"/>
      <c r="C101" s="227"/>
      <c r="D101" s="228" t="s">
        <v>292</v>
      </c>
      <c r="E101" s="229"/>
      <c r="F101" s="229"/>
      <c r="G101" s="229"/>
      <c r="H101" s="229"/>
      <c r="I101" s="229"/>
      <c r="J101" s="230" t="n">
        <f aca="false">J225</f>
        <v>0</v>
      </c>
      <c r="K101" s="227"/>
      <c r="L101" s="231"/>
    </row>
    <row r="102" s="225" customFormat="true" ht="19.95" hidden="false" customHeight="true" outlineLevel="0" collapsed="false">
      <c r="B102" s="226"/>
      <c r="C102" s="227"/>
      <c r="D102" s="228" t="s">
        <v>191</v>
      </c>
      <c r="E102" s="229"/>
      <c r="F102" s="229"/>
      <c r="G102" s="229"/>
      <c r="H102" s="229"/>
      <c r="I102" s="229"/>
      <c r="J102" s="230" t="n">
        <f aca="false">J234</f>
        <v>0</v>
      </c>
      <c r="K102" s="227"/>
      <c r="L102" s="231"/>
    </row>
    <row r="103" s="225" customFormat="true" ht="19.95" hidden="false" customHeight="true" outlineLevel="0" collapsed="false">
      <c r="B103" s="226"/>
      <c r="C103" s="227"/>
      <c r="D103" s="228" t="s">
        <v>293</v>
      </c>
      <c r="E103" s="229"/>
      <c r="F103" s="229"/>
      <c r="G103" s="229"/>
      <c r="H103" s="229"/>
      <c r="I103" s="229"/>
      <c r="J103" s="230" t="n">
        <f aca="false">J252</f>
        <v>0</v>
      </c>
      <c r="K103" s="227"/>
      <c r="L103" s="231"/>
    </row>
    <row r="104" s="225" customFormat="true" ht="19.95" hidden="false" customHeight="true" outlineLevel="0" collapsed="false">
      <c r="B104" s="226"/>
      <c r="C104" s="227"/>
      <c r="D104" s="228" t="s">
        <v>294</v>
      </c>
      <c r="E104" s="229"/>
      <c r="F104" s="229"/>
      <c r="G104" s="229"/>
      <c r="H104" s="229"/>
      <c r="I104" s="229"/>
      <c r="J104" s="230" t="n">
        <f aca="false">J258</f>
        <v>0</v>
      </c>
      <c r="K104" s="227"/>
      <c r="L104" s="231"/>
    </row>
    <row r="105" s="31" customFormat="true" ht="21.85" hidden="fals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6.95" hidden="false" customHeight="true" outlineLevel="0" collapsed="false">
      <c r="A106" s="24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10" s="31" customFormat="true" ht="6.95" hidden="false" customHeight="true" outlineLevel="0" collapsed="false">
      <c r="A110" s="2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24.95" hidden="false" customHeight="true" outlineLevel="0" collapsed="false">
      <c r="A111" s="24"/>
      <c r="B111" s="25"/>
      <c r="C111" s="9" t="s">
        <v>110</v>
      </c>
      <c r="D111" s="26"/>
      <c r="E111" s="26"/>
      <c r="F111" s="26"/>
      <c r="G111" s="26"/>
      <c r="H111" s="26"/>
      <c r="I111" s="26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15</v>
      </c>
      <c r="D113" s="26"/>
      <c r="E113" s="26"/>
      <c r="F113" s="26"/>
      <c r="G113" s="26"/>
      <c r="H113" s="26"/>
      <c r="I113" s="26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160" t="str">
        <f aca="false">E7</f>
        <v>II/116 před obcí Karlštejn, nestabilní skalní masiv</v>
      </c>
      <c r="F114" s="160"/>
      <c r="G114" s="160"/>
      <c r="H114" s="160"/>
      <c r="I114" s="26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102</v>
      </c>
      <c r="D115" s="26"/>
      <c r="E115" s="26"/>
      <c r="F115" s="26"/>
      <c r="G115" s="26"/>
      <c r="H115" s="26"/>
      <c r="I115" s="26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6.5" hidden="false" customHeight="true" outlineLevel="0" collapsed="false">
      <c r="A116" s="24"/>
      <c r="B116" s="25"/>
      <c r="C116" s="26"/>
      <c r="D116" s="26"/>
      <c r="E116" s="64" t="str">
        <f aca="false">E9</f>
        <v>KAR202-0 - SO 202 - Skalní masiv B (km 38,620-38,690)</v>
      </c>
      <c r="F116" s="64"/>
      <c r="G116" s="64"/>
      <c r="H116" s="64"/>
      <c r="I116" s="26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19</v>
      </c>
      <c r="D118" s="26"/>
      <c r="E118" s="26"/>
      <c r="F118" s="18" t="str">
        <f aca="false">F12</f>
        <v>Karlštejn</v>
      </c>
      <c r="G118" s="26"/>
      <c r="H118" s="26"/>
      <c r="I118" s="17" t="s">
        <v>21</v>
      </c>
      <c r="J118" s="161" t="str">
        <f aca="false">IF(J12="","",J12)</f>
        <v>18. 5. 2021</v>
      </c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5.15" hidden="false" customHeight="true" outlineLevel="0" collapsed="false">
      <c r="A120" s="24"/>
      <c r="B120" s="25"/>
      <c r="C120" s="17" t="s">
        <v>23</v>
      </c>
      <c r="D120" s="26"/>
      <c r="E120" s="26"/>
      <c r="F120" s="18" t="str">
        <f aca="false">E15</f>
        <v>Krajská správa a údržba silnic Středočeského kraje</v>
      </c>
      <c r="G120" s="26"/>
      <c r="H120" s="26"/>
      <c r="I120" s="17" t="s">
        <v>29</v>
      </c>
      <c r="J120" s="162" t="str">
        <f aca="false">E21</f>
        <v>GeoTec-GS, a.s.</v>
      </c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27</v>
      </c>
      <c r="D121" s="26"/>
      <c r="E121" s="26"/>
      <c r="F121" s="18" t="str">
        <f aca="false">IF(E18="","",E18)</f>
        <v>Vyplň údaj</v>
      </c>
      <c r="G121" s="26"/>
      <c r="H121" s="26"/>
      <c r="I121" s="17" t="s">
        <v>32</v>
      </c>
      <c r="J121" s="162" t="str">
        <f aca="false">E24</f>
        <v>Ing. Komárek Martin</v>
      </c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0.3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181" customFormat="true" ht="29.3" hidden="false" customHeight="true" outlineLevel="0" collapsed="false">
      <c r="A123" s="175"/>
      <c r="B123" s="176"/>
      <c r="C123" s="177" t="s">
        <v>111</v>
      </c>
      <c r="D123" s="178" t="s">
        <v>60</v>
      </c>
      <c r="E123" s="178" t="s">
        <v>56</v>
      </c>
      <c r="F123" s="178" t="s">
        <v>57</v>
      </c>
      <c r="G123" s="178" t="s">
        <v>112</v>
      </c>
      <c r="H123" s="178" t="s">
        <v>113</v>
      </c>
      <c r="I123" s="178" t="s">
        <v>114</v>
      </c>
      <c r="J123" s="178" t="s">
        <v>106</v>
      </c>
      <c r="K123" s="179" t="s">
        <v>115</v>
      </c>
      <c r="L123" s="180"/>
      <c r="M123" s="82"/>
      <c r="N123" s="83" t="s">
        <v>39</v>
      </c>
      <c r="O123" s="83" t="s">
        <v>116</v>
      </c>
      <c r="P123" s="83" t="s">
        <v>117</v>
      </c>
      <c r="Q123" s="83" t="s">
        <v>118</v>
      </c>
      <c r="R123" s="83" t="s">
        <v>119</v>
      </c>
      <c r="S123" s="83" t="s">
        <v>120</v>
      </c>
      <c r="T123" s="84" t="s">
        <v>121</v>
      </c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="31" customFormat="true" ht="22.8" hidden="false" customHeight="true" outlineLevel="0" collapsed="false">
      <c r="A124" s="24"/>
      <c r="B124" s="25"/>
      <c r="C124" s="90" t="s">
        <v>122</v>
      </c>
      <c r="D124" s="26"/>
      <c r="E124" s="26"/>
      <c r="F124" s="26"/>
      <c r="G124" s="26"/>
      <c r="H124" s="26"/>
      <c r="I124" s="26"/>
      <c r="J124" s="182" t="n">
        <f aca="false">BK124</f>
        <v>0</v>
      </c>
      <c r="K124" s="26"/>
      <c r="L124" s="30"/>
      <c r="M124" s="85"/>
      <c r="N124" s="183"/>
      <c r="O124" s="86"/>
      <c r="P124" s="184" t="n">
        <f aca="false">P125</f>
        <v>0</v>
      </c>
      <c r="Q124" s="86"/>
      <c r="R124" s="184" t="n">
        <f aca="false">R125</f>
        <v>0</v>
      </c>
      <c r="S124" s="86"/>
      <c r="T124" s="185" t="n">
        <f aca="false">T125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74</v>
      </c>
      <c r="AU124" s="3" t="s">
        <v>108</v>
      </c>
      <c r="BK124" s="186" t="n">
        <f aca="false">BK125</f>
        <v>0</v>
      </c>
    </row>
    <row r="125" s="187" customFormat="true" ht="25.9" hidden="false" customHeight="true" outlineLevel="0" collapsed="false">
      <c r="B125" s="188"/>
      <c r="C125" s="189"/>
      <c r="D125" s="190" t="s">
        <v>74</v>
      </c>
      <c r="E125" s="191" t="s">
        <v>192</v>
      </c>
      <c r="F125" s="191" t="s">
        <v>193</v>
      </c>
      <c r="G125" s="189"/>
      <c r="H125" s="189"/>
      <c r="I125" s="192"/>
      <c r="J125" s="193" t="n">
        <f aca="false">BK125</f>
        <v>0</v>
      </c>
      <c r="K125" s="189"/>
      <c r="L125" s="194"/>
      <c r="M125" s="195"/>
      <c r="N125" s="196"/>
      <c r="O125" s="196"/>
      <c r="P125" s="197" t="n">
        <f aca="false">P126+P131+P187+P225+P234+P252+P258</f>
        <v>0</v>
      </c>
      <c r="Q125" s="196"/>
      <c r="R125" s="197" t="n">
        <f aca="false">R126+R131+R187+R225+R234+R252+R258</f>
        <v>0</v>
      </c>
      <c r="S125" s="196"/>
      <c r="T125" s="198" t="n">
        <f aca="false">T126+T131+T187+T225+T234+T252+T258</f>
        <v>0</v>
      </c>
      <c r="AR125" s="199" t="s">
        <v>125</v>
      </c>
      <c r="AT125" s="200" t="s">
        <v>74</v>
      </c>
      <c r="AU125" s="200" t="s">
        <v>75</v>
      </c>
      <c r="AY125" s="199" t="s">
        <v>126</v>
      </c>
      <c r="BK125" s="201" t="n">
        <f aca="false">BK126+BK131+BK187+BK225+BK234+BK252+BK258</f>
        <v>0</v>
      </c>
    </row>
    <row r="126" s="187" customFormat="true" ht="22.8" hidden="false" customHeight="true" outlineLevel="0" collapsed="false">
      <c r="B126" s="188"/>
      <c r="C126" s="189"/>
      <c r="D126" s="190" t="s">
        <v>74</v>
      </c>
      <c r="E126" s="232" t="s">
        <v>75</v>
      </c>
      <c r="F126" s="232" t="s">
        <v>194</v>
      </c>
      <c r="G126" s="189"/>
      <c r="H126" s="189"/>
      <c r="I126" s="192"/>
      <c r="J126" s="233" t="n">
        <f aca="false">BK126</f>
        <v>0</v>
      </c>
      <c r="K126" s="189"/>
      <c r="L126" s="194"/>
      <c r="M126" s="195"/>
      <c r="N126" s="196"/>
      <c r="O126" s="196"/>
      <c r="P126" s="197" t="n">
        <f aca="false">SUM(P127:P130)</f>
        <v>0</v>
      </c>
      <c r="Q126" s="196"/>
      <c r="R126" s="197" t="n">
        <f aca="false">SUM(R127:R130)</f>
        <v>0</v>
      </c>
      <c r="S126" s="196"/>
      <c r="T126" s="198" t="n">
        <f aca="false">SUM(T127:T130)</f>
        <v>0</v>
      </c>
      <c r="AR126" s="199" t="s">
        <v>125</v>
      </c>
      <c r="AT126" s="200" t="s">
        <v>74</v>
      </c>
      <c r="AU126" s="200" t="s">
        <v>83</v>
      </c>
      <c r="AY126" s="199" t="s">
        <v>126</v>
      </c>
      <c r="BK126" s="201" t="n">
        <f aca="false">SUM(BK127:BK130)</f>
        <v>0</v>
      </c>
    </row>
    <row r="127" s="31" customFormat="true" ht="14.4" hidden="false" customHeight="true" outlineLevel="0" collapsed="false">
      <c r="A127" s="24"/>
      <c r="B127" s="25"/>
      <c r="C127" s="202" t="s">
        <v>83</v>
      </c>
      <c r="D127" s="202" t="s">
        <v>127</v>
      </c>
      <c r="E127" s="203" t="s">
        <v>195</v>
      </c>
      <c r="F127" s="204" t="s">
        <v>196</v>
      </c>
      <c r="G127" s="205" t="s">
        <v>197</v>
      </c>
      <c r="H127" s="206" t="n">
        <v>879.625</v>
      </c>
      <c r="I127" s="207"/>
      <c r="J127" s="208" t="n">
        <f aca="false">ROUND(I127*H127,2)</f>
        <v>0</v>
      </c>
      <c r="K127" s="204" t="s">
        <v>131</v>
      </c>
      <c r="L127" s="30"/>
      <c r="M127" s="209"/>
      <c r="N127" s="210" t="s">
        <v>40</v>
      </c>
      <c r="O127" s="74"/>
      <c r="P127" s="211" t="n">
        <f aca="false">O127*H127</f>
        <v>0</v>
      </c>
      <c r="Q127" s="211" t="n">
        <v>0</v>
      </c>
      <c r="R127" s="211" t="n">
        <f aca="false">Q127*H127</f>
        <v>0</v>
      </c>
      <c r="S127" s="211" t="n">
        <v>0</v>
      </c>
      <c r="T127" s="212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13" t="s">
        <v>132</v>
      </c>
      <c r="AT127" s="213" t="s">
        <v>127</v>
      </c>
      <c r="AU127" s="213" t="s">
        <v>85</v>
      </c>
      <c r="AY127" s="3" t="s">
        <v>126</v>
      </c>
      <c r="BE127" s="214" t="n">
        <f aca="false">IF(N127="základní",J127,0)</f>
        <v>0</v>
      </c>
      <c r="BF127" s="214" t="n">
        <f aca="false">IF(N127="snížená",J127,0)</f>
        <v>0</v>
      </c>
      <c r="BG127" s="214" t="n">
        <f aca="false">IF(N127="zákl. přenesená",J127,0)</f>
        <v>0</v>
      </c>
      <c r="BH127" s="214" t="n">
        <f aca="false">IF(N127="sníž. přenesená",J127,0)</f>
        <v>0</v>
      </c>
      <c r="BI127" s="214" t="n">
        <f aca="false">IF(N127="nulová",J127,0)</f>
        <v>0</v>
      </c>
      <c r="BJ127" s="3" t="s">
        <v>83</v>
      </c>
      <c r="BK127" s="214" t="n">
        <f aca="false">ROUND(I127*H127,2)</f>
        <v>0</v>
      </c>
      <c r="BL127" s="3" t="s">
        <v>132</v>
      </c>
      <c r="BM127" s="213" t="s">
        <v>295</v>
      </c>
    </row>
    <row r="128" s="31" customFormat="true" ht="12.8" hidden="false" customHeight="false" outlineLevel="0" collapsed="false">
      <c r="A128" s="24"/>
      <c r="B128" s="25"/>
      <c r="C128" s="26"/>
      <c r="D128" s="215" t="s">
        <v>134</v>
      </c>
      <c r="E128" s="26"/>
      <c r="F128" s="216" t="s">
        <v>196</v>
      </c>
      <c r="G128" s="26"/>
      <c r="H128" s="26"/>
      <c r="I128" s="217"/>
      <c r="J128" s="26"/>
      <c r="K128" s="26"/>
      <c r="L128" s="30"/>
      <c r="M128" s="218"/>
      <c r="N128" s="219"/>
      <c r="O128" s="74"/>
      <c r="P128" s="74"/>
      <c r="Q128" s="74"/>
      <c r="R128" s="74"/>
      <c r="S128" s="74"/>
      <c r="T128" s="75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134</v>
      </c>
      <c r="AU128" s="3" t="s">
        <v>85</v>
      </c>
    </row>
    <row r="129" s="31" customFormat="true" ht="12.8" hidden="false" customHeight="false" outlineLevel="0" collapsed="false">
      <c r="A129" s="24"/>
      <c r="B129" s="25"/>
      <c r="C129" s="26"/>
      <c r="D129" s="215" t="s">
        <v>135</v>
      </c>
      <c r="E129" s="26"/>
      <c r="F129" s="220" t="s">
        <v>199</v>
      </c>
      <c r="G129" s="26"/>
      <c r="H129" s="26"/>
      <c r="I129" s="217"/>
      <c r="J129" s="26"/>
      <c r="K129" s="26"/>
      <c r="L129" s="30"/>
      <c r="M129" s="218"/>
      <c r="N129" s="219"/>
      <c r="O129" s="74"/>
      <c r="P129" s="74"/>
      <c r="Q129" s="74"/>
      <c r="R129" s="74"/>
      <c r="S129" s="74"/>
      <c r="T129" s="75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T129" s="3" t="s">
        <v>135</v>
      </c>
      <c r="AU129" s="3" t="s">
        <v>85</v>
      </c>
    </row>
    <row r="130" s="31" customFormat="true" ht="12.8" hidden="false" customHeight="false" outlineLevel="0" collapsed="false">
      <c r="A130" s="24"/>
      <c r="B130" s="25"/>
      <c r="C130" s="26"/>
      <c r="D130" s="215" t="s">
        <v>137</v>
      </c>
      <c r="E130" s="26"/>
      <c r="F130" s="220" t="s">
        <v>200</v>
      </c>
      <c r="G130" s="26"/>
      <c r="H130" s="26"/>
      <c r="I130" s="217"/>
      <c r="J130" s="26"/>
      <c r="K130" s="26"/>
      <c r="L130" s="30"/>
      <c r="M130" s="218"/>
      <c r="N130" s="219"/>
      <c r="O130" s="74"/>
      <c r="P130" s="74"/>
      <c r="Q130" s="74"/>
      <c r="R130" s="74"/>
      <c r="S130" s="74"/>
      <c r="T130" s="75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T130" s="3" t="s">
        <v>137</v>
      </c>
      <c r="AU130" s="3" t="s">
        <v>85</v>
      </c>
    </row>
    <row r="131" s="187" customFormat="true" ht="22.8" hidden="false" customHeight="true" outlineLevel="0" collapsed="false">
      <c r="B131" s="188"/>
      <c r="C131" s="189"/>
      <c r="D131" s="190" t="s">
        <v>74</v>
      </c>
      <c r="E131" s="232" t="s">
        <v>83</v>
      </c>
      <c r="F131" s="232" t="s">
        <v>201</v>
      </c>
      <c r="G131" s="189"/>
      <c r="H131" s="189"/>
      <c r="I131" s="192"/>
      <c r="J131" s="233" t="n">
        <f aca="false">BK131</f>
        <v>0</v>
      </c>
      <c r="K131" s="189"/>
      <c r="L131" s="194"/>
      <c r="M131" s="195"/>
      <c r="N131" s="196"/>
      <c r="O131" s="196"/>
      <c r="P131" s="197" t="n">
        <f aca="false">SUM(P132:P186)</f>
        <v>0</v>
      </c>
      <c r="Q131" s="196"/>
      <c r="R131" s="197" t="n">
        <f aca="false">SUM(R132:R186)</f>
        <v>0</v>
      </c>
      <c r="S131" s="196"/>
      <c r="T131" s="198" t="n">
        <f aca="false">SUM(T132:T186)</f>
        <v>0</v>
      </c>
      <c r="AR131" s="199" t="s">
        <v>125</v>
      </c>
      <c r="AT131" s="200" t="s">
        <v>74</v>
      </c>
      <c r="AU131" s="200" t="s">
        <v>83</v>
      </c>
      <c r="AY131" s="199" t="s">
        <v>126</v>
      </c>
      <c r="BK131" s="201" t="n">
        <f aca="false">SUM(BK132:BK186)</f>
        <v>0</v>
      </c>
    </row>
    <row r="132" s="31" customFormat="true" ht="14.4" hidden="false" customHeight="true" outlineLevel="0" collapsed="false">
      <c r="A132" s="24"/>
      <c r="B132" s="25"/>
      <c r="C132" s="202" t="s">
        <v>85</v>
      </c>
      <c r="D132" s="202" t="s">
        <v>127</v>
      </c>
      <c r="E132" s="203" t="s">
        <v>202</v>
      </c>
      <c r="F132" s="204" t="s">
        <v>203</v>
      </c>
      <c r="G132" s="205" t="s">
        <v>204</v>
      </c>
      <c r="H132" s="206" t="n">
        <v>714</v>
      </c>
      <c r="I132" s="207"/>
      <c r="J132" s="208" t="n">
        <f aca="false">ROUND(I132*H132,2)</f>
        <v>0</v>
      </c>
      <c r="K132" s="204"/>
      <c r="L132" s="30"/>
      <c r="M132" s="209"/>
      <c r="N132" s="210" t="s">
        <v>40</v>
      </c>
      <c r="O132" s="74"/>
      <c r="P132" s="211" t="n">
        <f aca="false">O132*H132</f>
        <v>0</v>
      </c>
      <c r="Q132" s="211" t="n">
        <v>0</v>
      </c>
      <c r="R132" s="211" t="n">
        <f aca="false">Q132*H132</f>
        <v>0</v>
      </c>
      <c r="S132" s="211" t="n">
        <v>0</v>
      </c>
      <c r="T132" s="212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13" t="s">
        <v>132</v>
      </c>
      <c r="AT132" s="213" t="s">
        <v>127</v>
      </c>
      <c r="AU132" s="213" t="s">
        <v>85</v>
      </c>
      <c r="AY132" s="3" t="s">
        <v>126</v>
      </c>
      <c r="BE132" s="214" t="n">
        <f aca="false">IF(N132="základní",J132,0)</f>
        <v>0</v>
      </c>
      <c r="BF132" s="214" t="n">
        <f aca="false">IF(N132="snížená",J132,0)</f>
        <v>0</v>
      </c>
      <c r="BG132" s="214" t="n">
        <f aca="false">IF(N132="zákl. přenesená",J132,0)</f>
        <v>0</v>
      </c>
      <c r="BH132" s="214" t="n">
        <f aca="false">IF(N132="sníž. přenesená",J132,0)</f>
        <v>0</v>
      </c>
      <c r="BI132" s="214" t="n">
        <f aca="false">IF(N132="nulová",J132,0)</f>
        <v>0</v>
      </c>
      <c r="BJ132" s="3" t="s">
        <v>83</v>
      </c>
      <c r="BK132" s="214" t="n">
        <f aca="false">ROUND(I132*H132,2)</f>
        <v>0</v>
      </c>
      <c r="BL132" s="3" t="s">
        <v>132</v>
      </c>
      <c r="BM132" s="213" t="s">
        <v>296</v>
      </c>
    </row>
    <row r="133" s="31" customFormat="true" ht="12.8" hidden="false" customHeight="false" outlineLevel="0" collapsed="false">
      <c r="A133" s="24"/>
      <c r="B133" s="25"/>
      <c r="C133" s="26"/>
      <c r="D133" s="215" t="s">
        <v>134</v>
      </c>
      <c r="E133" s="26"/>
      <c r="F133" s="216" t="s">
        <v>206</v>
      </c>
      <c r="G133" s="26"/>
      <c r="H133" s="26"/>
      <c r="I133" s="217"/>
      <c r="J133" s="26"/>
      <c r="K133" s="26"/>
      <c r="L133" s="30"/>
      <c r="M133" s="218"/>
      <c r="N133" s="219"/>
      <c r="O133" s="74"/>
      <c r="P133" s="74"/>
      <c r="Q133" s="74"/>
      <c r="R133" s="74"/>
      <c r="S133" s="74"/>
      <c r="T133" s="75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134</v>
      </c>
      <c r="AU133" s="3" t="s">
        <v>85</v>
      </c>
    </row>
    <row r="134" s="31" customFormat="true" ht="12.8" hidden="false" customHeight="false" outlineLevel="0" collapsed="false">
      <c r="A134" s="24"/>
      <c r="B134" s="25"/>
      <c r="C134" s="26"/>
      <c r="D134" s="215" t="s">
        <v>135</v>
      </c>
      <c r="E134" s="26"/>
      <c r="F134" s="220" t="s">
        <v>207</v>
      </c>
      <c r="G134" s="26"/>
      <c r="H134" s="26"/>
      <c r="I134" s="217"/>
      <c r="J134" s="26"/>
      <c r="K134" s="26"/>
      <c r="L134" s="30"/>
      <c r="M134" s="218"/>
      <c r="N134" s="219"/>
      <c r="O134" s="74"/>
      <c r="P134" s="74"/>
      <c r="Q134" s="74"/>
      <c r="R134" s="74"/>
      <c r="S134" s="74"/>
      <c r="T134" s="75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135</v>
      </c>
      <c r="AU134" s="3" t="s">
        <v>85</v>
      </c>
    </row>
    <row r="135" s="31" customFormat="true" ht="12.8" hidden="false" customHeight="false" outlineLevel="0" collapsed="false">
      <c r="A135" s="24"/>
      <c r="B135" s="25"/>
      <c r="C135" s="26"/>
      <c r="D135" s="215" t="s">
        <v>137</v>
      </c>
      <c r="E135" s="26"/>
      <c r="F135" s="220" t="s">
        <v>297</v>
      </c>
      <c r="G135" s="26"/>
      <c r="H135" s="26"/>
      <c r="I135" s="217"/>
      <c r="J135" s="26"/>
      <c r="K135" s="26"/>
      <c r="L135" s="30"/>
      <c r="M135" s="218"/>
      <c r="N135" s="219"/>
      <c r="O135" s="74"/>
      <c r="P135" s="74"/>
      <c r="Q135" s="74"/>
      <c r="R135" s="74"/>
      <c r="S135" s="74"/>
      <c r="T135" s="75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T135" s="3" t="s">
        <v>137</v>
      </c>
      <c r="AU135" s="3" t="s">
        <v>85</v>
      </c>
    </row>
    <row r="136" s="234" customFormat="true" ht="12.8" hidden="false" customHeight="false" outlineLevel="0" collapsed="false">
      <c r="B136" s="235"/>
      <c r="C136" s="236"/>
      <c r="D136" s="215" t="s">
        <v>208</v>
      </c>
      <c r="E136" s="237"/>
      <c r="F136" s="238" t="s">
        <v>209</v>
      </c>
      <c r="G136" s="236"/>
      <c r="H136" s="237"/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208</v>
      </c>
      <c r="AU136" s="244" t="s">
        <v>85</v>
      </c>
      <c r="AV136" s="234" t="s">
        <v>83</v>
      </c>
      <c r="AW136" s="234" t="s">
        <v>31</v>
      </c>
      <c r="AX136" s="234" t="s">
        <v>75</v>
      </c>
      <c r="AY136" s="244" t="s">
        <v>126</v>
      </c>
    </row>
    <row r="137" s="245" customFormat="true" ht="12.8" hidden="false" customHeight="false" outlineLevel="0" collapsed="false">
      <c r="B137" s="246"/>
      <c r="C137" s="247"/>
      <c r="D137" s="215" t="s">
        <v>208</v>
      </c>
      <c r="E137" s="248"/>
      <c r="F137" s="249" t="s">
        <v>298</v>
      </c>
      <c r="G137" s="247"/>
      <c r="H137" s="250" t="n">
        <v>714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208</v>
      </c>
      <c r="AU137" s="256" t="s">
        <v>85</v>
      </c>
      <c r="AV137" s="245" t="s">
        <v>85</v>
      </c>
      <c r="AW137" s="245" t="s">
        <v>31</v>
      </c>
      <c r="AX137" s="245" t="s">
        <v>83</v>
      </c>
      <c r="AY137" s="256" t="s">
        <v>126</v>
      </c>
    </row>
    <row r="138" s="31" customFormat="true" ht="14.4" hidden="false" customHeight="true" outlineLevel="0" collapsed="false">
      <c r="A138" s="24"/>
      <c r="B138" s="25"/>
      <c r="C138" s="202" t="s">
        <v>144</v>
      </c>
      <c r="D138" s="202" t="s">
        <v>127</v>
      </c>
      <c r="E138" s="203" t="s">
        <v>299</v>
      </c>
      <c r="F138" s="204" t="s">
        <v>300</v>
      </c>
      <c r="G138" s="205" t="s">
        <v>197</v>
      </c>
      <c r="H138" s="206" t="n">
        <v>21.875</v>
      </c>
      <c r="I138" s="207"/>
      <c r="J138" s="208" t="n">
        <f aca="false">ROUND(I138*H138,2)</f>
        <v>0</v>
      </c>
      <c r="K138" s="204" t="s">
        <v>131</v>
      </c>
      <c r="L138" s="30"/>
      <c r="M138" s="209"/>
      <c r="N138" s="210" t="s">
        <v>40</v>
      </c>
      <c r="O138" s="74"/>
      <c r="P138" s="211" t="n">
        <f aca="false">O138*H138</f>
        <v>0</v>
      </c>
      <c r="Q138" s="211" t="n">
        <v>0</v>
      </c>
      <c r="R138" s="211" t="n">
        <f aca="false">Q138*H138</f>
        <v>0</v>
      </c>
      <c r="S138" s="211" t="n">
        <v>0</v>
      </c>
      <c r="T138" s="212" t="n">
        <f aca="false">S138*H138</f>
        <v>0</v>
      </c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R138" s="213" t="s">
        <v>132</v>
      </c>
      <c r="AT138" s="213" t="s">
        <v>127</v>
      </c>
      <c r="AU138" s="213" t="s">
        <v>85</v>
      </c>
      <c r="AY138" s="3" t="s">
        <v>126</v>
      </c>
      <c r="BE138" s="214" t="n">
        <f aca="false">IF(N138="základní",J138,0)</f>
        <v>0</v>
      </c>
      <c r="BF138" s="214" t="n">
        <f aca="false">IF(N138="snížená",J138,0)</f>
        <v>0</v>
      </c>
      <c r="BG138" s="214" t="n">
        <f aca="false">IF(N138="zákl. přenesená",J138,0)</f>
        <v>0</v>
      </c>
      <c r="BH138" s="214" t="n">
        <f aca="false">IF(N138="sníž. přenesená",J138,0)</f>
        <v>0</v>
      </c>
      <c r="BI138" s="214" t="n">
        <f aca="false">IF(N138="nulová",J138,0)</f>
        <v>0</v>
      </c>
      <c r="BJ138" s="3" t="s">
        <v>83</v>
      </c>
      <c r="BK138" s="214" t="n">
        <f aca="false">ROUND(I138*H138,2)</f>
        <v>0</v>
      </c>
      <c r="BL138" s="3" t="s">
        <v>132</v>
      </c>
      <c r="BM138" s="213" t="s">
        <v>301</v>
      </c>
    </row>
    <row r="139" s="31" customFormat="true" ht="12.8" hidden="false" customHeight="false" outlineLevel="0" collapsed="false">
      <c r="A139" s="24"/>
      <c r="B139" s="25"/>
      <c r="C139" s="26"/>
      <c r="D139" s="215" t="s">
        <v>134</v>
      </c>
      <c r="E139" s="26"/>
      <c r="F139" s="216" t="s">
        <v>300</v>
      </c>
      <c r="G139" s="26"/>
      <c r="H139" s="26"/>
      <c r="I139" s="217"/>
      <c r="J139" s="26"/>
      <c r="K139" s="26"/>
      <c r="L139" s="30"/>
      <c r="M139" s="218"/>
      <c r="N139" s="219"/>
      <c r="O139" s="74"/>
      <c r="P139" s="74"/>
      <c r="Q139" s="74"/>
      <c r="R139" s="74"/>
      <c r="S139" s="74"/>
      <c r="T139" s="75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T139" s="3" t="s">
        <v>134</v>
      </c>
      <c r="AU139" s="3" t="s">
        <v>85</v>
      </c>
    </row>
    <row r="140" s="31" customFormat="true" ht="12.8" hidden="false" customHeight="false" outlineLevel="0" collapsed="false">
      <c r="A140" s="24"/>
      <c r="B140" s="25"/>
      <c r="C140" s="26"/>
      <c r="D140" s="215" t="s">
        <v>135</v>
      </c>
      <c r="E140" s="26"/>
      <c r="F140" s="220" t="s">
        <v>302</v>
      </c>
      <c r="G140" s="26"/>
      <c r="H140" s="26"/>
      <c r="I140" s="217"/>
      <c r="J140" s="26"/>
      <c r="K140" s="26"/>
      <c r="L140" s="30"/>
      <c r="M140" s="218"/>
      <c r="N140" s="219"/>
      <c r="O140" s="74"/>
      <c r="P140" s="74"/>
      <c r="Q140" s="74"/>
      <c r="R140" s="74"/>
      <c r="S140" s="74"/>
      <c r="T140" s="75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T140" s="3" t="s">
        <v>135</v>
      </c>
      <c r="AU140" s="3" t="s">
        <v>85</v>
      </c>
    </row>
    <row r="141" s="31" customFormat="true" ht="12.8" hidden="false" customHeight="false" outlineLevel="0" collapsed="false">
      <c r="A141" s="24"/>
      <c r="B141" s="25"/>
      <c r="C141" s="26"/>
      <c r="D141" s="215" t="s">
        <v>137</v>
      </c>
      <c r="E141" s="26"/>
      <c r="F141" s="220" t="s">
        <v>303</v>
      </c>
      <c r="G141" s="26"/>
      <c r="H141" s="26"/>
      <c r="I141" s="217"/>
      <c r="J141" s="26"/>
      <c r="K141" s="26"/>
      <c r="L141" s="30"/>
      <c r="M141" s="218"/>
      <c r="N141" s="219"/>
      <c r="O141" s="74"/>
      <c r="P141" s="74"/>
      <c r="Q141" s="74"/>
      <c r="R141" s="74"/>
      <c r="S141" s="74"/>
      <c r="T141" s="75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137</v>
      </c>
      <c r="AU141" s="3" t="s">
        <v>85</v>
      </c>
    </row>
    <row r="142" s="245" customFormat="true" ht="12.8" hidden="false" customHeight="false" outlineLevel="0" collapsed="false">
      <c r="B142" s="246"/>
      <c r="C142" s="247"/>
      <c r="D142" s="215" t="s">
        <v>208</v>
      </c>
      <c r="E142" s="248"/>
      <c r="F142" s="249" t="s">
        <v>304</v>
      </c>
      <c r="G142" s="247"/>
      <c r="H142" s="250" t="n">
        <v>21.875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208</v>
      </c>
      <c r="AU142" s="256" t="s">
        <v>85</v>
      </c>
      <c r="AV142" s="245" t="s">
        <v>85</v>
      </c>
      <c r="AW142" s="245" t="s">
        <v>31</v>
      </c>
      <c r="AX142" s="245" t="s">
        <v>83</v>
      </c>
      <c r="AY142" s="256" t="s">
        <v>126</v>
      </c>
    </row>
    <row r="143" s="31" customFormat="true" ht="14.4" hidden="false" customHeight="true" outlineLevel="0" collapsed="false">
      <c r="A143" s="24"/>
      <c r="B143" s="25"/>
      <c r="C143" s="202" t="s">
        <v>125</v>
      </c>
      <c r="D143" s="202" t="s">
        <v>127</v>
      </c>
      <c r="E143" s="203" t="s">
        <v>211</v>
      </c>
      <c r="F143" s="204" t="s">
        <v>212</v>
      </c>
      <c r="G143" s="205" t="s">
        <v>197</v>
      </c>
      <c r="H143" s="206" t="n">
        <v>96</v>
      </c>
      <c r="I143" s="207"/>
      <c r="J143" s="208" t="n">
        <f aca="false">ROUND(I143*H143,2)</f>
        <v>0</v>
      </c>
      <c r="K143" s="204" t="s">
        <v>131</v>
      </c>
      <c r="L143" s="30"/>
      <c r="M143" s="209"/>
      <c r="N143" s="210" t="s">
        <v>40</v>
      </c>
      <c r="O143" s="74"/>
      <c r="P143" s="211" t="n">
        <f aca="false">O143*H143</f>
        <v>0</v>
      </c>
      <c r="Q143" s="211" t="n">
        <v>0</v>
      </c>
      <c r="R143" s="211" t="n">
        <f aca="false">Q143*H143</f>
        <v>0</v>
      </c>
      <c r="S143" s="211" t="n">
        <v>0</v>
      </c>
      <c r="T143" s="212" t="n">
        <f aca="false">S143*H143</f>
        <v>0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R143" s="213" t="s">
        <v>132</v>
      </c>
      <c r="AT143" s="213" t="s">
        <v>127</v>
      </c>
      <c r="AU143" s="213" t="s">
        <v>85</v>
      </c>
      <c r="AY143" s="3" t="s">
        <v>126</v>
      </c>
      <c r="BE143" s="214" t="n">
        <f aca="false">IF(N143="základní",J143,0)</f>
        <v>0</v>
      </c>
      <c r="BF143" s="214" t="n">
        <f aca="false">IF(N143="snížená",J143,0)</f>
        <v>0</v>
      </c>
      <c r="BG143" s="214" t="n">
        <f aca="false">IF(N143="zákl. přenesená",J143,0)</f>
        <v>0</v>
      </c>
      <c r="BH143" s="214" t="n">
        <f aca="false">IF(N143="sníž. přenesená",J143,0)</f>
        <v>0</v>
      </c>
      <c r="BI143" s="214" t="n">
        <f aca="false">IF(N143="nulová",J143,0)</f>
        <v>0</v>
      </c>
      <c r="BJ143" s="3" t="s">
        <v>83</v>
      </c>
      <c r="BK143" s="214" t="n">
        <f aca="false">ROUND(I143*H143,2)</f>
        <v>0</v>
      </c>
      <c r="BL143" s="3" t="s">
        <v>132</v>
      </c>
      <c r="BM143" s="213" t="s">
        <v>305</v>
      </c>
    </row>
    <row r="144" s="31" customFormat="true" ht="12.8" hidden="false" customHeight="false" outlineLevel="0" collapsed="false">
      <c r="A144" s="24"/>
      <c r="B144" s="25"/>
      <c r="C144" s="26"/>
      <c r="D144" s="215" t="s">
        <v>134</v>
      </c>
      <c r="E144" s="26"/>
      <c r="F144" s="216" t="s">
        <v>212</v>
      </c>
      <c r="G144" s="26"/>
      <c r="H144" s="26"/>
      <c r="I144" s="217"/>
      <c r="J144" s="26"/>
      <c r="K144" s="26"/>
      <c r="L144" s="30"/>
      <c r="M144" s="218"/>
      <c r="N144" s="219"/>
      <c r="O144" s="74"/>
      <c r="P144" s="74"/>
      <c r="Q144" s="74"/>
      <c r="R144" s="74"/>
      <c r="S144" s="74"/>
      <c r="T144" s="75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T144" s="3" t="s">
        <v>134</v>
      </c>
      <c r="AU144" s="3" t="s">
        <v>85</v>
      </c>
    </row>
    <row r="145" s="31" customFormat="true" ht="12.8" hidden="false" customHeight="false" outlineLevel="0" collapsed="false">
      <c r="A145" s="24"/>
      <c r="B145" s="25"/>
      <c r="C145" s="26"/>
      <c r="D145" s="215" t="s">
        <v>135</v>
      </c>
      <c r="E145" s="26"/>
      <c r="F145" s="220" t="s">
        <v>214</v>
      </c>
      <c r="G145" s="26"/>
      <c r="H145" s="26"/>
      <c r="I145" s="217"/>
      <c r="J145" s="26"/>
      <c r="K145" s="26"/>
      <c r="L145" s="30"/>
      <c r="M145" s="218"/>
      <c r="N145" s="219"/>
      <c r="O145" s="74"/>
      <c r="P145" s="74"/>
      <c r="Q145" s="74"/>
      <c r="R145" s="74"/>
      <c r="S145" s="74"/>
      <c r="T145" s="7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T145" s="3" t="s">
        <v>135</v>
      </c>
      <c r="AU145" s="3" t="s">
        <v>85</v>
      </c>
    </row>
    <row r="146" s="31" customFormat="true" ht="12.8" hidden="false" customHeight="false" outlineLevel="0" collapsed="false">
      <c r="A146" s="24"/>
      <c r="B146" s="25"/>
      <c r="C146" s="26"/>
      <c r="D146" s="215" t="s">
        <v>137</v>
      </c>
      <c r="E146" s="26"/>
      <c r="F146" s="220" t="s">
        <v>306</v>
      </c>
      <c r="G146" s="26"/>
      <c r="H146" s="26"/>
      <c r="I146" s="217"/>
      <c r="J146" s="26"/>
      <c r="K146" s="26"/>
      <c r="L146" s="30"/>
      <c r="M146" s="218"/>
      <c r="N146" s="219"/>
      <c r="O146" s="74"/>
      <c r="P146" s="74"/>
      <c r="Q146" s="74"/>
      <c r="R146" s="74"/>
      <c r="S146" s="74"/>
      <c r="T146" s="75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T146" s="3" t="s">
        <v>137</v>
      </c>
      <c r="AU146" s="3" t="s">
        <v>85</v>
      </c>
    </row>
    <row r="147" s="245" customFormat="true" ht="12.8" hidden="false" customHeight="false" outlineLevel="0" collapsed="false">
      <c r="B147" s="246"/>
      <c r="C147" s="247"/>
      <c r="D147" s="215" t="s">
        <v>208</v>
      </c>
      <c r="E147" s="248"/>
      <c r="F147" s="249" t="s">
        <v>307</v>
      </c>
      <c r="G147" s="247"/>
      <c r="H147" s="250" t="n">
        <v>96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208</v>
      </c>
      <c r="AU147" s="256" t="s">
        <v>85</v>
      </c>
      <c r="AV147" s="245" t="s">
        <v>85</v>
      </c>
      <c r="AW147" s="245" t="s">
        <v>31</v>
      </c>
      <c r="AX147" s="245" t="s">
        <v>83</v>
      </c>
      <c r="AY147" s="256" t="s">
        <v>126</v>
      </c>
    </row>
    <row r="148" s="31" customFormat="true" ht="14.4" hidden="false" customHeight="true" outlineLevel="0" collapsed="false">
      <c r="A148" s="24"/>
      <c r="B148" s="25"/>
      <c r="C148" s="202" t="s">
        <v>160</v>
      </c>
      <c r="D148" s="202" t="s">
        <v>127</v>
      </c>
      <c r="E148" s="203" t="s">
        <v>217</v>
      </c>
      <c r="F148" s="204" t="s">
        <v>218</v>
      </c>
      <c r="G148" s="205" t="s">
        <v>219</v>
      </c>
      <c r="H148" s="206" t="n">
        <v>19732.5</v>
      </c>
      <c r="I148" s="207"/>
      <c r="J148" s="208" t="n">
        <f aca="false">ROUND(I148*H148,2)</f>
        <v>0</v>
      </c>
      <c r="K148" s="204" t="s">
        <v>131</v>
      </c>
      <c r="L148" s="30"/>
      <c r="M148" s="209"/>
      <c r="N148" s="210" t="s">
        <v>40</v>
      </c>
      <c r="O148" s="74"/>
      <c r="P148" s="211" t="n">
        <f aca="false">O148*H148</f>
        <v>0</v>
      </c>
      <c r="Q148" s="211" t="n">
        <v>0</v>
      </c>
      <c r="R148" s="211" t="n">
        <f aca="false">Q148*H148</f>
        <v>0</v>
      </c>
      <c r="S148" s="211" t="n">
        <v>0</v>
      </c>
      <c r="T148" s="212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13" t="s">
        <v>132</v>
      </c>
      <c r="AT148" s="213" t="s">
        <v>127</v>
      </c>
      <c r="AU148" s="213" t="s">
        <v>85</v>
      </c>
      <c r="AY148" s="3" t="s">
        <v>126</v>
      </c>
      <c r="BE148" s="214" t="n">
        <f aca="false">IF(N148="základní",J148,0)</f>
        <v>0</v>
      </c>
      <c r="BF148" s="214" t="n">
        <f aca="false">IF(N148="snížená",J148,0)</f>
        <v>0</v>
      </c>
      <c r="BG148" s="214" t="n">
        <f aca="false">IF(N148="zákl. přenesená",J148,0)</f>
        <v>0</v>
      </c>
      <c r="BH148" s="214" t="n">
        <f aca="false">IF(N148="sníž. přenesená",J148,0)</f>
        <v>0</v>
      </c>
      <c r="BI148" s="214" t="n">
        <f aca="false">IF(N148="nulová",J148,0)</f>
        <v>0</v>
      </c>
      <c r="BJ148" s="3" t="s">
        <v>83</v>
      </c>
      <c r="BK148" s="214" t="n">
        <f aca="false">ROUND(I148*H148,2)</f>
        <v>0</v>
      </c>
      <c r="BL148" s="3" t="s">
        <v>132</v>
      </c>
      <c r="BM148" s="213" t="s">
        <v>308</v>
      </c>
    </row>
    <row r="149" s="31" customFormat="true" ht="12.8" hidden="false" customHeight="false" outlineLevel="0" collapsed="false">
      <c r="A149" s="24"/>
      <c r="B149" s="25"/>
      <c r="C149" s="26"/>
      <c r="D149" s="215" t="s">
        <v>134</v>
      </c>
      <c r="E149" s="26"/>
      <c r="F149" s="216" t="s">
        <v>218</v>
      </c>
      <c r="G149" s="26"/>
      <c r="H149" s="26"/>
      <c r="I149" s="217"/>
      <c r="J149" s="26"/>
      <c r="K149" s="26"/>
      <c r="L149" s="30"/>
      <c r="M149" s="218"/>
      <c r="N149" s="219"/>
      <c r="O149" s="74"/>
      <c r="P149" s="74"/>
      <c r="Q149" s="74"/>
      <c r="R149" s="74"/>
      <c r="S149" s="74"/>
      <c r="T149" s="75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T149" s="3" t="s">
        <v>134</v>
      </c>
      <c r="AU149" s="3" t="s">
        <v>85</v>
      </c>
    </row>
    <row r="150" s="31" customFormat="true" ht="12.8" hidden="false" customHeight="false" outlineLevel="0" collapsed="false">
      <c r="A150" s="24"/>
      <c r="B150" s="25"/>
      <c r="C150" s="26"/>
      <c r="D150" s="215" t="s">
        <v>135</v>
      </c>
      <c r="E150" s="26"/>
      <c r="F150" s="220" t="s">
        <v>221</v>
      </c>
      <c r="G150" s="26"/>
      <c r="H150" s="26"/>
      <c r="I150" s="217"/>
      <c r="J150" s="26"/>
      <c r="K150" s="26"/>
      <c r="L150" s="30"/>
      <c r="M150" s="218"/>
      <c r="N150" s="219"/>
      <c r="O150" s="74"/>
      <c r="P150" s="74"/>
      <c r="Q150" s="74"/>
      <c r="R150" s="74"/>
      <c r="S150" s="74"/>
      <c r="T150" s="75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135</v>
      </c>
      <c r="AU150" s="3" t="s">
        <v>85</v>
      </c>
    </row>
    <row r="151" s="31" customFormat="true" ht="12.8" hidden="false" customHeight="false" outlineLevel="0" collapsed="false">
      <c r="A151" s="24"/>
      <c r="B151" s="25"/>
      <c r="C151" s="26"/>
      <c r="D151" s="215" t="s">
        <v>137</v>
      </c>
      <c r="E151" s="26"/>
      <c r="F151" s="220" t="s">
        <v>222</v>
      </c>
      <c r="G151" s="26"/>
      <c r="H151" s="26"/>
      <c r="I151" s="217"/>
      <c r="J151" s="26"/>
      <c r="K151" s="26"/>
      <c r="L151" s="30"/>
      <c r="M151" s="218"/>
      <c r="N151" s="219"/>
      <c r="O151" s="74"/>
      <c r="P151" s="74"/>
      <c r="Q151" s="74"/>
      <c r="R151" s="74"/>
      <c r="S151" s="74"/>
      <c r="T151" s="75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137</v>
      </c>
      <c r="AU151" s="3" t="s">
        <v>85</v>
      </c>
    </row>
    <row r="152" s="245" customFormat="true" ht="12.8" hidden="false" customHeight="false" outlineLevel="0" collapsed="false">
      <c r="B152" s="246"/>
      <c r="C152" s="247"/>
      <c r="D152" s="215" t="s">
        <v>208</v>
      </c>
      <c r="E152" s="247"/>
      <c r="F152" s="249" t="s">
        <v>309</v>
      </c>
      <c r="G152" s="247"/>
      <c r="H152" s="250" t="n">
        <v>19732.5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208</v>
      </c>
      <c r="AU152" s="256" t="s">
        <v>85</v>
      </c>
      <c r="AV152" s="245" t="s">
        <v>85</v>
      </c>
      <c r="AW152" s="245" t="s">
        <v>3</v>
      </c>
      <c r="AX152" s="245" t="s">
        <v>83</v>
      </c>
      <c r="AY152" s="256" t="s">
        <v>126</v>
      </c>
    </row>
    <row r="153" s="31" customFormat="true" ht="14.4" hidden="false" customHeight="true" outlineLevel="0" collapsed="false">
      <c r="A153" s="24"/>
      <c r="B153" s="25"/>
      <c r="C153" s="202" t="s">
        <v>154</v>
      </c>
      <c r="D153" s="202" t="s">
        <v>127</v>
      </c>
      <c r="E153" s="203" t="s">
        <v>310</v>
      </c>
      <c r="F153" s="204" t="s">
        <v>311</v>
      </c>
      <c r="G153" s="205" t="s">
        <v>197</v>
      </c>
      <c r="H153" s="206" t="n">
        <v>714</v>
      </c>
      <c r="I153" s="207"/>
      <c r="J153" s="208" t="n">
        <f aca="false">ROUND(I153*H153,2)</f>
        <v>0</v>
      </c>
      <c r="K153" s="204"/>
      <c r="L153" s="30"/>
      <c r="M153" s="209"/>
      <c r="N153" s="210" t="s">
        <v>40</v>
      </c>
      <c r="O153" s="74"/>
      <c r="P153" s="211" t="n">
        <f aca="false">O153*H153</f>
        <v>0</v>
      </c>
      <c r="Q153" s="211" t="n">
        <v>0</v>
      </c>
      <c r="R153" s="211" t="n">
        <f aca="false">Q153*H153</f>
        <v>0</v>
      </c>
      <c r="S153" s="211" t="n">
        <v>0</v>
      </c>
      <c r="T153" s="212" t="n">
        <f aca="false">S153*H153</f>
        <v>0</v>
      </c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R153" s="213" t="s">
        <v>132</v>
      </c>
      <c r="AT153" s="213" t="s">
        <v>127</v>
      </c>
      <c r="AU153" s="213" t="s">
        <v>85</v>
      </c>
      <c r="AY153" s="3" t="s">
        <v>126</v>
      </c>
      <c r="BE153" s="214" t="n">
        <f aca="false">IF(N153="základní",J153,0)</f>
        <v>0</v>
      </c>
      <c r="BF153" s="214" t="n">
        <f aca="false">IF(N153="snížená",J153,0)</f>
        <v>0</v>
      </c>
      <c r="BG153" s="214" t="n">
        <f aca="false">IF(N153="zákl. přenesená",J153,0)</f>
        <v>0</v>
      </c>
      <c r="BH153" s="214" t="n">
        <f aca="false">IF(N153="sníž. přenesená",J153,0)</f>
        <v>0</v>
      </c>
      <c r="BI153" s="214" t="n">
        <f aca="false">IF(N153="nulová",J153,0)</f>
        <v>0</v>
      </c>
      <c r="BJ153" s="3" t="s">
        <v>83</v>
      </c>
      <c r="BK153" s="214" t="n">
        <f aca="false">ROUND(I153*H153,2)</f>
        <v>0</v>
      </c>
      <c r="BL153" s="3" t="s">
        <v>132</v>
      </c>
      <c r="BM153" s="213" t="s">
        <v>312</v>
      </c>
    </row>
    <row r="154" s="31" customFormat="true" ht="12.8" hidden="false" customHeight="false" outlineLevel="0" collapsed="false">
      <c r="A154" s="24"/>
      <c r="B154" s="25"/>
      <c r="C154" s="26"/>
      <c r="D154" s="215" t="s">
        <v>134</v>
      </c>
      <c r="E154" s="26"/>
      <c r="F154" s="216" t="s">
        <v>313</v>
      </c>
      <c r="G154" s="26"/>
      <c r="H154" s="26"/>
      <c r="I154" s="217"/>
      <c r="J154" s="26"/>
      <c r="K154" s="26"/>
      <c r="L154" s="30"/>
      <c r="M154" s="218"/>
      <c r="N154" s="219"/>
      <c r="O154" s="74"/>
      <c r="P154" s="74"/>
      <c r="Q154" s="74"/>
      <c r="R154" s="74"/>
      <c r="S154" s="74"/>
      <c r="T154" s="75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134</v>
      </c>
      <c r="AU154" s="3" t="s">
        <v>85</v>
      </c>
    </row>
    <row r="155" s="31" customFormat="true" ht="12.8" hidden="false" customHeight="false" outlineLevel="0" collapsed="false">
      <c r="A155" s="24"/>
      <c r="B155" s="25"/>
      <c r="C155" s="26"/>
      <c r="D155" s="215" t="s">
        <v>135</v>
      </c>
      <c r="E155" s="26"/>
      <c r="F155" s="220" t="s">
        <v>214</v>
      </c>
      <c r="G155" s="26"/>
      <c r="H155" s="26"/>
      <c r="I155" s="217"/>
      <c r="J155" s="26"/>
      <c r="K155" s="26"/>
      <c r="L155" s="30"/>
      <c r="M155" s="218"/>
      <c r="N155" s="219"/>
      <c r="O155" s="74"/>
      <c r="P155" s="74"/>
      <c r="Q155" s="74"/>
      <c r="R155" s="74"/>
      <c r="S155" s="74"/>
      <c r="T155" s="75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135</v>
      </c>
      <c r="AU155" s="3" t="s">
        <v>85</v>
      </c>
    </row>
    <row r="156" s="31" customFormat="true" ht="12.8" hidden="false" customHeight="false" outlineLevel="0" collapsed="false">
      <c r="A156" s="24"/>
      <c r="B156" s="25"/>
      <c r="C156" s="26"/>
      <c r="D156" s="215" t="s">
        <v>137</v>
      </c>
      <c r="E156" s="26"/>
      <c r="F156" s="220" t="s">
        <v>314</v>
      </c>
      <c r="G156" s="26"/>
      <c r="H156" s="26"/>
      <c r="I156" s="217"/>
      <c r="J156" s="26"/>
      <c r="K156" s="26"/>
      <c r="L156" s="30"/>
      <c r="M156" s="218"/>
      <c r="N156" s="219"/>
      <c r="O156" s="74"/>
      <c r="P156" s="74"/>
      <c r="Q156" s="74"/>
      <c r="R156" s="74"/>
      <c r="S156" s="74"/>
      <c r="T156" s="75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T156" s="3" t="s">
        <v>137</v>
      </c>
      <c r="AU156" s="3" t="s">
        <v>85</v>
      </c>
    </row>
    <row r="157" s="234" customFormat="true" ht="12.8" hidden="false" customHeight="false" outlineLevel="0" collapsed="false">
      <c r="B157" s="235"/>
      <c r="C157" s="236"/>
      <c r="D157" s="215" t="s">
        <v>208</v>
      </c>
      <c r="E157" s="237"/>
      <c r="F157" s="238" t="s">
        <v>209</v>
      </c>
      <c r="G157" s="236"/>
      <c r="H157" s="237"/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208</v>
      </c>
      <c r="AU157" s="244" t="s">
        <v>85</v>
      </c>
      <c r="AV157" s="234" t="s">
        <v>83</v>
      </c>
      <c r="AW157" s="234" t="s">
        <v>31</v>
      </c>
      <c r="AX157" s="234" t="s">
        <v>75</v>
      </c>
      <c r="AY157" s="244" t="s">
        <v>126</v>
      </c>
    </row>
    <row r="158" s="245" customFormat="true" ht="12.8" hidden="false" customHeight="false" outlineLevel="0" collapsed="false">
      <c r="B158" s="246"/>
      <c r="C158" s="247"/>
      <c r="D158" s="215" t="s">
        <v>208</v>
      </c>
      <c r="E158" s="248"/>
      <c r="F158" s="249" t="s">
        <v>298</v>
      </c>
      <c r="G158" s="247"/>
      <c r="H158" s="250" t="n">
        <v>714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208</v>
      </c>
      <c r="AU158" s="256" t="s">
        <v>85</v>
      </c>
      <c r="AV158" s="245" t="s">
        <v>85</v>
      </c>
      <c r="AW158" s="245" t="s">
        <v>31</v>
      </c>
      <c r="AX158" s="245" t="s">
        <v>83</v>
      </c>
      <c r="AY158" s="256" t="s">
        <v>126</v>
      </c>
    </row>
    <row r="159" s="31" customFormat="true" ht="14.4" hidden="false" customHeight="true" outlineLevel="0" collapsed="false">
      <c r="A159" s="24"/>
      <c r="B159" s="25"/>
      <c r="C159" s="202" t="s">
        <v>166</v>
      </c>
      <c r="D159" s="202" t="s">
        <v>127</v>
      </c>
      <c r="E159" s="203" t="s">
        <v>230</v>
      </c>
      <c r="F159" s="204" t="s">
        <v>231</v>
      </c>
      <c r="G159" s="205" t="s">
        <v>219</v>
      </c>
      <c r="H159" s="206" t="n">
        <v>546</v>
      </c>
      <c r="I159" s="207"/>
      <c r="J159" s="208" t="n">
        <f aca="false">ROUND(I159*H159,2)</f>
        <v>0</v>
      </c>
      <c r="K159" s="204" t="s">
        <v>131</v>
      </c>
      <c r="L159" s="30"/>
      <c r="M159" s="209"/>
      <c r="N159" s="210" t="s">
        <v>40</v>
      </c>
      <c r="O159" s="74"/>
      <c r="P159" s="211" t="n">
        <f aca="false">O159*H159</f>
        <v>0</v>
      </c>
      <c r="Q159" s="211" t="n">
        <v>0</v>
      </c>
      <c r="R159" s="211" t="n">
        <f aca="false">Q159*H159</f>
        <v>0</v>
      </c>
      <c r="S159" s="211" t="n">
        <v>0</v>
      </c>
      <c r="T159" s="212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13" t="s">
        <v>132</v>
      </c>
      <c r="AT159" s="213" t="s">
        <v>127</v>
      </c>
      <c r="AU159" s="213" t="s">
        <v>85</v>
      </c>
      <c r="AY159" s="3" t="s">
        <v>126</v>
      </c>
      <c r="BE159" s="214" t="n">
        <f aca="false">IF(N159="základní",J159,0)</f>
        <v>0</v>
      </c>
      <c r="BF159" s="214" t="n">
        <f aca="false">IF(N159="snížená",J159,0)</f>
        <v>0</v>
      </c>
      <c r="BG159" s="214" t="n">
        <f aca="false">IF(N159="zákl. přenesená",J159,0)</f>
        <v>0</v>
      </c>
      <c r="BH159" s="214" t="n">
        <f aca="false">IF(N159="sníž. přenesená",J159,0)</f>
        <v>0</v>
      </c>
      <c r="BI159" s="214" t="n">
        <f aca="false">IF(N159="nulová",J159,0)</f>
        <v>0</v>
      </c>
      <c r="BJ159" s="3" t="s">
        <v>83</v>
      </c>
      <c r="BK159" s="214" t="n">
        <f aca="false">ROUND(I159*H159,2)</f>
        <v>0</v>
      </c>
      <c r="BL159" s="3" t="s">
        <v>132</v>
      </c>
      <c r="BM159" s="213" t="s">
        <v>315</v>
      </c>
    </row>
    <row r="160" s="31" customFormat="true" ht="12.8" hidden="false" customHeight="false" outlineLevel="0" collapsed="false">
      <c r="A160" s="24"/>
      <c r="B160" s="25"/>
      <c r="C160" s="26"/>
      <c r="D160" s="215" t="s">
        <v>134</v>
      </c>
      <c r="E160" s="26"/>
      <c r="F160" s="216" t="s">
        <v>231</v>
      </c>
      <c r="G160" s="26"/>
      <c r="H160" s="26"/>
      <c r="I160" s="217"/>
      <c r="J160" s="26"/>
      <c r="K160" s="26"/>
      <c r="L160" s="30"/>
      <c r="M160" s="218"/>
      <c r="N160" s="219"/>
      <c r="O160" s="74"/>
      <c r="P160" s="74"/>
      <c r="Q160" s="74"/>
      <c r="R160" s="74"/>
      <c r="S160" s="74"/>
      <c r="T160" s="75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134</v>
      </c>
      <c r="AU160" s="3" t="s">
        <v>85</v>
      </c>
    </row>
    <row r="161" s="31" customFormat="true" ht="12.8" hidden="false" customHeight="false" outlineLevel="0" collapsed="false">
      <c r="A161" s="24"/>
      <c r="B161" s="25"/>
      <c r="C161" s="26"/>
      <c r="D161" s="215" t="s">
        <v>135</v>
      </c>
      <c r="E161" s="26"/>
      <c r="F161" s="220" t="s">
        <v>221</v>
      </c>
      <c r="G161" s="26"/>
      <c r="H161" s="26"/>
      <c r="I161" s="217"/>
      <c r="J161" s="26"/>
      <c r="K161" s="26"/>
      <c r="L161" s="30"/>
      <c r="M161" s="218"/>
      <c r="N161" s="219"/>
      <c r="O161" s="74"/>
      <c r="P161" s="74"/>
      <c r="Q161" s="74"/>
      <c r="R161" s="74"/>
      <c r="S161" s="74"/>
      <c r="T161" s="75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135</v>
      </c>
      <c r="AU161" s="3" t="s">
        <v>85</v>
      </c>
    </row>
    <row r="162" s="31" customFormat="true" ht="12.8" hidden="false" customHeight="false" outlineLevel="0" collapsed="false">
      <c r="A162" s="24"/>
      <c r="B162" s="25"/>
      <c r="C162" s="26"/>
      <c r="D162" s="215" t="s">
        <v>137</v>
      </c>
      <c r="E162" s="26"/>
      <c r="F162" s="220" t="s">
        <v>222</v>
      </c>
      <c r="G162" s="26"/>
      <c r="H162" s="26"/>
      <c r="I162" s="217"/>
      <c r="J162" s="26"/>
      <c r="K162" s="26"/>
      <c r="L162" s="30"/>
      <c r="M162" s="218"/>
      <c r="N162" s="219"/>
      <c r="O162" s="74"/>
      <c r="P162" s="74"/>
      <c r="Q162" s="74"/>
      <c r="R162" s="74"/>
      <c r="S162" s="74"/>
      <c r="T162" s="75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T162" s="3" t="s">
        <v>137</v>
      </c>
      <c r="AU162" s="3" t="s">
        <v>85</v>
      </c>
    </row>
    <row r="163" s="245" customFormat="true" ht="12.8" hidden="false" customHeight="false" outlineLevel="0" collapsed="false">
      <c r="B163" s="246"/>
      <c r="C163" s="247"/>
      <c r="D163" s="215" t="s">
        <v>208</v>
      </c>
      <c r="E163" s="247"/>
      <c r="F163" s="249" t="s">
        <v>316</v>
      </c>
      <c r="G163" s="247"/>
      <c r="H163" s="250" t="n">
        <v>546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208</v>
      </c>
      <c r="AU163" s="256" t="s">
        <v>85</v>
      </c>
      <c r="AV163" s="245" t="s">
        <v>85</v>
      </c>
      <c r="AW163" s="245" t="s">
        <v>3</v>
      </c>
      <c r="AX163" s="245" t="s">
        <v>83</v>
      </c>
      <c r="AY163" s="256" t="s">
        <v>126</v>
      </c>
    </row>
    <row r="164" s="31" customFormat="true" ht="14.4" hidden="false" customHeight="true" outlineLevel="0" collapsed="false">
      <c r="A164" s="24"/>
      <c r="B164" s="25"/>
      <c r="C164" s="202" t="s">
        <v>173</v>
      </c>
      <c r="D164" s="202" t="s">
        <v>127</v>
      </c>
      <c r="E164" s="203" t="s">
        <v>317</v>
      </c>
      <c r="F164" s="204" t="s">
        <v>318</v>
      </c>
      <c r="G164" s="205" t="s">
        <v>197</v>
      </c>
      <c r="H164" s="206" t="n">
        <v>27.3</v>
      </c>
      <c r="I164" s="207"/>
      <c r="J164" s="208" t="n">
        <f aca="false">ROUND(I164*H164,2)</f>
        <v>0</v>
      </c>
      <c r="K164" s="204"/>
      <c r="L164" s="30"/>
      <c r="M164" s="209"/>
      <c r="N164" s="210" t="s">
        <v>40</v>
      </c>
      <c r="O164" s="74"/>
      <c r="P164" s="211" t="n">
        <f aca="false">O164*H164</f>
        <v>0</v>
      </c>
      <c r="Q164" s="211" t="n">
        <v>0</v>
      </c>
      <c r="R164" s="211" t="n">
        <f aca="false">Q164*H164</f>
        <v>0</v>
      </c>
      <c r="S164" s="211" t="n">
        <v>0</v>
      </c>
      <c r="T164" s="212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13" t="s">
        <v>132</v>
      </c>
      <c r="AT164" s="213" t="s">
        <v>127</v>
      </c>
      <c r="AU164" s="213" t="s">
        <v>85</v>
      </c>
      <c r="AY164" s="3" t="s">
        <v>126</v>
      </c>
      <c r="BE164" s="214" t="n">
        <f aca="false">IF(N164="základní",J164,0)</f>
        <v>0</v>
      </c>
      <c r="BF164" s="214" t="n">
        <f aca="false">IF(N164="snížená",J164,0)</f>
        <v>0</v>
      </c>
      <c r="BG164" s="214" t="n">
        <f aca="false">IF(N164="zákl. přenesená",J164,0)</f>
        <v>0</v>
      </c>
      <c r="BH164" s="214" t="n">
        <f aca="false">IF(N164="sníž. přenesená",J164,0)</f>
        <v>0</v>
      </c>
      <c r="BI164" s="214" t="n">
        <f aca="false">IF(N164="nulová",J164,0)</f>
        <v>0</v>
      </c>
      <c r="BJ164" s="3" t="s">
        <v>83</v>
      </c>
      <c r="BK164" s="214" t="n">
        <f aca="false">ROUND(I164*H164,2)</f>
        <v>0</v>
      </c>
      <c r="BL164" s="3" t="s">
        <v>132</v>
      </c>
      <c r="BM164" s="213" t="s">
        <v>319</v>
      </c>
    </row>
    <row r="165" s="31" customFormat="true" ht="12.8" hidden="false" customHeight="false" outlineLevel="0" collapsed="false">
      <c r="A165" s="24"/>
      <c r="B165" s="25"/>
      <c r="C165" s="26"/>
      <c r="D165" s="215" t="s">
        <v>134</v>
      </c>
      <c r="E165" s="26"/>
      <c r="F165" s="216" t="s">
        <v>320</v>
      </c>
      <c r="G165" s="26"/>
      <c r="H165" s="26"/>
      <c r="I165" s="217"/>
      <c r="J165" s="26"/>
      <c r="K165" s="26"/>
      <c r="L165" s="30"/>
      <c r="M165" s="218"/>
      <c r="N165" s="219"/>
      <c r="O165" s="74"/>
      <c r="P165" s="74"/>
      <c r="Q165" s="74"/>
      <c r="R165" s="74"/>
      <c r="S165" s="74"/>
      <c r="T165" s="75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T165" s="3" t="s">
        <v>134</v>
      </c>
      <c r="AU165" s="3" t="s">
        <v>85</v>
      </c>
    </row>
    <row r="166" s="31" customFormat="true" ht="12.8" hidden="false" customHeight="false" outlineLevel="0" collapsed="false">
      <c r="A166" s="24"/>
      <c r="B166" s="25"/>
      <c r="C166" s="26"/>
      <c r="D166" s="215" t="s">
        <v>135</v>
      </c>
      <c r="E166" s="26"/>
      <c r="F166" s="220" t="s">
        <v>227</v>
      </c>
      <c r="G166" s="26"/>
      <c r="H166" s="26"/>
      <c r="I166" s="217"/>
      <c r="J166" s="26"/>
      <c r="K166" s="26"/>
      <c r="L166" s="30"/>
      <c r="M166" s="218"/>
      <c r="N166" s="219"/>
      <c r="O166" s="74"/>
      <c r="P166" s="74"/>
      <c r="Q166" s="74"/>
      <c r="R166" s="74"/>
      <c r="S166" s="74"/>
      <c r="T166" s="75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T166" s="3" t="s">
        <v>135</v>
      </c>
      <c r="AU166" s="3" t="s">
        <v>85</v>
      </c>
    </row>
    <row r="167" s="31" customFormat="true" ht="12.8" hidden="false" customHeight="false" outlineLevel="0" collapsed="false">
      <c r="A167" s="24"/>
      <c r="B167" s="25"/>
      <c r="C167" s="26"/>
      <c r="D167" s="215" t="s">
        <v>137</v>
      </c>
      <c r="E167" s="26"/>
      <c r="F167" s="220" t="s">
        <v>321</v>
      </c>
      <c r="G167" s="26"/>
      <c r="H167" s="26"/>
      <c r="I167" s="217"/>
      <c r="J167" s="26"/>
      <c r="K167" s="26"/>
      <c r="L167" s="30"/>
      <c r="M167" s="218"/>
      <c r="N167" s="219"/>
      <c r="O167" s="74"/>
      <c r="P167" s="74"/>
      <c r="Q167" s="74"/>
      <c r="R167" s="74"/>
      <c r="S167" s="74"/>
      <c r="T167" s="75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T167" s="3" t="s">
        <v>137</v>
      </c>
      <c r="AU167" s="3" t="s">
        <v>85</v>
      </c>
    </row>
    <row r="168" s="234" customFormat="true" ht="12.8" hidden="false" customHeight="false" outlineLevel="0" collapsed="false">
      <c r="B168" s="235"/>
      <c r="C168" s="236"/>
      <c r="D168" s="215" t="s">
        <v>208</v>
      </c>
      <c r="E168" s="237"/>
      <c r="F168" s="238" t="s">
        <v>209</v>
      </c>
      <c r="G168" s="236"/>
      <c r="H168" s="237"/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208</v>
      </c>
      <c r="AU168" s="244" t="s">
        <v>85</v>
      </c>
      <c r="AV168" s="234" t="s">
        <v>83</v>
      </c>
      <c r="AW168" s="234" t="s">
        <v>31</v>
      </c>
      <c r="AX168" s="234" t="s">
        <v>75</v>
      </c>
      <c r="AY168" s="244" t="s">
        <v>126</v>
      </c>
    </row>
    <row r="169" s="245" customFormat="true" ht="12.8" hidden="false" customHeight="false" outlineLevel="0" collapsed="false">
      <c r="B169" s="246"/>
      <c r="C169" s="247"/>
      <c r="D169" s="215" t="s">
        <v>208</v>
      </c>
      <c r="E169" s="248"/>
      <c r="F169" s="249" t="s">
        <v>322</v>
      </c>
      <c r="G169" s="247"/>
      <c r="H169" s="250" t="n">
        <v>27.3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208</v>
      </c>
      <c r="AU169" s="256" t="s">
        <v>85</v>
      </c>
      <c r="AV169" s="245" t="s">
        <v>85</v>
      </c>
      <c r="AW169" s="245" t="s">
        <v>31</v>
      </c>
      <c r="AX169" s="245" t="s">
        <v>83</v>
      </c>
      <c r="AY169" s="256" t="s">
        <v>126</v>
      </c>
    </row>
    <row r="170" s="31" customFormat="true" ht="14.4" hidden="false" customHeight="true" outlineLevel="0" collapsed="false">
      <c r="A170" s="24"/>
      <c r="B170" s="25"/>
      <c r="C170" s="202" t="s">
        <v>180</v>
      </c>
      <c r="D170" s="202" t="s">
        <v>127</v>
      </c>
      <c r="E170" s="203" t="s">
        <v>235</v>
      </c>
      <c r="F170" s="204" t="s">
        <v>236</v>
      </c>
      <c r="G170" s="205" t="s">
        <v>197</v>
      </c>
      <c r="H170" s="206" t="n">
        <v>27.3</v>
      </c>
      <c r="I170" s="207"/>
      <c r="J170" s="208" t="n">
        <f aca="false">ROUND(I170*H170,2)</f>
        <v>0</v>
      </c>
      <c r="K170" s="204" t="s">
        <v>131</v>
      </c>
      <c r="L170" s="30"/>
      <c r="M170" s="209"/>
      <c r="N170" s="210" t="s">
        <v>40</v>
      </c>
      <c r="O170" s="74"/>
      <c r="P170" s="211" t="n">
        <f aca="false">O170*H170</f>
        <v>0</v>
      </c>
      <c r="Q170" s="211" t="n">
        <v>0</v>
      </c>
      <c r="R170" s="211" t="n">
        <f aca="false">Q170*H170</f>
        <v>0</v>
      </c>
      <c r="S170" s="211" t="n">
        <v>0</v>
      </c>
      <c r="T170" s="212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13" t="s">
        <v>132</v>
      </c>
      <c r="AT170" s="213" t="s">
        <v>127</v>
      </c>
      <c r="AU170" s="213" t="s">
        <v>85</v>
      </c>
      <c r="AY170" s="3" t="s">
        <v>126</v>
      </c>
      <c r="BE170" s="214" t="n">
        <f aca="false">IF(N170="základní",J170,0)</f>
        <v>0</v>
      </c>
      <c r="BF170" s="214" t="n">
        <f aca="false">IF(N170="snížená",J170,0)</f>
        <v>0</v>
      </c>
      <c r="BG170" s="214" t="n">
        <f aca="false">IF(N170="zákl. přenesená",J170,0)</f>
        <v>0</v>
      </c>
      <c r="BH170" s="214" t="n">
        <f aca="false">IF(N170="sníž. přenesená",J170,0)</f>
        <v>0</v>
      </c>
      <c r="BI170" s="214" t="n">
        <f aca="false">IF(N170="nulová",J170,0)</f>
        <v>0</v>
      </c>
      <c r="BJ170" s="3" t="s">
        <v>83</v>
      </c>
      <c r="BK170" s="214" t="n">
        <f aca="false">ROUND(I170*H170,2)</f>
        <v>0</v>
      </c>
      <c r="BL170" s="3" t="s">
        <v>132</v>
      </c>
      <c r="BM170" s="213" t="s">
        <v>323</v>
      </c>
    </row>
    <row r="171" s="31" customFormat="true" ht="12.8" hidden="false" customHeight="false" outlineLevel="0" collapsed="false">
      <c r="A171" s="24"/>
      <c r="B171" s="25"/>
      <c r="C171" s="26"/>
      <c r="D171" s="215" t="s">
        <v>134</v>
      </c>
      <c r="E171" s="26"/>
      <c r="F171" s="216" t="s">
        <v>236</v>
      </c>
      <c r="G171" s="26"/>
      <c r="H171" s="26"/>
      <c r="I171" s="217"/>
      <c r="J171" s="26"/>
      <c r="K171" s="26"/>
      <c r="L171" s="30"/>
      <c r="M171" s="218"/>
      <c r="N171" s="219"/>
      <c r="O171" s="74"/>
      <c r="P171" s="74"/>
      <c r="Q171" s="74"/>
      <c r="R171" s="74"/>
      <c r="S171" s="74"/>
      <c r="T171" s="75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134</v>
      </c>
      <c r="AU171" s="3" t="s">
        <v>85</v>
      </c>
    </row>
    <row r="172" s="31" customFormat="true" ht="12.8" hidden="false" customHeight="false" outlineLevel="0" collapsed="false">
      <c r="A172" s="24"/>
      <c r="B172" s="25"/>
      <c r="C172" s="26"/>
      <c r="D172" s="215" t="s">
        <v>135</v>
      </c>
      <c r="E172" s="26"/>
      <c r="F172" s="220" t="s">
        <v>238</v>
      </c>
      <c r="G172" s="26"/>
      <c r="H172" s="26"/>
      <c r="I172" s="217"/>
      <c r="J172" s="26"/>
      <c r="K172" s="26"/>
      <c r="L172" s="30"/>
      <c r="M172" s="218"/>
      <c r="N172" s="219"/>
      <c r="O172" s="74"/>
      <c r="P172" s="74"/>
      <c r="Q172" s="74"/>
      <c r="R172" s="74"/>
      <c r="S172" s="74"/>
      <c r="T172" s="75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T172" s="3" t="s">
        <v>135</v>
      </c>
      <c r="AU172" s="3" t="s">
        <v>85</v>
      </c>
    </row>
    <row r="173" s="31" customFormat="true" ht="14.4" hidden="false" customHeight="true" outlineLevel="0" collapsed="false">
      <c r="A173" s="24"/>
      <c r="B173" s="25"/>
      <c r="C173" s="202" t="s">
        <v>250</v>
      </c>
      <c r="D173" s="202" t="s">
        <v>127</v>
      </c>
      <c r="E173" s="203" t="s">
        <v>324</v>
      </c>
      <c r="F173" s="204" t="s">
        <v>325</v>
      </c>
      <c r="G173" s="205" t="s">
        <v>197</v>
      </c>
      <c r="H173" s="206" t="n">
        <v>19.125</v>
      </c>
      <c r="I173" s="207"/>
      <c r="J173" s="208" t="n">
        <f aca="false">ROUND(I173*H173,2)</f>
        <v>0</v>
      </c>
      <c r="K173" s="204" t="s">
        <v>131</v>
      </c>
      <c r="L173" s="30"/>
      <c r="M173" s="209"/>
      <c r="N173" s="210" t="s">
        <v>40</v>
      </c>
      <c r="O173" s="74"/>
      <c r="P173" s="211" t="n">
        <f aca="false">O173*H173</f>
        <v>0</v>
      </c>
      <c r="Q173" s="211" t="n">
        <v>0</v>
      </c>
      <c r="R173" s="211" t="n">
        <f aca="false">Q173*H173</f>
        <v>0</v>
      </c>
      <c r="S173" s="211" t="n">
        <v>0</v>
      </c>
      <c r="T173" s="212" t="n">
        <f aca="false">S173*H173</f>
        <v>0</v>
      </c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R173" s="213" t="s">
        <v>132</v>
      </c>
      <c r="AT173" s="213" t="s">
        <v>127</v>
      </c>
      <c r="AU173" s="213" t="s">
        <v>85</v>
      </c>
      <c r="AY173" s="3" t="s">
        <v>126</v>
      </c>
      <c r="BE173" s="214" t="n">
        <f aca="false">IF(N173="základní",J173,0)</f>
        <v>0</v>
      </c>
      <c r="BF173" s="214" t="n">
        <f aca="false">IF(N173="snížená",J173,0)</f>
        <v>0</v>
      </c>
      <c r="BG173" s="214" t="n">
        <f aca="false">IF(N173="zákl. přenesená",J173,0)</f>
        <v>0</v>
      </c>
      <c r="BH173" s="214" t="n">
        <f aca="false">IF(N173="sníž. přenesená",J173,0)</f>
        <v>0</v>
      </c>
      <c r="BI173" s="214" t="n">
        <f aca="false">IF(N173="nulová",J173,0)</f>
        <v>0</v>
      </c>
      <c r="BJ173" s="3" t="s">
        <v>83</v>
      </c>
      <c r="BK173" s="214" t="n">
        <f aca="false">ROUND(I173*H173,2)</f>
        <v>0</v>
      </c>
      <c r="BL173" s="3" t="s">
        <v>132</v>
      </c>
      <c r="BM173" s="213" t="s">
        <v>326</v>
      </c>
    </row>
    <row r="174" s="31" customFormat="true" ht="12.8" hidden="false" customHeight="false" outlineLevel="0" collapsed="false">
      <c r="A174" s="24"/>
      <c r="B174" s="25"/>
      <c r="C174" s="26"/>
      <c r="D174" s="215" t="s">
        <v>134</v>
      </c>
      <c r="E174" s="26"/>
      <c r="F174" s="216" t="s">
        <v>325</v>
      </c>
      <c r="G174" s="26"/>
      <c r="H174" s="26"/>
      <c r="I174" s="217"/>
      <c r="J174" s="26"/>
      <c r="K174" s="26"/>
      <c r="L174" s="30"/>
      <c r="M174" s="218"/>
      <c r="N174" s="219"/>
      <c r="O174" s="74"/>
      <c r="P174" s="74"/>
      <c r="Q174" s="74"/>
      <c r="R174" s="74"/>
      <c r="S174" s="74"/>
      <c r="T174" s="75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T174" s="3" t="s">
        <v>134</v>
      </c>
      <c r="AU174" s="3" t="s">
        <v>85</v>
      </c>
    </row>
    <row r="175" s="31" customFormat="true" ht="12.8" hidden="false" customHeight="false" outlineLevel="0" collapsed="false">
      <c r="A175" s="24"/>
      <c r="B175" s="25"/>
      <c r="C175" s="26"/>
      <c r="D175" s="215" t="s">
        <v>135</v>
      </c>
      <c r="E175" s="26"/>
      <c r="F175" s="220" t="s">
        <v>327</v>
      </c>
      <c r="G175" s="26"/>
      <c r="H175" s="26"/>
      <c r="I175" s="217"/>
      <c r="J175" s="26"/>
      <c r="K175" s="26"/>
      <c r="L175" s="30"/>
      <c r="M175" s="218"/>
      <c r="N175" s="219"/>
      <c r="O175" s="74"/>
      <c r="P175" s="74"/>
      <c r="Q175" s="74"/>
      <c r="R175" s="74"/>
      <c r="S175" s="74"/>
      <c r="T175" s="75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135</v>
      </c>
      <c r="AU175" s="3" t="s">
        <v>85</v>
      </c>
    </row>
    <row r="176" s="245" customFormat="true" ht="12.8" hidden="false" customHeight="false" outlineLevel="0" collapsed="false">
      <c r="B176" s="246"/>
      <c r="C176" s="247"/>
      <c r="D176" s="215" t="s">
        <v>208</v>
      </c>
      <c r="E176" s="248"/>
      <c r="F176" s="249" t="s">
        <v>328</v>
      </c>
      <c r="G176" s="247"/>
      <c r="H176" s="250" t="n">
        <v>19.125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AT176" s="256" t="s">
        <v>208</v>
      </c>
      <c r="AU176" s="256" t="s">
        <v>85</v>
      </c>
      <c r="AV176" s="245" t="s">
        <v>85</v>
      </c>
      <c r="AW176" s="245" t="s">
        <v>31</v>
      </c>
      <c r="AX176" s="245" t="s">
        <v>83</v>
      </c>
      <c r="AY176" s="256" t="s">
        <v>126</v>
      </c>
    </row>
    <row r="177" s="31" customFormat="true" ht="14.4" hidden="false" customHeight="true" outlineLevel="0" collapsed="false">
      <c r="A177" s="24"/>
      <c r="B177" s="25"/>
      <c r="C177" s="202" t="s">
        <v>257</v>
      </c>
      <c r="D177" s="202" t="s">
        <v>127</v>
      </c>
      <c r="E177" s="203" t="s">
        <v>329</v>
      </c>
      <c r="F177" s="204" t="s">
        <v>330</v>
      </c>
      <c r="G177" s="205" t="s">
        <v>197</v>
      </c>
      <c r="H177" s="206" t="n">
        <v>23.2</v>
      </c>
      <c r="I177" s="207"/>
      <c r="J177" s="208" t="n">
        <f aca="false">ROUND(I177*H177,2)</f>
        <v>0</v>
      </c>
      <c r="K177" s="204" t="s">
        <v>131</v>
      </c>
      <c r="L177" s="30"/>
      <c r="M177" s="209"/>
      <c r="N177" s="210" t="s">
        <v>40</v>
      </c>
      <c r="O177" s="74"/>
      <c r="P177" s="211" t="n">
        <f aca="false">O177*H177</f>
        <v>0</v>
      </c>
      <c r="Q177" s="211" t="n">
        <v>0</v>
      </c>
      <c r="R177" s="211" t="n">
        <f aca="false">Q177*H177</f>
        <v>0</v>
      </c>
      <c r="S177" s="211" t="n">
        <v>0</v>
      </c>
      <c r="T177" s="212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13" t="s">
        <v>132</v>
      </c>
      <c r="AT177" s="213" t="s">
        <v>127</v>
      </c>
      <c r="AU177" s="213" t="s">
        <v>85</v>
      </c>
      <c r="AY177" s="3" t="s">
        <v>126</v>
      </c>
      <c r="BE177" s="214" t="n">
        <f aca="false">IF(N177="základní",J177,0)</f>
        <v>0</v>
      </c>
      <c r="BF177" s="214" t="n">
        <f aca="false">IF(N177="snížená",J177,0)</f>
        <v>0</v>
      </c>
      <c r="BG177" s="214" t="n">
        <f aca="false">IF(N177="zákl. přenesená",J177,0)</f>
        <v>0</v>
      </c>
      <c r="BH177" s="214" t="n">
        <f aca="false">IF(N177="sníž. přenesená",J177,0)</f>
        <v>0</v>
      </c>
      <c r="BI177" s="214" t="n">
        <f aca="false">IF(N177="nulová",J177,0)</f>
        <v>0</v>
      </c>
      <c r="BJ177" s="3" t="s">
        <v>83</v>
      </c>
      <c r="BK177" s="214" t="n">
        <f aca="false">ROUND(I177*H177,2)</f>
        <v>0</v>
      </c>
      <c r="BL177" s="3" t="s">
        <v>132</v>
      </c>
      <c r="BM177" s="213" t="s">
        <v>331</v>
      </c>
    </row>
    <row r="178" s="31" customFormat="true" ht="12.8" hidden="false" customHeight="false" outlineLevel="0" collapsed="false">
      <c r="A178" s="24"/>
      <c r="B178" s="25"/>
      <c r="C178" s="26"/>
      <c r="D178" s="215" t="s">
        <v>134</v>
      </c>
      <c r="E178" s="26"/>
      <c r="F178" s="216" t="s">
        <v>330</v>
      </c>
      <c r="G178" s="26"/>
      <c r="H178" s="26"/>
      <c r="I178" s="217"/>
      <c r="J178" s="26"/>
      <c r="K178" s="26"/>
      <c r="L178" s="30"/>
      <c r="M178" s="218"/>
      <c r="N178" s="219"/>
      <c r="O178" s="74"/>
      <c r="P178" s="74"/>
      <c r="Q178" s="74"/>
      <c r="R178" s="74"/>
      <c r="S178" s="74"/>
      <c r="T178" s="75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134</v>
      </c>
      <c r="AU178" s="3" t="s">
        <v>85</v>
      </c>
    </row>
    <row r="179" s="31" customFormat="true" ht="12.8" hidden="false" customHeight="false" outlineLevel="0" collapsed="false">
      <c r="A179" s="24"/>
      <c r="B179" s="25"/>
      <c r="C179" s="26"/>
      <c r="D179" s="215" t="s">
        <v>135</v>
      </c>
      <c r="E179" s="26"/>
      <c r="F179" s="220" t="s">
        <v>332</v>
      </c>
      <c r="G179" s="26"/>
      <c r="H179" s="26"/>
      <c r="I179" s="217"/>
      <c r="J179" s="26"/>
      <c r="K179" s="26"/>
      <c r="L179" s="30"/>
      <c r="M179" s="218"/>
      <c r="N179" s="219"/>
      <c r="O179" s="74"/>
      <c r="P179" s="74"/>
      <c r="Q179" s="74"/>
      <c r="R179" s="74"/>
      <c r="S179" s="74"/>
      <c r="T179" s="75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T179" s="3" t="s">
        <v>135</v>
      </c>
      <c r="AU179" s="3" t="s">
        <v>85</v>
      </c>
    </row>
    <row r="180" s="31" customFormat="true" ht="12.8" hidden="false" customHeight="false" outlineLevel="0" collapsed="false">
      <c r="A180" s="24"/>
      <c r="B180" s="25"/>
      <c r="C180" s="26"/>
      <c r="D180" s="215" t="s">
        <v>137</v>
      </c>
      <c r="E180" s="26"/>
      <c r="F180" s="220" t="s">
        <v>333</v>
      </c>
      <c r="G180" s="26"/>
      <c r="H180" s="26"/>
      <c r="I180" s="217"/>
      <c r="J180" s="26"/>
      <c r="K180" s="26"/>
      <c r="L180" s="30"/>
      <c r="M180" s="218"/>
      <c r="N180" s="219"/>
      <c r="O180" s="74"/>
      <c r="P180" s="74"/>
      <c r="Q180" s="74"/>
      <c r="R180" s="74"/>
      <c r="S180" s="74"/>
      <c r="T180" s="75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T180" s="3" t="s">
        <v>137</v>
      </c>
      <c r="AU180" s="3" t="s">
        <v>85</v>
      </c>
    </row>
    <row r="181" s="245" customFormat="true" ht="12.8" hidden="false" customHeight="false" outlineLevel="0" collapsed="false">
      <c r="B181" s="246"/>
      <c r="C181" s="247"/>
      <c r="D181" s="215" t="s">
        <v>208</v>
      </c>
      <c r="E181" s="248"/>
      <c r="F181" s="249" t="s">
        <v>334</v>
      </c>
      <c r="G181" s="247"/>
      <c r="H181" s="250" t="n">
        <v>23.2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208</v>
      </c>
      <c r="AU181" s="256" t="s">
        <v>85</v>
      </c>
      <c r="AV181" s="245" t="s">
        <v>85</v>
      </c>
      <c r="AW181" s="245" t="s">
        <v>31</v>
      </c>
      <c r="AX181" s="245" t="s">
        <v>83</v>
      </c>
      <c r="AY181" s="256" t="s">
        <v>126</v>
      </c>
    </row>
    <row r="182" s="31" customFormat="true" ht="14.4" hidden="false" customHeight="true" outlineLevel="0" collapsed="false">
      <c r="A182" s="24"/>
      <c r="B182" s="25"/>
      <c r="C182" s="202" t="s">
        <v>263</v>
      </c>
      <c r="D182" s="202" t="s">
        <v>127</v>
      </c>
      <c r="E182" s="203" t="s">
        <v>335</v>
      </c>
      <c r="F182" s="204" t="s">
        <v>336</v>
      </c>
      <c r="G182" s="205" t="s">
        <v>219</v>
      </c>
      <c r="H182" s="206" t="n">
        <v>464</v>
      </c>
      <c r="I182" s="207"/>
      <c r="J182" s="208" t="n">
        <f aca="false">ROUND(I182*H182,2)</f>
        <v>0</v>
      </c>
      <c r="K182" s="204" t="s">
        <v>131</v>
      </c>
      <c r="L182" s="30"/>
      <c r="M182" s="209"/>
      <c r="N182" s="210" t="s">
        <v>40</v>
      </c>
      <c r="O182" s="74"/>
      <c r="P182" s="211" t="n">
        <f aca="false">O182*H182</f>
        <v>0</v>
      </c>
      <c r="Q182" s="211" t="n">
        <v>0</v>
      </c>
      <c r="R182" s="211" t="n">
        <f aca="false">Q182*H182</f>
        <v>0</v>
      </c>
      <c r="S182" s="211" t="n">
        <v>0</v>
      </c>
      <c r="T182" s="212" t="n">
        <f aca="false">S182*H182</f>
        <v>0</v>
      </c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R182" s="213" t="s">
        <v>132</v>
      </c>
      <c r="AT182" s="213" t="s">
        <v>127</v>
      </c>
      <c r="AU182" s="213" t="s">
        <v>85</v>
      </c>
      <c r="AY182" s="3" t="s">
        <v>126</v>
      </c>
      <c r="BE182" s="214" t="n">
        <f aca="false">IF(N182="základní",J182,0)</f>
        <v>0</v>
      </c>
      <c r="BF182" s="214" t="n">
        <f aca="false">IF(N182="snížená",J182,0)</f>
        <v>0</v>
      </c>
      <c r="BG182" s="214" t="n">
        <f aca="false">IF(N182="zákl. přenesená",J182,0)</f>
        <v>0</v>
      </c>
      <c r="BH182" s="214" t="n">
        <f aca="false">IF(N182="sníž. přenesená",J182,0)</f>
        <v>0</v>
      </c>
      <c r="BI182" s="214" t="n">
        <f aca="false">IF(N182="nulová",J182,0)</f>
        <v>0</v>
      </c>
      <c r="BJ182" s="3" t="s">
        <v>83</v>
      </c>
      <c r="BK182" s="214" t="n">
        <f aca="false">ROUND(I182*H182,2)</f>
        <v>0</v>
      </c>
      <c r="BL182" s="3" t="s">
        <v>132</v>
      </c>
      <c r="BM182" s="213" t="s">
        <v>337</v>
      </c>
    </row>
    <row r="183" s="31" customFormat="true" ht="12.8" hidden="false" customHeight="false" outlineLevel="0" collapsed="false">
      <c r="A183" s="24"/>
      <c r="B183" s="25"/>
      <c r="C183" s="26"/>
      <c r="D183" s="215" t="s">
        <v>134</v>
      </c>
      <c r="E183" s="26"/>
      <c r="F183" s="216" t="s">
        <v>336</v>
      </c>
      <c r="G183" s="26"/>
      <c r="H183" s="26"/>
      <c r="I183" s="217"/>
      <c r="J183" s="26"/>
      <c r="K183" s="26"/>
      <c r="L183" s="30"/>
      <c r="M183" s="218"/>
      <c r="N183" s="219"/>
      <c r="O183" s="74"/>
      <c r="P183" s="74"/>
      <c r="Q183" s="74"/>
      <c r="R183" s="74"/>
      <c r="S183" s="74"/>
      <c r="T183" s="75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T183" s="3" t="s">
        <v>134</v>
      </c>
      <c r="AU183" s="3" t="s">
        <v>85</v>
      </c>
    </row>
    <row r="184" s="31" customFormat="true" ht="12.8" hidden="false" customHeight="false" outlineLevel="0" collapsed="false">
      <c r="A184" s="24"/>
      <c r="B184" s="25"/>
      <c r="C184" s="26"/>
      <c r="D184" s="215" t="s">
        <v>135</v>
      </c>
      <c r="E184" s="26"/>
      <c r="F184" s="220" t="s">
        <v>221</v>
      </c>
      <c r="G184" s="26"/>
      <c r="H184" s="26"/>
      <c r="I184" s="217"/>
      <c r="J184" s="26"/>
      <c r="K184" s="26"/>
      <c r="L184" s="30"/>
      <c r="M184" s="218"/>
      <c r="N184" s="219"/>
      <c r="O184" s="74"/>
      <c r="P184" s="74"/>
      <c r="Q184" s="74"/>
      <c r="R184" s="74"/>
      <c r="S184" s="74"/>
      <c r="T184" s="75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T184" s="3" t="s">
        <v>135</v>
      </c>
      <c r="AU184" s="3" t="s">
        <v>85</v>
      </c>
    </row>
    <row r="185" s="31" customFormat="true" ht="12.8" hidden="false" customHeight="false" outlineLevel="0" collapsed="false">
      <c r="A185" s="24"/>
      <c r="B185" s="25"/>
      <c r="C185" s="26"/>
      <c r="D185" s="215" t="s">
        <v>137</v>
      </c>
      <c r="E185" s="26"/>
      <c r="F185" s="220" t="s">
        <v>338</v>
      </c>
      <c r="G185" s="26"/>
      <c r="H185" s="26"/>
      <c r="I185" s="217"/>
      <c r="J185" s="26"/>
      <c r="K185" s="26"/>
      <c r="L185" s="30"/>
      <c r="M185" s="218"/>
      <c r="N185" s="219"/>
      <c r="O185" s="74"/>
      <c r="P185" s="74"/>
      <c r="Q185" s="74"/>
      <c r="R185" s="74"/>
      <c r="S185" s="74"/>
      <c r="T185" s="75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T185" s="3" t="s">
        <v>137</v>
      </c>
      <c r="AU185" s="3" t="s">
        <v>85</v>
      </c>
    </row>
    <row r="186" s="245" customFormat="true" ht="12.8" hidden="false" customHeight="false" outlineLevel="0" collapsed="false">
      <c r="B186" s="246"/>
      <c r="C186" s="247"/>
      <c r="D186" s="215" t="s">
        <v>208</v>
      </c>
      <c r="E186" s="247"/>
      <c r="F186" s="249" t="s">
        <v>339</v>
      </c>
      <c r="G186" s="247"/>
      <c r="H186" s="250" t="n">
        <v>464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208</v>
      </c>
      <c r="AU186" s="256" t="s">
        <v>85</v>
      </c>
      <c r="AV186" s="245" t="s">
        <v>85</v>
      </c>
      <c r="AW186" s="245" t="s">
        <v>3</v>
      </c>
      <c r="AX186" s="245" t="s">
        <v>83</v>
      </c>
      <c r="AY186" s="256" t="s">
        <v>126</v>
      </c>
    </row>
    <row r="187" s="187" customFormat="true" ht="22.8" hidden="false" customHeight="true" outlineLevel="0" collapsed="false">
      <c r="B187" s="188"/>
      <c r="C187" s="189"/>
      <c r="D187" s="190" t="s">
        <v>74</v>
      </c>
      <c r="E187" s="232" t="s">
        <v>85</v>
      </c>
      <c r="F187" s="232" t="s">
        <v>262</v>
      </c>
      <c r="G187" s="189"/>
      <c r="H187" s="189"/>
      <c r="I187" s="192"/>
      <c r="J187" s="233" t="n">
        <f aca="false">BK187</f>
        <v>0</v>
      </c>
      <c r="K187" s="189"/>
      <c r="L187" s="194"/>
      <c r="M187" s="195"/>
      <c r="N187" s="196"/>
      <c r="O187" s="196"/>
      <c r="P187" s="197" t="n">
        <f aca="false">SUM(P188:P224)</f>
        <v>0</v>
      </c>
      <c r="Q187" s="196"/>
      <c r="R187" s="197" t="n">
        <f aca="false">SUM(R188:R224)</f>
        <v>0</v>
      </c>
      <c r="S187" s="196"/>
      <c r="T187" s="198" t="n">
        <f aca="false">SUM(T188:T224)</f>
        <v>0</v>
      </c>
      <c r="AR187" s="199" t="s">
        <v>125</v>
      </c>
      <c r="AT187" s="200" t="s">
        <v>74</v>
      </c>
      <c r="AU187" s="200" t="s">
        <v>83</v>
      </c>
      <c r="AY187" s="199" t="s">
        <v>126</v>
      </c>
      <c r="BK187" s="201" t="n">
        <f aca="false">SUM(BK188:BK224)</f>
        <v>0</v>
      </c>
    </row>
    <row r="188" s="31" customFormat="true" ht="14.4" hidden="false" customHeight="true" outlineLevel="0" collapsed="false">
      <c r="A188" s="24"/>
      <c r="B188" s="25"/>
      <c r="C188" s="202" t="s">
        <v>271</v>
      </c>
      <c r="D188" s="202" t="s">
        <v>127</v>
      </c>
      <c r="E188" s="203" t="s">
        <v>340</v>
      </c>
      <c r="F188" s="204" t="s">
        <v>341</v>
      </c>
      <c r="G188" s="205" t="s">
        <v>342</v>
      </c>
      <c r="H188" s="206" t="n">
        <v>3.553</v>
      </c>
      <c r="I188" s="207"/>
      <c r="J188" s="208" t="n">
        <f aca="false">ROUND(I188*H188,2)</f>
        <v>0</v>
      </c>
      <c r="K188" s="204" t="s">
        <v>131</v>
      </c>
      <c r="L188" s="30"/>
      <c r="M188" s="209"/>
      <c r="N188" s="210" t="s">
        <v>40</v>
      </c>
      <c r="O188" s="74"/>
      <c r="P188" s="211" t="n">
        <f aca="false">O188*H188</f>
        <v>0</v>
      </c>
      <c r="Q188" s="211" t="n">
        <v>0</v>
      </c>
      <c r="R188" s="211" t="n">
        <f aca="false">Q188*H188</f>
        <v>0</v>
      </c>
      <c r="S188" s="211" t="n">
        <v>0</v>
      </c>
      <c r="T188" s="212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13" t="s">
        <v>132</v>
      </c>
      <c r="AT188" s="213" t="s">
        <v>127</v>
      </c>
      <c r="AU188" s="213" t="s">
        <v>85</v>
      </c>
      <c r="AY188" s="3" t="s">
        <v>126</v>
      </c>
      <c r="BE188" s="214" t="n">
        <f aca="false">IF(N188="základní",J188,0)</f>
        <v>0</v>
      </c>
      <c r="BF188" s="214" t="n">
        <f aca="false">IF(N188="snížená",J188,0)</f>
        <v>0</v>
      </c>
      <c r="BG188" s="214" t="n">
        <f aca="false">IF(N188="zákl. přenesená",J188,0)</f>
        <v>0</v>
      </c>
      <c r="BH188" s="214" t="n">
        <f aca="false">IF(N188="sníž. přenesená",J188,0)</f>
        <v>0</v>
      </c>
      <c r="BI188" s="214" t="n">
        <f aca="false">IF(N188="nulová",J188,0)</f>
        <v>0</v>
      </c>
      <c r="BJ188" s="3" t="s">
        <v>83</v>
      </c>
      <c r="BK188" s="214" t="n">
        <f aca="false">ROUND(I188*H188,2)</f>
        <v>0</v>
      </c>
      <c r="BL188" s="3" t="s">
        <v>132</v>
      </c>
      <c r="BM188" s="213" t="s">
        <v>343</v>
      </c>
    </row>
    <row r="189" s="31" customFormat="true" ht="12.8" hidden="false" customHeight="false" outlineLevel="0" collapsed="false">
      <c r="A189" s="24"/>
      <c r="B189" s="25"/>
      <c r="C189" s="26"/>
      <c r="D189" s="215" t="s">
        <v>134</v>
      </c>
      <c r="E189" s="26"/>
      <c r="F189" s="216" t="s">
        <v>341</v>
      </c>
      <c r="G189" s="26"/>
      <c r="H189" s="26"/>
      <c r="I189" s="217"/>
      <c r="J189" s="26"/>
      <c r="K189" s="26"/>
      <c r="L189" s="30"/>
      <c r="M189" s="218"/>
      <c r="N189" s="219"/>
      <c r="O189" s="74"/>
      <c r="P189" s="74"/>
      <c r="Q189" s="74"/>
      <c r="R189" s="74"/>
      <c r="S189" s="74"/>
      <c r="T189" s="75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T189" s="3" t="s">
        <v>134</v>
      </c>
      <c r="AU189" s="3" t="s">
        <v>85</v>
      </c>
    </row>
    <row r="190" s="31" customFormat="true" ht="12.8" hidden="false" customHeight="false" outlineLevel="0" collapsed="false">
      <c r="A190" s="24"/>
      <c r="B190" s="25"/>
      <c r="C190" s="26"/>
      <c r="D190" s="215" t="s">
        <v>135</v>
      </c>
      <c r="E190" s="26"/>
      <c r="F190" s="220" t="s">
        <v>344</v>
      </c>
      <c r="G190" s="26"/>
      <c r="H190" s="26"/>
      <c r="I190" s="217"/>
      <c r="J190" s="26"/>
      <c r="K190" s="26"/>
      <c r="L190" s="30"/>
      <c r="M190" s="218"/>
      <c r="N190" s="219"/>
      <c r="O190" s="74"/>
      <c r="P190" s="74"/>
      <c r="Q190" s="74"/>
      <c r="R190" s="74"/>
      <c r="S190" s="74"/>
      <c r="T190" s="75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T190" s="3" t="s">
        <v>135</v>
      </c>
      <c r="AU190" s="3" t="s">
        <v>85</v>
      </c>
    </row>
    <row r="191" s="31" customFormat="true" ht="12.8" hidden="false" customHeight="false" outlineLevel="0" collapsed="false">
      <c r="A191" s="24"/>
      <c r="B191" s="25"/>
      <c r="C191" s="26"/>
      <c r="D191" s="215" t="s">
        <v>137</v>
      </c>
      <c r="E191" s="26"/>
      <c r="F191" s="220" t="s">
        <v>345</v>
      </c>
      <c r="G191" s="26"/>
      <c r="H191" s="26"/>
      <c r="I191" s="217"/>
      <c r="J191" s="26"/>
      <c r="K191" s="26"/>
      <c r="L191" s="30"/>
      <c r="M191" s="218"/>
      <c r="N191" s="219"/>
      <c r="O191" s="74"/>
      <c r="P191" s="74"/>
      <c r="Q191" s="74"/>
      <c r="R191" s="74"/>
      <c r="S191" s="74"/>
      <c r="T191" s="75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T191" s="3" t="s">
        <v>137</v>
      </c>
      <c r="AU191" s="3" t="s">
        <v>85</v>
      </c>
    </row>
    <row r="192" s="245" customFormat="true" ht="12.8" hidden="false" customHeight="false" outlineLevel="0" collapsed="false">
      <c r="B192" s="246"/>
      <c r="C192" s="247"/>
      <c r="D192" s="215" t="s">
        <v>208</v>
      </c>
      <c r="E192" s="248"/>
      <c r="F192" s="249" t="s">
        <v>346</v>
      </c>
      <c r="G192" s="247"/>
      <c r="H192" s="250" t="n">
        <v>3.553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208</v>
      </c>
      <c r="AU192" s="256" t="s">
        <v>85</v>
      </c>
      <c r="AV192" s="245" t="s">
        <v>85</v>
      </c>
      <c r="AW192" s="245" t="s">
        <v>31</v>
      </c>
      <c r="AX192" s="245" t="s">
        <v>83</v>
      </c>
      <c r="AY192" s="256" t="s">
        <v>126</v>
      </c>
    </row>
    <row r="193" s="31" customFormat="true" ht="14.4" hidden="false" customHeight="true" outlineLevel="0" collapsed="false">
      <c r="A193" s="24"/>
      <c r="B193" s="25"/>
      <c r="C193" s="202" t="s">
        <v>277</v>
      </c>
      <c r="D193" s="202" t="s">
        <v>127</v>
      </c>
      <c r="E193" s="203" t="s">
        <v>347</v>
      </c>
      <c r="F193" s="204" t="s">
        <v>348</v>
      </c>
      <c r="G193" s="205" t="s">
        <v>266</v>
      </c>
      <c r="H193" s="206" t="n">
        <v>22</v>
      </c>
      <c r="I193" s="207"/>
      <c r="J193" s="208" t="n">
        <f aca="false">ROUND(I193*H193,2)</f>
        <v>0</v>
      </c>
      <c r="K193" s="204"/>
      <c r="L193" s="30"/>
      <c r="M193" s="209"/>
      <c r="N193" s="210" t="s">
        <v>40</v>
      </c>
      <c r="O193" s="74"/>
      <c r="P193" s="211" t="n">
        <f aca="false">O193*H193</f>
        <v>0</v>
      </c>
      <c r="Q193" s="211" t="n">
        <v>0</v>
      </c>
      <c r="R193" s="211" t="n">
        <f aca="false">Q193*H193</f>
        <v>0</v>
      </c>
      <c r="S193" s="211" t="n">
        <v>0</v>
      </c>
      <c r="T193" s="212" t="n">
        <f aca="false">S193*H193</f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213" t="s">
        <v>132</v>
      </c>
      <c r="AT193" s="213" t="s">
        <v>127</v>
      </c>
      <c r="AU193" s="213" t="s">
        <v>85</v>
      </c>
      <c r="AY193" s="3" t="s">
        <v>126</v>
      </c>
      <c r="BE193" s="214" t="n">
        <f aca="false">IF(N193="základní",J193,0)</f>
        <v>0</v>
      </c>
      <c r="BF193" s="214" t="n">
        <f aca="false">IF(N193="snížená",J193,0)</f>
        <v>0</v>
      </c>
      <c r="BG193" s="214" t="n">
        <f aca="false">IF(N193="zákl. přenesená",J193,0)</f>
        <v>0</v>
      </c>
      <c r="BH193" s="214" t="n">
        <f aca="false">IF(N193="sníž. přenesená",J193,0)</f>
        <v>0</v>
      </c>
      <c r="BI193" s="214" t="n">
        <f aca="false">IF(N193="nulová",J193,0)</f>
        <v>0</v>
      </c>
      <c r="BJ193" s="3" t="s">
        <v>83</v>
      </c>
      <c r="BK193" s="214" t="n">
        <f aca="false">ROUND(I193*H193,2)</f>
        <v>0</v>
      </c>
      <c r="BL193" s="3" t="s">
        <v>132</v>
      </c>
      <c r="BM193" s="213" t="s">
        <v>349</v>
      </c>
    </row>
    <row r="194" s="31" customFormat="true" ht="12.8" hidden="false" customHeight="false" outlineLevel="0" collapsed="false">
      <c r="A194" s="24"/>
      <c r="B194" s="25"/>
      <c r="C194" s="26"/>
      <c r="D194" s="215" t="s">
        <v>134</v>
      </c>
      <c r="E194" s="26"/>
      <c r="F194" s="216" t="s">
        <v>350</v>
      </c>
      <c r="G194" s="26"/>
      <c r="H194" s="26"/>
      <c r="I194" s="217"/>
      <c r="J194" s="26"/>
      <c r="K194" s="26"/>
      <c r="L194" s="30"/>
      <c r="M194" s="218"/>
      <c r="N194" s="219"/>
      <c r="O194" s="74"/>
      <c r="P194" s="74"/>
      <c r="Q194" s="74"/>
      <c r="R194" s="74"/>
      <c r="S194" s="74"/>
      <c r="T194" s="75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T194" s="3" t="s">
        <v>134</v>
      </c>
      <c r="AU194" s="3" t="s">
        <v>85</v>
      </c>
    </row>
    <row r="195" s="31" customFormat="true" ht="12.8" hidden="false" customHeight="false" outlineLevel="0" collapsed="false">
      <c r="A195" s="24"/>
      <c r="B195" s="25"/>
      <c r="C195" s="26"/>
      <c r="D195" s="215" t="s">
        <v>135</v>
      </c>
      <c r="E195" s="26"/>
      <c r="F195" s="220" t="s">
        <v>268</v>
      </c>
      <c r="G195" s="26"/>
      <c r="H195" s="26"/>
      <c r="I195" s="217"/>
      <c r="J195" s="26"/>
      <c r="K195" s="26"/>
      <c r="L195" s="30"/>
      <c r="M195" s="218"/>
      <c r="N195" s="219"/>
      <c r="O195" s="74"/>
      <c r="P195" s="74"/>
      <c r="Q195" s="74"/>
      <c r="R195" s="74"/>
      <c r="S195" s="74"/>
      <c r="T195" s="75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T195" s="3" t="s">
        <v>135</v>
      </c>
      <c r="AU195" s="3" t="s">
        <v>85</v>
      </c>
    </row>
    <row r="196" s="31" customFormat="true" ht="12.8" hidden="false" customHeight="false" outlineLevel="0" collapsed="false">
      <c r="A196" s="24"/>
      <c r="B196" s="25"/>
      <c r="C196" s="26"/>
      <c r="D196" s="215" t="s">
        <v>137</v>
      </c>
      <c r="E196" s="26"/>
      <c r="F196" s="220" t="s">
        <v>351</v>
      </c>
      <c r="G196" s="26"/>
      <c r="H196" s="26"/>
      <c r="I196" s="217"/>
      <c r="J196" s="26"/>
      <c r="K196" s="26"/>
      <c r="L196" s="30"/>
      <c r="M196" s="218"/>
      <c r="N196" s="219"/>
      <c r="O196" s="74"/>
      <c r="P196" s="74"/>
      <c r="Q196" s="74"/>
      <c r="R196" s="74"/>
      <c r="S196" s="74"/>
      <c r="T196" s="75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137</v>
      </c>
      <c r="AU196" s="3" t="s">
        <v>85</v>
      </c>
    </row>
    <row r="197" s="245" customFormat="true" ht="12.8" hidden="false" customHeight="false" outlineLevel="0" collapsed="false">
      <c r="B197" s="246"/>
      <c r="C197" s="247"/>
      <c r="D197" s="215" t="s">
        <v>208</v>
      </c>
      <c r="E197" s="248"/>
      <c r="F197" s="249" t="s">
        <v>352</v>
      </c>
      <c r="G197" s="247"/>
      <c r="H197" s="250" t="n">
        <v>22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208</v>
      </c>
      <c r="AU197" s="256" t="s">
        <v>85</v>
      </c>
      <c r="AV197" s="245" t="s">
        <v>85</v>
      </c>
      <c r="AW197" s="245" t="s">
        <v>31</v>
      </c>
      <c r="AX197" s="245" t="s">
        <v>83</v>
      </c>
      <c r="AY197" s="256" t="s">
        <v>126</v>
      </c>
    </row>
    <row r="198" s="31" customFormat="true" ht="14.4" hidden="false" customHeight="true" outlineLevel="0" collapsed="false">
      <c r="A198" s="24"/>
      <c r="B198" s="25"/>
      <c r="C198" s="202" t="s">
        <v>7</v>
      </c>
      <c r="D198" s="202" t="s">
        <v>127</v>
      </c>
      <c r="E198" s="203" t="s">
        <v>264</v>
      </c>
      <c r="F198" s="204" t="s">
        <v>265</v>
      </c>
      <c r="G198" s="205" t="s">
        <v>266</v>
      </c>
      <c r="H198" s="206" t="n">
        <v>31.92</v>
      </c>
      <c r="I198" s="207"/>
      <c r="J198" s="208" t="n">
        <f aca="false">ROUND(I198*H198,2)</f>
        <v>0</v>
      </c>
      <c r="K198" s="204" t="s">
        <v>131</v>
      </c>
      <c r="L198" s="30"/>
      <c r="M198" s="209"/>
      <c r="N198" s="210" t="s">
        <v>40</v>
      </c>
      <c r="O198" s="74"/>
      <c r="P198" s="211" t="n">
        <f aca="false">O198*H198</f>
        <v>0</v>
      </c>
      <c r="Q198" s="211" t="n">
        <v>0</v>
      </c>
      <c r="R198" s="211" t="n">
        <f aca="false">Q198*H198</f>
        <v>0</v>
      </c>
      <c r="S198" s="211" t="n">
        <v>0</v>
      </c>
      <c r="T198" s="212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13" t="s">
        <v>132</v>
      </c>
      <c r="AT198" s="213" t="s">
        <v>127</v>
      </c>
      <c r="AU198" s="213" t="s">
        <v>85</v>
      </c>
      <c r="AY198" s="3" t="s">
        <v>126</v>
      </c>
      <c r="BE198" s="214" t="n">
        <f aca="false">IF(N198="základní",J198,0)</f>
        <v>0</v>
      </c>
      <c r="BF198" s="214" t="n">
        <f aca="false">IF(N198="snížená",J198,0)</f>
        <v>0</v>
      </c>
      <c r="BG198" s="214" t="n">
        <f aca="false">IF(N198="zákl. přenesená",J198,0)</f>
        <v>0</v>
      </c>
      <c r="BH198" s="214" t="n">
        <f aca="false">IF(N198="sníž. přenesená",J198,0)</f>
        <v>0</v>
      </c>
      <c r="BI198" s="214" t="n">
        <f aca="false">IF(N198="nulová",J198,0)</f>
        <v>0</v>
      </c>
      <c r="BJ198" s="3" t="s">
        <v>83</v>
      </c>
      <c r="BK198" s="214" t="n">
        <f aca="false">ROUND(I198*H198,2)</f>
        <v>0</v>
      </c>
      <c r="BL198" s="3" t="s">
        <v>132</v>
      </c>
      <c r="BM198" s="213" t="s">
        <v>353</v>
      </c>
    </row>
    <row r="199" s="31" customFormat="true" ht="12.8" hidden="false" customHeight="false" outlineLevel="0" collapsed="false">
      <c r="A199" s="24"/>
      <c r="B199" s="25"/>
      <c r="C199" s="26"/>
      <c r="D199" s="215" t="s">
        <v>134</v>
      </c>
      <c r="E199" s="26"/>
      <c r="F199" s="216" t="s">
        <v>265</v>
      </c>
      <c r="G199" s="26"/>
      <c r="H199" s="26"/>
      <c r="I199" s="217"/>
      <c r="J199" s="26"/>
      <c r="K199" s="26"/>
      <c r="L199" s="30"/>
      <c r="M199" s="218"/>
      <c r="N199" s="219"/>
      <c r="O199" s="74"/>
      <c r="P199" s="74"/>
      <c r="Q199" s="74"/>
      <c r="R199" s="74"/>
      <c r="S199" s="74"/>
      <c r="T199" s="75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T199" s="3" t="s">
        <v>134</v>
      </c>
      <c r="AU199" s="3" t="s">
        <v>85</v>
      </c>
    </row>
    <row r="200" s="31" customFormat="true" ht="12.8" hidden="false" customHeight="false" outlineLevel="0" collapsed="false">
      <c r="A200" s="24"/>
      <c r="B200" s="25"/>
      <c r="C200" s="26"/>
      <c r="D200" s="215" t="s">
        <v>135</v>
      </c>
      <c r="E200" s="26"/>
      <c r="F200" s="220" t="s">
        <v>268</v>
      </c>
      <c r="G200" s="26"/>
      <c r="H200" s="26"/>
      <c r="I200" s="217"/>
      <c r="J200" s="26"/>
      <c r="K200" s="26"/>
      <c r="L200" s="30"/>
      <c r="M200" s="218"/>
      <c r="N200" s="219"/>
      <c r="O200" s="74"/>
      <c r="P200" s="74"/>
      <c r="Q200" s="74"/>
      <c r="R200" s="74"/>
      <c r="S200" s="74"/>
      <c r="T200" s="75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T200" s="3" t="s">
        <v>135</v>
      </c>
      <c r="AU200" s="3" t="s">
        <v>85</v>
      </c>
    </row>
    <row r="201" s="31" customFormat="true" ht="12.8" hidden="false" customHeight="false" outlineLevel="0" collapsed="false">
      <c r="A201" s="24"/>
      <c r="B201" s="25"/>
      <c r="C201" s="26"/>
      <c r="D201" s="215" t="s">
        <v>137</v>
      </c>
      <c r="E201" s="26"/>
      <c r="F201" s="220" t="s">
        <v>354</v>
      </c>
      <c r="G201" s="26"/>
      <c r="H201" s="26"/>
      <c r="I201" s="217"/>
      <c r="J201" s="26"/>
      <c r="K201" s="26"/>
      <c r="L201" s="30"/>
      <c r="M201" s="218"/>
      <c r="N201" s="219"/>
      <c r="O201" s="74"/>
      <c r="P201" s="74"/>
      <c r="Q201" s="74"/>
      <c r="R201" s="74"/>
      <c r="S201" s="74"/>
      <c r="T201" s="75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T201" s="3" t="s">
        <v>137</v>
      </c>
      <c r="AU201" s="3" t="s">
        <v>85</v>
      </c>
    </row>
    <row r="202" s="245" customFormat="true" ht="12.8" hidden="false" customHeight="false" outlineLevel="0" collapsed="false">
      <c r="B202" s="246"/>
      <c r="C202" s="247"/>
      <c r="D202" s="215" t="s">
        <v>208</v>
      </c>
      <c r="E202" s="248"/>
      <c r="F202" s="249" t="s">
        <v>355</v>
      </c>
      <c r="G202" s="247"/>
      <c r="H202" s="250" t="n">
        <v>31.92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208</v>
      </c>
      <c r="AU202" s="256" t="s">
        <v>85</v>
      </c>
      <c r="AV202" s="245" t="s">
        <v>85</v>
      </c>
      <c r="AW202" s="245" t="s">
        <v>31</v>
      </c>
      <c r="AX202" s="245" t="s">
        <v>83</v>
      </c>
      <c r="AY202" s="256" t="s">
        <v>126</v>
      </c>
    </row>
    <row r="203" s="31" customFormat="true" ht="14.4" hidden="false" customHeight="true" outlineLevel="0" collapsed="false">
      <c r="A203" s="24"/>
      <c r="B203" s="25"/>
      <c r="C203" s="202" t="s">
        <v>356</v>
      </c>
      <c r="D203" s="202" t="s">
        <v>127</v>
      </c>
      <c r="E203" s="203" t="s">
        <v>357</v>
      </c>
      <c r="F203" s="204" t="s">
        <v>358</v>
      </c>
      <c r="G203" s="205" t="s">
        <v>266</v>
      </c>
      <c r="H203" s="206" t="n">
        <v>21.28</v>
      </c>
      <c r="I203" s="207"/>
      <c r="J203" s="208" t="n">
        <f aca="false">ROUND(I203*H203,2)</f>
        <v>0</v>
      </c>
      <c r="K203" s="204" t="s">
        <v>131</v>
      </c>
      <c r="L203" s="30"/>
      <c r="M203" s="209"/>
      <c r="N203" s="210" t="s">
        <v>40</v>
      </c>
      <c r="O203" s="74"/>
      <c r="P203" s="211" t="n">
        <f aca="false">O203*H203</f>
        <v>0</v>
      </c>
      <c r="Q203" s="211" t="n">
        <v>0</v>
      </c>
      <c r="R203" s="211" t="n">
        <f aca="false">Q203*H203</f>
        <v>0</v>
      </c>
      <c r="S203" s="211" t="n">
        <v>0</v>
      </c>
      <c r="T203" s="212" t="n">
        <f aca="false">S203*H203</f>
        <v>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R203" s="213" t="s">
        <v>132</v>
      </c>
      <c r="AT203" s="213" t="s">
        <v>127</v>
      </c>
      <c r="AU203" s="213" t="s">
        <v>85</v>
      </c>
      <c r="AY203" s="3" t="s">
        <v>126</v>
      </c>
      <c r="BE203" s="214" t="n">
        <f aca="false">IF(N203="základní",J203,0)</f>
        <v>0</v>
      </c>
      <c r="BF203" s="214" t="n">
        <f aca="false">IF(N203="snížená",J203,0)</f>
        <v>0</v>
      </c>
      <c r="BG203" s="214" t="n">
        <f aca="false">IF(N203="zákl. přenesená",J203,0)</f>
        <v>0</v>
      </c>
      <c r="BH203" s="214" t="n">
        <f aca="false">IF(N203="sníž. přenesená",J203,0)</f>
        <v>0</v>
      </c>
      <c r="BI203" s="214" t="n">
        <f aca="false">IF(N203="nulová",J203,0)</f>
        <v>0</v>
      </c>
      <c r="BJ203" s="3" t="s">
        <v>83</v>
      </c>
      <c r="BK203" s="214" t="n">
        <f aca="false">ROUND(I203*H203,2)</f>
        <v>0</v>
      </c>
      <c r="BL203" s="3" t="s">
        <v>132</v>
      </c>
      <c r="BM203" s="213" t="s">
        <v>359</v>
      </c>
    </row>
    <row r="204" s="31" customFormat="true" ht="12.8" hidden="false" customHeight="false" outlineLevel="0" collapsed="false">
      <c r="A204" s="24"/>
      <c r="B204" s="25"/>
      <c r="C204" s="26"/>
      <c r="D204" s="215" t="s">
        <v>134</v>
      </c>
      <c r="E204" s="26"/>
      <c r="F204" s="216" t="s">
        <v>358</v>
      </c>
      <c r="G204" s="26"/>
      <c r="H204" s="26"/>
      <c r="I204" s="217"/>
      <c r="J204" s="26"/>
      <c r="K204" s="26"/>
      <c r="L204" s="30"/>
      <c r="M204" s="218"/>
      <c r="N204" s="219"/>
      <c r="O204" s="74"/>
      <c r="P204" s="74"/>
      <c r="Q204" s="74"/>
      <c r="R204" s="74"/>
      <c r="S204" s="74"/>
      <c r="T204" s="75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T204" s="3" t="s">
        <v>134</v>
      </c>
      <c r="AU204" s="3" t="s">
        <v>85</v>
      </c>
    </row>
    <row r="205" s="31" customFormat="true" ht="12.8" hidden="false" customHeight="false" outlineLevel="0" collapsed="false">
      <c r="A205" s="24"/>
      <c r="B205" s="25"/>
      <c r="C205" s="26"/>
      <c r="D205" s="215" t="s">
        <v>135</v>
      </c>
      <c r="E205" s="26"/>
      <c r="F205" s="220" t="s">
        <v>268</v>
      </c>
      <c r="G205" s="26"/>
      <c r="H205" s="26"/>
      <c r="I205" s="217"/>
      <c r="J205" s="26"/>
      <c r="K205" s="26"/>
      <c r="L205" s="30"/>
      <c r="M205" s="218"/>
      <c r="N205" s="219"/>
      <c r="O205" s="74"/>
      <c r="P205" s="74"/>
      <c r="Q205" s="74"/>
      <c r="R205" s="74"/>
      <c r="S205" s="74"/>
      <c r="T205" s="75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T205" s="3" t="s">
        <v>135</v>
      </c>
      <c r="AU205" s="3" t="s">
        <v>85</v>
      </c>
    </row>
    <row r="206" s="31" customFormat="true" ht="12.8" hidden="false" customHeight="false" outlineLevel="0" collapsed="false">
      <c r="A206" s="24"/>
      <c r="B206" s="25"/>
      <c r="C206" s="26"/>
      <c r="D206" s="215" t="s">
        <v>137</v>
      </c>
      <c r="E206" s="26"/>
      <c r="F206" s="220" t="s">
        <v>360</v>
      </c>
      <c r="G206" s="26"/>
      <c r="H206" s="26"/>
      <c r="I206" s="217"/>
      <c r="J206" s="26"/>
      <c r="K206" s="26"/>
      <c r="L206" s="30"/>
      <c r="M206" s="218"/>
      <c r="N206" s="219"/>
      <c r="O206" s="74"/>
      <c r="P206" s="74"/>
      <c r="Q206" s="74"/>
      <c r="R206" s="74"/>
      <c r="S206" s="74"/>
      <c r="T206" s="75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T206" s="3" t="s">
        <v>137</v>
      </c>
      <c r="AU206" s="3" t="s">
        <v>85</v>
      </c>
    </row>
    <row r="207" s="245" customFormat="true" ht="12.8" hidden="false" customHeight="false" outlineLevel="0" collapsed="false">
      <c r="B207" s="246"/>
      <c r="C207" s="247"/>
      <c r="D207" s="215" t="s">
        <v>208</v>
      </c>
      <c r="E207" s="248"/>
      <c r="F207" s="249" t="s">
        <v>361</v>
      </c>
      <c r="G207" s="247"/>
      <c r="H207" s="250" t="n">
        <v>21.28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208</v>
      </c>
      <c r="AU207" s="256" t="s">
        <v>85</v>
      </c>
      <c r="AV207" s="245" t="s">
        <v>85</v>
      </c>
      <c r="AW207" s="245" t="s">
        <v>31</v>
      </c>
      <c r="AX207" s="245" t="s">
        <v>83</v>
      </c>
      <c r="AY207" s="256" t="s">
        <v>126</v>
      </c>
    </row>
    <row r="208" s="31" customFormat="true" ht="14.4" hidden="false" customHeight="true" outlineLevel="0" collapsed="false">
      <c r="A208" s="24"/>
      <c r="B208" s="25"/>
      <c r="C208" s="202" t="s">
        <v>362</v>
      </c>
      <c r="D208" s="202" t="s">
        <v>127</v>
      </c>
      <c r="E208" s="203" t="s">
        <v>363</v>
      </c>
      <c r="F208" s="204" t="s">
        <v>364</v>
      </c>
      <c r="G208" s="205" t="s">
        <v>197</v>
      </c>
      <c r="H208" s="206" t="n">
        <v>23.2</v>
      </c>
      <c r="I208" s="207"/>
      <c r="J208" s="208" t="n">
        <f aca="false">ROUND(I208*H208,2)</f>
        <v>0</v>
      </c>
      <c r="K208" s="204" t="s">
        <v>131</v>
      </c>
      <c r="L208" s="30"/>
      <c r="M208" s="209"/>
      <c r="N208" s="210" t="s">
        <v>40</v>
      </c>
      <c r="O208" s="74"/>
      <c r="P208" s="211" t="n">
        <f aca="false">O208*H208</f>
        <v>0</v>
      </c>
      <c r="Q208" s="211" t="n">
        <v>0</v>
      </c>
      <c r="R208" s="211" t="n">
        <f aca="false">Q208*H208</f>
        <v>0</v>
      </c>
      <c r="S208" s="211" t="n">
        <v>0</v>
      </c>
      <c r="T208" s="212" t="n">
        <f aca="false">S208*H208</f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13" t="s">
        <v>132</v>
      </c>
      <c r="AT208" s="213" t="s">
        <v>127</v>
      </c>
      <c r="AU208" s="213" t="s">
        <v>85</v>
      </c>
      <c r="AY208" s="3" t="s">
        <v>126</v>
      </c>
      <c r="BE208" s="214" t="n">
        <f aca="false">IF(N208="základní",J208,0)</f>
        <v>0</v>
      </c>
      <c r="BF208" s="214" t="n">
        <f aca="false">IF(N208="snížená",J208,0)</f>
        <v>0</v>
      </c>
      <c r="BG208" s="214" t="n">
        <f aca="false">IF(N208="zákl. přenesená",J208,0)</f>
        <v>0</v>
      </c>
      <c r="BH208" s="214" t="n">
        <f aca="false">IF(N208="sníž. přenesená",J208,0)</f>
        <v>0</v>
      </c>
      <c r="BI208" s="214" t="n">
        <f aca="false">IF(N208="nulová",J208,0)</f>
        <v>0</v>
      </c>
      <c r="BJ208" s="3" t="s">
        <v>83</v>
      </c>
      <c r="BK208" s="214" t="n">
        <f aca="false">ROUND(I208*H208,2)</f>
        <v>0</v>
      </c>
      <c r="BL208" s="3" t="s">
        <v>132</v>
      </c>
      <c r="BM208" s="213" t="s">
        <v>365</v>
      </c>
    </row>
    <row r="209" s="31" customFormat="true" ht="12.8" hidden="false" customHeight="false" outlineLevel="0" collapsed="false">
      <c r="A209" s="24"/>
      <c r="B209" s="25"/>
      <c r="C209" s="26"/>
      <c r="D209" s="215" t="s">
        <v>134</v>
      </c>
      <c r="E209" s="26"/>
      <c r="F209" s="216" t="s">
        <v>364</v>
      </c>
      <c r="G209" s="26"/>
      <c r="H209" s="26"/>
      <c r="I209" s="217"/>
      <c r="J209" s="26"/>
      <c r="K209" s="26"/>
      <c r="L209" s="30"/>
      <c r="M209" s="218"/>
      <c r="N209" s="219"/>
      <c r="O209" s="74"/>
      <c r="P209" s="74"/>
      <c r="Q209" s="74"/>
      <c r="R209" s="74"/>
      <c r="S209" s="74"/>
      <c r="T209" s="75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T209" s="3" t="s">
        <v>134</v>
      </c>
      <c r="AU209" s="3" t="s">
        <v>85</v>
      </c>
    </row>
    <row r="210" s="31" customFormat="true" ht="12.8" hidden="false" customHeight="false" outlineLevel="0" collapsed="false">
      <c r="A210" s="24"/>
      <c r="B210" s="25"/>
      <c r="C210" s="26"/>
      <c r="D210" s="215" t="s">
        <v>135</v>
      </c>
      <c r="E210" s="26"/>
      <c r="F210" s="220" t="s">
        <v>366</v>
      </c>
      <c r="G210" s="26"/>
      <c r="H210" s="26"/>
      <c r="I210" s="217"/>
      <c r="J210" s="26"/>
      <c r="K210" s="26"/>
      <c r="L210" s="30"/>
      <c r="M210" s="218"/>
      <c r="N210" s="219"/>
      <c r="O210" s="74"/>
      <c r="P210" s="74"/>
      <c r="Q210" s="74"/>
      <c r="R210" s="74"/>
      <c r="S210" s="74"/>
      <c r="T210" s="75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T210" s="3" t="s">
        <v>135</v>
      </c>
      <c r="AU210" s="3" t="s">
        <v>85</v>
      </c>
    </row>
    <row r="211" s="31" customFormat="true" ht="12.8" hidden="false" customHeight="false" outlineLevel="0" collapsed="false">
      <c r="A211" s="24"/>
      <c r="B211" s="25"/>
      <c r="C211" s="26"/>
      <c r="D211" s="215" t="s">
        <v>137</v>
      </c>
      <c r="E211" s="26"/>
      <c r="F211" s="220" t="s">
        <v>367</v>
      </c>
      <c r="G211" s="26"/>
      <c r="H211" s="26"/>
      <c r="I211" s="217"/>
      <c r="J211" s="26"/>
      <c r="K211" s="26"/>
      <c r="L211" s="30"/>
      <c r="M211" s="218"/>
      <c r="N211" s="219"/>
      <c r="O211" s="74"/>
      <c r="P211" s="74"/>
      <c r="Q211" s="74"/>
      <c r="R211" s="74"/>
      <c r="S211" s="74"/>
      <c r="T211" s="75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T211" s="3" t="s">
        <v>137</v>
      </c>
      <c r="AU211" s="3" t="s">
        <v>85</v>
      </c>
    </row>
    <row r="212" s="245" customFormat="true" ht="12.8" hidden="false" customHeight="false" outlineLevel="0" collapsed="false">
      <c r="B212" s="246"/>
      <c r="C212" s="247"/>
      <c r="D212" s="215" t="s">
        <v>208</v>
      </c>
      <c r="E212" s="248"/>
      <c r="F212" s="249" t="s">
        <v>334</v>
      </c>
      <c r="G212" s="247"/>
      <c r="H212" s="250" t="n">
        <v>23.2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AT212" s="256" t="s">
        <v>208</v>
      </c>
      <c r="AU212" s="256" t="s">
        <v>85</v>
      </c>
      <c r="AV212" s="245" t="s">
        <v>85</v>
      </c>
      <c r="AW212" s="245" t="s">
        <v>31</v>
      </c>
      <c r="AX212" s="245" t="s">
        <v>83</v>
      </c>
      <c r="AY212" s="256" t="s">
        <v>126</v>
      </c>
    </row>
    <row r="213" s="31" customFormat="true" ht="14.4" hidden="false" customHeight="true" outlineLevel="0" collapsed="false">
      <c r="A213" s="24"/>
      <c r="B213" s="25"/>
      <c r="C213" s="202" t="s">
        <v>368</v>
      </c>
      <c r="D213" s="202" t="s">
        <v>127</v>
      </c>
      <c r="E213" s="203" t="s">
        <v>369</v>
      </c>
      <c r="F213" s="204" t="s">
        <v>370</v>
      </c>
      <c r="G213" s="205" t="s">
        <v>197</v>
      </c>
      <c r="H213" s="206" t="n">
        <v>3.99</v>
      </c>
      <c r="I213" s="207"/>
      <c r="J213" s="208" t="n">
        <f aca="false">ROUND(I213*H213,2)</f>
        <v>0</v>
      </c>
      <c r="K213" s="204" t="s">
        <v>131</v>
      </c>
      <c r="L213" s="30"/>
      <c r="M213" s="209"/>
      <c r="N213" s="210" t="s">
        <v>40</v>
      </c>
      <c r="O213" s="74"/>
      <c r="P213" s="211" t="n">
        <f aca="false">O213*H213</f>
        <v>0</v>
      </c>
      <c r="Q213" s="211" t="n">
        <v>0</v>
      </c>
      <c r="R213" s="211" t="n">
        <f aca="false">Q213*H213</f>
        <v>0</v>
      </c>
      <c r="S213" s="211" t="n">
        <v>0</v>
      </c>
      <c r="T213" s="212" t="n">
        <f aca="false">S213*H213</f>
        <v>0</v>
      </c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R213" s="213" t="s">
        <v>132</v>
      </c>
      <c r="AT213" s="213" t="s">
        <v>127</v>
      </c>
      <c r="AU213" s="213" t="s">
        <v>85</v>
      </c>
      <c r="AY213" s="3" t="s">
        <v>126</v>
      </c>
      <c r="BE213" s="214" t="n">
        <f aca="false">IF(N213="základní",J213,0)</f>
        <v>0</v>
      </c>
      <c r="BF213" s="214" t="n">
        <f aca="false">IF(N213="snížená",J213,0)</f>
        <v>0</v>
      </c>
      <c r="BG213" s="214" t="n">
        <f aca="false">IF(N213="zákl. přenesená",J213,0)</f>
        <v>0</v>
      </c>
      <c r="BH213" s="214" t="n">
        <f aca="false">IF(N213="sníž. přenesená",J213,0)</f>
        <v>0</v>
      </c>
      <c r="BI213" s="214" t="n">
        <f aca="false">IF(N213="nulová",J213,0)</f>
        <v>0</v>
      </c>
      <c r="BJ213" s="3" t="s">
        <v>83</v>
      </c>
      <c r="BK213" s="214" t="n">
        <f aca="false">ROUND(I213*H213,2)</f>
        <v>0</v>
      </c>
      <c r="BL213" s="3" t="s">
        <v>132</v>
      </c>
      <c r="BM213" s="213" t="s">
        <v>371</v>
      </c>
    </row>
    <row r="214" s="31" customFormat="true" ht="12.8" hidden="false" customHeight="false" outlineLevel="0" collapsed="false">
      <c r="A214" s="24"/>
      <c r="B214" s="25"/>
      <c r="C214" s="26"/>
      <c r="D214" s="215" t="s">
        <v>134</v>
      </c>
      <c r="E214" s="26"/>
      <c r="F214" s="216" t="s">
        <v>370</v>
      </c>
      <c r="G214" s="26"/>
      <c r="H214" s="26"/>
      <c r="I214" s="217"/>
      <c r="J214" s="26"/>
      <c r="K214" s="26"/>
      <c r="L214" s="30"/>
      <c r="M214" s="218"/>
      <c r="N214" s="219"/>
      <c r="O214" s="74"/>
      <c r="P214" s="74"/>
      <c r="Q214" s="74"/>
      <c r="R214" s="74"/>
      <c r="S214" s="74"/>
      <c r="T214" s="75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134</v>
      </c>
      <c r="AU214" s="3" t="s">
        <v>85</v>
      </c>
    </row>
    <row r="215" s="31" customFormat="true" ht="12.8" hidden="false" customHeight="false" outlineLevel="0" collapsed="false">
      <c r="A215" s="24"/>
      <c r="B215" s="25"/>
      <c r="C215" s="26"/>
      <c r="D215" s="215" t="s">
        <v>135</v>
      </c>
      <c r="E215" s="26"/>
      <c r="F215" s="220" t="s">
        <v>372</v>
      </c>
      <c r="G215" s="26"/>
      <c r="H215" s="26"/>
      <c r="I215" s="217"/>
      <c r="J215" s="26"/>
      <c r="K215" s="26"/>
      <c r="L215" s="30"/>
      <c r="M215" s="218"/>
      <c r="N215" s="219"/>
      <c r="O215" s="74"/>
      <c r="P215" s="74"/>
      <c r="Q215" s="74"/>
      <c r="R215" s="74"/>
      <c r="S215" s="74"/>
      <c r="T215" s="75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T215" s="3" t="s">
        <v>135</v>
      </c>
      <c r="AU215" s="3" t="s">
        <v>85</v>
      </c>
    </row>
    <row r="216" s="31" customFormat="true" ht="12.8" hidden="false" customHeight="false" outlineLevel="0" collapsed="false">
      <c r="A216" s="24"/>
      <c r="B216" s="25"/>
      <c r="C216" s="26"/>
      <c r="D216" s="215" t="s">
        <v>137</v>
      </c>
      <c r="E216" s="26"/>
      <c r="F216" s="220" t="s">
        <v>373</v>
      </c>
      <c r="G216" s="26"/>
      <c r="H216" s="26"/>
      <c r="I216" s="217"/>
      <c r="J216" s="26"/>
      <c r="K216" s="26"/>
      <c r="L216" s="30"/>
      <c r="M216" s="218"/>
      <c r="N216" s="219"/>
      <c r="O216" s="74"/>
      <c r="P216" s="74"/>
      <c r="Q216" s="74"/>
      <c r="R216" s="74"/>
      <c r="S216" s="74"/>
      <c r="T216" s="75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T216" s="3" t="s">
        <v>137</v>
      </c>
      <c r="AU216" s="3" t="s">
        <v>85</v>
      </c>
    </row>
    <row r="217" s="245" customFormat="true" ht="12.8" hidden="false" customHeight="false" outlineLevel="0" collapsed="false">
      <c r="B217" s="246"/>
      <c r="C217" s="247"/>
      <c r="D217" s="215" t="s">
        <v>208</v>
      </c>
      <c r="E217" s="248"/>
      <c r="F217" s="249" t="s">
        <v>374</v>
      </c>
      <c r="G217" s="247"/>
      <c r="H217" s="250" t="n">
        <v>3.99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208</v>
      </c>
      <c r="AU217" s="256" t="s">
        <v>85</v>
      </c>
      <c r="AV217" s="245" t="s">
        <v>85</v>
      </c>
      <c r="AW217" s="245" t="s">
        <v>31</v>
      </c>
      <c r="AX217" s="245" t="s">
        <v>83</v>
      </c>
      <c r="AY217" s="256" t="s">
        <v>126</v>
      </c>
    </row>
    <row r="218" s="31" customFormat="true" ht="14.4" hidden="false" customHeight="true" outlineLevel="0" collapsed="false">
      <c r="A218" s="24"/>
      <c r="B218" s="25"/>
      <c r="C218" s="202" t="s">
        <v>375</v>
      </c>
      <c r="D218" s="202" t="s">
        <v>127</v>
      </c>
      <c r="E218" s="203" t="s">
        <v>376</v>
      </c>
      <c r="F218" s="204" t="s">
        <v>377</v>
      </c>
      <c r="G218" s="205" t="s">
        <v>176</v>
      </c>
      <c r="H218" s="206" t="n">
        <v>11</v>
      </c>
      <c r="I218" s="207"/>
      <c r="J218" s="208" t="n">
        <f aca="false">ROUND(I218*H218,2)</f>
        <v>0</v>
      </c>
      <c r="K218" s="204"/>
      <c r="L218" s="30"/>
      <c r="M218" s="209"/>
      <c r="N218" s="210" t="s">
        <v>40</v>
      </c>
      <c r="O218" s="74"/>
      <c r="P218" s="211" t="n">
        <f aca="false">O218*H218</f>
        <v>0</v>
      </c>
      <c r="Q218" s="211" t="n">
        <v>0</v>
      </c>
      <c r="R218" s="211" t="n">
        <f aca="false">Q218*H218</f>
        <v>0</v>
      </c>
      <c r="S218" s="211" t="n">
        <v>0</v>
      </c>
      <c r="T218" s="212" t="n">
        <f aca="false">S218*H218</f>
        <v>0</v>
      </c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R218" s="213" t="s">
        <v>132</v>
      </c>
      <c r="AT218" s="213" t="s">
        <v>127</v>
      </c>
      <c r="AU218" s="213" t="s">
        <v>85</v>
      </c>
      <c r="AY218" s="3" t="s">
        <v>126</v>
      </c>
      <c r="BE218" s="214" t="n">
        <f aca="false">IF(N218="základní",J218,0)</f>
        <v>0</v>
      </c>
      <c r="BF218" s="214" t="n">
        <f aca="false">IF(N218="snížená",J218,0)</f>
        <v>0</v>
      </c>
      <c r="BG218" s="214" t="n">
        <f aca="false">IF(N218="zákl. přenesená",J218,0)</f>
        <v>0</v>
      </c>
      <c r="BH218" s="214" t="n">
        <f aca="false">IF(N218="sníž. přenesená",J218,0)</f>
        <v>0</v>
      </c>
      <c r="BI218" s="214" t="n">
        <f aca="false">IF(N218="nulová",J218,0)</f>
        <v>0</v>
      </c>
      <c r="BJ218" s="3" t="s">
        <v>83</v>
      </c>
      <c r="BK218" s="214" t="n">
        <f aca="false">ROUND(I218*H218,2)</f>
        <v>0</v>
      </c>
      <c r="BL218" s="3" t="s">
        <v>132</v>
      </c>
      <c r="BM218" s="213" t="s">
        <v>378</v>
      </c>
    </row>
    <row r="219" s="31" customFormat="true" ht="12.8" hidden="false" customHeight="false" outlineLevel="0" collapsed="false">
      <c r="A219" s="24"/>
      <c r="B219" s="25"/>
      <c r="C219" s="26"/>
      <c r="D219" s="215" t="s">
        <v>134</v>
      </c>
      <c r="E219" s="26"/>
      <c r="F219" s="216" t="s">
        <v>379</v>
      </c>
      <c r="G219" s="26"/>
      <c r="H219" s="26"/>
      <c r="I219" s="217"/>
      <c r="J219" s="26"/>
      <c r="K219" s="26"/>
      <c r="L219" s="30"/>
      <c r="M219" s="218"/>
      <c r="N219" s="219"/>
      <c r="O219" s="74"/>
      <c r="P219" s="74"/>
      <c r="Q219" s="74"/>
      <c r="R219" s="74"/>
      <c r="S219" s="74"/>
      <c r="T219" s="75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T219" s="3" t="s">
        <v>134</v>
      </c>
      <c r="AU219" s="3" t="s">
        <v>85</v>
      </c>
    </row>
    <row r="220" s="31" customFormat="true" ht="12.8" hidden="false" customHeight="false" outlineLevel="0" collapsed="false">
      <c r="A220" s="24"/>
      <c r="B220" s="25"/>
      <c r="C220" s="26"/>
      <c r="D220" s="215" t="s">
        <v>137</v>
      </c>
      <c r="E220" s="26"/>
      <c r="F220" s="220" t="s">
        <v>380</v>
      </c>
      <c r="G220" s="26"/>
      <c r="H220" s="26"/>
      <c r="I220" s="217"/>
      <c r="J220" s="26"/>
      <c r="K220" s="26"/>
      <c r="L220" s="30"/>
      <c r="M220" s="218"/>
      <c r="N220" s="219"/>
      <c r="O220" s="74"/>
      <c r="P220" s="74"/>
      <c r="Q220" s="74"/>
      <c r="R220" s="74"/>
      <c r="S220" s="74"/>
      <c r="T220" s="75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T220" s="3" t="s">
        <v>137</v>
      </c>
      <c r="AU220" s="3" t="s">
        <v>85</v>
      </c>
    </row>
    <row r="221" s="31" customFormat="true" ht="14.4" hidden="false" customHeight="true" outlineLevel="0" collapsed="false">
      <c r="A221" s="24"/>
      <c r="B221" s="25"/>
      <c r="C221" s="202" t="s">
        <v>381</v>
      </c>
      <c r="D221" s="202" t="s">
        <v>127</v>
      </c>
      <c r="E221" s="203" t="s">
        <v>278</v>
      </c>
      <c r="F221" s="204" t="s">
        <v>279</v>
      </c>
      <c r="G221" s="205" t="s">
        <v>204</v>
      </c>
      <c r="H221" s="206" t="n">
        <v>48.6</v>
      </c>
      <c r="I221" s="207"/>
      <c r="J221" s="208" t="n">
        <f aca="false">ROUND(I221*H221,2)</f>
        <v>0</v>
      </c>
      <c r="K221" s="204"/>
      <c r="L221" s="30"/>
      <c r="M221" s="209"/>
      <c r="N221" s="210" t="s">
        <v>40</v>
      </c>
      <c r="O221" s="74"/>
      <c r="P221" s="211" t="n">
        <f aca="false">O221*H221</f>
        <v>0</v>
      </c>
      <c r="Q221" s="211" t="n">
        <v>0</v>
      </c>
      <c r="R221" s="211" t="n">
        <f aca="false">Q221*H221</f>
        <v>0</v>
      </c>
      <c r="S221" s="211" t="n">
        <v>0</v>
      </c>
      <c r="T221" s="212" t="n">
        <f aca="false"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13" t="s">
        <v>132</v>
      </c>
      <c r="AT221" s="213" t="s">
        <v>127</v>
      </c>
      <c r="AU221" s="213" t="s">
        <v>85</v>
      </c>
      <c r="AY221" s="3" t="s">
        <v>126</v>
      </c>
      <c r="BE221" s="214" t="n">
        <f aca="false">IF(N221="základní",J221,0)</f>
        <v>0</v>
      </c>
      <c r="BF221" s="214" t="n">
        <f aca="false">IF(N221="snížená",J221,0)</f>
        <v>0</v>
      </c>
      <c r="BG221" s="214" t="n">
        <f aca="false">IF(N221="zákl. přenesená",J221,0)</f>
        <v>0</v>
      </c>
      <c r="BH221" s="214" t="n">
        <f aca="false">IF(N221="sníž. přenesená",J221,0)</f>
        <v>0</v>
      </c>
      <c r="BI221" s="214" t="n">
        <f aca="false">IF(N221="nulová",J221,0)</f>
        <v>0</v>
      </c>
      <c r="BJ221" s="3" t="s">
        <v>83</v>
      </c>
      <c r="BK221" s="214" t="n">
        <f aca="false">ROUND(I221*H221,2)</f>
        <v>0</v>
      </c>
      <c r="BL221" s="3" t="s">
        <v>132</v>
      </c>
      <c r="BM221" s="213" t="s">
        <v>382</v>
      </c>
    </row>
    <row r="222" s="31" customFormat="true" ht="12.8" hidden="false" customHeight="false" outlineLevel="0" collapsed="false">
      <c r="A222" s="24"/>
      <c r="B222" s="25"/>
      <c r="C222" s="26"/>
      <c r="D222" s="215" t="s">
        <v>134</v>
      </c>
      <c r="E222" s="26"/>
      <c r="F222" s="216" t="s">
        <v>281</v>
      </c>
      <c r="G222" s="26"/>
      <c r="H222" s="26"/>
      <c r="I222" s="217"/>
      <c r="J222" s="26"/>
      <c r="K222" s="26"/>
      <c r="L222" s="30"/>
      <c r="M222" s="218"/>
      <c r="N222" s="219"/>
      <c r="O222" s="74"/>
      <c r="P222" s="74"/>
      <c r="Q222" s="74"/>
      <c r="R222" s="74"/>
      <c r="S222" s="74"/>
      <c r="T222" s="75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T222" s="3" t="s">
        <v>134</v>
      </c>
      <c r="AU222" s="3" t="s">
        <v>85</v>
      </c>
    </row>
    <row r="223" s="31" customFormat="true" ht="12.8" hidden="false" customHeight="false" outlineLevel="0" collapsed="false">
      <c r="A223" s="24"/>
      <c r="B223" s="25"/>
      <c r="C223" s="26"/>
      <c r="D223" s="215" t="s">
        <v>137</v>
      </c>
      <c r="E223" s="26"/>
      <c r="F223" s="220" t="s">
        <v>383</v>
      </c>
      <c r="G223" s="26"/>
      <c r="H223" s="26"/>
      <c r="I223" s="217"/>
      <c r="J223" s="26"/>
      <c r="K223" s="26"/>
      <c r="L223" s="30"/>
      <c r="M223" s="218"/>
      <c r="N223" s="219"/>
      <c r="O223" s="74"/>
      <c r="P223" s="74"/>
      <c r="Q223" s="74"/>
      <c r="R223" s="74"/>
      <c r="S223" s="74"/>
      <c r="T223" s="75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T223" s="3" t="s">
        <v>137</v>
      </c>
      <c r="AU223" s="3" t="s">
        <v>85</v>
      </c>
    </row>
    <row r="224" s="245" customFormat="true" ht="12.8" hidden="false" customHeight="false" outlineLevel="0" collapsed="false">
      <c r="B224" s="246"/>
      <c r="C224" s="247"/>
      <c r="D224" s="215" t="s">
        <v>208</v>
      </c>
      <c r="E224" s="248"/>
      <c r="F224" s="249" t="s">
        <v>384</v>
      </c>
      <c r="G224" s="247"/>
      <c r="H224" s="250" t="n">
        <v>48.6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208</v>
      </c>
      <c r="AU224" s="256" t="s">
        <v>85</v>
      </c>
      <c r="AV224" s="245" t="s">
        <v>85</v>
      </c>
      <c r="AW224" s="245" t="s">
        <v>31</v>
      </c>
      <c r="AX224" s="245" t="s">
        <v>83</v>
      </c>
      <c r="AY224" s="256" t="s">
        <v>126</v>
      </c>
    </row>
    <row r="225" s="187" customFormat="true" ht="22.8" hidden="false" customHeight="true" outlineLevel="0" collapsed="false">
      <c r="B225" s="188"/>
      <c r="C225" s="189"/>
      <c r="D225" s="190" t="s">
        <v>74</v>
      </c>
      <c r="E225" s="232" t="s">
        <v>144</v>
      </c>
      <c r="F225" s="232" t="s">
        <v>385</v>
      </c>
      <c r="G225" s="189"/>
      <c r="H225" s="189"/>
      <c r="I225" s="192"/>
      <c r="J225" s="233" t="n">
        <f aca="false">BK225</f>
        <v>0</v>
      </c>
      <c r="K225" s="189"/>
      <c r="L225" s="194"/>
      <c r="M225" s="195"/>
      <c r="N225" s="196"/>
      <c r="O225" s="196"/>
      <c r="P225" s="197" t="n">
        <f aca="false">SUM(P226:P233)</f>
        <v>0</v>
      </c>
      <c r="Q225" s="196"/>
      <c r="R225" s="197" t="n">
        <f aca="false">SUM(R226:R233)</f>
        <v>0</v>
      </c>
      <c r="S225" s="196"/>
      <c r="T225" s="198" t="n">
        <f aca="false">SUM(T226:T233)</f>
        <v>0</v>
      </c>
      <c r="AR225" s="199" t="s">
        <v>83</v>
      </c>
      <c r="AT225" s="200" t="s">
        <v>74</v>
      </c>
      <c r="AU225" s="200" t="s">
        <v>83</v>
      </c>
      <c r="AY225" s="199" t="s">
        <v>126</v>
      </c>
      <c r="BK225" s="201" t="n">
        <f aca="false">SUM(BK226:BK233)</f>
        <v>0</v>
      </c>
    </row>
    <row r="226" s="31" customFormat="true" ht="24.15" hidden="false" customHeight="true" outlineLevel="0" collapsed="false">
      <c r="A226" s="24"/>
      <c r="B226" s="25"/>
      <c r="C226" s="202" t="s">
        <v>6</v>
      </c>
      <c r="D226" s="202" t="s">
        <v>127</v>
      </c>
      <c r="E226" s="203" t="s">
        <v>386</v>
      </c>
      <c r="F226" s="204" t="s">
        <v>387</v>
      </c>
      <c r="G226" s="205" t="s">
        <v>197</v>
      </c>
      <c r="H226" s="206" t="n">
        <v>150.6</v>
      </c>
      <c r="I226" s="207"/>
      <c r="J226" s="208" t="n">
        <f aca="false">ROUND(I226*H226,2)</f>
        <v>0</v>
      </c>
      <c r="K226" s="204"/>
      <c r="L226" s="30"/>
      <c r="M226" s="209"/>
      <c r="N226" s="210" t="s">
        <v>40</v>
      </c>
      <c r="O226" s="74"/>
      <c r="P226" s="211" t="n">
        <f aca="false">O226*H226</f>
        <v>0</v>
      </c>
      <c r="Q226" s="211" t="n">
        <v>0</v>
      </c>
      <c r="R226" s="211" t="n">
        <f aca="false">Q226*H226</f>
        <v>0</v>
      </c>
      <c r="S226" s="211" t="n">
        <v>0</v>
      </c>
      <c r="T226" s="212" t="n">
        <f aca="false">S226*H226</f>
        <v>0</v>
      </c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R226" s="213" t="s">
        <v>125</v>
      </c>
      <c r="AT226" s="213" t="s">
        <v>127</v>
      </c>
      <c r="AU226" s="213" t="s">
        <v>85</v>
      </c>
      <c r="AY226" s="3" t="s">
        <v>126</v>
      </c>
      <c r="BE226" s="214" t="n">
        <f aca="false">IF(N226="základní",J226,0)</f>
        <v>0</v>
      </c>
      <c r="BF226" s="214" t="n">
        <f aca="false">IF(N226="snížená",J226,0)</f>
        <v>0</v>
      </c>
      <c r="BG226" s="214" t="n">
        <f aca="false">IF(N226="zákl. přenesená",J226,0)</f>
        <v>0</v>
      </c>
      <c r="BH226" s="214" t="n">
        <f aca="false">IF(N226="sníž. přenesená",J226,0)</f>
        <v>0</v>
      </c>
      <c r="BI226" s="214" t="n">
        <f aca="false">IF(N226="nulová",J226,0)</f>
        <v>0</v>
      </c>
      <c r="BJ226" s="3" t="s">
        <v>83</v>
      </c>
      <c r="BK226" s="214" t="n">
        <f aca="false">ROUND(I226*H226,2)</f>
        <v>0</v>
      </c>
      <c r="BL226" s="3" t="s">
        <v>125</v>
      </c>
      <c r="BM226" s="213" t="s">
        <v>388</v>
      </c>
    </row>
    <row r="227" s="31" customFormat="true" ht="12.8" hidden="false" customHeight="false" outlineLevel="0" collapsed="false">
      <c r="A227" s="24"/>
      <c r="B227" s="25"/>
      <c r="C227" s="26"/>
      <c r="D227" s="215" t="s">
        <v>134</v>
      </c>
      <c r="E227" s="26"/>
      <c r="F227" s="216" t="s">
        <v>389</v>
      </c>
      <c r="G227" s="26"/>
      <c r="H227" s="26"/>
      <c r="I227" s="217"/>
      <c r="J227" s="26"/>
      <c r="K227" s="26"/>
      <c r="L227" s="30"/>
      <c r="M227" s="218"/>
      <c r="N227" s="219"/>
      <c r="O227" s="74"/>
      <c r="P227" s="74"/>
      <c r="Q227" s="74"/>
      <c r="R227" s="74"/>
      <c r="S227" s="74"/>
      <c r="T227" s="75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T227" s="3" t="s">
        <v>134</v>
      </c>
      <c r="AU227" s="3" t="s">
        <v>85</v>
      </c>
    </row>
    <row r="228" s="31" customFormat="true" ht="12.8" hidden="false" customHeight="false" outlineLevel="0" collapsed="false">
      <c r="A228" s="24"/>
      <c r="B228" s="25"/>
      <c r="C228" s="26"/>
      <c r="D228" s="215" t="s">
        <v>135</v>
      </c>
      <c r="E228" s="26"/>
      <c r="F228" s="220" t="s">
        <v>390</v>
      </c>
      <c r="G228" s="26"/>
      <c r="H228" s="26"/>
      <c r="I228" s="217"/>
      <c r="J228" s="26"/>
      <c r="K228" s="26"/>
      <c r="L228" s="30"/>
      <c r="M228" s="218"/>
      <c r="N228" s="219"/>
      <c r="O228" s="74"/>
      <c r="P228" s="74"/>
      <c r="Q228" s="74"/>
      <c r="R228" s="74"/>
      <c r="S228" s="74"/>
      <c r="T228" s="75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T228" s="3" t="s">
        <v>135</v>
      </c>
      <c r="AU228" s="3" t="s">
        <v>85</v>
      </c>
    </row>
    <row r="229" s="31" customFormat="true" ht="12.8" hidden="false" customHeight="false" outlineLevel="0" collapsed="false">
      <c r="A229" s="24"/>
      <c r="B229" s="25"/>
      <c r="C229" s="26"/>
      <c r="D229" s="215" t="s">
        <v>137</v>
      </c>
      <c r="E229" s="26"/>
      <c r="F229" s="220" t="s">
        <v>391</v>
      </c>
      <c r="G229" s="26"/>
      <c r="H229" s="26"/>
      <c r="I229" s="217"/>
      <c r="J229" s="26"/>
      <c r="K229" s="26"/>
      <c r="L229" s="30"/>
      <c r="M229" s="218"/>
      <c r="N229" s="219"/>
      <c r="O229" s="74"/>
      <c r="P229" s="74"/>
      <c r="Q229" s="74"/>
      <c r="R229" s="74"/>
      <c r="S229" s="74"/>
      <c r="T229" s="75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T229" s="3" t="s">
        <v>137</v>
      </c>
      <c r="AU229" s="3" t="s">
        <v>85</v>
      </c>
    </row>
    <row r="230" s="245" customFormat="true" ht="12.8" hidden="false" customHeight="false" outlineLevel="0" collapsed="false">
      <c r="B230" s="246"/>
      <c r="C230" s="247"/>
      <c r="D230" s="215" t="s">
        <v>208</v>
      </c>
      <c r="E230" s="248"/>
      <c r="F230" s="249" t="s">
        <v>392</v>
      </c>
      <c r="G230" s="247"/>
      <c r="H230" s="250" t="n">
        <v>150.6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208</v>
      </c>
      <c r="AU230" s="256" t="s">
        <v>85</v>
      </c>
      <c r="AV230" s="245" t="s">
        <v>85</v>
      </c>
      <c r="AW230" s="245" t="s">
        <v>31</v>
      </c>
      <c r="AX230" s="245" t="s">
        <v>83</v>
      </c>
      <c r="AY230" s="256" t="s">
        <v>126</v>
      </c>
    </row>
    <row r="231" s="31" customFormat="true" ht="14.4" hidden="false" customHeight="true" outlineLevel="0" collapsed="false">
      <c r="A231" s="24"/>
      <c r="B231" s="25"/>
      <c r="C231" s="202" t="s">
        <v>393</v>
      </c>
      <c r="D231" s="202" t="s">
        <v>127</v>
      </c>
      <c r="E231" s="203" t="s">
        <v>394</v>
      </c>
      <c r="F231" s="204" t="s">
        <v>395</v>
      </c>
      <c r="G231" s="205" t="s">
        <v>176</v>
      </c>
      <c r="H231" s="206" t="n">
        <v>10</v>
      </c>
      <c r="I231" s="207"/>
      <c r="J231" s="208" t="n">
        <f aca="false">ROUND(I231*H231,2)</f>
        <v>0</v>
      </c>
      <c r="K231" s="204"/>
      <c r="L231" s="30"/>
      <c r="M231" s="209"/>
      <c r="N231" s="210" t="s">
        <v>40</v>
      </c>
      <c r="O231" s="74"/>
      <c r="P231" s="211" t="n">
        <f aca="false">O231*H231</f>
        <v>0</v>
      </c>
      <c r="Q231" s="211" t="n">
        <v>0</v>
      </c>
      <c r="R231" s="211" t="n">
        <f aca="false">Q231*H231</f>
        <v>0</v>
      </c>
      <c r="S231" s="211" t="n">
        <v>0</v>
      </c>
      <c r="T231" s="212" t="n">
        <f aca="false">S231*H231</f>
        <v>0</v>
      </c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R231" s="213" t="s">
        <v>125</v>
      </c>
      <c r="AT231" s="213" t="s">
        <v>127</v>
      </c>
      <c r="AU231" s="213" t="s">
        <v>85</v>
      </c>
      <c r="AY231" s="3" t="s">
        <v>126</v>
      </c>
      <c r="BE231" s="214" t="n">
        <f aca="false">IF(N231="základní",J231,0)</f>
        <v>0</v>
      </c>
      <c r="BF231" s="214" t="n">
        <f aca="false">IF(N231="snížená",J231,0)</f>
        <v>0</v>
      </c>
      <c r="BG231" s="214" t="n">
        <f aca="false">IF(N231="zákl. přenesená",J231,0)</f>
        <v>0</v>
      </c>
      <c r="BH231" s="214" t="n">
        <f aca="false">IF(N231="sníž. přenesená",J231,0)</f>
        <v>0</v>
      </c>
      <c r="BI231" s="214" t="n">
        <f aca="false">IF(N231="nulová",J231,0)</f>
        <v>0</v>
      </c>
      <c r="BJ231" s="3" t="s">
        <v>83</v>
      </c>
      <c r="BK231" s="214" t="n">
        <f aca="false">ROUND(I231*H231,2)</f>
        <v>0</v>
      </c>
      <c r="BL231" s="3" t="s">
        <v>125</v>
      </c>
      <c r="BM231" s="213" t="s">
        <v>396</v>
      </c>
    </row>
    <row r="232" s="31" customFormat="true" ht="12.8" hidden="false" customHeight="false" outlineLevel="0" collapsed="false">
      <c r="A232" s="24"/>
      <c r="B232" s="25"/>
      <c r="C232" s="26"/>
      <c r="D232" s="215" t="s">
        <v>134</v>
      </c>
      <c r="E232" s="26"/>
      <c r="F232" s="216" t="s">
        <v>397</v>
      </c>
      <c r="G232" s="26"/>
      <c r="H232" s="26"/>
      <c r="I232" s="217"/>
      <c r="J232" s="26"/>
      <c r="K232" s="26"/>
      <c r="L232" s="30"/>
      <c r="M232" s="218"/>
      <c r="N232" s="219"/>
      <c r="O232" s="74"/>
      <c r="P232" s="74"/>
      <c r="Q232" s="74"/>
      <c r="R232" s="74"/>
      <c r="S232" s="74"/>
      <c r="T232" s="75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T232" s="3" t="s">
        <v>134</v>
      </c>
      <c r="AU232" s="3" t="s">
        <v>85</v>
      </c>
    </row>
    <row r="233" s="31" customFormat="true" ht="12.8" hidden="false" customHeight="false" outlineLevel="0" collapsed="false">
      <c r="A233" s="24"/>
      <c r="B233" s="25"/>
      <c r="C233" s="26"/>
      <c r="D233" s="215" t="s">
        <v>137</v>
      </c>
      <c r="E233" s="26"/>
      <c r="F233" s="220" t="s">
        <v>398</v>
      </c>
      <c r="G233" s="26"/>
      <c r="H233" s="26"/>
      <c r="I233" s="217"/>
      <c r="J233" s="26"/>
      <c r="K233" s="26"/>
      <c r="L233" s="30"/>
      <c r="M233" s="218"/>
      <c r="N233" s="219"/>
      <c r="O233" s="74"/>
      <c r="P233" s="74"/>
      <c r="Q233" s="74"/>
      <c r="R233" s="74"/>
      <c r="S233" s="74"/>
      <c r="T233" s="75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T233" s="3" t="s">
        <v>137</v>
      </c>
      <c r="AU233" s="3" t="s">
        <v>85</v>
      </c>
    </row>
    <row r="234" s="187" customFormat="true" ht="22.8" hidden="false" customHeight="true" outlineLevel="0" collapsed="false">
      <c r="B234" s="188"/>
      <c r="C234" s="189"/>
      <c r="D234" s="190" t="s">
        <v>74</v>
      </c>
      <c r="E234" s="232" t="s">
        <v>160</v>
      </c>
      <c r="F234" s="232" t="s">
        <v>284</v>
      </c>
      <c r="G234" s="189"/>
      <c r="H234" s="189"/>
      <c r="I234" s="192"/>
      <c r="J234" s="233" t="n">
        <f aca="false">BK234</f>
        <v>0</v>
      </c>
      <c r="K234" s="189"/>
      <c r="L234" s="194"/>
      <c r="M234" s="195"/>
      <c r="N234" s="196"/>
      <c r="O234" s="196"/>
      <c r="P234" s="197" t="n">
        <f aca="false">SUM(P235:P251)</f>
        <v>0</v>
      </c>
      <c r="Q234" s="196"/>
      <c r="R234" s="197" t="n">
        <f aca="false">SUM(R235:R251)</f>
        <v>0</v>
      </c>
      <c r="S234" s="196"/>
      <c r="T234" s="198" t="n">
        <f aca="false">SUM(T235:T251)</f>
        <v>0</v>
      </c>
      <c r="AR234" s="199" t="s">
        <v>83</v>
      </c>
      <c r="AT234" s="200" t="s">
        <v>74</v>
      </c>
      <c r="AU234" s="200" t="s">
        <v>83</v>
      </c>
      <c r="AY234" s="199" t="s">
        <v>126</v>
      </c>
      <c r="BK234" s="201" t="n">
        <f aca="false">SUM(BK235:BK251)</f>
        <v>0</v>
      </c>
    </row>
    <row r="235" s="31" customFormat="true" ht="14.4" hidden="false" customHeight="true" outlineLevel="0" collapsed="false">
      <c r="A235" s="24"/>
      <c r="B235" s="25"/>
      <c r="C235" s="202" t="s">
        <v>399</v>
      </c>
      <c r="D235" s="202" t="s">
        <v>127</v>
      </c>
      <c r="E235" s="203" t="s">
        <v>285</v>
      </c>
      <c r="F235" s="204" t="s">
        <v>286</v>
      </c>
      <c r="G235" s="205" t="s">
        <v>197</v>
      </c>
      <c r="H235" s="206" t="n">
        <v>19.125</v>
      </c>
      <c r="I235" s="207"/>
      <c r="J235" s="208" t="n">
        <f aca="false">ROUND(I235*H235,2)</f>
        <v>0</v>
      </c>
      <c r="K235" s="204" t="s">
        <v>131</v>
      </c>
      <c r="L235" s="30"/>
      <c r="M235" s="209"/>
      <c r="N235" s="210" t="s">
        <v>40</v>
      </c>
      <c r="O235" s="74"/>
      <c r="P235" s="211" t="n">
        <f aca="false">O235*H235</f>
        <v>0</v>
      </c>
      <c r="Q235" s="211" t="n">
        <v>0</v>
      </c>
      <c r="R235" s="211" t="n">
        <f aca="false">Q235*H235</f>
        <v>0</v>
      </c>
      <c r="S235" s="211" t="n">
        <v>0</v>
      </c>
      <c r="T235" s="212" t="n">
        <f aca="false">S235*H235</f>
        <v>0</v>
      </c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R235" s="213" t="s">
        <v>125</v>
      </c>
      <c r="AT235" s="213" t="s">
        <v>127</v>
      </c>
      <c r="AU235" s="213" t="s">
        <v>85</v>
      </c>
      <c r="AY235" s="3" t="s">
        <v>126</v>
      </c>
      <c r="BE235" s="214" t="n">
        <f aca="false">IF(N235="základní",J235,0)</f>
        <v>0</v>
      </c>
      <c r="BF235" s="214" t="n">
        <f aca="false">IF(N235="snížená",J235,0)</f>
        <v>0</v>
      </c>
      <c r="BG235" s="214" t="n">
        <f aca="false">IF(N235="zákl. přenesená",J235,0)</f>
        <v>0</v>
      </c>
      <c r="BH235" s="214" t="n">
        <f aca="false">IF(N235="sníž. přenesená",J235,0)</f>
        <v>0</v>
      </c>
      <c r="BI235" s="214" t="n">
        <f aca="false">IF(N235="nulová",J235,0)</f>
        <v>0</v>
      </c>
      <c r="BJ235" s="3" t="s">
        <v>83</v>
      </c>
      <c r="BK235" s="214" t="n">
        <f aca="false">ROUND(I235*H235,2)</f>
        <v>0</v>
      </c>
      <c r="BL235" s="3" t="s">
        <v>125</v>
      </c>
      <c r="BM235" s="213" t="s">
        <v>400</v>
      </c>
    </row>
    <row r="236" s="31" customFormat="true" ht="12.8" hidden="false" customHeight="false" outlineLevel="0" collapsed="false">
      <c r="A236" s="24"/>
      <c r="B236" s="25"/>
      <c r="C236" s="26"/>
      <c r="D236" s="215" t="s">
        <v>134</v>
      </c>
      <c r="E236" s="26"/>
      <c r="F236" s="216" t="s">
        <v>286</v>
      </c>
      <c r="G236" s="26"/>
      <c r="H236" s="26"/>
      <c r="I236" s="217"/>
      <c r="J236" s="26"/>
      <c r="K236" s="26"/>
      <c r="L236" s="30"/>
      <c r="M236" s="218"/>
      <c r="N236" s="219"/>
      <c r="O236" s="74"/>
      <c r="P236" s="74"/>
      <c r="Q236" s="74"/>
      <c r="R236" s="74"/>
      <c r="S236" s="74"/>
      <c r="T236" s="75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T236" s="3" t="s">
        <v>134</v>
      </c>
      <c r="AU236" s="3" t="s">
        <v>85</v>
      </c>
    </row>
    <row r="237" s="31" customFormat="true" ht="12.8" hidden="false" customHeight="false" outlineLevel="0" collapsed="false">
      <c r="A237" s="24"/>
      <c r="B237" s="25"/>
      <c r="C237" s="26"/>
      <c r="D237" s="215" t="s">
        <v>135</v>
      </c>
      <c r="E237" s="26"/>
      <c r="F237" s="220" t="s">
        <v>288</v>
      </c>
      <c r="G237" s="26"/>
      <c r="H237" s="26"/>
      <c r="I237" s="217"/>
      <c r="J237" s="26"/>
      <c r="K237" s="26"/>
      <c r="L237" s="30"/>
      <c r="M237" s="218"/>
      <c r="N237" s="219"/>
      <c r="O237" s="74"/>
      <c r="P237" s="74"/>
      <c r="Q237" s="74"/>
      <c r="R237" s="74"/>
      <c r="S237" s="74"/>
      <c r="T237" s="75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T237" s="3" t="s">
        <v>135</v>
      </c>
      <c r="AU237" s="3" t="s">
        <v>85</v>
      </c>
    </row>
    <row r="238" s="245" customFormat="true" ht="12.8" hidden="false" customHeight="false" outlineLevel="0" collapsed="false">
      <c r="B238" s="246"/>
      <c r="C238" s="247"/>
      <c r="D238" s="215" t="s">
        <v>208</v>
      </c>
      <c r="E238" s="248"/>
      <c r="F238" s="249" t="s">
        <v>328</v>
      </c>
      <c r="G238" s="247"/>
      <c r="H238" s="250" t="n">
        <v>19.125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AT238" s="256" t="s">
        <v>208</v>
      </c>
      <c r="AU238" s="256" t="s">
        <v>85</v>
      </c>
      <c r="AV238" s="245" t="s">
        <v>85</v>
      </c>
      <c r="AW238" s="245" t="s">
        <v>31</v>
      </c>
      <c r="AX238" s="245" t="s">
        <v>83</v>
      </c>
      <c r="AY238" s="256" t="s">
        <v>126</v>
      </c>
    </row>
    <row r="239" s="31" customFormat="true" ht="14.4" hidden="false" customHeight="true" outlineLevel="0" collapsed="false">
      <c r="A239" s="24"/>
      <c r="B239" s="25"/>
      <c r="C239" s="202" t="s">
        <v>401</v>
      </c>
      <c r="D239" s="202" t="s">
        <v>127</v>
      </c>
      <c r="E239" s="203" t="s">
        <v>402</v>
      </c>
      <c r="F239" s="204" t="s">
        <v>403</v>
      </c>
      <c r="G239" s="205" t="s">
        <v>204</v>
      </c>
      <c r="H239" s="206" t="n">
        <v>875</v>
      </c>
      <c r="I239" s="207"/>
      <c r="J239" s="208" t="n">
        <f aca="false">ROUND(I239*H239,2)</f>
        <v>0</v>
      </c>
      <c r="K239" s="204" t="s">
        <v>131</v>
      </c>
      <c r="L239" s="30"/>
      <c r="M239" s="209"/>
      <c r="N239" s="210" t="s">
        <v>40</v>
      </c>
      <c r="O239" s="74"/>
      <c r="P239" s="211" t="n">
        <f aca="false">O239*H239</f>
        <v>0</v>
      </c>
      <c r="Q239" s="211" t="n">
        <v>0</v>
      </c>
      <c r="R239" s="211" t="n">
        <f aca="false">Q239*H239</f>
        <v>0</v>
      </c>
      <c r="S239" s="211" t="n">
        <v>0</v>
      </c>
      <c r="T239" s="212" t="n">
        <f aca="false">S239*H239</f>
        <v>0</v>
      </c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R239" s="213" t="s">
        <v>125</v>
      </c>
      <c r="AT239" s="213" t="s">
        <v>127</v>
      </c>
      <c r="AU239" s="213" t="s">
        <v>85</v>
      </c>
      <c r="AY239" s="3" t="s">
        <v>126</v>
      </c>
      <c r="BE239" s="214" t="n">
        <f aca="false">IF(N239="základní",J239,0)</f>
        <v>0</v>
      </c>
      <c r="BF239" s="214" t="n">
        <f aca="false">IF(N239="snížená",J239,0)</f>
        <v>0</v>
      </c>
      <c r="BG239" s="214" t="n">
        <f aca="false">IF(N239="zákl. přenesená",J239,0)</f>
        <v>0</v>
      </c>
      <c r="BH239" s="214" t="n">
        <f aca="false">IF(N239="sníž. přenesená",J239,0)</f>
        <v>0</v>
      </c>
      <c r="BI239" s="214" t="n">
        <f aca="false">IF(N239="nulová",J239,0)</f>
        <v>0</v>
      </c>
      <c r="BJ239" s="3" t="s">
        <v>83</v>
      </c>
      <c r="BK239" s="214" t="n">
        <f aca="false">ROUND(I239*H239,2)</f>
        <v>0</v>
      </c>
      <c r="BL239" s="3" t="s">
        <v>125</v>
      </c>
      <c r="BM239" s="213" t="s">
        <v>404</v>
      </c>
    </row>
    <row r="240" s="31" customFormat="true" ht="12.8" hidden="false" customHeight="false" outlineLevel="0" collapsed="false">
      <c r="A240" s="24"/>
      <c r="B240" s="25"/>
      <c r="C240" s="26"/>
      <c r="D240" s="215" t="s">
        <v>134</v>
      </c>
      <c r="E240" s="26"/>
      <c r="F240" s="216" t="s">
        <v>403</v>
      </c>
      <c r="G240" s="26"/>
      <c r="H240" s="26"/>
      <c r="I240" s="217"/>
      <c r="J240" s="26"/>
      <c r="K240" s="26"/>
      <c r="L240" s="30"/>
      <c r="M240" s="218"/>
      <c r="N240" s="219"/>
      <c r="O240" s="74"/>
      <c r="P240" s="74"/>
      <c r="Q240" s="74"/>
      <c r="R240" s="74"/>
      <c r="S240" s="74"/>
      <c r="T240" s="75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T240" s="3" t="s">
        <v>134</v>
      </c>
      <c r="AU240" s="3" t="s">
        <v>85</v>
      </c>
    </row>
    <row r="241" s="31" customFormat="true" ht="12.8" hidden="false" customHeight="false" outlineLevel="0" collapsed="false">
      <c r="A241" s="24"/>
      <c r="B241" s="25"/>
      <c r="C241" s="26"/>
      <c r="D241" s="215" t="s">
        <v>135</v>
      </c>
      <c r="E241" s="26"/>
      <c r="F241" s="220" t="s">
        <v>405</v>
      </c>
      <c r="G241" s="26"/>
      <c r="H241" s="26"/>
      <c r="I241" s="217"/>
      <c r="J241" s="26"/>
      <c r="K241" s="26"/>
      <c r="L241" s="30"/>
      <c r="M241" s="218"/>
      <c r="N241" s="219"/>
      <c r="O241" s="74"/>
      <c r="P241" s="74"/>
      <c r="Q241" s="74"/>
      <c r="R241" s="74"/>
      <c r="S241" s="74"/>
      <c r="T241" s="75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T241" s="3" t="s">
        <v>135</v>
      </c>
      <c r="AU241" s="3" t="s">
        <v>85</v>
      </c>
    </row>
    <row r="242" s="245" customFormat="true" ht="12.8" hidden="false" customHeight="false" outlineLevel="0" collapsed="false">
      <c r="B242" s="246"/>
      <c r="C242" s="247"/>
      <c r="D242" s="215" t="s">
        <v>208</v>
      </c>
      <c r="E242" s="248"/>
      <c r="F242" s="249" t="s">
        <v>406</v>
      </c>
      <c r="G242" s="247"/>
      <c r="H242" s="250" t="n">
        <v>875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AT242" s="256" t="s">
        <v>208</v>
      </c>
      <c r="AU242" s="256" t="s">
        <v>85</v>
      </c>
      <c r="AV242" s="245" t="s">
        <v>85</v>
      </c>
      <c r="AW242" s="245" t="s">
        <v>31</v>
      </c>
      <c r="AX242" s="245" t="s">
        <v>83</v>
      </c>
      <c r="AY242" s="256" t="s">
        <v>126</v>
      </c>
    </row>
    <row r="243" s="31" customFormat="true" ht="14.4" hidden="false" customHeight="true" outlineLevel="0" collapsed="false">
      <c r="A243" s="24"/>
      <c r="B243" s="25"/>
      <c r="C243" s="202" t="s">
        <v>407</v>
      </c>
      <c r="D243" s="202" t="s">
        <v>127</v>
      </c>
      <c r="E243" s="203" t="s">
        <v>408</v>
      </c>
      <c r="F243" s="204" t="s">
        <v>409</v>
      </c>
      <c r="G243" s="205" t="s">
        <v>204</v>
      </c>
      <c r="H243" s="206" t="n">
        <v>437.5</v>
      </c>
      <c r="I243" s="207"/>
      <c r="J243" s="208" t="n">
        <f aca="false">ROUND(I243*H243,2)</f>
        <v>0</v>
      </c>
      <c r="K243" s="204" t="s">
        <v>131</v>
      </c>
      <c r="L243" s="30"/>
      <c r="M243" s="209"/>
      <c r="N243" s="210" t="s">
        <v>40</v>
      </c>
      <c r="O243" s="74"/>
      <c r="P243" s="211" t="n">
        <f aca="false">O243*H243</f>
        <v>0</v>
      </c>
      <c r="Q243" s="211" t="n">
        <v>0</v>
      </c>
      <c r="R243" s="211" t="n">
        <f aca="false">Q243*H243</f>
        <v>0</v>
      </c>
      <c r="S243" s="211" t="n">
        <v>0</v>
      </c>
      <c r="T243" s="212" t="n">
        <f aca="false">S243*H243</f>
        <v>0</v>
      </c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R243" s="213" t="s">
        <v>125</v>
      </c>
      <c r="AT243" s="213" t="s">
        <v>127</v>
      </c>
      <c r="AU243" s="213" t="s">
        <v>85</v>
      </c>
      <c r="AY243" s="3" t="s">
        <v>126</v>
      </c>
      <c r="BE243" s="214" t="n">
        <f aca="false">IF(N243="základní",J243,0)</f>
        <v>0</v>
      </c>
      <c r="BF243" s="214" t="n">
        <f aca="false">IF(N243="snížená",J243,0)</f>
        <v>0</v>
      </c>
      <c r="BG243" s="214" t="n">
        <f aca="false">IF(N243="zákl. přenesená",J243,0)</f>
        <v>0</v>
      </c>
      <c r="BH243" s="214" t="n">
        <f aca="false">IF(N243="sníž. přenesená",J243,0)</f>
        <v>0</v>
      </c>
      <c r="BI243" s="214" t="n">
        <f aca="false">IF(N243="nulová",J243,0)</f>
        <v>0</v>
      </c>
      <c r="BJ243" s="3" t="s">
        <v>83</v>
      </c>
      <c r="BK243" s="214" t="n">
        <f aca="false">ROUND(I243*H243,2)</f>
        <v>0</v>
      </c>
      <c r="BL243" s="3" t="s">
        <v>125</v>
      </c>
      <c r="BM243" s="213" t="s">
        <v>410</v>
      </c>
    </row>
    <row r="244" s="31" customFormat="true" ht="12.8" hidden="false" customHeight="false" outlineLevel="0" collapsed="false">
      <c r="A244" s="24"/>
      <c r="B244" s="25"/>
      <c r="C244" s="26"/>
      <c r="D244" s="215" t="s">
        <v>134</v>
      </c>
      <c r="E244" s="26"/>
      <c r="F244" s="216" t="s">
        <v>409</v>
      </c>
      <c r="G244" s="26"/>
      <c r="H244" s="26"/>
      <c r="I244" s="217"/>
      <c r="J244" s="26"/>
      <c r="K244" s="26"/>
      <c r="L244" s="30"/>
      <c r="M244" s="218"/>
      <c r="N244" s="219"/>
      <c r="O244" s="74"/>
      <c r="P244" s="74"/>
      <c r="Q244" s="74"/>
      <c r="R244" s="74"/>
      <c r="S244" s="74"/>
      <c r="T244" s="75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T244" s="3" t="s">
        <v>134</v>
      </c>
      <c r="AU244" s="3" t="s">
        <v>85</v>
      </c>
    </row>
    <row r="245" s="31" customFormat="true" ht="12.8" hidden="false" customHeight="false" outlineLevel="0" collapsed="false">
      <c r="A245" s="24"/>
      <c r="B245" s="25"/>
      <c r="C245" s="26"/>
      <c r="D245" s="215" t="s">
        <v>135</v>
      </c>
      <c r="E245" s="26"/>
      <c r="F245" s="220" t="s">
        <v>411</v>
      </c>
      <c r="G245" s="26"/>
      <c r="H245" s="26"/>
      <c r="I245" s="217"/>
      <c r="J245" s="26"/>
      <c r="K245" s="26"/>
      <c r="L245" s="30"/>
      <c r="M245" s="218"/>
      <c r="N245" s="219"/>
      <c r="O245" s="74"/>
      <c r="P245" s="74"/>
      <c r="Q245" s="74"/>
      <c r="R245" s="74"/>
      <c r="S245" s="74"/>
      <c r="T245" s="75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T245" s="3" t="s">
        <v>135</v>
      </c>
      <c r="AU245" s="3" t="s">
        <v>85</v>
      </c>
    </row>
    <row r="246" s="245" customFormat="true" ht="12.8" hidden="false" customHeight="false" outlineLevel="0" collapsed="false">
      <c r="B246" s="246"/>
      <c r="C246" s="247"/>
      <c r="D246" s="215" t="s">
        <v>208</v>
      </c>
      <c r="E246" s="248"/>
      <c r="F246" s="249" t="s">
        <v>412</v>
      </c>
      <c r="G246" s="247"/>
      <c r="H246" s="250" t="n">
        <v>437.5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208</v>
      </c>
      <c r="AU246" s="256" t="s">
        <v>85</v>
      </c>
      <c r="AV246" s="245" t="s">
        <v>85</v>
      </c>
      <c r="AW246" s="245" t="s">
        <v>31</v>
      </c>
      <c r="AX246" s="245" t="s">
        <v>83</v>
      </c>
      <c r="AY246" s="256" t="s">
        <v>126</v>
      </c>
    </row>
    <row r="247" s="31" customFormat="true" ht="14.4" hidden="false" customHeight="true" outlineLevel="0" collapsed="false">
      <c r="A247" s="24"/>
      <c r="B247" s="25"/>
      <c r="C247" s="202" t="s">
        <v>413</v>
      </c>
      <c r="D247" s="202" t="s">
        <v>127</v>
      </c>
      <c r="E247" s="203" t="s">
        <v>414</v>
      </c>
      <c r="F247" s="204" t="s">
        <v>415</v>
      </c>
      <c r="G247" s="205" t="s">
        <v>197</v>
      </c>
      <c r="H247" s="206" t="n">
        <v>17.5</v>
      </c>
      <c r="I247" s="207"/>
      <c r="J247" s="208" t="n">
        <f aca="false">ROUND(I247*H247,2)</f>
        <v>0</v>
      </c>
      <c r="K247" s="204" t="s">
        <v>131</v>
      </c>
      <c r="L247" s="30"/>
      <c r="M247" s="209"/>
      <c r="N247" s="210" t="s">
        <v>40</v>
      </c>
      <c r="O247" s="74"/>
      <c r="P247" s="211" t="n">
        <f aca="false">O247*H247</f>
        <v>0</v>
      </c>
      <c r="Q247" s="211" t="n">
        <v>0</v>
      </c>
      <c r="R247" s="211" t="n">
        <f aca="false">Q247*H247</f>
        <v>0</v>
      </c>
      <c r="S247" s="211" t="n">
        <v>0</v>
      </c>
      <c r="T247" s="212" t="n">
        <f aca="false">S247*H247</f>
        <v>0</v>
      </c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R247" s="213" t="s">
        <v>125</v>
      </c>
      <c r="AT247" s="213" t="s">
        <v>127</v>
      </c>
      <c r="AU247" s="213" t="s">
        <v>85</v>
      </c>
      <c r="AY247" s="3" t="s">
        <v>126</v>
      </c>
      <c r="BE247" s="214" t="n">
        <f aca="false">IF(N247="základní",J247,0)</f>
        <v>0</v>
      </c>
      <c r="BF247" s="214" t="n">
        <f aca="false">IF(N247="snížená",J247,0)</f>
        <v>0</v>
      </c>
      <c r="BG247" s="214" t="n">
        <f aca="false">IF(N247="zákl. přenesená",J247,0)</f>
        <v>0</v>
      </c>
      <c r="BH247" s="214" t="n">
        <f aca="false">IF(N247="sníž. přenesená",J247,0)</f>
        <v>0</v>
      </c>
      <c r="BI247" s="214" t="n">
        <f aca="false">IF(N247="nulová",J247,0)</f>
        <v>0</v>
      </c>
      <c r="BJ247" s="3" t="s">
        <v>83</v>
      </c>
      <c r="BK247" s="214" t="n">
        <f aca="false">ROUND(I247*H247,2)</f>
        <v>0</v>
      </c>
      <c r="BL247" s="3" t="s">
        <v>125</v>
      </c>
      <c r="BM247" s="213" t="s">
        <v>416</v>
      </c>
    </row>
    <row r="248" s="31" customFormat="true" ht="12.8" hidden="false" customHeight="false" outlineLevel="0" collapsed="false">
      <c r="A248" s="24"/>
      <c r="B248" s="25"/>
      <c r="C248" s="26"/>
      <c r="D248" s="215" t="s">
        <v>134</v>
      </c>
      <c r="E248" s="26"/>
      <c r="F248" s="216" t="s">
        <v>415</v>
      </c>
      <c r="G248" s="26"/>
      <c r="H248" s="26"/>
      <c r="I248" s="217"/>
      <c r="J248" s="26"/>
      <c r="K248" s="26"/>
      <c r="L248" s="30"/>
      <c r="M248" s="218"/>
      <c r="N248" s="219"/>
      <c r="O248" s="74"/>
      <c r="P248" s="74"/>
      <c r="Q248" s="74"/>
      <c r="R248" s="74"/>
      <c r="S248" s="74"/>
      <c r="T248" s="75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T248" s="3" t="s">
        <v>134</v>
      </c>
      <c r="AU248" s="3" t="s">
        <v>85</v>
      </c>
    </row>
    <row r="249" s="31" customFormat="true" ht="12.8" hidden="false" customHeight="false" outlineLevel="0" collapsed="false">
      <c r="A249" s="24"/>
      <c r="B249" s="25"/>
      <c r="C249" s="26"/>
      <c r="D249" s="215" t="s">
        <v>135</v>
      </c>
      <c r="E249" s="26"/>
      <c r="F249" s="220" t="s">
        <v>411</v>
      </c>
      <c r="G249" s="26"/>
      <c r="H249" s="26"/>
      <c r="I249" s="217"/>
      <c r="J249" s="26"/>
      <c r="K249" s="26"/>
      <c r="L249" s="30"/>
      <c r="M249" s="218"/>
      <c r="N249" s="219"/>
      <c r="O249" s="74"/>
      <c r="P249" s="74"/>
      <c r="Q249" s="74"/>
      <c r="R249" s="74"/>
      <c r="S249" s="74"/>
      <c r="T249" s="75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T249" s="3" t="s">
        <v>135</v>
      </c>
      <c r="AU249" s="3" t="s">
        <v>85</v>
      </c>
    </row>
    <row r="250" s="31" customFormat="true" ht="12.8" hidden="false" customHeight="false" outlineLevel="0" collapsed="false">
      <c r="A250" s="24"/>
      <c r="B250" s="25"/>
      <c r="C250" s="26"/>
      <c r="D250" s="215" t="s">
        <v>137</v>
      </c>
      <c r="E250" s="26"/>
      <c r="F250" s="220" t="s">
        <v>417</v>
      </c>
      <c r="G250" s="26"/>
      <c r="H250" s="26"/>
      <c r="I250" s="217"/>
      <c r="J250" s="26"/>
      <c r="K250" s="26"/>
      <c r="L250" s="30"/>
      <c r="M250" s="218"/>
      <c r="N250" s="219"/>
      <c r="O250" s="74"/>
      <c r="P250" s="74"/>
      <c r="Q250" s="74"/>
      <c r="R250" s="74"/>
      <c r="S250" s="74"/>
      <c r="T250" s="75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T250" s="3" t="s">
        <v>137</v>
      </c>
      <c r="AU250" s="3" t="s">
        <v>85</v>
      </c>
    </row>
    <row r="251" s="245" customFormat="true" ht="12.8" hidden="false" customHeight="false" outlineLevel="0" collapsed="false">
      <c r="B251" s="246"/>
      <c r="C251" s="247"/>
      <c r="D251" s="215" t="s">
        <v>208</v>
      </c>
      <c r="E251" s="248"/>
      <c r="F251" s="249" t="s">
        <v>418</v>
      </c>
      <c r="G251" s="247"/>
      <c r="H251" s="250" t="n">
        <v>17.5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AT251" s="256" t="s">
        <v>208</v>
      </c>
      <c r="AU251" s="256" t="s">
        <v>85</v>
      </c>
      <c r="AV251" s="245" t="s">
        <v>85</v>
      </c>
      <c r="AW251" s="245" t="s">
        <v>31</v>
      </c>
      <c r="AX251" s="245" t="s">
        <v>83</v>
      </c>
      <c r="AY251" s="256" t="s">
        <v>126</v>
      </c>
    </row>
    <row r="252" s="187" customFormat="true" ht="22.8" hidden="false" customHeight="true" outlineLevel="0" collapsed="false">
      <c r="B252" s="188"/>
      <c r="C252" s="189"/>
      <c r="D252" s="190" t="s">
        <v>74</v>
      </c>
      <c r="E252" s="232" t="s">
        <v>173</v>
      </c>
      <c r="F252" s="232" t="s">
        <v>419</v>
      </c>
      <c r="G252" s="189"/>
      <c r="H252" s="189"/>
      <c r="I252" s="192"/>
      <c r="J252" s="233" t="n">
        <f aca="false">BK252</f>
        <v>0</v>
      </c>
      <c r="K252" s="189"/>
      <c r="L252" s="194"/>
      <c r="M252" s="195"/>
      <c r="N252" s="196"/>
      <c r="O252" s="196"/>
      <c r="P252" s="197" t="n">
        <f aca="false">SUM(P253:P257)</f>
        <v>0</v>
      </c>
      <c r="Q252" s="196"/>
      <c r="R252" s="197" t="n">
        <f aca="false">SUM(R253:R257)</f>
        <v>0</v>
      </c>
      <c r="S252" s="196"/>
      <c r="T252" s="198" t="n">
        <f aca="false">SUM(T253:T257)</f>
        <v>0</v>
      </c>
      <c r="AR252" s="199" t="s">
        <v>83</v>
      </c>
      <c r="AT252" s="200" t="s">
        <v>74</v>
      </c>
      <c r="AU252" s="200" t="s">
        <v>83</v>
      </c>
      <c r="AY252" s="199" t="s">
        <v>126</v>
      </c>
      <c r="BK252" s="201" t="n">
        <f aca="false">SUM(BK253:BK257)</f>
        <v>0</v>
      </c>
    </row>
    <row r="253" s="31" customFormat="true" ht="14.4" hidden="false" customHeight="true" outlineLevel="0" collapsed="false">
      <c r="A253" s="24"/>
      <c r="B253" s="25"/>
      <c r="C253" s="202" t="s">
        <v>420</v>
      </c>
      <c r="D253" s="202" t="s">
        <v>127</v>
      </c>
      <c r="E253" s="203" t="s">
        <v>421</v>
      </c>
      <c r="F253" s="204" t="s">
        <v>422</v>
      </c>
      <c r="G253" s="205" t="s">
        <v>266</v>
      </c>
      <c r="H253" s="206" t="n">
        <v>57</v>
      </c>
      <c r="I253" s="207"/>
      <c r="J253" s="208" t="n">
        <f aca="false">ROUND(I253*H253,2)</f>
        <v>0</v>
      </c>
      <c r="K253" s="204" t="s">
        <v>131</v>
      </c>
      <c r="L253" s="30"/>
      <c r="M253" s="209"/>
      <c r="N253" s="210" t="s">
        <v>40</v>
      </c>
      <c r="O253" s="74"/>
      <c r="P253" s="211" t="n">
        <f aca="false">O253*H253</f>
        <v>0</v>
      </c>
      <c r="Q253" s="211" t="n">
        <v>0</v>
      </c>
      <c r="R253" s="211" t="n">
        <f aca="false">Q253*H253</f>
        <v>0</v>
      </c>
      <c r="S253" s="211" t="n">
        <v>0</v>
      </c>
      <c r="T253" s="212" t="n">
        <f aca="false">S253*H253</f>
        <v>0</v>
      </c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R253" s="213" t="s">
        <v>125</v>
      </c>
      <c r="AT253" s="213" t="s">
        <v>127</v>
      </c>
      <c r="AU253" s="213" t="s">
        <v>85</v>
      </c>
      <c r="AY253" s="3" t="s">
        <v>126</v>
      </c>
      <c r="BE253" s="214" t="n">
        <f aca="false">IF(N253="základní",J253,0)</f>
        <v>0</v>
      </c>
      <c r="BF253" s="214" t="n">
        <f aca="false">IF(N253="snížená",J253,0)</f>
        <v>0</v>
      </c>
      <c r="BG253" s="214" t="n">
        <f aca="false">IF(N253="zákl. přenesená",J253,0)</f>
        <v>0</v>
      </c>
      <c r="BH253" s="214" t="n">
        <f aca="false">IF(N253="sníž. přenesená",J253,0)</f>
        <v>0</v>
      </c>
      <c r="BI253" s="214" t="n">
        <f aca="false">IF(N253="nulová",J253,0)</f>
        <v>0</v>
      </c>
      <c r="BJ253" s="3" t="s">
        <v>83</v>
      </c>
      <c r="BK253" s="214" t="n">
        <f aca="false">ROUND(I253*H253,2)</f>
        <v>0</v>
      </c>
      <c r="BL253" s="3" t="s">
        <v>125</v>
      </c>
      <c r="BM253" s="213" t="s">
        <v>423</v>
      </c>
    </row>
    <row r="254" s="31" customFormat="true" ht="12.8" hidden="false" customHeight="false" outlineLevel="0" collapsed="false">
      <c r="A254" s="24"/>
      <c r="B254" s="25"/>
      <c r="C254" s="26"/>
      <c r="D254" s="215" t="s">
        <v>134</v>
      </c>
      <c r="E254" s="26"/>
      <c r="F254" s="216" t="s">
        <v>422</v>
      </c>
      <c r="G254" s="26"/>
      <c r="H254" s="26"/>
      <c r="I254" s="217"/>
      <c r="J254" s="26"/>
      <c r="K254" s="26"/>
      <c r="L254" s="30"/>
      <c r="M254" s="218"/>
      <c r="N254" s="219"/>
      <c r="O254" s="74"/>
      <c r="P254" s="74"/>
      <c r="Q254" s="74"/>
      <c r="R254" s="74"/>
      <c r="S254" s="74"/>
      <c r="T254" s="75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T254" s="3" t="s">
        <v>134</v>
      </c>
      <c r="AU254" s="3" t="s">
        <v>85</v>
      </c>
    </row>
    <row r="255" s="31" customFormat="true" ht="12.8" hidden="false" customHeight="false" outlineLevel="0" collapsed="false">
      <c r="A255" s="24"/>
      <c r="B255" s="25"/>
      <c r="C255" s="26"/>
      <c r="D255" s="215" t="s">
        <v>135</v>
      </c>
      <c r="E255" s="26"/>
      <c r="F255" s="220" t="s">
        <v>424</v>
      </c>
      <c r="G255" s="26"/>
      <c r="H255" s="26"/>
      <c r="I255" s="217"/>
      <c r="J255" s="26"/>
      <c r="K255" s="26"/>
      <c r="L255" s="30"/>
      <c r="M255" s="218"/>
      <c r="N255" s="219"/>
      <c r="O255" s="74"/>
      <c r="P255" s="74"/>
      <c r="Q255" s="74"/>
      <c r="R255" s="74"/>
      <c r="S255" s="74"/>
      <c r="T255" s="75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T255" s="3" t="s">
        <v>135</v>
      </c>
      <c r="AU255" s="3" t="s">
        <v>85</v>
      </c>
    </row>
    <row r="256" s="31" customFormat="true" ht="12.8" hidden="false" customHeight="false" outlineLevel="0" collapsed="false">
      <c r="A256" s="24"/>
      <c r="B256" s="25"/>
      <c r="C256" s="26"/>
      <c r="D256" s="215" t="s">
        <v>137</v>
      </c>
      <c r="E256" s="26"/>
      <c r="F256" s="220" t="s">
        <v>425</v>
      </c>
      <c r="G256" s="26"/>
      <c r="H256" s="26"/>
      <c r="I256" s="217"/>
      <c r="J256" s="26"/>
      <c r="K256" s="26"/>
      <c r="L256" s="30"/>
      <c r="M256" s="218"/>
      <c r="N256" s="219"/>
      <c r="O256" s="74"/>
      <c r="P256" s="74"/>
      <c r="Q256" s="74"/>
      <c r="R256" s="74"/>
      <c r="S256" s="74"/>
      <c r="T256" s="75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T256" s="3" t="s">
        <v>137</v>
      </c>
      <c r="AU256" s="3" t="s">
        <v>85</v>
      </c>
    </row>
    <row r="257" s="245" customFormat="true" ht="12.8" hidden="false" customHeight="false" outlineLevel="0" collapsed="false">
      <c r="B257" s="246"/>
      <c r="C257" s="247"/>
      <c r="D257" s="215" t="s">
        <v>208</v>
      </c>
      <c r="E257" s="248"/>
      <c r="F257" s="249" t="s">
        <v>426</v>
      </c>
      <c r="G257" s="247"/>
      <c r="H257" s="250" t="n">
        <v>57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AT257" s="256" t="s">
        <v>208</v>
      </c>
      <c r="AU257" s="256" t="s">
        <v>85</v>
      </c>
      <c r="AV257" s="245" t="s">
        <v>85</v>
      </c>
      <c r="AW257" s="245" t="s">
        <v>31</v>
      </c>
      <c r="AX257" s="245" t="s">
        <v>83</v>
      </c>
      <c r="AY257" s="256" t="s">
        <v>126</v>
      </c>
    </row>
    <row r="258" s="187" customFormat="true" ht="22.8" hidden="false" customHeight="true" outlineLevel="0" collapsed="false">
      <c r="B258" s="188"/>
      <c r="C258" s="189"/>
      <c r="D258" s="190" t="s">
        <v>74</v>
      </c>
      <c r="E258" s="232" t="s">
        <v>180</v>
      </c>
      <c r="F258" s="232" t="s">
        <v>427</v>
      </c>
      <c r="G258" s="189"/>
      <c r="H258" s="189"/>
      <c r="I258" s="192"/>
      <c r="J258" s="233" t="n">
        <f aca="false">BK258</f>
        <v>0</v>
      </c>
      <c r="K258" s="189"/>
      <c r="L258" s="194"/>
      <c r="M258" s="195"/>
      <c r="N258" s="196"/>
      <c r="O258" s="196"/>
      <c r="P258" s="197" t="n">
        <f aca="false">SUM(P259:P271)</f>
        <v>0</v>
      </c>
      <c r="Q258" s="196"/>
      <c r="R258" s="197" t="n">
        <f aca="false">SUM(R259:R271)</f>
        <v>0</v>
      </c>
      <c r="S258" s="196"/>
      <c r="T258" s="198" t="n">
        <f aca="false">SUM(T259:T271)</f>
        <v>0</v>
      </c>
      <c r="AR258" s="199" t="s">
        <v>83</v>
      </c>
      <c r="AT258" s="200" t="s">
        <v>74</v>
      </c>
      <c r="AU258" s="200" t="s">
        <v>83</v>
      </c>
      <c r="AY258" s="199" t="s">
        <v>126</v>
      </c>
      <c r="BK258" s="201" t="n">
        <f aca="false">SUM(BK259:BK271)</f>
        <v>0</v>
      </c>
    </row>
    <row r="259" s="31" customFormat="true" ht="14.4" hidden="false" customHeight="true" outlineLevel="0" collapsed="false">
      <c r="A259" s="24"/>
      <c r="B259" s="25"/>
      <c r="C259" s="202" t="s">
        <v>428</v>
      </c>
      <c r="D259" s="202" t="s">
        <v>127</v>
      </c>
      <c r="E259" s="203" t="s">
        <v>429</v>
      </c>
      <c r="F259" s="204" t="s">
        <v>430</v>
      </c>
      <c r="G259" s="205" t="s">
        <v>266</v>
      </c>
      <c r="H259" s="206" t="n">
        <v>80</v>
      </c>
      <c r="I259" s="207"/>
      <c r="J259" s="208" t="n">
        <f aca="false">ROUND(I259*H259,2)</f>
        <v>0</v>
      </c>
      <c r="K259" s="204" t="s">
        <v>131</v>
      </c>
      <c r="L259" s="30"/>
      <c r="M259" s="209"/>
      <c r="N259" s="210" t="s">
        <v>40</v>
      </c>
      <c r="O259" s="74"/>
      <c r="P259" s="211" t="n">
        <f aca="false">O259*H259</f>
        <v>0</v>
      </c>
      <c r="Q259" s="211" t="n">
        <v>0</v>
      </c>
      <c r="R259" s="211" t="n">
        <f aca="false">Q259*H259</f>
        <v>0</v>
      </c>
      <c r="S259" s="211" t="n">
        <v>0</v>
      </c>
      <c r="T259" s="212" t="n">
        <f aca="false">S259*H259</f>
        <v>0</v>
      </c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R259" s="213" t="s">
        <v>125</v>
      </c>
      <c r="AT259" s="213" t="s">
        <v>127</v>
      </c>
      <c r="AU259" s="213" t="s">
        <v>85</v>
      </c>
      <c r="AY259" s="3" t="s">
        <v>126</v>
      </c>
      <c r="BE259" s="214" t="n">
        <f aca="false">IF(N259="základní",J259,0)</f>
        <v>0</v>
      </c>
      <c r="BF259" s="214" t="n">
        <f aca="false">IF(N259="snížená",J259,0)</f>
        <v>0</v>
      </c>
      <c r="BG259" s="214" t="n">
        <f aca="false">IF(N259="zákl. přenesená",J259,0)</f>
        <v>0</v>
      </c>
      <c r="BH259" s="214" t="n">
        <f aca="false">IF(N259="sníž. přenesená",J259,0)</f>
        <v>0</v>
      </c>
      <c r="BI259" s="214" t="n">
        <f aca="false">IF(N259="nulová",J259,0)</f>
        <v>0</v>
      </c>
      <c r="BJ259" s="3" t="s">
        <v>83</v>
      </c>
      <c r="BK259" s="214" t="n">
        <f aca="false">ROUND(I259*H259,2)</f>
        <v>0</v>
      </c>
      <c r="BL259" s="3" t="s">
        <v>125</v>
      </c>
      <c r="BM259" s="213" t="s">
        <v>431</v>
      </c>
    </row>
    <row r="260" s="31" customFormat="true" ht="12.8" hidden="false" customHeight="false" outlineLevel="0" collapsed="false">
      <c r="A260" s="24"/>
      <c r="B260" s="25"/>
      <c r="C260" s="26"/>
      <c r="D260" s="215" t="s">
        <v>134</v>
      </c>
      <c r="E260" s="26"/>
      <c r="F260" s="216" t="s">
        <v>430</v>
      </c>
      <c r="G260" s="26"/>
      <c r="H260" s="26"/>
      <c r="I260" s="217"/>
      <c r="J260" s="26"/>
      <c r="K260" s="26"/>
      <c r="L260" s="30"/>
      <c r="M260" s="218"/>
      <c r="N260" s="219"/>
      <c r="O260" s="74"/>
      <c r="P260" s="74"/>
      <c r="Q260" s="74"/>
      <c r="R260" s="74"/>
      <c r="S260" s="74"/>
      <c r="T260" s="75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T260" s="3" t="s">
        <v>134</v>
      </c>
      <c r="AU260" s="3" t="s">
        <v>85</v>
      </c>
    </row>
    <row r="261" s="31" customFormat="true" ht="12.8" hidden="false" customHeight="false" outlineLevel="0" collapsed="false">
      <c r="A261" s="24"/>
      <c r="B261" s="25"/>
      <c r="C261" s="26"/>
      <c r="D261" s="215" t="s">
        <v>135</v>
      </c>
      <c r="E261" s="26"/>
      <c r="F261" s="220" t="s">
        <v>432</v>
      </c>
      <c r="G261" s="26"/>
      <c r="H261" s="26"/>
      <c r="I261" s="217"/>
      <c r="J261" s="26"/>
      <c r="K261" s="26"/>
      <c r="L261" s="30"/>
      <c r="M261" s="218"/>
      <c r="N261" s="219"/>
      <c r="O261" s="74"/>
      <c r="P261" s="74"/>
      <c r="Q261" s="74"/>
      <c r="R261" s="74"/>
      <c r="S261" s="74"/>
      <c r="T261" s="75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T261" s="3" t="s">
        <v>135</v>
      </c>
      <c r="AU261" s="3" t="s">
        <v>85</v>
      </c>
    </row>
    <row r="262" s="31" customFormat="true" ht="12.8" hidden="false" customHeight="false" outlineLevel="0" collapsed="false">
      <c r="A262" s="24"/>
      <c r="B262" s="25"/>
      <c r="C262" s="26"/>
      <c r="D262" s="215" t="s">
        <v>137</v>
      </c>
      <c r="E262" s="26"/>
      <c r="F262" s="220" t="s">
        <v>433</v>
      </c>
      <c r="G262" s="26"/>
      <c r="H262" s="26"/>
      <c r="I262" s="217"/>
      <c r="J262" s="26"/>
      <c r="K262" s="26"/>
      <c r="L262" s="30"/>
      <c r="M262" s="218"/>
      <c r="N262" s="219"/>
      <c r="O262" s="74"/>
      <c r="P262" s="74"/>
      <c r="Q262" s="74"/>
      <c r="R262" s="74"/>
      <c r="S262" s="74"/>
      <c r="T262" s="75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T262" s="3" t="s">
        <v>137</v>
      </c>
      <c r="AU262" s="3" t="s">
        <v>85</v>
      </c>
    </row>
    <row r="263" s="245" customFormat="true" ht="12.8" hidden="false" customHeight="false" outlineLevel="0" collapsed="false">
      <c r="B263" s="246"/>
      <c r="C263" s="247"/>
      <c r="D263" s="215" t="s">
        <v>208</v>
      </c>
      <c r="E263" s="248"/>
      <c r="F263" s="249" t="s">
        <v>434</v>
      </c>
      <c r="G263" s="247"/>
      <c r="H263" s="250" t="n">
        <v>80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AT263" s="256" t="s">
        <v>208</v>
      </c>
      <c r="AU263" s="256" t="s">
        <v>85</v>
      </c>
      <c r="AV263" s="245" t="s">
        <v>85</v>
      </c>
      <c r="AW263" s="245" t="s">
        <v>31</v>
      </c>
      <c r="AX263" s="245" t="s">
        <v>83</v>
      </c>
      <c r="AY263" s="256" t="s">
        <v>126</v>
      </c>
    </row>
    <row r="264" s="31" customFormat="true" ht="14.4" hidden="false" customHeight="true" outlineLevel="0" collapsed="false">
      <c r="A264" s="24"/>
      <c r="B264" s="25"/>
      <c r="C264" s="202" t="s">
        <v>435</v>
      </c>
      <c r="D264" s="202" t="s">
        <v>127</v>
      </c>
      <c r="E264" s="203" t="s">
        <v>436</v>
      </c>
      <c r="F264" s="204" t="s">
        <v>437</v>
      </c>
      <c r="G264" s="205" t="s">
        <v>176</v>
      </c>
      <c r="H264" s="206" t="n">
        <v>8</v>
      </c>
      <c r="I264" s="207"/>
      <c r="J264" s="208" t="n">
        <f aca="false">ROUND(I264*H264,2)</f>
        <v>0</v>
      </c>
      <c r="K264" s="204" t="s">
        <v>131</v>
      </c>
      <c r="L264" s="30"/>
      <c r="M264" s="209"/>
      <c r="N264" s="210" t="s">
        <v>40</v>
      </c>
      <c r="O264" s="74"/>
      <c r="P264" s="211" t="n">
        <f aca="false">O264*H264</f>
        <v>0</v>
      </c>
      <c r="Q264" s="211" t="n">
        <v>0</v>
      </c>
      <c r="R264" s="211" t="n">
        <f aca="false">Q264*H264</f>
        <v>0</v>
      </c>
      <c r="S264" s="211" t="n">
        <v>0</v>
      </c>
      <c r="T264" s="212" t="n">
        <f aca="false">S264*H264</f>
        <v>0</v>
      </c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R264" s="213" t="s">
        <v>125</v>
      </c>
      <c r="AT264" s="213" t="s">
        <v>127</v>
      </c>
      <c r="AU264" s="213" t="s">
        <v>85</v>
      </c>
      <c r="AY264" s="3" t="s">
        <v>126</v>
      </c>
      <c r="BE264" s="214" t="n">
        <f aca="false">IF(N264="základní",J264,0)</f>
        <v>0</v>
      </c>
      <c r="BF264" s="214" t="n">
        <f aca="false">IF(N264="snížená",J264,0)</f>
        <v>0</v>
      </c>
      <c r="BG264" s="214" t="n">
        <f aca="false">IF(N264="zákl. přenesená",J264,0)</f>
        <v>0</v>
      </c>
      <c r="BH264" s="214" t="n">
        <f aca="false">IF(N264="sníž. přenesená",J264,0)</f>
        <v>0</v>
      </c>
      <c r="BI264" s="214" t="n">
        <f aca="false">IF(N264="nulová",J264,0)</f>
        <v>0</v>
      </c>
      <c r="BJ264" s="3" t="s">
        <v>83</v>
      </c>
      <c r="BK264" s="214" t="n">
        <f aca="false">ROUND(I264*H264,2)</f>
        <v>0</v>
      </c>
      <c r="BL264" s="3" t="s">
        <v>125</v>
      </c>
      <c r="BM264" s="213" t="s">
        <v>438</v>
      </c>
    </row>
    <row r="265" s="31" customFormat="true" ht="12.8" hidden="false" customHeight="false" outlineLevel="0" collapsed="false">
      <c r="A265" s="24"/>
      <c r="B265" s="25"/>
      <c r="C265" s="26"/>
      <c r="D265" s="215" t="s">
        <v>134</v>
      </c>
      <c r="E265" s="26"/>
      <c r="F265" s="216" t="s">
        <v>437</v>
      </c>
      <c r="G265" s="26"/>
      <c r="H265" s="26"/>
      <c r="I265" s="217"/>
      <c r="J265" s="26"/>
      <c r="K265" s="26"/>
      <c r="L265" s="30"/>
      <c r="M265" s="218"/>
      <c r="N265" s="219"/>
      <c r="O265" s="74"/>
      <c r="P265" s="74"/>
      <c r="Q265" s="74"/>
      <c r="R265" s="74"/>
      <c r="S265" s="74"/>
      <c r="T265" s="75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T265" s="3" t="s">
        <v>134</v>
      </c>
      <c r="AU265" s="3" t="s">
        <v>85</v>
      </c>
    </row>
    <row r="266" s="31" customFormat="true" ht="12.8" hidden="false" customHeight="false" outlineLevel="0" collapsed="false">
      <c r="A266" s="24"/>
      <c r="B266" s="25"/>
      <c r="C266" s="26"/>
      <c r="D266" s="215" t="s">
        <v>135</v>
      </c>
      <c r="E266" s="26"/>
      <c r="F266" s="220" t="s">
        <v>439</v>
      </c>
      <c r="G266" s="26"/>
      <c r="H266" s="26"/>
      <c r="I266" s="217"/>
      <c r="J266" s="26"/>
      <c r="K266" s="26"/>
      <c r="L266" s="30"/>
      <c r="M266" s="218"/>
      <c r="N266" s="219"/>
      <c r="O266" s="74"/>
      <c r="P266" s="74"/>
      <c r="Q266" s="74"/>
      <c r="R266" s="74"/>
      <c r="S266" s="74"/>
      <c r="T266" s="75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T266" s="3" t="s">
        <v>135</v>
      </c>
      <c r="AU266" s="3" t="s">
        <v>85</v>
      </c>
    </row>
    <row r="267" s="245" customFormat="true" ht="12.8" hidden="false" customHeight="false" outlineLevel="0" collapsed="false">
      <c r="B267" s="246"/>
      <c r="C267" s="247"/>
      <c r="D267" s="215" t="s">
        <v>208</v>
      </c>
      <c r="E267" s="248"/>
      <c r="F267" s="249" t="s">
        <v>440</v>
      </c>
      <c r="G267" s="247"/>
      <c r="H267" s="250" t="n">
        <v>8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208</v>
      </c>
      <c r="AU267" s="256" t="s">
        <v>85</v>
      </c>
      <c r="AV267" s="245" t="s">
        <v>85</v>
      </c>
      <c r="AW267" s="245" t="s">
        <v>31</v>
      </c>
      <c r="AX267" s="245" t="s">
        <v>83</v>
      </c>
      <c r="AY267" s="256" t="s">
        <v>126</v>
      </c>
    </row>
    <row r="268" s="31" customFormat="true" ht="14.4" hidden="false" customHeight="true" outlineLevel="0" collapsed="false">
      <c r="A268" s="24"/>
      <c r="B268" s="25"/>
      <c r="C268" s="202" t="s">
        <v>441</v>
      </c>
      <c r="D268" s="202" t="s">
        <v>127</v>
      </c>
      <c r="E268" s="203" t="s">
        <v>442</v>
      </c>
      <c r="F268" s="204" t="s">
        <v>443</v>
      </c>
      <c r="G268" s="205" t="s">
        <v>444</v>
      </c>
      <c r="H268" s="206" t="n">
        <v>150</v>
      </c>
      <c r="I268" s="207"/>
      <c r="J268" s="208" t="n">
        <f aca="false">ROUND(I268*H268,2)</f>
        <v>0</v>
      </c>
      <c r="K268" s="204" t="s">
        <v>131</v>
      </c>
      <c r="L268" s="30"/>
      <c r="M268" s="209"/>
      <c r="N268" s="210" t="s">
        <v>40</v>
      </c>
      <c r="O268" s="74"/>
      <c r="P268" s="211" t="n">
        <f aca="false">O268*H268</f>
        <v>0</v>
      </c>
      <c r="Q268" s="211" t="n">
        <v>0</v>
      </c>
      <c r="R268" s="211" t="n">
        <f aca="false">Q268*H268</f>
        <v>0</v>
      </c>
      <c r="S268" s="211" t="n">
        <v>0</v>
      </c>
      <c r="T268" s="212" t="n">
        <f aca="false">S268*H268</f>
        <v>0</v>
      </c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R268" s="213" t="s">
        <v>125</v>
      </c>
      <c r="AT268" s="213" t="s">
        <v>127</v>
      </c>
      <c r="AU268" s="213" t="s">
        <v>85</v>
      </c>
      <c r="AY268" s="3" t="s">
        <v>126</v>
      </c>
      <c r="BE268" s="214" t="n">
        <f aca="false">IF(N268="základní",J268,0)</f>
        <v>0</v>
      </c>
      <c r="BF268" s="214" t="n">
        <f aca="false">IF(N268="snížená",J268,0)</f>
        <v>0</v>
      </c>
      <c r="BG268" s="214" t="n">
        <f aca="false">IF(N268="zákl. přenesená",J268,0)</f>
        <v>0</v>
      </c>
      <c r="BH268" s="214" t="n">
        <f aca="false">IF(N268="sníž. přenesená",J268,0)</f>
        <v>0</v>
      </c>
      <c r="BI268" s="214" t="n">
        <f aca="false">IF(N268="nulová",J268,0)</f>
        <v>0</v>
      </c>
      <c r="BJ268" s="3" t="s">
        <v>83</v>
      </c>
      <c r="BK268" s="214" t="n">
        <f aca="false">ROUND(I268*H268,2)</f>
        <v>0</v>
      </c>
      <c r="BL268" s="3" t="s">
        <v>125</v>
      </c>
      <c r="BM268" s="213" t="s">
        <v>445</v>
      </c>
    </row>
    <row r="269" s="31" customFormat="true" ht="12.8" hidden="false" customHeight="false" outlineLevel="0" collapsed="false">
      <c r="A269" s="24"/>
      <c r="B269" s="25"/>
      <c r="C269" s="26"/>
      <c r="D269" s="215" t="s">
        <v>134</v>
      </c>
      <c r="E269" s="26"/>
      <c r="F269" s="216" t="s">
        <v>443</v>
      </c>
      <c r="G269" s="26"/>
      <c r="H269" s="26"/>
      <c r="I269" s="217"/>
      <c r="J269" s="26"/>
      <c r="K269" s="26"/>
      <c r="L269" s="30"/>
      <c r="M269" s="218"/>
      <c r="N269" s="219"/>
      <c r="O269" s="74"/>
      <c r="P269" s="74"/>
      <c r="Q269" s="74"/>
      <c r="R269" s="74"/>
      <c r="S269" s="74"/>
      <c r="T269" s="75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T269" s="3" t="s">
        <v>134</v>
      </c>
      <c r="AU269" s="3" t="s">
        <v>85</v>
      </c>
    </row>
    <row r="270" s="31" customFormat="true" ht="12.8" hidden="false" customHeight="false" outlineLevel="0" collapsed="false">
      <c r="A270" s="24"/>
      <c r="B270" s="25"/>
      <c r="C270" s="26"/>
      <c r="D270" s="215" t="s">
        <v>135</v>
      </c>
      <c r="E270" s="26"/>
      <c r="F270" s="220" t="s">
        <v>446</v>
      </c>
      <c r="G270" s="26"/>
      <c r="H270" s="26"/>
      <c r="I270" s="217"/>
      <c r="J270" s="26"/>
      <c r="K270" s="26"/>
      <c r="L270" s="30"/>
      <c r="M270" s="218"/>
      <c r="N270" s="219"/>
      <c r="O270" s="74"/>
      <c r="P270" s="74"/>
      <c r="Q270" s="74"/>
      <c r="R270" s="74"/>
      <c r="S270" s="74"/>
      <c r="T270" s="75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T270" s="3" t="s">
        <v>135</v>
      </c>
      <c r="AU270" s="3" t="s">
        <v>85</v>
      </c>
    </row>
    <row r="271" s="245" customFormat="true" ht="12.8" hidden="false" customHeight="false" outlineLevel="0" collapsed="false">
      <c r="B271" s="246"/>
      <c r="C271" s="247"/>
      <c r="D271" s="215" t="s">
        <v>208</v>
      </c>
      <c r="E271" s="248"/>
      <c r="F271" s="249" t="s">
        <v>447</v>
      </c>
      <c r="G271" s="247"/>
      <c r="H271" s="250" t="n">
        <v>150</v>
      </c>
      <c r="I271" s="251"/>
      <c r="J271" s="247"/>
      <c r="K271" s="247"/>
      <c r="L271" s="252"/>
      <c r="M271" s="257"/>
      <c r="N271" s="258"/>
      <c r="O271" s="258"/>
      <c r="P271" s="258"/>
      <c r="Q271" s="258"/>
      <c r="R271" s="258"/>
      <c r="S271" s="258"/>
      <c r="T271" s="259"/>
      <c r="AT271" s="256" t="s">
        <v>208</v>
      </c>
      <c r="AU271" s="256" t="s">
        <v>85</v>
      </c>
      <c r="AV271" s="245" t="s">
        <v>85</v>
      </c>
      <c r="AW271" s="245" t="s">
        <v>31</v>
      </c>
      <c r="AX271" s="245" t="s">
        <v>83</v>
      </c>
      <c r="AY271" s="256" t="s">
        <v>126</v>
      </c>
    </row>
    <row r="272" s="31" customFormat="true" ht="6.95" hidden="false" customHeight="true" outlineLevel="0" collapsed="false">
      <c r="A272" s="24"/>
      <c r="B272" s="52"/>
      <c r="C272" s="53"/>
      <c r="D272" s="53"/>
      <c r="E272" s="53"/>
      <c r="F272" s="53"/>
      <c r="G272" s="53"/>
      <c r="H272" s="53"/>
      <c r="I272" s="53"/>
      <c r="J272" s="53"/>
      <c r="K272" s="53"/>
      <c r="L272" s="30"/>
      <c r="M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</row>
  </sheetData>
  <sheetProtection algorithmName="SHA-512" hashValue="u1iVcw6u4O3xkGo2mf1MCOka3+P9uOdr9cqTKZbdEyr9LRmRCPOxYaB/Zq9KluybtzjkttozCoPQ6a97d4d/4Q==" saltValue="xh4ME9hIvSIYPl+FsH5m7CdKw9O5jLt6Zi0laRJTgHdnrt1XW60YIgkxMMYgCou6HMX7iSoEl+o924WkqKXwFA==" spinCount="100000" sheet="true" password="cc35" objects="true" scenarios="true" formatColumns="false" formatRows="false" autoFilter="false"/>
  <autoFilter ref="C123:K271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90"/>
  <sheetViews>
    <sheetView showFormulas="false" showGridLines="false" showRowColHeaders="true" showZeros="true" rightToLeft="false" tabSelected="false" showOutlineSymbols="true" defaultGridColor="true" view="normal" topLeftCell="A82" colorId="64" zoomScale="100" zoomScaleNormal="100" zoomScalePageLayoutView="100" workbookViewId="0">
      <selection pane="topLeft" activeCell="W141" activeCellId="0" sqref="W14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85</v>
      </c>
    </row>
    <row r="4" customFormat="false" ht="24.95" hidden="false" customHeight="true" outlineLevel="0" collapsed="false">
      <c r="B4" s="6"/>
      <c r="D4" s="122" t="s">
        <v>101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II/116 před obcí Karlštejn, nestabilní skalní masiv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102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448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/>
      <c r="G11" s="24"/>
      <c r="H11" s="24"/>
      <c r="I11" s="124" t="s">
        <v>18</v>
      </c>
      <c r="J11" s="127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18. 5. 2021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/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25</v>
      </c>
      <c r="F15" s="24"/>
      <c r="G15" s="24"/>
      <c r="H15" s="24"/>
      <c r="I15" s="124" t="s">
        <v>26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27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26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29</v>
      </c>
      <c r="E20" s="24"/>
      <c r="F20" s="24"/>
      <c r="G20" s="24"/>
      <c r="H20" s="24"/>
      <c r="I20" s="124" t="s">
        <v>24</v>
      </c>
      <c r="J20" s="127"/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30</v>
      </c>
      <c r="F21" s="24"/>
      <c r="G21" s="24"/>
      <c r="H21" s="24"/>
      <c r="I21" s="124" t="s">
        <v>26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32</v>
      </c>
      <c r="E23" s="24"/>
      <c r="F23" s="24"/>
      <c r="G23" s="24"/>
      <c r="H23" s="24"/>
      <c r="I23" s="124" t="s">
        <v>24</v>
      </c>
      <c r="J23" s="127"/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33</v>
      </c>
      <c r="F24" s="24"/>
      <c r="G24" s="24"/>
      <c r="H24" s="24"/>
      <c r="I24" s="124" t="s">
        <v>26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34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35</v>
      </c>
      <c r="E30" s="24"/>
      <c r="F30" s="24"/>
      <c r="G30" s="24"/>
      <c r="H30" s="24"/>
      <c r="I30" s="24"/>
      <c r="J30" s="137" t="n">
        <f aca="false">ROUND(J122,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37</v>
      </c>
      <c r="G32" s="24"/>
      <c r="H32" s="24"/>
      <c r="I32" s="138" t="s">
        <v>36</v>
      </c>
      <c r="J32" s="138" t="s">
        <v>38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39</v>
      </c>
      <c r="E33" s="124" t="s">
        <v>40</v>
      </c>
      <c r="F33" s="140" t="n">
        <f aca="false">ROUND((SUM(BE122:BE289)),  2)</f>
        <v>0</v>
      </c>
      <c r="G33" s="24"/>
      <c r="H33" s="24"/>
      <c r="I33" s="141" t="n">
        <v>0.21</v>
      </c>
      <c r="J33" s="140" t="n">
        <f aca="false">ROUND(((SUM(BE122:BE289))*I33),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41</v>
      </c>
      <c r="F34" s="140" t="n">
        <f aca="false">ROUND((SUM(BF122:BF289)),  2)</f>
        <v>0</v>
      </c>
      <c r="G34" s="24"/>
      <c r="H34" s="24"/>
      <c r="I34" s="141" t="n">
        <v>0.15</v>
      </c>
      <c r="J34" s="140" t="n">
        <f aca="false">ROUND(((SUM(BF122:BF289))*I34),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42</v>
      </c>
      <c r="F35" s="140" t="n">
        <f aca="false">ROUND((SUM(BG122:BG289)),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43</v>
      </c>
      <c r="F36" s="140" t="n">
        <f aca="false">ROUND((SUM(BH122:BH289)),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44</v>
      </c>
      <c r="F37" s="140" t="n">
        <f aca="false">ROUND((SUM(BI122:BI289)),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4"/>
      <c r="J39" s="147" t="n">
        <f aca="false">SUM(J30:J37)</f>
        <v>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48</v>
      </c>
      <c r="E50" s="150"/>
      <c r="F50" s="150"/>
      <c r="G50" s="149" t="s">
        <v>49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50</v>
      </c>
      <c r="E61" s="152"/>
      <c r="F61" s="153" t="s">
        <v>51</v>
      </c>
      <c r="G61" s="151" t="s">
        <v>50</v>
      </c>
      <c r="H61" s="152"/>
      <c r="I61" s="152"/>
      <c r="J61" s="154" t="s">
        <v>51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52</v>
      </c>
      <c r="E65" s="155"/>
      <c r="F65" s="155"/>
      <c r="G65" s="149" t="s">
        <v>53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50</v>
      </c>
      <c r="E76" s="152"/>
      <c r="F76" s="153" t="s">
        <v>51</v>
      </c>
      <c r="G76" s="151" t="s">
        <v>50</v>
      </c>
      <c r="H76" s="152"/>
      <c r="I76" s="152"/>
      <c r="J76" s="154" t="s">
        <v>51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104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60" t="str">
        <f aca="false">E7</f>
        <v>II/116 před obcí Karlštejn, nestabilní skalní masiv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102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64" t="str">
        <f aca="false">E9</f>
        <v>KAR203-0 - SO 203 - Skalní masiv C (km 38,734-38,880)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Karlštejn</v>
      </c>
      <c r="G89" s="26"/>
      <c r="H89" s="26"/>
      <c r="I89" s="17" t="s">
        <v>21</v>
      </c>
      <c r="J89" s="161" t="str">
        <f aca="false">IF(J12="","",J12)</f>
        <v>18. 5. 2021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Krajská správa a údržba silnic Středočeského kraje</v>
      </c>
      <c r="G91" s="26"/>
      <c r="H91" s="26"/>
      <c r="I91" s="17" t="s">
        <v>29</v>
      </c>
      <c r="J91" s="162" t="str">
        <f aca="false">E21</f>
        <v>GeoTec-GS, a.s.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27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32</v>
      </c>
      <c r="J92" s="162" t="str">
        <f aca="false">E24</f>
        <v>Ing. Komárek Martin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63" t="s">
        <v>105</v>
      </c>
      <c r="D94" s="164"/>
      <c r="E94" s="164"/>
      <c r="F94" s="164"/>
      <c r="G94" s="164"/>
      <c r="H94" s="164"/>
      <c r="I94" s="164"/>
      <c r="J94" s="165" t="s">
        <v>106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66" t="s">
        <v>107</v>
      </c>
      <c r="D96" s="26"/>
      <c r="E96" s="26"/>
      <c r="F96" s="26"/>
      <c r="G96" s="26"/>
      <c r="H96" s="26"/>
      <c r="I96" s="26"/>
      <c r="J96" s="167" t="n">
        <f aca="false">J122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108</v>
      </c>
    </row>
    <row r="97" s="168" customFormat="true" ht="24.95" hidden="false" customHeight="true" outlineLevel="0" collapsed="false">
      <c r="B97" s="169"/>
      <c r="C97" s="170"/>
      <c r="D97" s="171" t="s">
        <v>187</v>
      </c>
      <c r="E97" s="172"/>
      <c r="F97" s="172"/>
      <c r="G97" s="172"/>
      <c r="H97" s="172"/>
      <c r="I97" s="172"/>
      <c r="J97" s="173" t="n">
        <f aca="false">J123</f>
        <v>0</v>
      </c>
      <c r="K97" s="170"/>
      <c r="L97" s="174"/>
    </row>
    <row r="98" s="225" customFormat="true" ht="19.95" hidden="false" customHeight="true" outlineLevel="0" collapsed="false">
      <c r="B98" s="226"/>
      <c r="C98" s="227"/>
      <c r="D98" s="228" t="s">
        <v>188</v>
      </c>
      <c r="E98" s="229"/>
      <c r="F98" s="229"/>
      <c r="G98" s="229"/>
      <c r="H98" s="229"/>
      <c r="I98" s="229"/>
      <c r="J98" s="230" t="n">
        <f aca="false">J124</f>
        <v>0</v>
      </c>
      <c r="K98" s="227"/>
      <c r="L98" s="231"/>
    </row>
    <row r="99" s="225" customFormat="true" ht="19.95" hidden="false" customHeight="true" outlineLevel="0" collapsed="false">
      <c r="B99" s="226"/>
      <c r="C99" s="227"/>
      <c r="D99" s="228" t="s">
        <v>189</v>
      </c>
      <c r="E99" s="229"/>
      <c r="F99" s="229"/>
      <c r="G99" s="229"/>
      <c r="H99" s="229"/>
      <c r="I99" s="229"/>
      <c r="J99" s="230" t="n">
        <f aca="false">J129</f>
        <v>0</v>
      </c>
      <c r="K99" s="227"/>
      <c r="L99" s="231"/>
    </row>
    <row r="100" s="225" customFormat="true" ht="19.95" hidden="false" customHeight="true" outlineLevel="0" collapsed="false">
      <c r="B100" s="226"/>
      <c r="C100" s="227"/>
      <c r="D100" s="228" t="s">
        <v>190</v>
      </c>
      <c r="E100" s="229"/>
      <c r="F100" s="229"/>
      <c r="G100" s="229"/>
      <c r="H100" s="229"/>
      <c r="I100" s="229"/>
      <c r="J100" s="230" t="n">
        <f aca="false">J177</f>
        <v>0</v>
      </c>
      <c r="K100" s="227"/>
      <c r="L100" s="231"/>
    </row>
    <row r="101" s="225" customFormat="true" ht="19.95" hidden="false" customHeight="true" outlineLevel="0" collapsed="false">
      <c r="B101" s="226"/>
      <c r="C101" s="227"/>
      <c r="D101" s="228" t="s">
        <v>292</v>
      </c>
      <c r="E101" s="229"/>
      <c r="F101" s="229"/>
      <c r="G101" s="229"/>
      <c r="H101" s="229"/>
      <c r="I101" s="229"/>
      <c r="J101" s="230" t="n">
        <f aca="false">J269</f>
        <v>0</v>
      </c>
      <c r="K101" s="227"/>
      <c r="L101" s="231"/>
    </row>
    <row r="102" s="225" customFormat="true" ht="19.95" hidden="false" customHeight="true" outlineLevel="0" collapsed="false">
      <c r="B102" s="226"/>
      <c r="C102" s="227"/>
      <c r="D102" s="228" t="s">
        <v>293</v>
      </c>
      <c r="E102" s="229"/>
      <c r="F102" s="229"/>
      <c r="G102" s="229"/>
      <c r="H102" s="229"/>
      <c r="I102" s="229"/>
      <c r="J102" s="230" t="n">
        <f aca="false">J279</f>
        <v>0</v>
      </c>
      <c r="K102" s="227"/>
      <c r="L102" s="231"/>
    </row>
    <row r="103" s="31" customFormat="true" ht="21.85" hidden="false" customHeight="true" outlineLevel="0" collapsed="false">
      <c r="A103" s="24"/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49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="31" customFormat="true" ht="6.95" hidden="false" customHeight="true" outlineLevel="0" collapsed="false">
      <c r="A104" s="24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8" s="31" customFormat="true" ht="6.95" hidden="false" customHeight="true" outlineLevel="0" collapsed="false">
      <c r="A108" s="2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24.95" hidden="false" customHeight="true" outlineLevel="0" collapsed="false">
      <c r="A109" s="24"/>
      <c r="B109" s="25"/>
      <c r="C109" s="9" t="s">
        <v>110</v>
      </c>
      <c r="D109" s="26"/>
      <c r="E109" s="26"/>
      <c r="F109" s="26"/>
      <c r="G109" s="26"/>
      <c r="H109" s="26"/>
      <c r="I109" s="26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6.95" hidden="false" customHeight="true" outlineLevel="0" collapsed="false">
      <c r="A110" s="24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2" hidden="false" customHeight="true" outlineLevel="0" collapsed="false">
      <c r="A111" s="24"/>
      <c r="B111" s="25"/>
      <c r="C111" s="17" t="s">
        <v>15</v>
      </c>
      <c r="D111" s="26"/>
      <c r="E111" s="26"/>
      <c r="F111" s="26"/>
      <c r="G111" s="26"/>
      <c r="H111" s="26"/>
      <c r="I111" s="26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6.5" hidden="false" customHeight="true" outlineLevel="0" collapsed="false">
      <c r="A112" s="24"/>
      <c r="B112" s="25"/>
      <c r="C112" s="26"/>
      <c r="D112" s="26"/>
      <c r="E112" s="160" t="str">
        <f aca="false">E7</f>
        <v>II/116 před obcí Karlštejn, nestabilní skalní masiv</v>
      </c>
      <c r="F112" s="160"/>
      <c r="G112" s="160"/>
      <c r="H112" s="160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102</v>
      </c>
      <c r="D113" s="26"/>
      <c r="E113" s="26"/>
      <c r="F113" s="26"/>
      <c r="G113" s="26"/>
      <c r="H113" s="26"/>
      <c r="I113" s="26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64" t="str">
        <f aca="false">E9</f>
        <v>KAR203-0 - SO 203 - Skalní masiv C (km 38,734-38,880)</v>
      </c>
      <c r="F114" s="64"/>
      <c r="G114" s="64"/>
      <c r="H114" s="64"/>
      <c r="I114" s="26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2" hidden="false" customHeight="true" outlineLevel="0" collapsed="false">
      <c r="A116" s="24"/>
      <c r="B116" s="25"/>
      <c r="C116" s="17" t="s">
        <v>19</v>
      </c>
      <c r="D116" s="26"/>
      <c r="E116" s="26"/>
      <c r="F116" s="18" t="str">
        <f aca="false">F12</f>
        <v>Karlštejn</v>
      </c>
      <c r="G116" s="26"/>
      <c r="H116" s="26"/>
      <c r="I116" s="17" t="s">
        <v>21</v>
      </c>
      <c r="J116" s="161" t="str">
        <f aca="false">IF(J12="","",J12)</f>
        <v>18. 5. 2021</v>
      </c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5.15" hidden="false" customHeight="true" outlineLevel="0" collapsed="false">
      <c r="A118" s="24"/>
      <c r="B118" s="25"/>
      <c r="C118" s="17" t="s">
        <v>23</v>
      </c>
      <c r="D118" s="26"/>
      <c r="E118" s="26"/>
      <c r="F118" s="18" t="str">
        <f aca="false">E15</f>
        <v>Krajská správa a údržba silnic Středočeského kraje</v>
      </c>
      <c r="G118" s="26"/>
      <c r="H118" s="26"/>
      <c r="I118" s="17" t="s">
        <v>29</v>
      </c>
      <c r="J118" s="162" t="str">
        <f aca="false">E21</f>
        <v>GeoTec-GS, a.s.</v>
      </c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15.15" hidden="false" customHeight="true" outlineLevel="0" collapsed="false">
      <c r="A119" s="24"/>
      <c r="B119" s="25"/>
      <c r="C119" s="17" t="s">
        <v>27</v>
      </c>
      <c r="D119" s="26"/>
      <c r="E119" s="26"/>
      <c r="F119" s="18" t="str">
        <f aca="false">IF(E18="","",E18)</f>
        <v>Vyplň údaj</v>
      </c>
      <c r="G119" s="26"/>
      <c r="H119" s="26"/>
      <c r="I119" s="17" t="s">
        <v>32</v>
      </c>
      <c r="J119" s="162" t="str">
        <f aca="false">E24</f>
        <v>Ing. Komárek Martin</v>
      </c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0.3" hidden="false" customHeight="true" outlineLevel="0" collapsed="false">
      <c r="A120" s="24"/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181" customFormat="true" ht="29.3" hidden="false" customHeight="true" outlineLevel="0" collapsed="false">
      <c r="A121" s="175"/>
      <c r="B121" s="176"/>
      <c r="C121" s="177" t="s">
        <v>111</v>
      </c>
      <c r="D121" s="178" t="s">
        <v>60</v>
      </c>
      <c r="E121" s="178" t="s">
        <v>56</v>
      </c>
      <c r="F121" s="178" t="s">
        <v>57</v>
      </c>
      <c r="G121" s="178" t="s">
        <v>112</v>
      </c>
      <c r="H121" s="178" t="s">
        <v>113</v>
      </c>
      <c r="I121" s="178" t="s">
        <v>114</v>
      </c>
      <c r="J121" s="178" t="s">
        <v>106</v>
      </c>
      <c r="K121" s="179" t="s">
        <v>115</v>
      </c>
      <c r="L121" s="180"/>
      <c r="M121" s="82"/>
      <c r="N121" s="83" t="s">
        <v>39</v>
      </c>
      <c r="O121" s="83" t="s">
        <v>116</v>
      </c>
      <c r="P121" s="83" t="s">
        <v>117</v>
      </c>
      <c r="Q121" s="83" t="s">
        <v>118</v>
      </c>
      <c r="R121" s="83" t="s">
        <v>119</v>
      </c>
      <c r="S121" s="83" t="s">
        <v>120</v>
      </c>
      <c r="T121" s="84" t="s">
        <v>121</v>
      </c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="31" customFormat="true" ht="22.8" hidden="false" customHeight="true" outlineLevel="0" collapsed="false">
      <c r="A122" s="24"/>
      <c r="B122" s="25"/>
      <c r="C122" s="90" t="s">
        <v>122</v>
      </c>
      <c r="D122" s="26"/>
      <c r="E122" s="26"/>
      <c r="F122" s="26"/>
      <c r="G122" s="26"/>
      <c r="H122" s="26"/>
      <c r="I122" s="26"/>
      <c r="J122" s="182" t="n">
        <f aca="false">BK122</f>
        <v>0</v>
      </c>
      <c r="K122" s="26"/>
      <c r="L122" s="30"/>
      <c r="M122" s="85"/>
      <c r="N122" s="183"/>
      <c r="O122" s="86"/>
      <c r="P122" s="184" t="n">
        <f aca="false">P123</f>
        <v>0</v>
      </c>
      <c r="Q122" s="86"/>
      <c r="R122" s="184" t="n">
        <f aca="false">R123</f>
        <v>0</v>
      </c>
      <c r="S122" s="86"/>
      <c r="T122" s="185" t="n">
        <f aca="false">T123</f>
        <v>0</v>
      </c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74</v>
      </c>
      <c r="AU122" s="3" t="s">
        <v>108</v>
      </c>
      <c r="BK122" s="186" t="n">
        <f aca="false">BK123</f>
        <v>0</v>
      </c>
    </row>
    <row r="123" s="187" customFormat="true" ht="25.9" hidden="false" customHeight="true" outlineLevel="0" collapsed="false">
      <c r="B123" s="188"/>
      <c r="C123" s="189"/>
      <c r="D123" s="190" t="s">
        <v>74</v>
      </c>
      <c r="E123" s="191" t="s">
        <v>192</v>
      </c>
      <c r="F123" s="191" t="s">
        <v>193</v>
      </c>
      <c r="G123" s="189"/>
      <c r="H123" s="189"/>
      <c r="I123" s="192"/>
      <c r="J123" s="193" t="n">
        <f aca="false">BK123</f>
        <v>0</v>
      </c>
      <c r="K123" s="189"/>
      <c r="L123" s="194"/>
      <c r="M123" s="195"/>
      <c r="N123" s="196"/>
      <c r="O123" s="196"/>
      <c r="P123" s="197" t="n">
        <f aca="false">P124+P129+P177+P269+P279</f>
        <v>0</v>
      </c>
      <c r="Q123" s="196"/>
      <c r="R123" s="197" t="n">
        <f aca="false">R124+R129+R177+R269+R279</f>
        <v>0</v>
      </c>
      <c r="S123" s="196"/>
      <c r="T123" s="198" t="n">
        <f aca="false">T124+T129+T177+T269+T279</f>
        <v>0</v>
      </c>
      <c r="AR123" s="199" t="s">
        <v>83</v>
      </c>
      <c r="AT123" s="200" t="s">
        <v>74</v>
      </c>
      <c r="AU123" s="200" t="s">
        <v>75</v>
      </c>
      <c r="AY123" s="199" t="s">
        <v>126</v>
      </c>
      <c r="BK123" s="201" t="n">
        <f aca="false">BK124+BK129+BK177+BK269+BK279</f>
        <v>0</v>
      </c>
    </row>
    <row r="124" s="187" customFormat="true" ht="22.8" hidden="false" customHeight="true" outlineLevel="0" collapsed="false">
      <c r="B124" s="188"/>
      <c r="C124" s="189"/>
      <c r="D124" s="190" t="s">
        <v>74</v>
      </c>
      <c r="E124" s="232" t="s">
        <v>75</v>
      </c>
      <c r="F124" s="232" t="s">
        <v>194</v>
      </c>
      <c r="G124" s="189"/>
      <c r="H124" s="189"/>
      <c r="I124" s="192"/>
      <c r="J124" s="233" t="n">
        <f aca="false">BK124</f>
        <v>0</v>
      </c>
      <c r="K124" s="189"/>
      <c r="L124" s="194"/>
      <c r="M124" s="195"/>
      <c r="N124" s="196"/>
      <c r="O124" s="196"/>
      <c r="P124" s="197" t="n">
        <f aca="false">SUM(P125:P128)</f>
        <v>0</v>
      </c>
      <c r="Q124" s="196"/>
      <c r="R124" s="197" t="n">
        <f aca="false">SUM(R125:R128)</f>
        <v>0</v>
      </c>
      <c r="S124" s="196"/>
      <c r="T124" s="198" t="n">
        <f aca="false">SUM(T125:T128)</f>
        <v>0</v>
      </c>
      <c r="AR124" s="199" t="s">
        <v>125</v>
      </c>
      <c r="AT124" s="200" t="s">
        <v>74</v>
      </c>
      <c r="AU124" s="200" t="s">
        <v>83</v>
      </c>
      <c r="AY124" s="199" t="s">
        <v>126</v>
      </c>
      <c r="BK124" s="201" t="n">
        <f aca="false">SUM(BK125:BK128)</f>
        <v>0</v>
      </c>
    </row>
    <row r="125" s="31" customFormat="true" ht="14.4" hidden="false" customHeight="true" outlineLevel="0" collapsed="false">
      <c r="A125" s="24"/>
      <c r="B125" s="25"/>
      <c r="C125" s="202" t="s">
        <v>83</v>
      </c>
      <c r="D125" s="202" t="s">
        <v>127</v>
      </c>
      <c r="E125" s="203" t="s">
        <v>195</v>
      </c>
      <c r="F125" s="204" t="s">
        <v>196</v>
      </c>
      <c r="G125" s="205" t="s">
        <v>197</v>
      </c>
      <c r="H125" s="206" t="n">
        <v>176</v>
      </c>
      <c r="I125" s="207"/>
      <c r="J125" s="208" t="n">
        <f aca="false">ROUND(I125*H125,2)</f>
        <v>0</v>
      </c>
      <c r="K125" s="204" t="s">
        <v>131</v>
      </c>
      <c r="L125" s="30"/>
      <c r="M125" s="209"/>
      <c r="N125" s="210" t="s">
        <v>40</v>
      </c>
      <c r="O125" s="74"/>
      <c r="P125" s="211" t="n">
        <f aca="false">O125*H125</f>
        <v>0</v>
      </c>
      <c r="Q125" s="211" t="n">
        <v>0</v>
      </c>
      <c r="R125" s="211" t="n">
        <f aca="false">Q125*H125</f>
        <v>0</v>
      </c>
      <c r="S125" s="211" t="n">
        <v>0</v>
      </c>
      <c r="T125" s="212" t="n">
        <f aca="false">S125*H125</f>
        <v>0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R125" s="213" t="s">
        <v>132</v>
      </c>
      <c r="AT125" s="213" t="s">
        <v>127</v>
      </c>
      <c r="AU125" s="213" t="s">
        <v>85</v>
      </c>
      <c r="AY125" s="3" t="s">
        <v>126</v>
      </c>
      <c r="BE125" s="214" t="n">
        <f aca="false">IF(N125="základní",J125,0)</f>
        <v>0</v>
      </c>
      <c r="BF125" s="214" t="n">
        <f aca="false">IF(N125="snížená",J125,0)</f>
        <v>0</v>
      </c>
      <c r="BG125" s="214" t="n">
        <f aca="false">IF(N125="zákl. přenesená",J125,0)</f>
        <v>0</v>
      </c>
      <c r="BH125" s="214" t="n">
        <f aca="false">IF(N125="sníž. přenesená",J125,0)</f>
        <v>0</v>
      </c>
      <c r="BI125" s="214" t="n">
        <f aca="false">IF(N125="nulová",J125,0)</f>
        <v>0</v>
      </c>
      <c r="BJ125" s="3" t="s">
        <v>83</v>
      </c>
      <c r="BK125" s="214" t="n">
        <f aca="false">ROUND(I125*H125,2)</f>
        <v>0</v>
      </c>
      <c r="BL125" s="3" t="s">
        <v>132</v>
      </c>
      <c r="BM125" s="213" t="s">
        <v>449</v>
      </c>
    </row>
    <row r="126" s="31" customFormat="true" ht="12.8" hidden="false" customHeight="false" outlineLevel="0" collapsed="false">
      <c r="A126" s="24"/>
      <c r="B126" s="25"/>
      <c r="C126" s="26"/>
      <c r="D126" s="215" t="s">
        <v>134</v>
      </c>
      <c r="E126" s="26"/>
      <c r="F126" s="216" t="s">
        <v>196</v>
      </c>
      <c r="G126" s="26"/>
      <c r="H126" s="26"/>
      <c r="I126" s="217"/>
      <c r="J126" s="26"/>
      <c r="K126" s="26"/>
      <c r="L126" s="30"/>
      <c r="M126" s="218"/>
      <c r="N126" s="219"/>
      <c r="O126" s="74"/>
      <c r="P126" s="74"/>
      <c r="Q126" s="74"/>
      <c r="R126" s="74"/>
      <c r="S126" s="74"/>
      <c r="T126" s="75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134</v>
      </c>
      <c r="AU126" s="3" t="s">
        <v>85</v>
      </c>
    </row>
    <row r="127" s="31" customFormat="true" ht="12.8" hidden="false" customHeight="false" outlineLevel="0" collapsed="false">
      <c r="A127" s="24"/>
      <c r="B127" s="25"/>
      <c r="C127" s="26"/>
      <c r="D127" s="215" t="s">
        <v>135</v>
      </c>
      <c r="E127" s="26"/>
      <c r="F127" s="220" t="s">
        <v>199</v>
      </c>
      <c r="G127" s="26"/>
      <c r="H127" s="26"/>
      <c r="I127" s="217"/>
      <c r="J127" s="26"/>
      <c r="K127" s="26"/>
      <c r="L127" s="30"/>
      <c r="M127" s="218"/>
      <c r="N127" s="219"/>
      <c r="O127" s="74"/>
      <c r="P127" s="74"/>
      <c r="Q127" s="74"/>
      <c r="R127" s="74"/>
      <c r="S127" s="74"/>
      <c r="T127" s="75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T127" s="3" t="s">
        <v>135</v>
      </c>
      <c r="AU127" s="3" t="s">
        <v>85</v>
      </c>
    </row>
    <row r="128" s="31" customFormat="true" ht="12.8" hidden="false" customHeight="false" outlineLevel="0" collapsed="false">
      <c r="A128" s="24"/>
      <c r="B128" s="25"/>
      <c r="C128" s="26"/>
      <c r="D128" s="215" t="s">
        <v>137</v>
      </c>
      <c r="E128" s="26"/>
      <c r="F128" s="220" t="s">
        <v>200</v>
      </c>
      <c r="G128" s="26"/>
      <c r="H128" s="26"/>
      <c r="I128" s="217"/>
      <c r="J128" s="26"/>
      <c r="K128" s="26"/>
      <c r="L128" s="30"/>
      <c r="M128" s="218"/>
      <c r="N128" s="219"/>
      <c r="O128" s="74"/>
      <c r="P128" s="74"/>
      <c r="Q128" s="74"/>
      <c r="R128" s="74"/>
      <c r="S128" s="74"/>
      <c r="T128" s="75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T128" s="3" t="s">
        <v>137</v>
      </c>
      <c r="AU128" s="3" t="s">
        <v>85</v>
      </c>
    </row>
    <row r="129" s="187" customFormat="true" ht="22.8" hidden="false" customHeight="true" outlineLevel="0" collapsed="false">
      <c r="B129" s="188"/>
      <c r="C129" s="189"/>
      <c r="D129" s="190" t="s">
        <v>74</v>
      </c>
      <c r="E129" s="232" t="s">
        <v>83</v>
      </c>
      <c r="F129" s="232" t="s">
        <v>201</v>
      </c>
      <c r="G129" s="189"/>
      <c r="H129" s="189"/>
      <c r="I129" s="192"/>
      <c r="J129" s="233" t="n">
        <f aca="false">BK129</f>
        <v>0</v>
      </c>
      <c r="K129" s="189"/>
      <c r="L129" s="194"/>
      <c r="M129" s="195"/>
      <c r="N129" s="196"/>
      <c r="O129" s="196"/>
      <c r="P129" s="197" t="n">
        <f aca="false">SUM(P130:P176)</f>
        <v>0</v>
      </c>
      <c r="Q129" s="196"/>
      <c r="R129" s="197" t="n">
        <f aca="false">SUM(R130:R176)</f>
        <v>0</v>
      </c>
      <c r="S129" s="196"/>
      <c r="T129" s="198" t="n">
        <f aca="false">SUM(T130:T176)</f>
        <v>0</v>
      </c>
      <c r="AR129" s="199" t="s">
        <v>125</v>
      </c>
      <c r="AT129" s="200" t="s">
        <v>74</v>
      </c>
      <c r="AU129" s="200" t="s">
        <v>83</v>
      </c>
      <c r="AY129" s="199" t="s">
        <v>126</v>
      </c>
      <c r="BK129" s="201" t="n">
        <f aca="false">SUM(BK130:BK176)</f>
        <v>0</v>
      </c>
    </row>
    <row r="130" s="31" customFormat="true" ht="14.4" hidden="false" customHeight="true" outlineLevel="0" collapsed="false">
      <c r="A130" s="24"/>
      <c r="B130" s="25"/>
      <c r="C130" s="202" t="s">
        <v>85</v>
      </c>
      <c r="D130" s="202" t="s">
        <v>127</v>
      </c>
      <c r="E130" s="203" t="s">
        <v>202</v>
      </c>
      <c r="F130" s="204" t="s">
        <v>203</v>
      </c>
      <c r="G130" s="205" t="s">
        <v>204</v>
      </c>
      <c r="H130" s="206" t="n">
        <v>552</v>
      </c>
      <c r="I130" s="207"/>
      <c r="J130" s="208" t="n">
        <f aca="false">ROUND(I130*H130,2)</f>
        <v>0</v>
      </c>
      <c r="K130" s="204"/>
      <c r="L130" s="30"/>
      <c r="M130" s="209"/>
      <c r="N130" s="210" t="s">
        <v>40</v>
      </c>
      <c r="O130" s="74"/>
      <c r="P130" s="211" t="n">
        <f aca="false">O130*H130</f>
        <v>0</v>
      </c>
      <c r="Q130" s="211" t="n">
        <v>0</v>
      </c>
      <c r="R130" s="211" t="n">
        <f aca="false">Q130*H130</f>
        <v>0</v>
      </c>
      <c r="S130" s="211" t="n">
        <v>0</v>
      </c>
      <c r="T130" s="212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13" t="s">
        <v>132</v>
      </c>
      <c r="AT130" s="213" t="s">
        <v>127</v>
      </c>
      <c r="AU130" s="213" t="s">
        <v>85</v>
      </c>
      <c r="AY130" s="3" t="s">
        <v>126</v>
      </c>
      <c r="BE130" s="214" t="n">
        <f aca="false">IF(N130="základní",J130,0)</f>
        <v>0</v>
      </c>
      <c r="BF130" s="214" t="n">
        <f aca="false">IF(N130="snížená",J130,0)</f>
        <v>0</v>
      </c>
      <c r="BG130" s="214" t="n">
        <f aca="false">IF(N130="zákl. přenesená",J130,0)</f>
        <v>0</v>
      </c>
      <c r="BH130" s="214" t="n">
        <f aca="false">IF(N130="sníž. přenesená",J130,0)</f>
        <v>0</v>
      </c>
      <c r="BI130" s="214" t="n">
        <f aca="false">IF(N130="nulová",J130,0)</f>
        <v>0</v>
      </c>
      <c r="BJ130" s="3" t="s">
        <v>83</v>
      </c>
      <c r="BK130" s="214" t="n">
        <f aca="false">ROUND(I130*H130,2)</f>
        <v>0</v>
      </c>
      <c r="BL130" s="3" t="s">
        <v>132</v>
      </c>
      <c r="BM130" s="213" t="s">
        <v>450</v>
      </c>
    </row>
    <row r="131" s="31" customFormat="true" ht="12.8" hidden="false" customHeight="false" outlineLevel="0" collapsed="false">
      <c r="A131" s="24"/>
      <c r="B131" s="25"/>
      <c r="C131" s="26"/>
      <c r="D131" s="215" t="s">
        <v>134</v>
      </c>
      <c r="E131" s="26"/>
      <c r="F131" s="216" t="s">
        <v>206</v>
      </c>
      <c r="G131" s="26"/>
      <c r="H131" s="26"/>
      <c r="I131" s="217"/>
      <c r="J131" s="26"/>
      <c r="K131" s="26"/>
      <c r="L131" s="30"/>
      <c r="M131" s="218"/>
      <c r="N131" s="219"/>
      <c r="O131" s="74"/>
      <c r="P131" s="74"/>
      <c r="Q131" s="74"/>
      <c r="R131" s="74"/>
      <c r="S131" s="74"/>
      <c r="T131" s="75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134</v>
      </c>
      <c r="AU131" s="3" t="s">
        <v>85</v>
      </c>
    </row>
    <row r="132" s="31" customFormat="true" ht="12.8" hidden="false" customHeight="false" outlineLevel="0" collapsed="false">
      <c r="A132" s="24"/>
      <c r="B132" s="25"/>
      <c r="C132" s="26"/>
      <c r="D132" s="215" t="s">
        <v>135</v>
      </c>
      <c r="E132" s="26"/>
      <c r="F132" s="220" t="s">
        <v>207</v>
      </c>
      <c r="G132" s="26"/>
      <c r="H132" s="26"/>
      <c r="I132" s="217"/>
      <c r="J132" s="26"/>
      <c r="K132" s="26"/>
      <c r="L132" s="30"/>
      <c r="M132" s="218"/>
      <c r="N132" s="219"/>
      <c r="O132" s="74"/>
      <c r="P132" s="74"/>
      <c r="Q132" s="74"/>
      <c r="R132" s="74"/>
      <c r="S132" s="74"/>
      <c r="T132" s="75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T132" s="3" t="s">
        <v>135</v>
      </c>
      <c r="AU132" s="3" t="s">
        <v>85</v>
      </c>
    </row>
    <row r="133" s="31" customFormat="true" ht="12.8" hidden="false" customHeight="false" outlineLevel="0" collapsed="false">
      <c r="A133" s="24"/>
      <c r="B133" s="25"/>
      <c r="C133" s="26"/>
      <c r="D133" s="215" t="s">
        <v>137</v>
      </c>
      <c r="E133" s="26"/>
      <c r="F133" s="220" t="s">
        <v>451</v>
      </c>
      <c r="G133" s="26"/>
      <c r="H133" s="26"/>
      <c r="I133" s="217"/>
      <c r="J133" s="26"/>
      <c r="K133" s="26"/>
      <c r="L133" s="30"/>
      <c r="M133" s="218"/>
      <c r="N133" s="219"/>
      <c r="O133" s="74"/>
      <c r="P133" s="74"/>
      <c r="Q133" s="74"/>
      <c r="R133" s="74"/>
      <c r="S133" s="74"/>
      <c r="T133" s="75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137</v>
      </c>
      <c r="AU133" s="3" t="s">
        <v>85</v>
      </c>
    </row>
    <row r="134" s="245" customFormat="true" ht="12.8" hidden="false" customHeight="false" outlineLevel="0" collapsed="false">
      <c r="B134" s="246"/>
      <c r="C134" s="247"/>
      <c r="D134" s="215" t="s">
        <v>208</v>
      </c>
      <c r="E134" s="248"/>
      <c r="F134" s="249" t="s">
        <v>452</v>
      </c>
      <c r="G134" s="247"/>
      <c r="H134" s="250" t="n">
        <v>552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208</v>
      </c>
      <c r="AU134" s="256" t="s">
        <v>85</v>
      </c>
      <c r="AV134" s="245" t="s">
        <v>85</v>
      </c>
      <c r="AW134" s="245" t="s">
        <v>31</v>
      </c>
      <c r="AX134" s="245" t="s">
        <v>83</v>
      </c>
      <c r="AY134" s="256" t="s">
        <v>126</v>
      </c>
    </row>
    <row r="135" s="31" customFormat="true" ht="14.4" hidden="false" customHeight="true" outlineLevel="0" collapsed="false">
      <c r="A135" s="24"/>
      <c r="B135" s="25"/>
      <c r="C135" s="202" t="s">
        <v>144</v>
      </c>
      <c r="D135" s="202" t="s">
        <v>127</v>
      </c>
      <c r="E135" s="203" t="s">
        <v>453</v>
      </c>
      <c r="F135" s="204" t="s">
        <v>454</v>
      </c>
      <c r="G135" s="205" t="s">
        <v>176</v>
      </c>
      <c r="H135" s="206" t="n">
        <v>5</v>
      </c>
      <c r="I135" s="207"/>
      <c r="J135" s="208" t="n">
        <f aca="false">ROUND(I135*H135,2)</f>
        <v>0</v>
      </c>
      <c r="K135" s="204"/>
      <c r="L135" s="30"/>
      <c r="M135" s="209"/>
      <c r="N135" s="210" t="s">
        <v>40</v>
      </c>
      <c r="O135" s="74"/>
      <c r="P135" s="211" t="n">
        <f aca="false">O135*H135</f>
        <v>0</v>
      </c>
      <c r="Q135" s="211" t="n">
        <v>0</v>
      </c>
      <c r="R135" s="211" t="n">
        <f aca="false">Q135*H135</f>
        <v>0</v>
      </c>
      <c r="S135" s="211" t="n">
        <v>0</v>
      </c>
      <c r="T135" s="212" t="n">
        <f aca="false">S135*H135</f>
        <v>0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R135" s="213" t="s">
        <v>132</v>
      </c>
      <c r="AT135" s="213" t="s">
        <v>127</v>
      </c>
      <c r="AU135" s="213" t="s">
        <v>85</v>
      </c>
      <c r="AY135" s="3" t="s">
        <v>126</v>
      </c>
      <c r="BE135" s="214" t="n">
        <f aca="false">IF(N135="základní",J135,0)</f>
        <v>0</v>
      </c>
      <c r="BF135" s="214" t="n">
        <f aca="false">IF(N135="snížená",J135,0)</f>
        <v>0</v>
      </c>
      <c r="BG135" s="214" t="n">
        <f aca="false">IF(N135="zákl. přenesená",J135,0)</f>
        <v>0</v>
      </c>
      <c r="BH135" s="214" t="n">
        <f aca="false">IF(N135="sníž. přenesená",J135,0)</f>
        <v>0</v>
      </c>
      <c r="BI135" s="214" t="n">
        <f aca="false">IF(N135="nulová",J135,0)</f>
        <v>0</v>
      </c>
      <c r="BJ135" s="3" t="s">
        <v>83</v>
      </c>
      <c r="BK135" s="214" t="n">
        <f aca="false">ROUND(I135*H135,2)</f>
        <v>0</v>
      </c>
      <c r="BL135" s="3" t="s">
        <v>132</v>
      </c>
      <c r="BM135" s="213" t="s">
        <v>455</v>
      </c>
    </row>
    <row r="136" s="31" customFormat="true" ht="12.8" hidden="false" customHeight="false" outlineLevel="0" collapsed="false">
      <c r="A136" s="24"/>
      <c r="B136" s="25"/>
      <c r="C136" s="26"/>
      <c r="D136" s="215" t="s">
        <v>134</v>
      </c>
      <c r="E136" s="26"/>
      <c r="F136" s="216" t="s">
        <v>456</v>
      </c>
      <c r="G136" s="26"/>
      <c r="H136" s="26"/>
      <c r="I136" s="217"/>
      <c r="J136" s="26"/>
      <c r="K136" s="26"/>
      <c r="L136" s="30"/>
      <c r="M136" s="218"/>
      <c r="N136" s="219"/>
      <c r="O136" s="74"/>
      <c r="P136" s="74"/>
      <c r="Q136" s="74"/>
      <c r="R136" s="74"/>
      <c r="S136" s="74"/>
      <c r="T136" s="75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T136" s="3" t="s">
        <v>134</v>
      </c>
      <c r="AU136" s="3" t="s">
        <v>85</v>
      </c>
    </row>
    <row r="137" s="31" customFormat="true" ht="12.8" hidden="false" customHeight="false" outlineLevel="0" collapsed="false">
      <c r="A137" s="24"/>
      <c r="B137" s="25"/>
      <c r="C137" s="26"/>
      <c r="D137" s="215" t="s">
        <v>135</v>
      </c>
      <c r="E137" s="26"/>
      <c r="F137" s="220" t="s">
        <v>457</v>
      </c>
      <c r="G137" s="26"/>
      <c r="H137" s="26"/>
      <c r="I137" s="217"/>
      <c r="J137" s="26"/>
      <c r="K137" s="26"/>
      <c r="L137" s="30"/>
      <c r="M137" s="218"/>
      <c r="N137" s="219"/>
      <c r="O137" s="74"/>
      <c r="P137" s="74"/>
      <c r="Q137" s="74"/>
      <c r="R137" s="74"/>
      <c r="S137" s="74"/>
      <c r="T137" s="75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T137" s="3" t="s">
        <v>135</v>
      </c>
      <c r="AU137" s="3" t="s">
        <v>85</v>
      </c>
    </row>
    <row r="138" s="31" customFormat="true" ht="12.8" hidden="false" customHeight="false" outlineLevel="0" collapsed="false">
      <c r="A138" s="24"/>
      <c r="B138" s="25"/>
      <c r="C138" s="26"/>
      <c r="D138" s="215" t="s">
        <v>137</v>
      </c>
      <c r="E138" s="26"/>
      <c r="F138" s="220" t="s">
        <v>458</v>
      </c>
      <c r="G138" s="26"/>
      <c r="H138" s="26"/>
      <c r="I138" s="217"/>
      <c r="J138" s="26"/>
      <c r="K138" s="26"/>
      <c r="L138" s="30"/>
      <c r="M138" s="218"/>
      <c r="N138" s="219"/>
      <c r="O138" s="74"/>
      <c r="P138" s="74"/>
      <c r="Q138" s="74"/>
      <c r="R138" s="74"/>
      <c r="S138" s="74"/>
      <c r="T138" s="75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137</v>
      </c>
      <c r="AU138" s="3" t="s">
        <v>85</v>
      </c>
    </row>
    <row r="139" s="31" customFormat="true" ht="14.4" hidden="false" customHeight="true" outlineLevel="0" collapsed="false">
      <c r="A139" s="24"/>
      <c r="B139" s="25"/>
      <c r="C139" s="202" t="s">
        <v>459</v>
      </c>
      <c r="D139" s="202" t="s">
        <v>127</v>
      </c>
      <c r="E139" s="203" t="s">
        <v>460</v>
      </c>
      <c r="F139" s="204" t="s">
        <v>461</v>
      </c>
      <c r="G139" s="205" t="s">
        <v>197</v>
      </c>
      <c r="H139" s="206" t="n">
        <v>-4.25</v>
      </c>
      <c r="I139" s="207"/>
      <c r="J139" s="208" t="n">
        <f aca="false">ROUND(I139*H139,2)</f>
        <v>0</v>
      </c>
      <c r="K139" s="204"/>
      <c r="L139" s="30"/>
      <c r="M139" s="209"/>
      <c r="N139" s="210" t="s">
        <v>40</v>
      </c>
      <c r="O139" s="74"/>
      <c r="P139" s="211" t="n">
        <f aca="false">O139*H139</f>
        <v>0</v>
      </c>
      <c r="Q139" s="211" t="n">
        <v>0</v>
      </c>
      <c r="R139" s="211" t="n">
        <f aca="false">Q139*H139</f>
        <v>0</v>
      </c>
      <c r="S139" s="211" t="n">
        <v>0</v>
      </c>
      <c r="T139" s="212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13" t="s">
        <v>132</v>
      </c>
      <c r="AT139" s="213" t="s">
        <v>127</v>
      </c>
      <c r="AU139" s="213" t="s">
        <v>85</v>
      </c>
      <c r="AY139" s="3" t="s">
        <v>126</v>
      </c>
      <c r="BE139" s="214" t="n">
        <f aca="false">IF(N139="základní",J139,0)</f>
        <v>0</v>
      </c>
      <c r="BF139" s="214" t="n">
        <f aca="false">IF(N139="snížená",J139,0)</f>
        <v>0</v>
      </c>
      <c r="BG139" s="214" t="n">
        <f aca="false">IF(N139="zákl. přenesená",J139,0)</f>
        <v>0</v>
      </c>
      <c r="BH139" s="214" t="n">
        <f aca="false">IF(N139="sníž. přenesená",J139,0)</f>
        <v>0</v>
      </c>
      <c r="BI139" s="214" t="n">
        <f aca="false">IF(N139="nulová",J139,0)</f>
        <v>0</v>
      </c>
      <c r="BJ139" s="3" t="s">
        <v>83</v>
      </c>
      <c r="BK139" s="214" t="n">
        <f aca="false">ROUND(I139*H139,2)</f>
        <v>0</v>
      </c>
      <c r="BL139" s="3" t="s">
        <v>132</v>
      </c>
      <c r="BM139" s="213" t="s">
        <v>462</v>
      </c>
    </row>
    <row r="140" s="31" customFormat="true" ht="12.8" hidden="false" customHeight="false" outlineLevel="0" collapsed="false">
      <c r="A140" s="24"/>
      <c r="B140" s="25"/>
      <c r="C140" s="26"/>
      <c r="D140" s="215" t="s">
        <v>134</v>
      </c>
      <c r="E140" s="26"/>
      <c r="F140" s="216" t="s">
        <v>463</v>
      </c>
      <c r="G140" s="26"/>
      <c r="H140" s="26"/>
      <c r="I140" s="217"/>
      <c r="J140" s="26"/>
      <c r="K140" s="26"/>
      <c r="L140" s="30"/>
      <c r="M140" s="218"/>
      <c r="N140" s="219"/>
      <c r="O140" s="74"/>
      <c r="P140" s="74"/>
      <c r="Q140" s="74"/>
      <c r="R140" s="74"/>
      <c r="S140" s="74"/>
      <c r="T140" s="75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T140" s="3" t="s">
        <v>134</v>
      </c>
      <c r="AU140" s="3" t="s">
        <v>85</v>
      </c>
    </row>
    <row r="141" s="31" customFormat="true" ht="12.8" hidden="false" customHeight="false" outlineLevel="0" collapsed="false">
      <c r="A141" s="24"/>
      <c r="B141" s="25"/>
      <c r="C141" s="26"/>
      <c r="D141" s="215" t="s">
        <v>137</v>
      </c>
      <c r="E141" s="26"/>
      <c r="F141" s="220" t="s">
        <v>464</v>
      </c>
      <c r="G141" s="26"/>
      <c r="H141" s="26"/>
      <c r="I141" s="217"/>
      <c r="J141" s="26"/>
      <c r="K141" s="26"/>
      <c r="L141" s="30"/>
      <c r="M141" s="218"/>
      <c r="N141" s="219"/>
      <c r="O141" s="74"/>
      <c r="P141" s="74"/>
      <c r="Q141" s="74"/>
      <c r="R141" s="74"/>
      <c r="S141" s="74"/>
      <c r="T141" s="75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T141" s="3" t="s">
        <v>137</v>
      </c>
      <c r="AU141" s="3" t="s">
        <v>85</v>
      </c>
    </row>
    <row r="142" s="234" customFormat="true" ht="12.8" hidden="false" customHeight="false" outlineLevel="0" collapsed="false">
      <c r="B142" s="235"/>
      <c r="C142" s="236"/>
      <c r="D142" s="215" t="s">
        <v>208</v>
      </c>
      <c r="E142" s="237"/>
      <c r="F142" s="238" t="s">
        <v>465</v>
      </c>
      <c r="G142" s="236"/>
      <c r="H142" s="237"/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208</v>
      </c>
      <c r="AU142" s="244" t="s">
        <v>85</v>
      </c>
      <c r="AV142" s="234" t="s">
        <v>83</v>
      </c>
      <c r="AW142" s="234" t="s">
        <v>31</v>
      </c>
      <c r="AX142" s="234" t="s">
        <v>75</v>
      </c>
      <c r="AY142" s="244" t="s">
        <v>126</v>
      </c>
    </row>
    <row r="143" s="245" customFormat="true" ht="12.8" hidden="false" customHeight="false" outlineLevel="0" collapsed="false">
      <c r="B143" s="246"/>
      <c r="C143" s="247"/>
      <c r="D143" s="215" t="s">
        <v>208</v>
      </c>
      <c r="E143" s="248"/>
      <c r="F143" s="249" t="s">
        <v>466</v>
      </c>
      <c r="G143" s="247"/>
      <c r="H143" s="250" t="n">
        <v>-4.25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208</v>
      </c>
      <c r="AU143" s="256" t="s">
        <v>85</v>
      </c>
      <c r="AV143" s="245" t="s">
        <v>85</v>
      </c>
      <c r="AW143" s="245" t="s">
        <v>31</v>
      </c>
      <c r="AX143" s="245" t="s">
        <v>83</v>
      </c>
      <c r="AY143" s="256" t="s">
        <v>126</v>
      </c>
    </row>
    <row r="144" s="31" customFormat="true" ht="14.4" hidden="false" customHeight="true" outlineLevel="0" collapsed="false">
      <c r="A144" s="24"/>
      <c r="B144" s="25"/>
      <c r="C144" s="202" t="s">
        <v>467</v>
      </c>
      <c r="D144" s="202" t="s">
        <v>127</v>
      </c>
      <c r="E144" s="203" t="s">
        <v>468</v>
      </c>
      <c r="F144" s="204" t="s">
        <v>469</v>
      </c>
      <c r="G144" s="205" t="s">
        <v>197</v>
      </c>
      <c r="H144" s="206" t="n">
        <v>-6.25</v>
      </c>
      <c r="I144" s="207"/>
      <c r="J144" s="208" t="n">
        <f aca="false">ROUND(I144*H144,2)</f>
        <v>0</v>
      </c>
      <c r="K144" s="204"/>
      <c r="L144" s="30"/>
      <c r="M144" s="209"/>
      <c r="N144" s="210" t="s">
        <v>40</v>
      </c>
      <c r="O144" s="74"/>
      <c r="P144" s="211" t="n">
        <f aca="false">O144*H144</f>
        <v>0</v>
      </c>
      <c r="Q144" s="211" t="n">
        <v>0</v>
      </c>
      <c r="R144" s="211" t="n">
        <f aca="false">Q144*H144</f>
        <v>0</v>
      </c>
      <c r="S144" s="211" t="n">
        <v>0</v>
      </c>
      <c r="T144" s="212" t="n">
        <f aca="false">S144*H144</f>
        <v>0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R144" s="213" t="s">
        <v>132</v>
      </c>
      <c r="AT144" s="213" t="s">
        <v>127</v>
      </c>
      <c r="AU144" s="213" t="s">
        <v>85</v>
      </c>
      <c r="AY144" s="3" t="s">
        <v>126</v>
      </c>
      <c r="BE144" s="214" t="n">
        <f aca="false">IF(N144="základní",J144,0)</f>
        <v>0</v>
      </c>
      <c r="BF144" s="214" t="n">
        <f aca="false">IF(N144="snížená",J144,0)</f>
        <v>0</v>
      </c>
      <c r="BG144" s="214" t="n">
        <f aca="false">IF(N144="zákl. přenesená",J144,0)</f>
        <v>0</v>
      </c>
      <c r="BH144" s="214" t="n">
        <f aca="false">IF(N144="sníž. přenesená",J144,0)</f>
        <v>0</v>
      </c>
      <c r="BI144" s="214" t="n">
        <f aca="false">IF(N144="nulová",J144,0)</f>
        <v>0</v>
      </c>
      <c r="BJ144" s="3" t="s">
        <v>83</v>
      </c>
      <c r="BK144" s="214" t="n">
        <f aca="false">ROUND(I144*H144,2)</f>
        <v>0</v>
      </c>
      <c r="BL144" s="3" t="s">
        <v>132</v>
      </c>
      <c r="BM144" s="213" t="s">
        <v>470</v>
      </c>
    </row>
    <row r="145" s="31" customFormat="true" ht="12.8" hidden="false" customHeight="false" outlineLevel="0" collapsed="false">
      <c r="A145" s="24"/>
      <c r="B145" s="25"/>
      <c r="C145" s="26"/>
      <c r="D145" s="215" t="s">
        <v>134</v>
      </c>
      <c r="E145" s="26"/>
      <c r="F145" s="216" t="s">
        <v>463</v>
      </c>
      <c r="G145" s="26"/>
      <c r="H145" s="26"/>
      <c r="I145" s="217"/>
      <c r="J145" s="26"/>
      <c r="K145" s="26"/>
      <c r="L145" s="30"/>
      <c r="M145" s="218"/>
      <c r="N145" s="219"/>
      <c r="O145" s="74"/>
      <c r="P145" s="74"/>
      <c r="Q145" s="74"/>
      <c r="R145" s="74"/>
      <c r="S145" s="74"/>
      <c r="T145" s="7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T145" s="3" t="s">
        <v>134</v>
      </c>
      <c r="AU145" s="3" t="s">
        <v>85</v>
      </c>
    </row>
    <row r="146" s="31" customFormat="true" ht="12.8" hidden="false" customHeight="false" outlineLevel="0" collapsed="false">
      <c r="A146" s="24"/>
      <c r="B146" s="25"/>
      <c r="C146" s="26"/>
      <c r="D146" s="215" t="s">
        <v>137</v>
      </c>
      <c r="E146" s="26"/>
      <c r="F146" s="220" t="s">
        <v>471</v>
      </c>
      <c r="G146" s="26"/>
      <c r="H146" s="26"/>
      <c r="I146" s="217"/>
      <c r="J146" s="26"/>
      <c r="K146" s="26"/>
      <c r="L146" s="30"/>
      <c r="M146" s="218"/>
      <c r="N146" s="219"/>
      <c r="O146" s="74"/>
      <c r="P146" s="74"/>
      <c r="Q146" s="74"/>
      <c r="R146" s="74"/>
      <c r="S146" s="74"/>
      <c r="T146" s="75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T146" s="3" t="s">
        <v>137</v>
      </c>
      <c r="AU146" s="3" t="s">
        <v>85</v>
      </c>
    </row>
    <row r="147" s="234" customFormat="true" ht="12.8" hidden="false" customHeight="false" outlineLevel="0" collapsed="false">
      <c r="B147" s="235"/>
      <c r="C147" s="236"/>
      <c r="D147" s="215" t="s">
        <v>208</v>
      </c>
      <c r="E147" s="237"/>
      <c r="F147" s="238" t="s">
        <v>465</v>
      </c>
      <c r="G147" s="236"/>
      <c r="H147" s="237"/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208</v>
      </c>
      <c r="AU147" s="244" t="s">
        <v>85</v>
      </c>
      <c r="AV147" s="234" t="s">
        <v>83</v>
      </c>
      <c r="AW147" s="234" t="s">
        <v>31</v>
      </c>
      <c r="AX147" s="234" t="s">
        <v>75</v>
      </c>
      <c r="AY147" s="244" t="s">
        <v>126</v>
      </c>
    </row>
    <row r="148" s="245" customFormat="true" ht="12.8" hidden="false" customHeight="false" outlineLevel="0" collapsed="false">
      <c r="B148" s="246"/>
      <c r="C148" s="247"/>
      <c r="D148" s="215" t="s">
        <v>208</v>
      </c>
      <c r="E148" s="248"/>
      <c r="F148" s="249" t="s">
        <v>472</v>
      </c>
      <c r="G148" s="247"/>
      <c r="H148" s="250" t="n">
        <v>-6.25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208</v>
      </c>
      <c r="AU148" s="256" t="s">
        <v>85</v>
      </c>
      <c r="AV148" s="245" t="s">
        <v>85</v>
      </c>
      <c r="AW148" s="245" t="s">
        <v>31</v>
      </c>
      <c r="AX148" s="245" t="s">
        <v>83</v>
      </c>
      <c r="AY148" s="256" t="s">
        <v>126</v>
      </c>
    </row>
    <row r="149" s="31" customFormat="true" ht="14.4" hidden="false" customHeight="true" outlineLevel="0" collapsed="false">
      <c r="A149" s="24"/>
      <c r="B149" s="25"/>
      <c r="C149" s="202" t="s">
        <v>125</v>
      </c>
      <c r="D149" s="202" t="s">
        <v>127</v>
      </c>
      <c r="E149" s="203" t="s">
        <v>310</v>
      </c>
      <c r="F149" s="204" t="s">
        <v>311</v>
      </c>
      <c r="G149" s="205" t="s">
        <v>197</v>
      </c>
      <c r="H149" s="206" t="n">
        <v>138</v>
      </c>
      <c r="I149" s="207"/>
      <c r="J149" s="208" t="n">
        <f aca="false">ROUND(I149*H149,2)</f>
        <v>0</v>
      </c>
      <c r="K149" s="204"/>
      <c r="L149" s="30"/>
      <c r="M149" s="209"/>
      <c r="N149" s="210" t="s">
        <v>40</v>
      </c>
      <c r="O149" s="74"/>
      <c r="P149" s="211" t="n">
        <f aca="false">O149*H149</f>
        <v>0</v>
      </c>
      <c r="Q149" s="211" t="n">
        <v>0</v>
      </c>
      <c r="R149" s="211" t="n">
        <f aca="false">Q149*H149</f>
        <v>0</v>
      </c>
      <c r="S149" s="211" t="n">
        <v>0</v>
      </c>
      <c r="T149" s="212" t="n">
        <f aca="false">S149*H149</f>
        <v>0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R149" s="213" t="s">
        <v>132</v>
      </c>
      <c r="AT149" s="213" t="s">
        <v>127</v>
      </c>
      <c r="AU149" s="213" t="s">
        <v>85</v>
      </c>
      <c r="AY149" s="3" t="s">
        <v>126</v>
      </c>
      <c r="BE149" s="214" t="n">
        <f aca="false">IF(N149="základní",J149,0)</f>
        <v>0</v>
      </c>
      <c r="BF149" s="214" t="n">
        <f aca="false">IF(N149="snížená",J149,0)</f>
        <v>0</v>
      </c>
      <c r="BG149" s="214" t="n">
        <f aca="false">IF(N149="zákl. přenesená",J149,0)</f>
        <v>0</v>
      </c>
      <c r="BH149" s="214" t="n">
        <f aca="false">IF(N149="sníž. přenesená",J149,0)</f>
        <v>0</v>
      </c>
      <c r="BI149" s="214" t="n">
        <f aca="false">IF(N149="nulová",J149,0)</f>
        <v>0</v>
      </c>
      <c r="BJ149" s="3" t="s">
        <v>83</v>
      </c>
      <c r="BK149" s="214" t="n">
        <f aca="false">ROUND(I149*H149,2)</f>
        <v>0</v>
      </c>
      <c r="BL149" s="3" t="s">
        <v>132</v>
      </c>
      <c r="BM149" s="213" t="s">
        <v>473</v>
      </c>
    </row>
    <row r="150" s="31" customFormat="true" ht="12.8" hidden="false" customHeight="false" outlineLevel="0" collapsed="false">
      <c r="A150" s="24"/>
      <c r="B150" s="25"/>
      <c r="C150" s="26"/>
      <c r="D150" s="215" t="s">
        <v>134</v>
      </c>
      <c r="E150" s="26"/>
      <c r="F150" s="216" t="s">
        <v>313</v>
      </c>
      <c r="G150" s="26"/>
      <c r="H150" s="26"/>
      <c r="I150" s="217"/>
      <c r="J150" s="26"/>
      <c r="K150" s="26"/>
      <c r="L150" s="30"/>
      <c r="M150" s="218"/>
      <c r="N150" s="219"/>
      <c r="O150" s="74"/>
      <c r="P150" s="74"/>
      <c r="Q150" s="74"/>
      <c r="R150" s="74"/>
      <c r="S150" s="74"/>
      <c r="T150" s="75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134</v>
      </c>
      <c r="AU150" s="3" t="s">
        <v>85</v>
      </c>
    </row>
    <row r="151" s="31" customFormat="true" ht="12.8" hidden="false" customHeight="false" outlineLevel="0" collapsed="false">
      <c r="A151" s="24"/>
      <c r="B151" s="25"/>
      <c r="C151" s="26"/>
      <c r="D151" s="215" t="s">
        <v>135</v>
      </c>
      <c r="E151" s="26"/>
      <c r="F151" s="220" t="s">
        <v>214</v>
      </c>
      <c r="G151" s="26"/>
      <c r="H151" s="26"/>
      <c r="I151" s="217"/>
      <c r="J151" s="26"/>
      <c r="K151" s="26"/>
      <c r="L151" s="30"/>
      <c r="M151" s="218"/>
      <c r="N151" s="219"/>
      <c r="O151" s="74"/>
      <c r="P151" s="74"/>
      <c r="Q151" s="74"/>
      <c r="R151" s="74"/>
      <c r="S151" s="74"/>
      <c r="T151" s="75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T151" s="3" t="s">
        <v>135</v>
      </c>
      <c r="AU151" s="3" t="s">
        <v>85</v>
      </c>
    </row>
    <row r="152" s="31" customFormat="true" ht="12.8" hidden="false" customHeight="false" outlineLevel="0" collapsed="false">
      <c r="A152" s="24"/>
      <c r="B152" s="25"/>
      <c r="C152" s="26"/>
      <c r="D152" s="215" t="s">
        <v>137</v>
      </c>
      <c r="E152" s="26"/>
      <c r="F152" s="220" t="s">
        <v>474</v>
      </c>
      <c r="G152" s="26"/>
      <c r="H152" s="26"/>
      <c r="I152" s="217"/>
      <c r="J152" s="26"/>
      <c r="K152" s="26"/>
      <c r="L152" s="30"/>
      <c r="M152" s="218"/>
      <c r="N152" s="219"/>
      <c r="O152" s="74"/>
      <c r="P152" s="74"/>
      <c r="Q152" s="74"/>
      <c r="R152" s="74"/>
      <c r="S152" s="74"/>
      <c r="T152" s="75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T152" s="3" t="s">
        <v>137</v>
      </c>
      <c r="AU152" s="3" t="s">
        <v>85</v>
      </c>
    </row>
    <row r="153" s="245" customFormat="true" ht="12.8" hidden="false" customHeight="false" outlineLevel="0" collapsed="false">
      <c r="B153" s="246"/>
      <c r="C153" s="247"/>
      <c r="D153" s="215" t="s">
        <v>208</v>
      </c>
      <c r="E153" s="248"/>
      <c r="F153" s="249" t="s">
        <v>475</v>
      </c>
      <c r="G153" s="247"/>
      <c r="H153" s="250" t="n">
        <v>138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208</v>
      </c>
      <c r="AU153" s="256" t="s">
        <v>85</v>
      </c>
      <c r="AV153" s="245" t="s">
        <v>85</v>
      </c>
      <c r="AW153" s="245" t="s">
        <v>31</v>
      </c>
      <c r="AX153" s="245" t="s">
        <v>83</v>
      </c>
      <c r="AY153" s="256" t="s">
        <v>126</v>
      </c>
    </row>
    <row r="154" s="31" customFormat="true" ht="14.4" hidden="false" customHeight="true" outlineLevel="0" collapsed="false">
      <c r="A154" s="24"/>
      <c r="B154" s="25"/>
      <c r="C154" s="202" t="s">
        <v>160</v>
      </c>
      <c r="D154" s="202" t="s">
        <v>127</v>
      </c>
      <c r="E154" s="203" t="s">
        <v>217</v>
      </c>
      <c r="F154" s="204" t="s">
        <v>218</v>
      </c>
      <c r="G154" s="205" t="s">
        <v>219</v>
      </c>
      <c r="H154" s="206" t="n">
        <v>2760</v>
      </c>
      <c r="I154" s="207"/>
      <c r="J154" s="208" t="n">
        <f aca="false">ROUND(I154*H154,2)</f>
        <v>0</v>
      </c>
      <c r="K154" s="204" t="s">
        <v>131</v>
      </c>
      <c r="L154" s="30"/>
      <c r="M154" s="209"/>
      <c r="N154" s="210" t="s">
        <v>40</v>
      </c>
      <c r="O154" s="74"/>
      <c r="P154" s="211" t="n">
        <f aca="false">O154*H154</f>
        <v>0</v>
      </c>
      <c r="Q154" s="211" t="n">
        <v>0</v>
      </c>
      <c r="R154" s="211" t="n">
        <f aca="false">Q154*H154</f>
        <v>0</v>
      </c>
      <c r="S154" s="211" t="n">
        <v>0</v>
      </c>
      <c r="T154" s="212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13" t="s">
        <v>132</v>
      </c>
      <c r="AT154" s="213" t="s">
        <v>127</v>
      </c>
      <c r="AU154" s="213" t="s">
        <v>85</v>
      </c>
      <c r="AY154" s="3" t="s">
        <v>126</v>
      </c>
      <c r="BE154" s="214" t="n">
        <f aca="false">IF(N154="základní",J154,0)</f>
        <v>0</v>
      </c>
      <c r="BF154" s="214" t="n">
        <f aca="false">IF(N154="snížená",J154,0)</f>
        <v>0</v>
      </c>
      <c r="BG154" s="214" t="n">
        <f aca="false">IF(N154="zákl. přenesená",J154,0)</f>
        <v>0</v>
      </c>
      <c r="BH154" s="214" t="n">
        <f aca="false">IF(N154="sníž. přenesená",J154,0)</f>
        <v>0</v>
      </c>
      <c r="BI154" s="214" t="n">
        <f aca="false">IF(N154="nulová",J154,0)</f>
        <v>0</v>
      </c>
      <c r="BJ154" s="3" t="s">
        <v>83</v>
      </c>
      <c r="BK154" s="214" t="n">
        <f aca="false">ROUND(I154*H154,2)</f>
        <v>0</v>
      </c>
      <c r="BL154" s="3" t="s">
        <v>132</v>
      </c>
      <c r="BM154" s="213" t="s">
        <v>476</v>
      </c>
    </row>
    <row r="155" s="31" customFormat="true" ht="12.8" hidden="false" customHeight="false" outlineLevel="0" collapsed="false">
      <c r="A155" s="24"/>
      <c r="B155" s="25"/>
      <c r="C155" s="26"/>
      <c r="D155" s="215" t="s">
        <v>134</v>
      </c>
      <c r="E155" s="26"/>
      <c r="F155" s="216" t="s">
        <v>218</v>
      </c>
      <c r="G155" s="26"/>
      <c r="H155" s="26"/>
      <c r="I155" s="217"/>
      <c r="J155" s="26"/>
      <c r="K155" s="26"/>
      <c r="L155" s="30"/>
      <c r="M155" s="218"/>
      <c r="N155" s="219"/>
      <c r="O155" s="74"/>
      <c r="P155" s="74"/>
      <c r="Q155" s="74"/>
      <c r="R155" s="74"/>
      <c r="S155" s="74"/>
      <c r="T155" s="75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T155" s="3" t="s">
        <v>134</v>
      </c>
      <c r="AU155" s="3" t="s">
        <v>85</v>
      </c>
    </row>
    <row r="156" s="31" customFormat="true" ht="12.8" hidden="false" customHeight="false" outlineLevel="0" collapsed="false">
      <c r="A156" s="24"/>
      <c r="B156" s="25"/>
      <c r="C156" s="26"/>
      <c r="D156" s="215" t="s">
        <v>135</v>
      </c>
      <c r="E156" s="26"/>
      <c r="F156" s="220" t="s">
        <v>221</v>
      </c>
      <c r="G156" s="26"/>
      <c r="H156" s="26"/>
      <c r="I156" s="217"/>
      <c r="J156" s="26"/>
      <c r="K156" s="26"/>
      <c r="L156" s="30"/>
      <c r="M156" s="218"/>
      <c r="N156" s="219"/>
      <c r="O156" s="74"/>
      <c r="P156" s="74"/>
      <c r="Q156" s="74"/>
      <c r="R156" s="74"/>
      <c r="S156" s="74"/>
      <c r="T156" s="75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T156" s="3" t="s">
        <v>135</v>
      </c>
      <c r="AU156" s="3" t="s">
        <v>85</v>
      </c>
    </row>
    <row r="157" s="31" customFormat="true" ht="12.8" hidden="false" customHeight="false" outlineLevel="0" collapsed="false">
      <c r="A157" s="24"/>
      <c r="B157" s="25"/>
      <c r="C157" s="26"/>
      <c r="D157" s="215" t="s">
        <v>137</v>
      </c>
      <c r="E157" s="26"/>
      <c r="F157" s="220" t="s">
        <v>222</v>
      </c>
      <c r="G157" s="26"/>
      <c r="H157" s="26"/>
      <c r="I157" s="217"/>
      <c r="J157" s="26"/>
      <c r="K157" s="26"/>
      <c r="L157" s="30"/>
      <c r="M157" s="218"/>
      <c r="N157" s="219"/>
      <c r="O157" s="74"/>
      <c r="P157" s="74"/>
      <c r="Q157" s="74"/>
      <c r="R157" s="74"/>
      <c r="S157" s="74"/>
      <c r="T157" s="75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T157" s="3" t="s">
        <v>137</v>
      </c>
      <c r="AU157" s="3" t="s">
        <v>85</v>
      </c>
    </row>
    <row r="158" s="245" customFormat="true" ht="12.8" hidden="false" customHeight="false" outlineLevel="0" collapsed="false">
      <c r="B158" s="246"/>
      <c r="C158" s="247"/>
      <c r="D158" s="215" t="s">
        <v>208</v>
      </c>
      <c r="E158" s="247"/>
      <c r="F158" s="249" t="s">
        <v>477</v>
      </c>
      <c r="G158" s="247"/>
      <c r="H158" s="250" t="n">
        <v>2760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208</v>
      </c>
      <c r="AU158" s="256" t="s">
        <v>85</v>
      </c>
      <c r="AV158" s="245" t="s">
        <v>85</v>
      </c>
      <c r="AW158" s="245" t="s">
        <v>3</v>
      </c>
      <c r="AX158" s="245" t="s">
        <v>83</v>
      </c>
      <c r="AY158" s="256" t="s">
        <v>126</v>
      </c>
    </row>
    <row r="159" s="31" customFormat="true" ht="14.4" hidden="false" customHeight="true" outlineLevel="0" collapsed="false">
      <c r="A159" s="24"/>
      <c r="B159" s="25"/>
      <c r="C159" s="202" t="s">
        <v>154</v>
      </c>
      <c r="D159" s="202" t="s">
        <v>127</v>
      </c>
      <c r="E159" s="203" t="s">
        <v>224</v>
      </c>
      <c r="F159" s="204" t="s">
        <v>225</v>
      </c>
      <c r="G159" s="205" t="s">
        <v>197</v>
      </c>
      <c r="H159" s="206" t="n">
        <v>14</v>
      </c>
      <c r="I159" s="207"/>
      <c r="J159" s="208" t="n">
        <f aca="false">ROUND(I159*H159,2)</f>
        <v>0</v>
      </c>
      <c r="K159" s="204" t="s">
        <v>131</v>
      </c>
      <c r="L159" s="30"/>
      <c r="M159" s="209"/>
      <c r="N159" s="210" t="s">
        <v>40</v>
      </c>
      <c r="O159" s="74"/>
      <c r="P159" s="211" t="n">
        <f aca="false">O159*H159</f>
        <v>0</v>
      </c>
      <c r="Q159" s="211" t="n">
        <v>0</v>
      </c>
      <c r="R159" s="211" t="n">
        <f aca="false">Q159*H159</f>
        <v>0</v>
      </c>
      <c r="S159" s="211" t="n">
        <v>0</v>
      </c>
      <c r="T159" s="212" t="n">
        <f aca="false">S159*H159</f>
        <v>0</v>
      </c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R159" s="213" t="s">
        <v>132</v>
      </c>
      <c r="AT159" s="213" t="s">
        <v>127</v>
      </c>
      <c r="AU159" s="213" t="s">
        <v>85</v>
      </c>
      <c r="AY159" s="3" t="s">
        <v>126</v>
      </c>
      <c r="BE159" s="214" t="n">
        <f aca="false">IF(N159="základní",J159,0)</f>
        <v>0</v>
      </c>
      <c r="BF159" s="214" t="n">
        <f aca="false">IF(N159="snížená",J159,0)</f>
        <v>0</v>
      </c>
      <c r="BG159" s="214" t="n">
        <f aca="false">IF(N159="zákl. přenesená",J159,0)</f>
        <v>0</v>
      </c>
      <c r="BH159" s="214" t="n">
        <f aca="false">IF(N159="sníž. přenesená",J159,0)</f>
        <v>0</v>
      </c>
      <c r="BI159" s="214" t="n">
        <f aca="false">IF(N159="nulová",J159,0)</f>
        <v>0</v>
      </c>
      <c r="BJ159" s="3" t="s">
        <v>83</v>
      </c>
      <c r="BK159" s="214" t="n">
        <f aca="false">ROUND(I159*H159,2)</f>
        <v>0</v>
      </c>
      <c r="BL159" s="3" t="s">
        <v>132</v>
      </c>
      <c r="BM159" s="213" t="s">
        <v>478</v>
      </c>
    </row>
    <row r="160" s="31" customFormat="true" ht="12.8" hidden="false" customHeight="false" outlineLevel="0" collapsed="false">
      <c r="A160" s="24"/>
      <c r="B160" s="25"/>
      <c r="C160" s="26"/>
      <c r="D160" s="215" t="s">
        <v>134</v>
      </c>
      <c r="E160" s="26"/>
      <c r="F160" s="216" t="s">
        <v>225</v>
      </c>
      <c r="G160" s="26"/>
      <c r="H160" s="26"/>
      <c r="I160" s="217"/>
      <c r="J160" s="26"/>
      <c r="K160" s="26"/>
      <c r="L160" s="30"/>
      <c r="M160" s="218"/>
      <c r="N160" s="219"/>
      <c r="O160" s="74"/>
      <c r="P160" s="74"/>
      <c r="Q160" s="74"/>
      <c r="R160" s="74"/>
      <c r="S160" s="74"/>
      <c r="T160" s="75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T160" s="3" t="s">
        <v>134</v>
      </c>
      <c r="AU160" s="3" t="s">
        <v>85</v>
      </c>
    </row>
    <row r="161" s="31" customFormat="true" ht="12.8" hidden="false" customHeight="false" outlineLevel="0" collapsed="false">
      <c r="A161" s="24"/>
      <c r="B161" s="25"/>
      <c r="C161" s="26"/>
      <c r="D161" s="215" t="s">
        <v>135</v>
      </c>
      <c r="E161" s="26"/>
      <c r="F161" s="220" t="s">
        <v>227</v>
      </c>
      <c r="G161" s="26"/>
      <c r="H161" s="26"/>
      <c r="I161" s="217"/>
      <c r="J161" s="26"/>
      <c r="K161" s="26"/>
      <c r="L161" s="30"/>
      <c r="M161" s="218"/>
      <c r="N161" s="219"/>
      <c r="O161" s="74"/>
      <c r="P161" s="74"/>
      <c r="Q161" s="74"/>
      <c r="R161" s="74"/>
      <c r="S161" s="74"/>
      <c r="T161" s="75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T161" s="3" t="s">
        <v>135</v>
      </c>
      <c r="AU161" s="3" t="s">
        <v>85</v>
      </c>
    </row>
    <row r="162" s="31" customFormat="true" ht="12.8" hidden="false" customHeight="false" outlineLevel="0" collapsed="false">
      <c r="A162" s="24"/>
      <c r="B162" s="25"/>
      <c r="C162" s="26"/>
      <c r="D162" s="215" t="s">
        <v>137</v>
      </c>
      <c r="E162" s="26"/>
      <c r="F162" s="220" t="s">
        <v>479</v>
      </c>
      <c r="G162" s="26"/>
      <c r="H162" s="26"/>
      <c r="I162" s="217"/>
      <c r="J162" s="26"/>
      <c r="K162" s="26"/>
      <c r="L162" s="30"/>
      <c r="M162" s="218"/>
      <c r="N162" s="219"/>
      <c r="O162" s="74"/>
      <c r="P162" s="74"/>
      <c r="Q162" s="74"/>
      <c r="R162" s="74"/>
      <c r="S162" s="74"/>
      <c r="T162" s="75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T162" s="3" t="s">
        <v>137</v>
      </c>
      <c r="AU162" s="3" t="s">
        <v>85</v>
      </c>
    </row>
    <row r="163" s="245" customFormat="true" ht="12.8" hidden="false" customHeight="false" outlineLevel="0" collapsed="false">
      <c r="B163" s="246"/>
      <c r="C163" s="247"/>
      <c r="D163" s="215" t="s">
        <v>208</v>
      </c>
      <c r="E163" s="248"/>
      <c r="F163" s="249" t="s">
        <v>480</v>
      </c>
      <c r="G163" s="247"/>
      <c r="H163" s="250" t="n">
        <v>14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208</v>
      </c>
      <c r="AU163" s="256" t="s">
        <v>85</v>
      </c>
      <c r="AV163" s="245" t="s">
        <v>85</v>
      </c>
      <c r="AW163" s="245" t="s">
        <v>31</v>
      </c>
      <c r="AX163" s="245" t="s">
        <v>83</v>
      </c>
      <c r="AY163" s="256" t="s">
        <v>126</v>
      </c>
    </row>
    <row r="164" s="31" customFormat="true" ht="14.4" hidden="false" customHeight="true" outlineLevel="0" collapsed="false">
      <c r="A164" s="24"/>
      <c r="B164" s="25"/>
      <c r="C164" s="202" t="s">
        <v>166</v>
      </c>
      <c r="D164" s="202" t="s">
        <v>127</v>
      </c>
      <c r="E164" s="203" t="s">
        <v>317</v>
      </c>
      <c r="F164" s="204" t="s">
        <v>318</v>
      </c>
      <c r="G164" s="205" t="s">
        <v>197</v>
      </c>
      <c r="H164" s="206" t="n">
        <v>24</v>
      </c>
      <c r="I164" s="207"/>
      <c r="J164" s="208" t="n">
        <f aca="false">ROUND(I164*H164,2)</f>
        <v>0</v>
      </c>
      <c r="K164" s="204"/>
      <c r="L164" s="30"/>
      <c r="M164" s="209"/>
      <c r="N164" s="210" t="s">
        <v>40</v>
      </c>
      <c r="O164" s="74"/>
      <c r="P164" s="211" t="n">
        <f aca="false">O164*H164</f>
        <v>0</v>
      </c>
      <c r="Q164" s="211" t="n">
        <v>0</v>
      </c>
      <c r="R164" s="211" t="n">
        <f aca="false">Q164*H164</f>
        <v>0</v>
      </c>
      <c r="S164" s="211" t="n">
        <v>0</v>
      </c>
      <c r="T164" s="212" t="n">
        <f aca="false">S164*H164</f>
        <v>0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R164" s="213" t="s">
        <v>132</v>
      </c>
      <c r="AT164" s="213" t="s">
        <v>127</v>
      </c>
      <c r="AU164" s="213" t="s">
        <v>85</v>
      </c>
      <c r="AY164" s="3" t="s">
        <v>126</v>
      </c>
      <c r="BE164" s="214" t="n">
        <f aca="false">IF(N164="základní",J164,0)</f>
        <v>0</v>
      </c>
      <c r="BF164" s="214" t="n">
        <f aca="false">IF(N164="snížená",J164,0)</f>
        <v>0</v>
      </c>
      <c r="BG164" s="214" t="n">
        <f aca="false">IF(N164="zákl. přenesená",J164,0)</f>
        <v>0</v>
      </c>
      <c r="BH164" s="214" t="n">
        <f aca="false">IF(N164="sníž. přenesená",J164,0)</f>
        <v>0</v>
      </c>
      <c r="BI164" s="214" t="n">
        <f aca="false">IF(N164="nulová",J164,0)</f>
        <v>0</v>
      </c>
      <c r="BJ164" s="3" t="s">
        <v>83</v>
      </c>
      <c r="BK164" s="214" t="n">
        <f aca="false">ROUND(I164*H164,2)</f>
        <v>0</v>
      </c>
      <c r="BL164" s="3" t="s">
        <v>132</v>
      </c>
      <c r="BM164" s="213" t="s">
        <v>481</v>
      </c>
    </row>
    <row r="165" s="31" customFormat="true" ht="12.8" hidden="false" customHeight="false" outlineLevel="0" collapsed="false">
      <c r="A165" s="24"/>
      <c r="B165" s="25"/>
      <c r="C165" s="26"/>
      <c r="D165" s="215" t="s">
        <v>134</v>
      </c>
      <c r="E165" s="26"/>
      <c r="F165" s="216" t="s">
        <v>320</v>
      </c>
      <c r="G165" s="26"/>
      <c r="H165" s="26"/>
      <c r="I165" s="217"/>
      <c r="J165" s="26"/>
      <c r="K165" s="26"/>
      <c r="L165" s="30"/>
      <c r="M165" s="218"/>
      <c r="N165" s="219"/>
      <c r="O165" s="74"/>
      <c r="P165" s="74"/>
      <c r="Q165" s="74"/>
      <c r="R165" s="74"/>
      <c r="S165" s="74"/>
      <c r="T165" s="75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T165" s="3" t="s">
        <v>134</v>
      </c>
      <c r="AU165" s="3" t="s">
        <v>85</v>
      </c>
    </row>
    <row r="166" s="31" customFormat="true" ht="12.8" hidden="false" customHeight="false" outlineLevel="0" collapsed="false">
      <c r="A166" s="24"/>
      <c r="B166" s="25"/>
      <c r="C166" s="26"/>
      <c r="D166" s="215" t="s">
        <v>135</v>
      </c>
      <c r="E166" s="26"/>
      <c r="F166" s="220" t="s">
        <v>227</v>
      </c>
      <c r="G166" s="26"/>
      <c r="H166" s="26"/>
      <c r="I166" s="217"/>
      <c r="J166" s="26"/>
      <c r="K166" s="26"/>
      <c r="L166" s="30"/>
      <c r="M166" s="218"/>
      <c r="N166" s="219"/>
      <c r="O166" s="74"/>
      <c r="P166" s="74"/>
      <c r="Q166" s="74"/>
      <c r="R166" s="74"/>
      <c r="S166" s="74"/>
      <c r="T166" s="75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T166" s="3" t="s">
        <v>135</v>
      </c>
      <c r="AU166" s="3" t="s">
        <v>85</v>
      </c>
    </row>
    <row r="167" s="31" customFormat="true" ht="12.8" hidden="false" customHeight="false" outlineLevel="0" collapsed="false">
      <c r="A167" s="24"/>
      <c r="B167" s="25"/>
      <c r="C167" s="26"/>
      <c r="D167" s="215" t="s">
        <v>137</v>
      </c>
      <c r="E167" s="26"/>
      <c r="F167" s="220" t="s">
        <v>482</v>
      </c>
      <c r="G167" s="26"/>
      <c r="H167" s="26"/>
      <c r="I167" s="217"/>
      <c r="J167" s="26"/>
      <c r="K167" s="26"/>
      <c r="L167" s="30"/>
      <c r="M167" s="218"/>
      <c r="N167" s="219"/>
      <c r="O167" s="74"/>
      <c r="P167" s="74"/>
      <c r="Q167" s="74"/>
      <c r="R167" s="74"/>
      <c r="S167" s="74"/>
      <c r="T167" s="75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T167" s="3" t="s">
        <v>137</v>
      </c>
      <c r="AU167" s="3" t="s">
        <v>85</v>
      </c>
    </row>
    <row r="168" s="245" customFormat="true" ht="12.8" hidden="false" customHeight="false" outlineLevel="0" collapsed="false">
      <c r="B168" s="246"/>
      <c r="C168" s="247"/>
      <c r="D168" s="215" t="s">
        <v>208</v>
      </c>
      <c r="E168" s="248"/>
      <c r="F168" s="249" t="s">
        <v>401</v>
      </c>
      <c r="G168" s="247"/>
      <c r="H168" s="250" t="n">
        <v>24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208</v>
      </c>
      <c r="AU168" s="256" t="s">
        <v>85</v>
      </c>
      <c r="AV168" s="245" t="s">
        <v>85</v>
      </c>
      <c r="AW168" s="245" t="s">
        <v>31</v>
      </c>
      <c r="AX168" s="245" t="s">
        <v>83</v>
      </c>
      <c r="AY168" s="256" t="s">
        <v>126</v>
      </c>
    </row>
    <row r="169" s="31" customFormat="true" ht="14.4" hidden="false" customHeight="true" outlineLevel="0" collapsed="false">
      <c r="A169" s="24"/>
      <c r="B169" s="25"/>
      <c r="C169" s="202" t="s">
        <v>173</v>
      </c>
      <c r="D169" s="202" t="s">
        <v>127</v>
      </c>
      <c r="E169" s="203" t="s">
        <v>230</v>
      </c>
      <c r="F169" s="204" t="s">
        <v>231</v>
      </c>
      <c r="G169" s="205" t="s">
        <v>219</v>
      </c>
      <c r="H169" s="206" t="n">
        <v>760</v>
      </c>
      <c r="I169" s="207"/>
      <c r="J169" s="208" t="n">
        <f aca="false">ROUND(I169*H169,2)</f>
        <v>0</v>
      </c>
      <c r="K169" s="204" t="s">
        <v>131</v>
      </c>
      <c r="L169" s="30"/>
      <c r="M169" s="209"/>
      <c r="N169" s="210" t="s">
        <v>40</v>
      </c>
      <c r="O169" s="74"/>
      <c r="P169" s="211" t="n">
        <f aca="false">O169*H169</f>
        <v>0</v>
      </c>
      <c r="Q169" s="211" t="n">
        <v>0</v>
      </c>
      <c r="R169" s="211" t="n">
        <f aca="false">Q169*H169</f>
        <v>0</v>
      </c>
      <c r="S169" s="211" t="n">
        <v>0</v>
      </c>
      <c r="T169" s="212" t="n">
        <f aca="false">S169*H169</f>
        <v>0</v>
      </c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R169" s="213" t="s">
        <v>132</v>
      </c>
      <c r="AT169" s="213" t="s">
        <v>127</v>
      </c>
      <c r="AU169" s="213" t="s">
        <v>85</v>
      </c>
      <c r="AY169" s="3" t="s">
        <v>126</v>
      </c>
      <c r="BE169" s="214" t="n">
        <f aca="false">IF(N169="základní",J169,0)</f>
        <v>0</v>
      </c>
      <c r="BF169" s="214" t="n">
        <f aca="false">IF(N169="snížená",J169,0)</f>
        <v>0</v>
      </c>
      <c r="BG169" s="214" t="n">
        <f aca="false">IF(N169="zákl. přenesená",J169,0)</f>
        <v>0</v>
      </c>
      <c r="BH169" s="214" t="n">
        <f aca="false">IF(N169="sníž. přenesená",J169,0)</f>
        <v>0</v>
      </c>
      <c r="BI169" s="214" t="n">
        <f aca="false">IF(N169="nulová",J169,0)</f>
        <v>0</v>
      </c>
      <c r="BJ169" s="3" t="s">
        <v>83</v>
      </c>
      <c r="BK169" s="214" t="n">
        <f aca="false">ROUND(I169*H169,2)</f>
        <v>0</v>
      </c>
      <c r="BL169" s="3" t="s">
        <v>132</v>
      </c>
      <c r="BM169" s="213" t="s">
        <v>483</v>
      </c>
    </row>
    <row r="170" s="31" customFormat="true" ht="12.8" hidden="false" customHeight="false" outlineLevel="0" collapsed="false">
      <c r="A170" s="24"/>
      <c r="B170" s="25"/>
      <c r="C170" s="26"/>
      <c r="D170" s="215" t="s">
        <v>134</v>
      </c>
      <c r="E170" s="26"/>
      <c r="F170" s="216" t="s">
        <v>231</v>
      </c>
      <c r="G170" s="26"/>
      <c r="H170" s="26"/>
      <c r="I170" s="217"/>
      <c r="J170" s="26"/>
      <c r="K170" s="26"/>
      <c r="L170" s="30"/>
      <c r="M170" s="218"/>
      <c r="N170" s="219"/>
      <c r="O170" s="74"/>
      <c r="P170" s="74"/>
      <c r="Q170" s="74"/>
      <c r="R170" s="74"/>
      <c r="S170" s="74"/>
      <c r="T170" s="75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T170" s="3" t="s">
        <v>134</v>
      </c>
      <c r="AU170" s="3" t="s">
        <v>85</v>
      </c>
    </row>
    <row r="171" s="31" customFormat="true" ht="12.8" hidden="false" customHeight="false" outlineLevel="0" collapsed="false">
      <c r="A171" s="24"/>
      <c r="B171" s="25"/>
      <c r="C171" s="26"/>
      <c r="D171" s="215" t="s">
        <v>135</v>
      </c>
      <c r="E171" s="26"/>
      <c r="F171" s="220" t="s">
        <v>221</v>
      </c>
      <c r="G171" s="26"/>
      <c r="H171" s="26"/>
      <c r="I171" s="217"/>
      <c r="J171" s="26"/>
      <c r="K171" s="26"/>
      <c r="L171" s="30"/>
      <c r="M171" s="218"/>
      <c r="N171" s="219"/>
      <c r="O171" s="74"/>
      <c r="P171" s="74"/>
      <c r="Q171" s="74"/>
      <c r="R171" s="74"/>
      <c r="S171" s="74"/>
      <c r="T171" s="75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135</v>
      </c>
      <c r="AU171" s="3" t="s">
        <v>85</v>
      </c>
    </row>
    <row r="172" s="31" customFormat="true" ht="12.8" hidden="false" customHeight="false" outlineLevel="0" collapsed="false">
      <c r="A172" s="24"/>
      <c r="B172" s="25"/>
      <c r="C172" s="26"/>
      <c r="D172" s="215" t="s">
        <v>137</v>
      </c>
      <c r="E172" s="26"/>
      <c r="F172" s="220" t="s">
        <v>222</v>
      </c>
      <c r="G172" s="26"/>
      <c r="H172" s="26"/>
      <c r="I172" s="217"/>
      <c r="J172" s="26"/>
      <c r="K172" s="26"/>
      <c r="L172" s="30"/>
      <c r="M172" s="218"/>
      <c r="N172" s="219"/>
      <c r="O172" s="74"/>
      <c r="P172" s="74"/>
      <c r="Q172" s="74"/>
      <c r="R172" s="74"/>
      <c r="S172" s="74"/>
      <c r="T172" s="75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T172" s="3" t="s">
        <v>137</v>
      </c>
      <c r="AU172" s="3" t="s">
        <v>85</v>
      </c>
    </row>
    <row r="173" s="245" customFormat="true" ht="12.8" hidden="false" customHeight="false" outlineLevel="0" collapsed="false">
      <c r="B173" s="246"/>
      <c r="C173" s="247"/>
      <c r="D173" s="215" t="s">
        <v>208</v>
      </c>
      <c r="E173" s="247"/>
      <c r="F173" s="249" t="s">
        <v>484</v>
      </c>
      <c r="G173" s="247"/>
      <c r="H173" s="250" t="n">
        <v>760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208</v>
      </c>
      <c r="AU173" s="256" t="s">
        <v>85</v>
      </c>
      <c r="AV173" s="245" t="s">
        <v>85</v>
      </c>
      <c r="AW173" s="245" t="s">
        <v>3</v>
      </c>
      <c r="AX173" s="245" t="s">
        <v>83</v>
      </c>
      <c r="AY173" s="256" t="s">
        <v>126</v>
      </c>
    </row>
    <row r="174" s="31" customFormat="true" ht="14.4" hidden="false" customHeight="true" outlineLevel="0" collapsed="false">
      <c r="A174" s="24"/>
      <c r="B174" s="25"/>
      <c r="C174" s="202" t="s">
        <v>180</v>
      </c>
      <c r="D174" s="202" t="s">
        <v>127</v>
      </c>
      <c r="E174" s="203" t="s">
        <v>235</v>
      </c>
      <c r="F174" s="204" t="s">
        <v>236</v>
      </c>
      <c r="G174" s="205" t="s">
        <v>197</v>
      </c>
      <c r="H174" s="206" t="n">
        <v>38</v>
      </c>
      <c r="I174" s="207"/>
      <c r="J174" s="208" t="n">
        <f aca="false">ROUND(I174*H174,2)</f>
        <v>0</v>
      </c>
      <c r="K174" s="204" t="s">
        <v>131</v>
      </c>
      <c r="L174" s="30"/>
      <c r="M174" s="209"/>
      <c r="N174" s="210" t="s">
        <v>40</v>
      </c>
      <c r="O174" s="74"/>
      <c r="P174" s="211" t="n">
        <f aca="false">O174*H174</f>
        <v>0</v>
      </c>
      <c r="Q174" s="211" t="n">
        <v>0</v>
      </c>
      <c r="R174" s="211" t="n">
        <f aca="false">Q174*H174</f>
        <v>0</v>
      </c>
      <c r="S174" s="211" t="n">
        <v>0</v>
      </c>
      <c r="T174" s="212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13" t="s">
        <v>132</v>
      </c>
      <c r="AT174" s="213" t="s">
        <v>127</v>
      </c>
      <c r="AU174" s="213" t="s">
        <v>85</v>
      </c>
      <c r="AY174" s="3" t="s">
        <v>126</v>
      </c>
      <c r="BE174" s="214" t="n">
        <f aca="false">IF(N174="základní",J174,0)</f>
        <v>0</v>
      </c>
      <c r="BF174" s="214" t="n">
        <f aca="false">IF(N174="snížená",J174,0)</f>
        <v>0</v>
      </c>
      <c r="BG174" s="214" t="n">
        <f aca="false">IF(N174="zákl. přenesená",J174,0)</f>
        <v>0</v>
      </c>
      <c r="BH174" s="214" t="n">
        <f aca="false">IF(N174="sníž. přenesená",J174,0)</f>
        <v>0</v>
      </c>
      <c r="BI174" s="214" t="n">
        <f aca="false">IF(N174="nulová",J174,0)</f>
        <v>0</v>
      </c>
      <c r="BJ174" s="3" t="s">
        <v>83</v>
      </c>
      <c r="BK174" s="214" t="n">
        <f aca="false">ROUND(I174*H174,2)</f>
        <v>0</v>
      </c>
      <c r="BL174" s="3" t="s">
        <v>132</v>
      </c>
      <c r="BM174" s="213" t="s">
        <v>485</v>
      </c>
    </row>
    <row r="175" s="31" customFormat="true" ht="12.8" hidden="false" customHeight="false" outlineLevel="0" collapsed="false">
      <c r="A175" s="24"/>
      <c r="B175" s="25"/>
      <c r="C175" s="26"/>
      <c r="D175" s="215" t="s">
        <v>134</v>
      </c>
      <c r="E175" s="26"/>
      <c r="F175" s="216" t="s">
        <v>236</v>
      </c>
      <c r="G175" s="26"/>
      <c r="H175" s="26"/>
      <c r="I175" s="217"/>
      <c r="J175" s="26"/>
      <c r="K175" s="26"/>
      <c r="L175" s="30"/>
      <c r="M175" s="218"/>
      <c r="N175" s="219"/>
      <c r="O175" s="74"/>
      <c r="P175" s="74"/>
      <c r="Q175" s="74"/>
      <c r="R175" s="74"/>
      <c r="S175" s="74"/>
      <c r="T175" s="75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T175" s="3" t="s">
        <v>134</v>
      </c>
      <c r="AU175" s="3" t="s">
        <v>85</v>
      </c>
    </row>
    <row r="176" s="31" customFormat="true" ht="12.8" hidden="false" customHeight="false" outlineLevel="0" collapsed="false">
      <c r="A176" s="24"/>
      <c r="B176" s="25"/>
      <c r="C176" s="26"/>
      <c r="D176" s="215" t="s">
        <v>135</v>
      </c>
      <c r="E176" s="26"/>
      <c r="F176" s="220" t="s">
        <v>238</v>
      </c>
      <c r="G176" s="26"/>
      <c r="H176" s="26"/>
      <c r="I176" s="217"/>
      <c r="J176" s="26"/>
      <c r="K176" s="26"/>
      <c r="L176" s="30"/>
      <c r="M176" s="218"/>
      <c r="N176" s="219"/>
      <c r="O176" s="74"/>
      <c r="P176" s="74"/>
      <c r="Q176" s="74"/>
      <c r="R176" s="74"/>
      <c r="S176" s="74"/>
      <c r="T176" s="75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T176" s="3" t="s">
        <v>135</v>
      </c>
      <c r="AU176" s="3" t="s">
        <v>85</v>
      </c>
    </row>
    <row r="177" s="187" customFormat="true" ht="22.8" hidden="false" customHeight="true" outlineLevel="0" collapsed="false">
      <c r="B177" s="188"/>
      <c r="C177" s="189"/>
      <c r="D177" s="190" t="s">
        <v>74</v>
      </c>
      <c r="E177" s="232" t="s">
        <v>85</v>
      </c>
      <c r="F177" s="232" t="s">
        <v>262</v>
      </c>
      <c r="G177" s="189"/>
      <c r="H177" s="189"/>
      <c r="I177" s="192"/>
      <c r="J177" s="233" t="n">
        <f aca="false">BK177</f>
        <v>0</v>
      </c>
      <c r="K177" s="189"/>
      <c r="L177" s="194"/>
      <c r="M177" s="195"/>
      <c r="N177" s="196"/>
      <c r="O177" s="196"/>
      <c r="P177" s="197" t="n">
        <f aca="false">SUM(P178:P268)</f>
        <v>0</v>
      </c>
      <c r="Q177" s="196"/>
      <c r="R177" s="197" t="n">
        <f aca="false">SUM(R178:R268)</f>
        <v>0</v>
      </c>
      <c r="S177" s="196"/>
      <c r="T177" s="198" t="n">
        <f aca="false">SUM(T178:T268)</f>
        <v>0</v>
      </c>
      <c r="AR177" s="199" t="s">
        <v>125</v>
      </c>
      <c r="AT177" s="200" t="s">
        <v>74</v>
      </c>
      <c r="AU177" s="200" t="s">
        <v>83</v>
      </c>
      <c r="AY177" s="199" t="s">
        <v>126</v>
      </c>
      <c r="BK177" s="201" t="n">
        <f aca="false">SUM(BK178:BK268)</f>
        <v>0</v>
      </c>
    </row>
    <row r="178" s="31" customFormat="true" ht="14.4" hidden="false" customHeight="true" outlineLevel="0" collapsed="false">
      <c r="A178" s="24"/>
      <c r="B178" s="25"/>
      <c r="C178" s="202" t="s">
        <v>250</v>
      </c>
      <c r="D178" s="202" t="s">
        <v>127</v>
      </c>
      <c r="E178" s="203" t="s">
        <v>347</v>
      </c>
      <c r="F178" s="204" t="s">
        <v>348</v>
      </c>
      <c r="G178" s="205" t="s">
        <v>266</v>
      </c>
      <c r="H178" s="206" t="n">
        <v>117.6</v>
      </c>
      <c r="I178" s="207"/>
      <c r="J178" s="208" t="n">
        <f aca="false">ROUND(I178*H178,2)</f>
        <v>0</v>
      </c>
      <c r="K178" s="204"/>
      <c r="L178" s="30"/>
      <c r="M178" s="209"/>
      <c r="N178" s="210" t="s">
        <v>40</v>
      </c>
      <c r="O178" s="74"/>
      <c r="P178" s="211" t="n">
        <f aca="false">O178*H178</f>
        <v>0</v>
      </c>
      <c r="Q178" s="211" t="n">
        <v>0</v>
      </c>
      <c r="R178" s="211" t="n">
        <f aca="false">Q178*H178</f>
        <v>0</v>
      </c>
      <c r="S178" s="211" t="n">
        <v>0</v>
      </c>
      <c r="T178" s="212" t="n">
        <f aca="false">S178*H178</f>
        <v>0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R178" s="213" t="s">
        <v>132</v>
      </c>
      <c r="AT178" s="213" t="s">
        <v>127</v>
      </c>
      <c r="AU178" s="213" t="s">
        <v>85</v>
      </c>
      <c r="AY178" s="3" t="s">
        <v>126</v>
      </c>
      <c r="BE178" s="214" t="n">
        <f aca="false">IF(N178="základní",J178,0)</f>
        <v>0</v>
      </c>
      <c r="BF178" s="214" t="n">
        <f aca="false">IF(N178="snížená",J178,0)</f>
        <v>0</v>
      </c>
      <c r="BG178" s="214" t="n">
        <f aca="false">IF(N178="zákl. přenesená",J178,0)</f>
        <v>0</v>
      </c>
      <c r="BH178" s="214" t="n">
        <f aca="false">IF(N178="sníž. přenesená",J178,0)</f>
        <v>0</v>
      </c>
      <c r="BI178" s="214" t="n">
        <f aca="false">IF(N178="nulová",J178,0)</f>
        <v>0</v>
      </c>
      <c r="BJ178" s="3" t="s">
        <v>83</v>
      </c>
      <c r="BK178" s="214" t="n">
        <f aca="false">ROUND(I178*H178,2)</f>
        <v>0</v>
      </c>
      <c r="BL178" s="3" t="s">
        <v>132</v>
      </c>
      <c r="BM178" s="213" t="s">
        <v>486</v>
      </c>
    </row>
    <row r="179" s="31" customFormat="true" ht="12.8" hidden="false" customHeight="false" outlineLevel="0" collapsed="false">
      <c r="A179" s="24"/>
      <c r="B179" s="25"/>
      <c r="C179" s="26"/>
      <c r="D179" s="215" t="s">
        <v>134</v>
      </c>
      <c r="E179" s="26"/>
      <c r="F179" s="216" t="s">
        <v>350</v>
      </c>
      <c r="G179" s="26"/>
      <c r="H179" s="26"/>
      <c r="I179" s="217"/>
      <c r="J179" s="26"/>
      <c r="K179" s="26"/>
      <c r="L179" s="30"/>
      <c r="M179" s="218"/>
      <c r="N179" s="219"/>
      <c r="O179" s="74"/>
      <c r="P179" s="74"/>
      <c r="Q179" s="74"/>
      <c r="R179" s="74"/>
      <c r="S179" s="74"/>
      <c r="T179" s="75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T179" s="3" t="s">
        <v>134</v>
      </c>
      <c r="AU179" s="3" t="s">
        <v>85</v>
      </c>
    </row>
    <row r="180" s="31" customFormat="true" ht="12.8" hidden="false" customHeight="false" outlineLevel="0" collapsed="false">
      <c r="A180" s="24"/>
      <c r="B180" s="25"/>
      <c r="C180" s="26"/>
      <c r="D180" s="215" t="s">
        <v>135</v>
      </c>
      <c r="E180" s="26"/>
      <c r="F180" s="220" t="s">
        <v>268</v>
      </c>
      <c r="G180" s="26"/>
      <c r="H180" s="26"/>
      <c r="I180" s="217"/>
      <c r="J180" s="26"/>
      <c r="K180" s="26"/>
      <c r="L180" s="30"/>
      <c r="M180" s="218"/>
      <c r="N180" s="219"/>
      <c r="O180" s="74"/>
      <c r="P180" s="74"/>
      <c r="Q180" s="74"/>
      <c r="R180" s="74"/>
      <c r="S180" s="74"/>
      <c r="T180" s="75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T180" s="3" t="s">
        <v>135</v>
      </c>
      <c r="AU180" s="3" t="s">
        <v>85</v>
      </c>
    </row>
    <row r="181" s="31" customFormat="true" ht="12.8" hidden="false" customHeight="false" outlineLevel="0" collapsed="false">
      <c r="A181" s="24"/>
      <c r="B181" s="25"/>
      <c r="C181" s="26"/>
      <c r="D181" s="215" t="s">
        <v>137</v>
      </c>
      <c r="E181" s="26"/>
      <c r="F181" s="220" t="s">
        <v>351</v>
      </c>
      <c r="G181" s="26"/>
      <c r="H181" s="26"/>
      <c r="I181" s="217"/>
      <c r="J181" s="26"/>
      <c r="K181" s="26"/>
      <c r="L181" s="30"/>
      <c r="M181" s="218"/>
      <c r="N181" s="219"/>
      <c r="O181" s="74"/>
      <c r="P181" s="74"/>
      <c r="Q181" s="74"/>
      <c r="R181" s="74"/>
      <c r="S181" s="74"/>
      <c r="T181" s="75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T181" s="3" t="s">
        <v>137</v>
      </c>
      <c r="AU181" s="3" t="s">
        <v>85</v>
      </c>
    </row>
    <row r="182" s="245" customFormat="true" ht="12.8" hidden="false" customHeight="false" outlineLevel="0" collapsed="false">
      <c r="B182" s="246"/>
      <c r="C182" s="247"/>
      <c r="D182" s="215" t="s">
        <v>208</v>
      </c>
      <c r="E182" s="248"/>
      <c r="F182" s="249" t="s">
        <v>487</v>
      </c>
      <c r="G182" s="247"/>
      <c r="H182" s="250" t="n">
        <v>117.6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208</v>
      </c>
      <c r="AU182" s="256" t="s">
        <v>85</v>
      </c>
      <c r="AV182" s="245" t="s">
        <v>85</v>
      </c>
      <c r="AW182" s="245" t="s">
        <v>31</v>
      </c>
      <c r="AX182" s="245" t="s">
        <v>83</v>
      </c>
      <c r="AY182" s="256" t="s">
        <v>126</v>
      </c>
    </row>
    <row r="183" s="31" customFormat="true" ht="14.4" hidden="false" customHeight="true" outlineLevel="0" collapsed="false">
      <c r="A183" s="24"/>
      <c r="B183" s="25"/>
      <c r="C183" s="202" t="s">
        <v>257</v>
      </c>
      <c r="D183" s="202" t="s">
        <v>127</v>
      </c>
      <c r="E183" s="203" t="s">
        <v>488</v>
      </c>
      <c r="F183" s="204" t="s">
        <v>489</v>
      </c>
      <c r="G183" s="205" t="s">
        <v>266</v>
      </c>
      <c r="H183" s="206" t="n">
        <v>74</v>
      </c>
      <c r="I183" s="207"/>
      <c r="J183" s="208" t="n">
        <f aca="false">ROUND(I183*H183,2)</f>
        <v>0</v>
      </c>
      <c r="K183" s="204"/>
      <c r="L183" s="30"/>
      <c r="M183" s="209"/>
      <c r="N183" s="210" t="s">
        <v>40</v>
      </c>
      <c r="O183" s="74"/>
      <c r="P183" s="211" t="n">
        <f aca="false">O183*H183</f>
        <v>0</v>
      </c>
      <c r="Q183" s="211" t="n">
        <v>0</v>
      </c>
      <c r="R183" s="211" t="n">
        <f aca="false">Q183*H183</f>
        <v>0</v>
      </c>
      <c r="S183" s="211" t="n">
        <v>0</v>
      </c>
      <c r="T183" s="212" t="n">
        <f aca="false">S183*H183</f>
        <v>0</v>
      </c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R183" s="213" t="s">
        <v>132</v>
      </c>
      <c r="AT183" s="213" t="s">
        <v>127</v>
      </c>
      <c r="AU183" s="213" t="s">
        <v>85</v>
      </c>
      <c r="AY183" s="3" t="s">
        <v>126</v>
      </c>
      <c r="BE183" s="214" t="n">
        <f aca="false">IF(N183="základní",J183,0)</f>
        <v>0</v>
      </c>
      <c r="BF183" s="214" t="n">
        <f aca="false">IF(N183="snížená",J183,0)</f>
        <v>0</v>
      </c>
      <c r="BG183" s="214" t="n">
        <f aca="false">IF(N183="zákl. přenesená",J183,0)</f>
        <v>0</v>
      </c>
      <c r="BH183" s="214" t="n">
        <f aca="false">IF(N183="sníž. přenesená",J183,0)</f>
        <v>0</v>
      </c>
      <c r="BI183" s="214" t="n">
        <f aca="false">IF(N183="nulová",J183,0)</f>
        <v>0</v>
      </c>
      <c r="BJ183" s="3" t="s">
        <v>83</v>
      </c>
      <c r="BK183" s="214" t="n">
        <f aca="false">ROUND(I183*H183,2)</f>
        <v>0</v>
      </c>
      <c r="BL183" s="3" t="s">
        <v>132</v>
      </c>
      <c r="BM183" s="213" t="s">
        <v>490</v>
      </c>
    </row>
    <row r="184" s="31" customFormat="true" ht="12.8" hidden="false" customHeight="false" outlineLevel="0" collapsed="false">
      <c r="A184" s="24"/>
      <c r="B184" s="25"/>
      <c r="C184" s="26"/>
      <c r="D184" s="215" t="s">
        <v>134</v>
      </c>
      <c r="E184" s="26"/>
      <c r="F184" s="216" t="s">
        <v>491</v>
      </c>
      <c r="G184" s="26"/>
      <c r="H184" s="26"/>
      <c r="I184" s="217"/>
      <c r="J184" s="26"/>
      <c r="K184" s="26"/>
      <c r="L184" s="30"/>
      <c r="M184" s="218"/>
      <c r="N184" s="219"/>
      <c r="O184" s="74"/>
      <c r="P184" s="74"/>
      <c r="Q184" s="74"/>
      <c r="R184" s="74"/>
      <c r="S184" s="74"/>
      <c r="T184" s="75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T184" s="3" t="s">
        <v>134</v>
      </c>
      <c r="AU184" s="3" t="s">
        <v>85</v>
      </c>
    </row>
    <row r="185" s="31" customFormat="true" ht="12.8" hidden="false" customHeight="false" outlineLevel="0" collapsed="false">
      <c r="A185" s="24"/>
      <c r="B185" s="25"/>
      <c r="C185" s="26"/>
      <c r="D185" s="215" t="s">
        <v>135</v>
      </c>
      <c r="E185" s="26"/>
      <c r="F185" s="220" t="s">
        <v>268</v>
      </c>
      <c r="G185" s="26"/>
      <c r="H185" s="26"/>
      <c r="I185" s="217"/>
      <c r="J185" s="26"/>
      <c r="K185" s="26"/>
      <c r="L185" s="30"/>
      <c r="M185" s="218"/>
      <c r="N185" s="219"/>
      <c r="O185" s="74"/>
      <c r="P185" s="74"/>
      <c r="Q185" s="74"/>
      <c r="R185" s="74"/>
      <c r="S185" s="74"/>
      <c r="T185" s="75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T185" s="3" t="s">
        <v>135</v>
      </c>
      <c r="AU185" s="3" t="s">
        <v>85</v>
      </c>
    </row>
    <row r="186" s="31" customFormat="true" ht="12.8" hidden="false" customHeight="false" outlineLevel="0" collapsed="false">
      <c r="A186" s="24"/>
      <c r="B186" s="25"/>
      <c r="C186" s="26"/>
      <c r="D186" s="215" t="s">
        <v>137</v>
      </c>
      <c r="E186" s="26"/>
      <c r="F186" s="220" t="s">
        <v>492</v>
      </c>
      <c r="G186" s="26"/>
      <c r="H186" s="26"/>
      <c r="I186" s="217"/>
      <c r="J186" s="26"/>
      <c r="K186" s="26"/>
      <c r="L186" s="30"/>
      <c r="M186" s="218"/>
      <c r="N186" s="219"/>
      <c r="O186" s="74"/>
      <c r="P186" s="74"/>
      <c r="Q186" s="74"/>
      <c r="R186" s="74"/>
      <c r="S186" s="74"/>
      <c r="T186" s="75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T186" s="3" t="s">
        <v>137</v>
      </c>
      <c r="AU186" s="3" t="s">
        <v>85</v>
      </c>
    </row>
    <row r="187" s="245" customFormat="true" ht="12.8" hidden="false" customHeight="false" outlineLevel="0" collapsed="false">
      <c r="B187" s="246"/>
      <c r="C187" s="247"/>
      <c r="D187" s="215" t="s">
        <v>208</v>
      </c>
      <c r="E187" s="248"/>
      <c r="F187" s="249" t="s">
        <v>493</v>
      </c>
      <c r="G187" s="247"/>
      <c r="H187" s="250" t="n">
        <v>30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208</v>
      </c>
      <c r="AU187" s="256" t="s">
        <v>85</v>
      </c>
      <c r="AV187" s="245" t="s">
        <v>85</v>
      </c>
      <c r="AW187" s="245" t="s">
        <v>31</v>
      </c>
      <c r="AX187" s="245" t="s">
        <v>75</v>
      </c>
      <c r="AY187" s="256" t="s">
        <v>126</v>
      </c>
    </row>
    <row r="188" s="245" customFormat="true" ht="12.8" hidden="false" customHeight="false" outlineLevel="0" collapsed="false">
      <c r="B188" s="246"/>
      <c r="C188" s="247"/>
      <c r="D188" s="215" t="s">
        <v>208</v>
      </c>
      <c r="E188" s="248"/>
      <c r="F188" s="249" t="s">
        <v>494</v>
      </c>
      <c r="G188" s="247"/>
      <c r="H188" s="250" t="n">
        <v>44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208</v>
      </c>
      <c r="AU188" s="256" t="s">
        <v>85</v>
      </c>
      <c r="AV188" s="245" t="s">
        <v>85</v>
      </c>
      <c r="AW188" s="245" t="s">
        <v>31</v>
      </c>
      <c r="AX188" s="245" t="s">
        <v>75</v>
      </c>
      <c r="AY188" s="256" t="s">
        <v>126</v>
      </c>
    </row>
    <row r="189" s="260" customFormat="true" ht="12.8" hidden="false" customHeight="false" outlineLevel="0" collapsed="false">
      <c r="B189" s="261"/>
      <c r="C189" s="262"/>
      <c r="D189" s="215" t="s">
        <v>208</v>
      </c>
      <c r="E189" s="263"/>
      <c r="F189" s="264" t="s">
        <v>495</v>
      </c>
      <c r="G189" s="262"/>
      <c r="H189" s="265" t="n">
        <v>74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208</v>
      </c>
      <c r="AU189" s="271" t="s">
        <v>85</v>
      </c>
      <c r="AV189" s="260" t="s">
        <v>125</v>
      </c>
      <c r="AW189" s="260" t="s">
        <v>31</v>
      </c>
      <c r="AX189" s="260" t="s">
        <v>83</v>
      </c>
      <c r="AY189" s="271" t="s">
        <v>126</v>
      </c>
    </row>
    <row r="190" s="31" customFormat="true" ht="14.4" hidden="false" customHeight="true" outlineLevel="0" collapsed="false">
      <c r="A190" s="24"/>
      <c r="B190" s="25"/>
      <c r="C190" s="202" t="s">
        <v>263</v>
      </c>
      <c r="D190" s="202" t="s">
        <v>127</v>
      </c>
      <c r="E190" s="203" t="s">
        <v>496</v>
      </c>
      <c r="F190" s="204" t="s">
        <v>497</v>
      </c>
      <c r="G190" s="205" t="s">
        <v>266</v>
      </c>
      <c r="H190" s="206" t="n">
        <v>62.4</v>
      </c>
      <c r="I190" s="207"/>
      <c r="J190" s="208" t="n">
        <f aca="false">ROUND(I190*H190,2)</f>
        <v>0</v>
      </c>
      <c r="K190" s="204"/>
      <c r="L190" s="30"/>
      <c r="M190" s="209"/>
      <c r="N190" s="210" t="s">
        <v>40</v>
      </c>
      <c r="O190" s="74"/>
      <c r="P190" s="211" t="n">
        <f aca="false">O190*H190</f>
        <v>0</v>
      </c>
      <c r="Q190" s="211" t="n">
        <v>0</v>
      </c>
      <c r="R190" s="211" t="n">
        <f aca="false">Q190*H190</f>
        <v>0</v>
      </c>
      <c r="S190" s="211" t="n">
        <v>0</v>
      </c>
      <c r="T190" s="212" t="n">
        <f aca="false">S190*H190</f>
        <v>0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R190" s="213" t="s">
        <v>132</v>
      </c>
      <c r="AT190" s="213" t="s">
        <v>127</v>
      </c>
      <c r="AU190" s="213" t="s">
        <v>85</v>
      </c>
      <c r="AY190" s="3" t="s">
        <v>126</v>
      </c>
      <c r="BE190" s="214" t="n">
        <f aca="false">IF(N190="základní",J190,0)</f>
        <v>0</v>
      </c>
      <c r="BF190" s="214" t="n">
        <f aca="false">IF(N190="snížená",J190,0)</f>
        <v>0</v>
      </c>
      <c r="BG190" s="214" t="n">
        <f aca="false">IF(N190="zákl. přenesená",J190,0)</f>
        <v>0</v>
      </c>
      <c r="BH190" s="214" t="n">
        <f aca="false">IF(N190="sníž. přenesená",J190,0)</f>
        <v>0</v>
      </c>
      <c r="BI190" s="214" t="n">
        <f aca="false">IF(N190="nulová",J190,0)</f>
        <v>0</v>
      </c>
      <c r="BJ190" s="3" t="s">
        <v>83</v>
      </c>
      <c r="BK190" s="214" t="n">
        <f aca="false">ROUND(I190*H190,2)</f>
        <v>0</v>
      </c>
      <c r="BL190" s="3" t="s">
        <v>132</v>
      </c>
      <c r="BM190" s="213" t="s">
        <v>498</v>
      </c>
    </row>
    <row r="191" s="31" customFormat="true" ht="12.8" hidden="false" customHeight="false" outlineLevel="0" collapsed="false">
      <c r="A191" s="24"/>
      <c r="B191" s="25"/>
      <c r="C191" s="26"/>
      <c r="D191" s="215" t="s">
        <v>134</v>
      </c>
      <c r="E191" s="26"/>
      <c r="F191" s="216" t="s">
        <v>499</v>
      </c>
      <c r="G191" s="26"/>
      <c r="H191" s="26"/>
      <c r="I191" s="217"/>
      <c r="J191" s="26"/>
      <c r="K191" s="26"/>
      <c r="L191" s="30"/>
      <c r="M191" s="218"/>
      <c r="N191" s="219"/>
      <c r="O191" s="74"/>
      <c r="P191" s="74"/>
      <c r="Q191" s="74"/>
      <c r="R191" s="74"/>
      <c r="S191" s="74"/>
      <c r="T191" s="75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T191" s="3" t="s">
        <v>134</v>
      </c>
      <c r="AU191" s="3" t="s">
        <v>85</v>
      </c>
    </row>
    <row r="192" s="31" customFormat="true" ht="12.8" hidden="false" customHeight="false" outlineLevel="0" collapsed="false">
      <c r="A192" s="24"/>
      <c r="B192" s="25"/>
      <c r="C192" s="26"/>
      <c r="D192" s="215" t="s">
        <v>135</v>
      </c>
      <c r="E192" s="26"/>
      <c r="F192" s="220" t="s">
        <v>268</v>
      </c>
      <c r="G192" s="26"/>
      <c r="H192" s="26"/>
      <c r="I192" s="217"/>
      <c r="J192" s="26"/>
      <c r="K192" s="26"/>
      <c r="L192" s="30"/>
      <c r="M192" s="218"/>
      <c r="N192" s="219"/>
      <c r="O192" s="74"/>
      <c r="P192" s="74"/>
      <c r="Q192" s="74"/>
      <c r="R192" s="74"/>
      <c r="S192" s="74"/>
      <c r="T192" s="75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T192" s="3" t="s">
        <v>135</v>
      </c>
      <c r="AU192" s="3" t="s">
        <v>85</v>
      </c>
    </row>
    <row r="193" s="31" customFormat="true" ht="12.8" hidden="false" customHeight="false" outlineLevel="0" collapsed="false">
      <c r="A193" s="24"/>
      <c r="B193" s="25"/>
      <c r="C193" s="26"/>
      <c r="D193" s="215" t="s">
        <v>137</v>
      </c>
      <c r="E193" s="26"/>
      <c r="F193" s="220" t="s">
        <v>500</v>
      </c>
      <c r="G193" s="26"/>
      <c r="H193" s="26"/>
      <c r="I193" s="217"/>
      <c r="J193" s="26"/>
      <c r="K193" s="26"/>
      <c r="L193" s="30"/>
      <c r="M193" s="218"/>
      <c r="N193" s="219"/>
      <c r="O193" s="74"/>
      <c r="P193" s="74"/>
      <c r="Q193" s="74"/>
      <c r="R193" s="74"/>
      <c r="S193" s="74"/>
      <c r="T193" s="75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T193" s="3" t="s">
        <v>137</v>
      </c>
      <c r="AU193" s="3" t="s">
        <v>85</v>
      </c>
    </row>
    <row r="194" s="245" customFormat="true" ht="12.8" hidden="false" customHeight="false" outlineLevel="0" collapsed="false">
      <c r="B194" s="246"/>
      <c r="C194" s="247"/>
      <c r="D194" s="215" t="s">
        <v>208</v>
      </c>
      <c r="E194" s="248"/>
      <c r="F194" s="249" t="s">
        <v>501</v>
      </c>
      <c r="G194" s="247"/>
      <c r="H194" s="250" t="n">
        <v>62.4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208</v>
      </c>
      <c r="AU194" s="256" t="s">
        <v>85</v>
      </c>
      <c r="AV194" s="245" t="s">
        <v>85</v>
      </c>
      <c r="AW194" s="245" t="s">
        <v>31</v>
      </c>
      <c r="AX194" s="245" t="s">
        <v>83</v>
      </c>
      <c r="AY194" s="256" t="s">
        <v>126</v>
      </c>
    </row>
    <row r="195" s="31" customFormat="true" ht="14.4" hidden="false" customHeight="true" outlineLevel="0" collapsed="false">
      <c r="A195" s="24"/>
      <c r="B195" s="25"/>
      <c r="C195" s="202" t="s">
        <v>271</v>
      </c>
      <c r="D195" s="202" t="s">
        <v>127</v>
      </c>
      <c r="E195" s="203" t="s">
        <v>502</v>
      </c>
      <c r="F195" s="204" t="s">
        <v>503</v>
      </c>
      <c r="G195" s="205" t="s">
        <v>266</v>
      </c>
      <c r="H195" s="206" t="n">
        <v>416.1</v>
      </c>
      <c r="I195" s="207"/>
      <c r="J195" s="208" t="n">
        <f aca="false">ROUND(I195*H195,2)</f>
        <v>0</v>
      </c>
      <c r="K195" s="204"/>
      <c r="L195" s="30"/>
      <c r="M195" s="209"/>
      <c r="N195" s="210" t="s">
        <v>40</v>
      </c>
      <c r="O195" s="74"/>
      <c r="P195" s="211" t="n">
        <f aca="false">O195*H195</f>
        <v>0</v>
      </c>
      <c r="Q195" s="211" t="n">
        <v>0</v>
      </c>
      <c r="R195" s="211" t="n">
        <f aca="false">Q195*H195</f>
        <v>0</v>
      </c>
      <c r="S195" s="211" t="n">
        <v>0</v>
      </c>
      <c r="T195" s="212" t="n">
        <f aca="false">S195*H195</f>
        <v>0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R195" s="213" t="s">
        <v>132</v>
      </c>
      <c r="AT195" s="213" t="s">
        <v>127</v>
      </c>
      <c r="AU195" s="213" t="s">
        <v>85</v>
      </c>
      <c r="AY195" s="3" t="s">
        <v>126</v>
      </c>
      <c r="BE195" s="214" t="n">
        <f aca="false">IF(N195="základní",J195,0)</f>
        <v>0</v>
      </c>
      <c r="BF195" s="214" t="n">
        <f aca="false">IF(N195="snížená",J195,0)</f>
        <v>0</v>
      </c>
      <c r="BG195" s="214" t="n">
        <f aca="false">IF(N195="zákl. přenesená",J195,0)</f>
        <v>0</v>
      </c>
      <c r="BH195" s="214" t="n">
        <f aca="false">IF(N195="sníž. přenesená",J195,0)</f>
        <v>0</v>
      </c>
      <c r="BI195" s="214" t="n">
        <f aca="false">IF(N195="nulová",J195,0)</f>
        <v>0</v>
      </c>
      <c r="BJ195" s="3" t="s">
        <v>83</v>
      </c>
      <c r="BK195" s="214" t="n">
        <f aca="false">ROUND(I195*H195,2)</f>
        <v>0</v>
      </c>
      <c r="BL195" s="3" t="s">
        <v>132</v>
      </c>
      <c r="BM195" s="213" t="s">
        <v>504</v>
      </c>
    </row>
    <row r="196" s="31" customFormat="true" ht="12.8" hidden="false" customHeight="false" outlineLevel="0" collapsed="false">
      <c r="A196" s="24"/>
      <c r="B196" s="25"/>
      <c r="C196" s="26"/>
      <c r="D196" s="215" t="s">
        <v>134</v>
      </c>
      <c r="E196" s="26"/>
      <c r="F196" s="216" t="s">
        <v>503</v>
      </c>
      <c r="G196" s="26"/>
      <c r="H196" s="26"/>
      <c r="I196" s="217"/>
      <c r="J196" s="26"/>
      <c r="K196" s="26"/>
      <c r="L196" s="30"/>
      <c r="M196" s="218"/>
      <c r="N196" s="219"/>
      <c r="O196" s="74"/>
      <c r="P196" s="74"/>
      <c r="Q196" s="74"/>
      <c r="R196" s="74"/>
      <c r="S196" s="74"/>
      <c r="T196" s="75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134</v>
      </c>
      <c r="AU196" s="3" t="s">
        <v>85</v>
      </c>
    </row>
    <row r="197" s="31" customFormat="true" ht="12.8" hidden="false" customHeight="false" outlineLevel="0" collapsed="false">
      <c r="A197" s="24"/>
      <c r="B197" s="25"/>
      <c r="C197" s="26"/>
      <c r="D197" s="215" t="s">
        <v>135</v>
      </c>
      <c r="E197" s="26"/>
      <c r="F197" s="220" t="s">
        <v>268</v>
      </c>
      <c r="G197" s="26"/>
      <c r="H197" s="26"/>
      <c r="I197" s="217"/>
      <c r="J197" s="26"/>
      <c r="K197" s="26"/>
      <c r="L197" s="30"/>
      <c r="M197" s="218"/>
      <c r="N197" s="219"/>
      <c r="O197" s="74"/>
      <c r="P197" s="74"/>
      <c r="Q197" s="74"/>
      <c r="R197" s="74"/>
      <c r="S197" s="74"/>
      <c r="T197" s="75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T197" s="3" t="s">
        <v>135</v>
      </c>
      <c r="AU197" s="3" t="s">
        <v>85</v>
      </c>
    </row>
    <row r="198" s="31" customFormat="true" ht="12.8" hidden="false" customHeight="false" outlineLevel="0" collapsed="false">
      <c r="A198" s="24"/>
      <c r="B198" s="25"/>
      <c r="C198" s="26"/>
      <c r="D198" s="215" t="s">
        <v>137</v>
      </c>
      <c r="E198" s="26"/>
      <c r="F198" s="220" t="s">
        <v>505</v>
      </c>
      <c r="G198" s="26"/>
      <c r="H198" s="26"/>
      <c r="I198" s="217"/>
      <c r="J198" s="26"/>
      <c r="K198" s="26"/>
      <c r="L198" s="30"/>
      <c r="M198" s="218"/>
      <c r="N198" s="219"/>
      <c r="O198" s="74"/>
      <c r="P198" s="74"/>
      <c r="Q198" s="74"/>
      <c r="R198" s="74"/>
      <c r="S198" s="74"/>
      <c r="T198" s="75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T198" s="3" t="s">
        <v>137</v>
      </c>
      <c r="AU198" s="3" t="s">
        <v>85</v>
      </c>
    </row>
    <row r="199" s="245" customFormat="true" ht="12.8" hidden="false" customHeight="false" outlineLevel="0" collapsed="false">
      <c r="B199" s="246"/>
      <c r="C199" s="247"/>
      <c r="D199" s="215" t="s">
        <v>208</v>
      </c>
      <c r="E199" s="248"/>
      <c r="F199" s="249" t="s">
        <v>506</v>
      </c>
      <c r="G199" s="247"/>
      <c r="H199" s="250" t="n">
        <v>298.5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208</v>
      </c>
      <c r="AU199" s="256" t="s">
        <v>85</v>
      </c>
      <c r="AV199" s="245" t="s">
        <v>85</v>
      </c>
      <c r="AW199" s="245" t="s">
        <v>31</v>
      </c>
      <c r="AX199" s="245" t="s">
        <v>75</v>
      </c>
      <c r="AY199" s="256" t="s">
        <v>126</v>
      </c>
    </row>
    <row r="200" s="245" customFormat="true" ht="12.8" hidden="false" customHeight="false" outlineLevel="0" collapsed="false">
      <c r="B200" s="246"/>
      <c r="C200" s="247"/>
      <c r="D200" s="215" t="s">
        <v>208</v>
      </c>
      <c r="E200" s="248"/>
      <c r="F200" s="249" t="s">
        <v>507</v>
      </c>
      <c r="G200" s="247"/>
      <c r="H200" s="250" t="n">
        <v>117.6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AT200" s="256" t="s">
        <v>208</v>
      </c>
      <c r="AU200" s="256" t="s">
        <v>85</v>
      </c>
      <c r="AV200" s="245" t="s">
        <v>85</v>
      </c>
      <c r="AW200" s="245" t="s">
        <v>31</v>
      </c>
      <c r="AX200" s="245" t="s">
        <v>75</v>
      </c>
      <c r="AY200" s="256" t="s">
        <v>126</v>
      </c>
    </row>
    <row r="201" s="260" customFormat="true" ht="12.8" hidden="false" customHeight="false" outlineLevel="0" collapsed="false">
      <c r="B201" s="261"/>
      <c r="C201" s="262"/>
      <c r="D201" s="215" t="s">
        <v>208</v>
      </c>
      <c r="E201" s="263"/>
      <c r="F201" s="264" t="s">
        <v>495</v>
      </c>
      <c r="G201" s="262"/>
      <c r="H201" s="265" t="n">
        <v>416.1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AT201" s="271" t="s">
        <v>208</v>
      </c>
      <c r="AU201" s="271" t="s">
        <v>85</v>
      </c>
      <c r="AV201" s="260" t="s">
        <v>125</v>
      </c>
      <c r="AW201" s="260" t="s">
        <v>31</v>
      </c>
      <c r="AX201" s="260" t="s">
        <v>83</v>
      </c>
      <c r="AY201" s="271" t="s">
        <v>126</v>
      </c>
    </row>
    <row r="202" s="31" customFormat="true" ht="14.4" hidden="false" customHeight="true" outlineLevel="0" collapsed="false">
      <c r="A202" s="24"/>
      <c r="B202" s="25"/>
      <c r="C202" s="202" t="s">
        <v>277</v>
      </c>
      <c r="D202" s="202" t="s">
        <v>127</v>
      </c>
      <c r="E202" s="203" t="s">
        <v>508</v>
      </c>
      <c r="F202" s="204" t="s">
        <v>509</v>
      </c>
      <c r="G202" s="205" t="s">
        <v>266</v>
      </c>
      <c r="H202" s="206" t="n">
        <v>104</v>
      </c>
      <c r="I202" s="207"/>
      <c r="J202" s="208" t="n">
        <f aca="false">ROUND(I202*H202,2)</f>
        <v>0</v>
      </c>
      <c r="K202" s="204"/>
      <c r="L202" s="30"/>
      <c r="M202" s="209"/>
      <c r="N202" s="210" t="s">
        <v>40</v>
      </c>
      <c r="O202" s="74"/>
      <c r="P202" s="211" t="n">
        <f aca="false">O202*H202</f>
        <v>0</v>
      </c>
      <c r="Q202" s="211" t="n">
        <v>0</v>
      </c>
      <c r="R202" s="211" t="n">
        <f aca="false">Q202*H202</f>
        <v>0</v>
      </c>
      <c r="S202" s="211" t="n">
        <v>0</v>
      </c>
      <c r="T202" s="212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13" t="s">
        <v>132</v>
      </c>
      <c r="AT202" s="213" t="s">
        <v>127</v>
      </c>
      <c r="AU202" s="213" t="s">
        <v>85</v>
      </c>
      <c r="AY202" s="3" t="s">
        <v>126</v>
      </c>
      <c r="BE202" s="214" t="n">
        <f aca="false">IF(N202="základní",J202,0)</f>
        <v>0</v>
      </c>
      <c r="BF202" s="214" t="n">
        <f aca="false">IF(N202="snížená",J202,0)</f>
        <v>0</v>
      </c>
      <c r="BG202" s="214" t="n">
        <f aca="false">IF(N202="zákl. přenesená",J202,0)</f>
        <v>0</v>
      </c>
      <c r="BH202" s="214" t="n">
        <f aca="false">IF(N202="sníž. přenesená",J202,0)</f>
        <v>0</v>
      </c>
      <c r="BI202" s="214" t="n">
        <f aca="false">IF(N202="nulová",J202,0)</f>
        <v>0</v>
      </c>
      <c r="BJ202" s="3" t="s">
        <v>83</v>
      </c>
      <c r="BK202" s="214" t="n">
        <f aca="false">ROUND(I202*H202,2)</f>
        <v>0</v>
      </c>
      <c r="BL202" s="3" t="s">
        <v>132</v>
      </c>
      <c r="BM202" s="213" t="s">
        <v>510</v>
      </c>
    </row>
    <row r="203" s="31" customFormat="true" ht="12.8" hidden="false" customHeight="false" outlineLevel="0" collapsed="false">
      <c r="A203" s="24"/>
      <c r="B203" s="25"/>
      <c r="C203" s="26"/>
      <c r="D203" s="215" t="s">
        <v>134</v>
      </c>
      <c r="E203" s="26"/>
      <c r="F203" s="216" t="s">
        <v>511</v>
      </c>
      <c r="G203" s="26"/>
      <c r="H203" s="26"/>
      <c r="I203" s="217"/>
      <c r="J203" s="26"/>
      <c r="K203" s="26"/>
      <c r="L203" s="30"/>
      <c r="M203" s="218"/>
      <c r="N203" s="219"/>
      <c r="O203" s="74"/>
      <c r="P203" s="74"/>
      <c r="Q203" s="74"/>
      <c r="R203" s="74"/>
      <c r="S203" s="74"/>
      <c r="T203" s="75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T203" s="3" t="s">
        <v>134</v>
      </c>
      <c r="AU203" s="3" t="s">
        <v>85</v>
      </c>
    </row>
    <row r="204" s="31" customFormat="true" ht="12.8" hidden="false" customHeight="false" outlineLevel="0" collapsed="false">
      <c r="A204" s="24"/>
      <c r="B204" s="25"/>
      <c r="C204" s="26"/>
      <c r="D204" s="215" t="s">
        <v>135</v>
      </c>
      <c r="E204" s="26"/>
      <c r="F204" s="220" t="s">
        <v>268</v>
      </c>
      <c r="G204" s="26"/>
      <c r="H204" s="26"/>
      <c r="I204" s="217"/>
      <c r="J204" s="26"/>
      <c r="K204" s="26"/>
      <c r="L204" s="30"/>
      <c r="M204" s="218"/>
      <c r="N204" s="219"/>
      <c r="O204" s="74"/>
      <c r="P204" s="74"/>
      <c r="Q204" s="74"/>
      <c r="R204" s="74"/>
      <c r="S204" s="74"/>
      <c r="T204" s="75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T204" s="3" t="s">
        <v>135</v>
      </c>
      <c r="AU204" s="3" t="s">
        <v>85</v>
      </c>
    </row>
    <row r="205" s="31" customFormat="true" ht="12.8" hidden="false" customHeight="false" outlineLevel="0" collapsed="false">
      <c r="A205" s="24"/>
      <c r="B205" s="25"/>
      <c r="C205" s="26"/>
      <c r="D205" s="215" t="s">
        <v>137</v>
      </c>
      <c r="E205" s="26"/>
      <c r="F205" s="220" t="s">
        <v>512</v>
      </c>
      <c r="G205" s="26"/>
      <c r="H205" s="26"/>
      <c r="I205" s="217"/>
      <c r="J205" s="26"/>
      <c r="K205" s="26"/>
      <c r="L205" s="30"/>
      <c r="M205" s="218"/>
      <c r="N205" s="219"/>
      <c r="O205" s="74"/>
      <c r="P205" s="74"/>
      <c r="Q205" s="74"/>
      <c r="R205" s="74"/>
      <c r="S205" s="74"/>
      <c r="T205" s="75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T205" s="3" t="s">
        <v>137</v>
      </c>
      <c r="AU205" s="3" t="s">
        <v>85</v>
      </c>
    </row>
    <row r="206" s="245" customFormat="true" ht="12.8" hidden="false" customHeight="false" outlineLevel="0" collapsed="false">
      <c r="B206" s="246"/>
      <c r="C206" s="247"/>
      <c r="D206" s="215" t="s">
        <v>208</v>
      </c>
      <c r="E206" s="248"/>
      <c r="F206" s="249" t="s">
        <v>513</v>
      </c>
      <c r="G206" s="247"/>
      <c r="H206" s="250" t="n">
        <v>104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208</v>
      </c>
      <c r="AU206" s="256" t="s">
        <v>85</v>
      </c>
      <c r="AV206" s="245" t="s">
        <v>85</v>
      </c>
      <c r="AW206" s="245" t="s">
        <v>31</v>
      </c>
      <c r="AX206" s="245" t="s">
        <v>83</v>
      </c>
      <c r="AY206" s="256" t="s">
        <v>126</v>
      </c>
    </row>
    <row r="207" s="31" customFormat="true" ht="14.4" hidden="false" customHeight="true" outlineLevel="0" collapsed="false">
      <c r="A207" s="24"/>
      <c r="B207" s="25"/>
      <c r="C207" s="202" t="s">
        <v>7</v>
      </c>
      <c r="D207" s="202" t="s">
        <v>127</v>
      </c>
      <c r="E207" s="203" t="s">
        <v>514</v>
      </c>
      <c r="F207" s="204" t="s">
        <v>515</v>
      </c>
      <c r="G207" s="205" t="s">
        <v>176</v>
      </c>
      <c r="H207" s="206" t="n">
        <v>58</v>
      </c>
      <c r="I207" s="207"/>
      <c r="J207" s="208" t="n">
        <f aca="false">ROUND(I207*H207,2)</f>
        <v>0</v>
      </c>
      <c r="K207" s="204"/>
      <c r="L207" s="30"/>
      <c r="M207" s="209"/>
      <c r="N207" s="210" t="s">
        <v>40</v>
      </c>
      <c r="O207" s="74"/>
      <c r="P207" s="211" t="n">
        <f aca="false">O207*H207</f>
        <v>0</v>
      </c>
      <c r="Q207" s="211" t="n">
        <v>0</v>
      </c>
      <c r="R207" s="211" t="n">
        <f aca="false">Q207*H207</f>
        <v>0</v>
      </c>
      <c r="S207" s="211" t="n">
        <v>0</v>
      </c>
      <c r="T207" s="212" t="n">
        <f aca="false">S207*H207</f>
        <v>0</v>
      </c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R207" s="213" t="s">
        <v>132</v>
      </c>
      <c r="AT207" s="213" t="s">
        <v>127</v>
      </c>
      <c r="AU207" s="213" t="s">
        <v>85</v>
      </c>
      <c r="AY207" s="3" t="s">
        <v>126</v>
      </c>
      <c r="BE207" s="214" t="n">
        <f aca="false">IF(N207="základní",J207,0)</f>
        <v>0</v>
      </c>
      <c r="BF207" s="214" t="n">
        <f aca="false">IF(N207="snížená",J207,0)</f>
        <v>0</v>
      </c>
      <c r="BG207" s="214" t="n">
        <f aca="false">IF(N207="zákl. přenesená",J207,0)</f>
        <v>0</v>
      </c>
      <c r="BH207" s="214" t="n">
        <f aca="false">IF(N207="sníž. přenesená",J207,0)</f>
        <v>0</v>
      </c>
      <c r="BI207" s="214" t="n">
        <f aca="false">IF(N207="nulová",J207,0)</f>
        <v>0</v>
      </c>
      <c r="BJ207" s="3" t="s">
        <v>83</v>
      </c>
      <c r="BK207" s="214" t="n">
        <f aca="false">ROUND(I207*H207,2)</f>
        <v>0</v>
      </c>
      <c r="BL207" s="3" t="s">
        <v>132</v>
      </c>
      <c r="BM207" s="213" t="s">
        <v>516</v>
      </c>
    </row>
    <row r="208" s="31" customFormat="true" ht="12.8" hidden="false" customHeight="false" outlineLevel="0" collapsed="false">
      <c r="A208" s="24"/>
      <c r="B208" s="25"/>
      <c r="C208" s="26"/>
      <c r="D208" s="215" t="s">
        <v>134</v>
      </c>
      <c r="E208" s="26"/>
      <c r="F208" s="216" t="s">
        <v>517</v>
      </c>
      <c r="G208" s="26"/>
      <c r="H208" s="26"/>
      <c r="I208" s="217"/>
      <c r="J208" s="26"/>
      <c r="K208" s="26"/>
      <c r="L208" s="30"/>
      <c r="M208" s="218"/>
      <c r="N208" s="219"/>
      <c r="O208" s="74"/>
      <c r="P208" s="74"/>
      <c r="Q208" s="74"/>
      <c r="R208" s="74"/>
      <c r="S208" s="74"/>
      <c r="T208" s="75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T208" s="3" t="s">
        <v>134</v>
      </c>
      <c r="AU208" s="3" t="s">
        <v>85</v>
      </c>
    </row>
    <row r="209" s="31" customFormat="true" ht="12.8" hidden="false" customHeight="false" outlineLevel="0" collapsed="false">
      <c r="A209" s="24"/>
      <c r="B209" s="25"/>
      <c r="C209" s="26"/>
      <c r="D209" s="215" t="s">
        <v>137</v>
      </c>
      <c r="E209" s="26"/>
      <c r="F209" s="220" t="s">
        <v>518</v>
      </c>
      <c r="G209" s="26"/>
      <c r="H209" s="26"/>
      <c r="I209" s="217"/>
      <c r="J209" s="26"/>
      <c r="K209" s="26"/>
      <c r="L209" s="30"/>
      <c r="M209" s="218"/>
      <c r="N209" s="219"/>
      <c r="O209" s="74"/>
      <c r="P209" s="74"/>
      <c r="Q209" s="74"/>
      <c r="R209" s="74"/>
      <c r="S209" s="74"/>
      <c r="T209" s="75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T209" s="3" t="s">
        <v>137</v>
      </c>
      <c r="AU209" s="3" t="s">
        <v>85</v>
      </c>
    </row>
    <row r="210" s="245" customFormat="true" ht="12.8" hidden="false" customHeight="false" outlineLevel="0" collapsed="false">
      <c r="B210" s="246"/>
      <c r="C210" s="247"/>
      <c r="D210" s="215" t="s">
        <v>208</v>
      </c>
      <c r="E210" s="248"/>
      <c r="F210" s="249" t="s">
        <v>519</v>
      </c>
      <c r="G210" s="247"/>
      <c r="H210" s="250" t="n">
        <v>58.8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208</v>
      </c>
      <c r="AU210" s="256" t="s">
        <v>85</v>
      </c>
      <c r="AV210" s="245" t="s">
        <v>85</v>
      </c>
      <c r="AW210" s="245" t="s">
        <v>31</v>
      </c>
      <c r="AX210" s="245" t="s">
        <v>75</v>
      </c>
      <c r="AY210" s="256" t="s">
        <v>126</v>
      </c>
    </row>
    <row r="211" s="245" customFormat="true" ht="12.8" hidden="false" customHeight="false" outlineLevel="0" collapsed="false">
      <c r="B211" s="246"/>
      <c r="C211" s="247"/>
      <c r="D211" s="215" t="s">
        <v>208</v>
      </c>
      <c r="E211" s="248"/>
      <c r="F211" s="249" t="s">
        <v>520</v>
      </c>
      <c r="G211" s="247"/>
      <c r="H211" s="250" t="n">
        <v>58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208</v>
      </c>
      <c r="AU211" s="256" t="s">
        <v>85</v>
      </c>
      <c r="AV211" s="245" t="s">
        <v>85</v>
      </c>
      <c r="AW211" s="245" t="s">
        <v>31</v>
      </c>
      <c r="AX211" s="245" t="s">
        <v>83</v>
      </c>
      <c r="AY211" s="256" t="s">
        <v>126</v>
      </c>
    </row>
    <row r="212" s="31" customFormat="true" ht="14.4" hidden="false" customHeight="true" outlineLevel="0" collapsed="false">
      <c r="A212" s="24"/>
      <c r="B212" s="25"/>
      <c r="C212" s="202" t="s">
        <v>356</v>
      </c>
      <c r="D212" s="202" t="s">
        <v>127</v>
      </c>
      <c r="E212" s="203" t="s">
        <v>376</v>
      </c>
      <c r="F212" s="204" t="s">
        <v>377</v>
      </c>
      <c r="G212" s="205" t="s">
        <v>176</v>
      </c>
      <c r="H212" s="206" t="n">
        <v>22</v>
      </c>
      <c r="I212" s="207"/>
      <c r="J212" s="208" t="n">
        <f aca="false">ROUND(I212*H212,2)</f>
        <v>0</v>
      </c>
      <c r="K212" s="204"/>
      <c r="L212" s="30"/>
      <c r="M212" s="209"/>
      <c r="N212" s="210" t="s">
        <v>40</v>
      </c>
      <c r="O212" s="74"/>
      <c r="P212" s="211" t="n">
        <f aca="false">O212*H212</f>
        <v>0</v>
      </c>
      <c r="Q212" s="211" t="n">
        <v>0</v>
      </c>
      <c r="R212" s="211" t="n">
        <f aca="false">Q212*H212</f>
        <v>0</v>
      </c>
      <c r="S212" s="211" t="n">
        <v>0</v>
      </c>
      <c r="T212" s="212" t="n">
        <f aca="false">S212*H212</f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213" t="s">
        <v>132</v>
      </c>
      <c r="AT212" s="213" t="s">
        <v>127</v>
      </c>
      <c r="AU212" s="213" t="s">
        <v>85</v>
      </c>
      <c r="AY212" s="3" t="s">
        <v>126</v>
      </c>
      <c r="BE212" s="214" t="n">
        <f aca="false">IF(N212="základní",J212,0)</f>
        <v>0</v>
      </c>
      <c r="BF212" s="214" t="n">
        <f aca="false">IF(N212="snížená",J212,0)</f>
        <v>0</v>
      </c>
      <c r="BG212" s="214" t="n">
        <f aca="false">IF(N212="zákl. přenesená",J212,0)</f>
        <v>0</v>
      </c>
      <c r="BH212" s="214" t="n">
        <f aca="false">IF(N212="sníž. přenesená",J212,0)</f>
        <v>0</v>
      </c>
      <c r="BI212" s="214" t="n">
        <f aca="false">IF(N212="nulová",J212,0)</f>
        <v>0</v>
      </c>
      <c r="BJ212" s="3" t="s">
        <v>83</v>
      </c>
      <c r="BK212" s="214" t="n">
        <f aca="false">ROUND(I212*H212,2)</f>
        <v>0</v>
      </c>
      <c r="BL212" s="3" t="s">
        <v>132</v>
      </c>
      <c r="BM212" s="213" t="s">
        <v>521</v>
      </c>
    </row>
    <row r="213" s="31" customFormat="true" ht="12.8" hidden="false" customHeight="false" outlineLevel="0" collapsed="false">
      <c r="A213" s="24"/>
      <c r="B213" s="25"/>
      <c r="C213" s="26"/>
      <c r="D213" s="215" t="s">
        <v>134</v>
      </c>
      <c r="E213" s="26"/>
      <c r="F213" s="216" t="s">
        <v>379</v>
      </c>
      <c r="G213" s="26"/>
      <c r="H213" s="26"/>
      <c r="I213" s="217"/>
      <c r="J213" s="26"/>
      <c r="K213" s="26"/>
      <c r="L213" s="30"/>
      <c r="M213" s="218"/>
      <c r="N213" s="219"/>
      <c r="O213" s="74"/>
      <c r="P213" s="74"/>
      <c r="Q213" s="74"/>
      <c r="R213" s="74"/>
      <c r="S213" s="74"/>
      <c r="T213" s="75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T213" s="3" t="s">
        <v>134</v>
      </c>
      <c r="AU213" s="3" t="s">
        <v>85</v>
      </c>
    </row>
    <row r="214" s="31" customFormat="true" ht="12.8" hidden="false" customHeight="false" outlineLevel="0" collapsed="false">
      <c r="A214" s="24"/>
      <c r="B214" s="25"/>
      <c r="C214" s="26"/>
      <c r="D214" s="215" t="s">
        <v>137</v>
      </c>
      <c r="E214" s="26"/>
      <c r="F214" s="220" t="s">
        <v>380</v>
      </c>
      <c r="G214" s="26"/>
      <c r="H214" s="26"/>
      <c r="I214" s="217"/>
      <c r="J214" s="26"/>
      <c r="K214" s="26"/>
      <c r="L214" s="30"/>
      <c r="M214" s="218"/>
      <c r="N214" s="219"/>
      <c r="O214" s="74"/>
      <c r="P214" s="74"/>
      <c r="Q214" s="74"/>
      <c r="R214" s="74"/>
      <c r="S214" s="74"/>
      <c r="T214" s="75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137</v>
      </c>
      <c r="AU214" s="3" t="s">
        <v>85</v>
      </c>
    </row>
    <row r="215" s="245" customFormat="true" ht="12.8" hidden="false" customHeight="false" outlineLevel="0" collapsed="false">
      <c r="B215" s="246"/>
      <c r="C215" s="247"/>
      <c r="D215" s="215" t="s">
        <v>208</v>
      </c>
      <c r="E215" s="248"/>
      <c r="F215" s="249" t="s">
        <v>522</v>
      </c>
      <c r="G215" s="247"/>
      <c r="H215" s="250" t="n">
        <v>22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AT215" s="256" t="s">
        <v>208</v>
      </c>
      <c r="AU215" s="256" t="s">
        <v>85</v>
      </c>
      <c r="AV215" s="245" t="s">
        <v>85</v>
      </c>
      <c r="AW215" s="245" t="s">
        <v>31</v>
      </c>
      <c r="AX215" s="245" t="s">
        <v>83</v>
      </c>
      <c r="AY215" s="256" t="s">
        <v>126</v>
      </c>
    </row>
    <row r="216" s="31" customFormat="true" ht="14.4" hidden="false" customHeight="true" outlineLevel="0" collapsed="false">
      <c r="A216" s="24"/>
      <c r="B216" s="25"/>
      <c r="C216" s="202" t="s">
        <v>362</v>
      </c>
      <c r="D216" s="202" t="s">
        <v>127</v>
      </c>
      <c r="E216" s="203" t="s">
        <v>523</v>
      </c>
      <c r="F216" s="204" t="s">
        <v>524</v>
      </c>
      <c r="G216" s="205" t="s">
        <v>176</v>
      </c>
      <c r="H216" s="206" t="n">
        <v>39</v>
      </c>
      <c r="I216" s="207"/>
      <c r="J216" s="208" t="n">
        <f aca="false">ROUND(I216*H216,2)</f>
        <v>0</v>
      </c>
      <c r="K216" s="204"/>
      <c r="L216" s="30"/>
      <c r="M216" s="209"/>
      <c r="N216" s="210" t="s">
        <v>40</v>
      </c>
      <c r="O216" s="74"/>
      <c r="P216" s="211" t="n">
        <f aca="false">O216*H216</f>
        <v>0</v>
      </c>
      <c r="Q216" s="211" t="n">
        <v>0</v>
      </c>
      <c r="R216" s="211" t="n">
        <f aca="false">Q216*H216</f>
        <v>0</v>
      </c>
      <c r="S216" s="211" t="n">
        <v>0</v>
      </c>
      <c r="T216" s="212" t="n">
        <f aca="false">S216*H216</f>
        <v>0</v>
      </c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R216" s="213" t="s">
        <v>132</v>
      </c>
      <c r="AT216" s="213" t="s">
        <v>127</v>
      </c>
      <c r="AU216" s="213" t="s">
        <v>85</v>
      </c>
      <c r="AY216" s="3" t="s">
        <v>126</v>
      </c>
      <c r="BE216" s="214" t="n">
        <f aca="false">IF(N216="základní",J216,0)</f>
        <v>0</v>
      </c>
      <c r="BF216" s="214" t="n">
        <f aca="false">IF(N216="snížená",J216,0)</f>
        <v>0</v>
      </c>
      <c r="BG216" s="214" t="n">
        <f aca="false">IF(N216="zákl. přenesená",J216,0)</f>
        <v>0</v>
      </c>
      <c r="BH216" s="214" t="n">
        <f aca="false">IF(N216="sníž. přenesená",J216,0)</f>
        <v>0</v>
      </c>
      <c r="BI216" s="214" t="n">
        <f aca="false">IF(N216="nulová",J216,0)</f>
        <v>0</v>
      </c>
      <c r="BJ216" s="3" t="s">
        <v>83</v>
      </c>
      <c r="BK216" s="214" t="n">
        <f aca="false">ROUND(I216*H216,2)</f>
        <v>0</v>
      </c>
      <c r="BL216" s="3" t="s">
        <v>132</v>
      </c>
      <c r="BM216" s="213" t="s">
        <v>525</v>
      </c>
    </row>
    <row r="217" s="31" customFormat="true" ht="12.8" hidden="false" customHeight="false" outlineLevel="0" collapsed="false">
      <c r="A217" s="24"/>
      <c r="B217" s="25"/>
      <c r="C217" s="26"/>
      <c r="D217" s="215" t="s">
        <v>134</v>
      </c>
      <c r="E217" s="26"/>
      <c r="F217" s="216" t="s">
        <v>526</v>
      </c>
      <c r="G217" s="26"/>
      <c r="H217" s="26"/>
      <c r="I217" s="217"/>
      <c r="J217" s="26"/>
      <c r="K217" s="26"/>
      <c r="L217" s="30"/>
      <c r="M217" s="218"/>
      <c r="N217" s="219"/>
      <c r="O217" s="74"/>
      <c r="P217" s="74"/>
      <c r="Q217" s="74"/>
      <c r="R217" s="74"/>
      <c r="S217" s="74"/>
      <c r="T217" s="75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T217" s="3" t="s">
        <v>134</v>
      </c>
      <c r="AU217" s="3" t="s">
        <v>85</v>
      </c>
    </row>
    <row r="218" s="31" customFormat="true" ht="12.8" hidden="false" customHeight="false" outlineLevel="0" collapsed="false">
      <c r="A218" s="24"/>
      <c r="B218" s="25"/>
      <c r="C218" s="26"/>
      <c r="D218" s="215" t="s">
        <v>137</v>
      </c>
      <c r="E218" s="26"/>
      <c r="F218" s="220" t="s">
        <v>527</v>
      </c>
      <c r="G218" s="26"/>
      <c r="H218" s="26"/>
      <c r="I218" s="217"/>
      <c r="J218" s="26"/>
      <c r="K218" s="26"/>
      <c r="L218" s="30"/>
      <c r="M218" s="218"/>
      <c r="N218" s="219"/>
      <c r="O218" s="74"/>
      <c r="P218" s="74"/>
      <c r="Q218" s="74"/>
      <c r="R218" s="74"/>
      <c r="S218" s="74"/>
      <c r="T218" s="75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T218" s="3" t="s">
        <v>137</v>
      </c>
      <c r="AU218" s="3" t="s">
        <v>85</v>
      </c>
    </row>
    <row r="219" s="245" customFormat="true" ht="12.8" hidden="false" customHeight="false" outlineLevel="0" collapsed="false">
      <c r="B219" s="246"/>
      <c r="C219" s="247"/>
      <c r="D219" s="215" t="s">
        <v>208</v>
      </c>
      <c r="E219" s="248"/>
      <c r="F219" s="249" t="s">
        <v>528</v>
      </c>
      <c r="G219" s="247"/>
      <c r="H219" s="250" t="n">
        <v>39.2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208</v>
      </c>
      <c r="AU219" s="256" t="s">
        <v>85</v>
      </c>
      <c r="AV219" s="245" t="s">
        <v>85</v>
      </c>
      <c r="AW219" s="245" t="s">
        <v>31</v>
      </c>
      <c r="AX219" s="245" t="s">
        <v>75</v>
      </c>
      <c r="AY219" s="256" t="s">
        <v>126</v>
      </c>
    </row>
    <row r="220" s="245" customFormat="true" ht="12.8" hidden="false" customHeight="false" outlineLevel="0" collapsed="false">
      <c r="B220" s="246"/>
      <c r="C220" s="247"/>
      <c r="D220" s="215" t="s">
        <v>208</v>
      </c>
      <c r="E220" s="248"/>
      <c r="F220" s="249" t="s">
        <v>529</v>
      </c>
      <c r="G220" s="247"/>
      <c r="H220" s="250" t="n">
        <v>39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AT220" s="256" t="s">
        <v>208</v>
      </c>
      <c r="AU220" s="256" t="s">
        <v>85</v>
      </c>
      <c r="AV220" s="245" t="s">
        <v>85</v>
      </c>
      <c r="AW220" s="245" t="s">
        <v>31</v>
      </c>
      <c r="AX220" s="245" t="s">
        <v>83</v>
      </c>
      <c r="AY220" s="256" t="s">
        <v>126</v>
      </c>
    </row>
    <row r="221" s="31" customFormat="true" ht="24.15" hidden="false" customHeight="true" outlineLevel="0" collapsed="false">
      <c r="A221" s="24"/>
      <c r="B221" s="25"/>
      <c r="C221" s="202" t="s">
        <v>368</v>
      </c>
      <c r="D221" s="202" t="s">
        <v>127</v>
      </c>
      <c r="E221" s="203" t="s">
        <v>530</v>
      </c>
      <c r="F221" s="204" t="s">
        <v>531</v>
      </c>
      <c r="G221" s="205" t="s">
        <v>176</v>
      </c>
      <c r="H221" s="206" t="n">
        <v>156</v>
      </c>
      <c r="I221" s="207"/>
      <c r="J221" s="208" t="n">
        <f aca="false">ROUND(I221*H221,2)</f>
        <v>0</v>
      </c>
      <c r="K221" s="204"/>
      <c r="L221" s="30"/>
      <c r="M221" s="209"/>
      <c r="N221" s="210" t="s">
        <v>40</v>
      </c>
      <c r="O221" s="74"/>
      <c r="P221" s="211" t="n">
        <f aca="false">O221*H221</f>
        <v>0</v>
      </c>
      <c r="Q221" s="211" t="n">
        <v>0</v>
      </c>
      <c r="R221" s="211" t="n">
        <f aca="false">Q221*H221</f>
        <v>0</v>
      </c>
      <c r="S221" s="211" t="n">
        <v>0</v>
      </c>
      <c r="T221" s="212" t="n">
        <f aca="false"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13" t="s">
        <v>132</v>
      </c>
      <c r="AT221" s="213" t="s">
        <v>127</v>
      </c>
      <c r="AU221" s="213" t="s">
        <v>85</v>
      </c>
      <c r="AY221" s="3" t="s">
        <v>126</v>
      </c>
      <c r="BE221" s="214" t="n">
        <f aca="false">IF(N221="základní",J221,0)</f>
        <v>0</v>
      </c>
      <c r="BF221" s="214" t="n">
        <f aca="false">IF(N221="snížená",J221,0)</f>
        <v>0</v>
      </c>
      <c r="BG221" s="214" t="n">
        <f aca="false">IF(N221="zákl. přenesená",J221,0)</f>
        <v>0</v>
      </c>
      <c r="BH221" s="214" t="n">
        <f aca="false">IF(N221="sníž. přenesená",J221,0)</f>
        <v>0</v>
      </c>
      <c r="BI221" s="214" t="n">
        <f aca="false">IF(N221="nulová",J221,0)</f>
        <v>0</v>
      </c>
      <c r="BJ221" s="3" t="s">
        <v>83</v>
      </c>
      <c r="BK221" s="214" t="n">
        <f aca="false">ROUND(I221*H221,2)</f>
        <v>0</v>
      </c>
      <c r="BL221" s="3" t="s">
        <v>132</v>
      </c>
      <c r="BM221" s="213" t="s">
        <v>532</v>
      </c>
    </row>
    <row r="222" s="31" customFormat="true" ht="12.8" hidden="false" customHeight="false" outlineLevel="0" collapsed="false">
      <c r="A222" s="24"/>
      <c r="B222" s="25"/>
      <c r="C222" s="26"/>
      <c r="D222" s="215" t="s">
        <v>134</v>
      </c>
      <c r="E222" s="26"/>
      <c r="F222" s="216" t="s">
        <v>533</v>
      </c>
      <c r="G222" s="26"/>
      <c r="H222" s="26"/>
      <c r="I222" s="217"/>
      <c r="J222" s="26"/>
      <c r="K222" s="26"/>
      <c r="L222" s="30"/>
      <c r="M222" s="218"/>
      <c r="N222" s="219"/>
      <c r="O222" s="74"/>
      <c r="P222" s="74"/>
      <c r="Q222" s="74"/>
      <c r="R222" s="74"/>
      <c r="S222" s="74"/>
      <c r="T222" s="75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T222" s="3" t="s">
        <v>134</v>
      </c>
      <c r="AU222" s="3" t="s">
        <v>85</v>
      </c>
    </row>
    <row r="223" s="31" customFormat="true" ht="12.8" hidden="false" customHeight="false" outlineLevel="0" collapsed="false">
      <c r="A223" s="24"/>
      <c r="B223" s="25"/>
      <c r="C223" s="26"/>
      <c r="D223" s="215" t="s">
        <v>135</v>
      </c>
      <c r="E223" s="26"/>
      <c r="F223" s="220" t="s">
        <v>534</v>
      </c>
      <c r="G223" s="26"/>
      <c r="H223" s="26"/>
      <c r="I223" s="217"/>
      <c r="J223" s="26"/>
      <c r="K223" s="26"/>
      <c r="L223" s="30"/>
      <c r="M223" s="218"/>
      <c r="N223" s="219"/>
      <c r="O223" s="74"/>
      <c r="P223" s="74"/>
      <c r="Q223" s="74"/>
      <c r="R223" s="74"/>
      <c r="S223" s="74"/>
      <c r="T223" s="75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T223" s="3" t="s">
        <v>135</v>
      </c>
      <c r="AU223" s="3" t="s">
        <v>85</v>
      </c>
    </row>
    <row r="224" s="31" customFormat="true" ht="12.8" hidden="false" customHeight="false" outlineLevel="0" collapsed="false">
      <c r="A224" s="24"/>
      <c r="B224" s="25"/>
      <c r="C224" s="26"/>
      <c r="D224" s="215" t="s">
        <v>137</v>
      </c>
      <c r="E224" s="26"/>
      <c r="F224" s="220" t="s">
        <v>535</v>
      </c>
      <c r="G224" s="26"/>
      <c r="H224" s="26"/>
      <c r="I224" s="217"/>
      <c r="J224" s="26"/>
      <c r="K224" s="26"/>
      <c r="L224" s="30"/>
      <c r="M224" s="218"/>
      <c r="N224" s="219"/>
      <c r="O224" s="74"/>
      <c r="P224" s="74"/>
      <c r="Q224" s="74"/>
      <c r="R224" s="74"/>
      <c r="S224" s="74"/>
      <c r="T224" s="75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T224" s="3" t="s">
        <v>137</v>
      </c>
      <c r="AU224" s="3" t="s">
        <v>85</v>
      </c>
    </row>
    <row r="225" s="245" customFormat="true" ht="12.8" hidden="false" customHeight="false" outlineLevel="0" collapsed="false">
      <c r="B225" s="246"/>
      <c r="C225" s="247"/>
      <c r="D225" s="215" t="s">
        <v>208</v>
      </c>
      <c r="E225" s="248"/>
      <c r="F225" s="249" t="s">
        <v>536</v>
      </c>
      <c r="G225" s="247"/>
      <c r="H225" s="250" t="n">
        <v>156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208</v>
      </c>
      <c r="AU225" s="256" t="s">
        <v>85</v>
      </c>
      <c r="AV225" s="245" t="s">
        <v>85</v>
      </c>
      <c r="AW225" s="245" t="s">
        <v>31</v>
      </c>
      <c r="AX225" s="245" t="s">
        <v>83</v>
      </c>
      <c r="AY225" s="256" t="s">
        <v>126</v>
      </c>
    </row>
    <row r="226" s="31" customFormat="true" ht="24.15" hidden="false" customHeight="true" outlineLevel="0" collapsed="false">
      <c r="A226" s="24"/>
      <c r="B226" s="25"/>
      <c r="C226" s="202" t="s">
        <v>375</v>
      </c>
      <c r="D226" s="202" t="s">
        <v>127</v>
      </c>
      <c r="E226" s="203" t="s">
        <v>537</v>
      </c>
      <c r="F226" s="204" t="s">
        <v>538</v>
      </c>
      <c r="G226" s="205" t="s">
        <v>176</v>
      </c>
      <c r="H226" s="206" t="n">
        <v>20</v>
      </c>
      <c r="I226" s="207"/>
      <c r="J226" s="208" t="n">
        <f aca="false">ROUND(I226*H226,2)</f>
        <v>0</v>
      </c>
      <c r="K226" s="204"/>
      <c r="L226" s="30"/>
      <c r="M226" s="209"/>
      <c r="N226" s="210" t="s">
        <v>40</v>
      </c>
      <c r="O226" s="74"/>
      <c r="P226" s="211" t="n">
        <f aca="false">O226*H226</f>
        <v>0</v>
      </c>
      <c r="Q226" s="211" t="n">
        <v>0</v>
      </c>
      <c r="R226" s="211" t="n">
        <f aca="false">Q226*H226</f>
        <v>0</v>
      </c>
      <c r="S226" s="211" t="n">
        <v>0</v>
      </c>
      <c r="T226" s="212" t="n">
        <f aca="false">S226*H226</f>
        <v>0</v>
      </c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R226" s="213" t="s">
        <v>132</v>
      </c>
      <c r="AT226" s="213" t="s">
        <v>127</v>
      </c>
      <c r="AU226" s="213" t="s">
        <v>85</v>
      </c>
      <c r="AY226" s="3" t="s">
        <v>126</v>
      </c>
      <c r="BE226" s="214" t="n">
        <f aca="false">IF(N226="základní",J226,0)</f>
        <v>0</v>
      </c>
      <c r="BF226" s="214" t="n">
        <f aca="false">IF(N226="snížená",J226,0)</f>
        <v>0</v>
      </c>
      <c r="BG226" s="214" t="n">
        <f aca="false">IF(N226="zákl. přenesená",J226,0)</f>
        <v>0</v>
      </c>
      <c r="BH226" s="214" t="n">
        <f aca="false">IF(N226="sníž. přenesená",J226,0)</f>
        <v>0</v>
      </c>
      <c r="BI226" s="214" t="n">
        <f aca="false">IF(N226="nulová",J226,0)</f>
        <v>0</v>
      </c>
      <c r="BJ226" s="3" t="s">
        <v>83</v>
      </c>
      <c r="BK226" s="214" t="n">
        <f aca="false">ROUND(I226*H226,2)</f>
        <v>0</v>
      </c>
      <c r="BL226" s="3" t="s">
        <v>132</v>
      </c>
      <c r="BM226" s="213" t="s">
        <v>539</v>
      </c>
    </row>
    <row r="227" s="31" customFormat="true" ht="12.8" hidden="false" customHeight="false" outlineLevel="0" collapsed="false">
      <c r="A227" s="24"/>
      <c r="B227" s="25"/>
      <c r="C227" s="26"/>
      <c r="D227" s="215" t="s">
        <v>134</v>
      </c>
      <c r="E227" s="26"/>
      <c r="F227" s="216" t="s">
        <v>540</v>
      </c>
      <c r="G227" s="26"/>
      <c r="H227" s="26"/>
      <c r="I227" s="217"/>
      <c r="J227" s="26"/>
      <c r="K227" s="26"/>
      <c r="L227" s="30"/>
      <c r="M227" s="218"/>
      <c r="N227" s="219"/>
      <c r="O227" s="74"/>
      <c r="P227" s="74"/>
      <c r="Q227" s="74"/>
      <c r="R227" s="74"/>
      <c r="S227" s="74"/>
      <c r="T227" s="75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T227" s="3" t="s">
        <v>134</v>
      </c>
      <c r="AU227" s="3" t="s">
        <v>85</v>
      </c>
    </row>
    <row r="228" s="31" customFormat="true" ht="12.8" hidden="false" customHeight="false" outlineLevel="0" collapsed="false">
      <c r="A228" s="24"/>
      <c r="B228" s="25"/>
      <c r="C228" s="26"/>
      <c r="D228" s="215" t="s">
        <v>137</v>
      </c>
      <c r="E228" s="26"/>
      <c r="F228" s="220" t="s">
        <v>541</v>
      </c>
      <c r="G228" s="26"/>
      <c r="H228" s="26"/>
      <c r="I228" s="217"/>
      <c r="J228" s="26"/>
      <c r="K228" s="26"/>
      <c r="L228" s="30"/>
      <c r="M228" s="218"/>
      <c r="N228" s="219"/>
      <c r="O228" s="74"/>
      <c r="P228" s="74"/>
      <c r="Q228" s="74"/>
      <c r="R228" s="74"/>
      <c r="S228" s="74"/>
      <c r="T228" s="75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T228" s="3" t="s">
        <v>137</v>
      </c>
      <c r="AU228" s="3" t="s">
        <v>85</v>
      </c>
    </row>
    <row r="229" s="245" customFormat="true" ht="12.8" hidden="false" customHeight="false" outlineLevel="0" collapsed="false">
      <c r="B229" s="246"/>
      <c r="C229" s="247"/>
      <c r="D229" s="215" t="s">
        <v>208</v>
      </c>
      <c r="E229" s="248"/>
      <c r="F229" s="249" t="s">
        <v>542</v>
      </c>
      <c r="G229" s="247"/>
      <c r="H229" s="250" t="n">
        <v>20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208</v>
      </c>
      <c r="AU229" s="256" t="s">
        <v>85</v>
      </c>
      <c r="AV229" s="245" t="s">
        <v>85</v>
      </c>
      <c r="AW229" s="245" t="s">
        <v>31</v>
      </c>
      <c r="AX229" s="245" t="s">
        <v>83</v>
      </c>
      <c r="AY229" s="256" t="s">
        <v>126</v>
      </c>
    </row>
    <row r="230" s="31" customFormat="true" ht="14.4" hidden="false" customHeight="true" outlineLevel="0" collapsed="false">
      <c r="A230" s="24"/>
      <c r="B230" s="25"/>
      <c r="C230" s="202" t="s">
        <v>381</v>
      </c>
      <c r="D230" s="202" t="s">
        <v>127</v>
      </c>
      <c r="E230" s="203" t="s">
        <v>543</v>
      </c>
      <c r="F230" s="204" t="s">
        <v>544</v>
      </c>
      <c r="G230" s="205" t="s">
        <v>197</v>
      </c>
      <c r="H230" s="206" t="n">
        <v>23.4</v>
      </c>
      <c r="I230" s="207"/>
      <c r="J230" s="208" t="n">
        <f aca="false">ROUND(I230*H230,2)</f>
        <v>0</v>
      </c>
      <c r="K230" s="204"/>
      <c r="L230" s="30"/>
      <c r="M230" s="209"/>
      <c r="N230" s="210" t="s">
        <v>40</v>
      </c>
      <c r="O230" s="74"/>
      <c r="P230" s="211" t="n">
        <f aca="false">O230*H230</f>
        <v>0</v>
      </c>
      <c r="Q230" s="211" t="n">
        <v>0</v>
      </c>
      <c r="R230" s="211" t="n">
        <f aca="false">Q230*H230</f>
        <v>0</v>
      </c>
      <c r="S230" s="211" t="n">
        <v>0</v>
      </c>
      <c r="T230" s="212" t="n">
        <f aca="false">S230*H230</f>
        <v>0</v>
      </c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R230" s="213" t="s">
        <v>132</v>
      </c>
      <c r="AT230" s="213" t="s">
        <v>127</v>
      </c>
      <c r="AU230" s="213" t="s">
        <v>85</v>
      </c>
      <c r="AY230" s="3" t="s">
        <v>126</v>
      </c>
      <c r="BE230" s="214" t="n">
        <f aca="false">IF(N230="základní",J230,0)</f>
        <v>0</v>
      </c>
      <c r="BF230" s="214" t="n">
        <f aca="false">IF(N230="snížená",J230,0)</f>
        <v>0</v>
      </c>
      <c r="BG230" s="214" t="n">
        <f aca="false">IF(N230="zákl. přenesená",J230,0)</f>
        <v>0</v>
      </c>
      <c r="BH230" s="214" t="n">
        <f aca="false">IF(N230="sníž. přenesená",J230,0)</f>
        <v>0</v>
      </c>
      <c r="BI230" s="214" t="n">
        <f aca="false">IF(N230="nulová",J230,0)</f>
        <v>0</v>
      </c>
      <c r="BJ230" s="3" t="s">
        <v>83</v>
      </c>
      <c r="BK230" s="214" t="n">
        <f aca="false">ROUND(I230*H230,2)</f>
        <v>0</v>
      </c>
      <c r="BL230" s="3" t="s">
        <v>132</v>
      </c>
      <c r="BM230" s="213" t="s">
        <v>545</v>
      </c>
    </row>
    <row r="231" s="31" customFormat="true" ht="12.8" hidden="false" customHeight="false" outlineLevel="0" collapsed="false">
      <c r="A231" s="24"/>
      <c r="B231" s="25"/>
      <c r="C231" s="26"/>
      <c r="D231" s="215" t="s">
        <v>134</v>
      </c>
      <c r="E231" s="26"/>
      <c r="F231" s="216" t="s">
        <v>546</v>
      </c>
      <c r="G231" s="26"/>
      <c r="H231" s="26"/>
      <c r="I231" s="217"/>
      <c r="J231" s="26"/>
      <c r="K231" s="26"/>
      <c r="L231" s="30"/>
      <c r="M231" s="218"/>
      <c r="N231" s="219"/>
      <c r="O231" s="74"/>
      <c r="P231" s="74"/>
      <c r="Q231" s="74"/>
      <c r="R231" s="74"/>
      <c r="S231" s="74"/>
      <c r="T231" s="75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T231" s="3" t="s">
        <v>134</v>
      </c>
      <c r="AU231" s="3" t="s">
        <v>85</v>
      </c>
    </row>
    <row r="232" s="31" customFormat="true" ht="12.8" hidden="false" customHeight="false" outlineLevel="0" collapsed="false">
      <c r="A232" s="24"/>
      <c r="B232" s="25"/>
      <c r="C232" s="26"/>
      <c r="D232" s="215" t="s">
        <v>135</v>
      </c>
      <c r="E232" s="26"/>
      <c r="F232" s="220" t="s">
        <v>547</v>
      </c>
      <c r="G232" s="26"/>
      <c r="H232" s="26"/>
      <c r="I232" s="217"/>
      <c r="J232" s="26"/>
      <c r="K232" s="26"/>
      <c r="L232" s="30"/>
      <c r="M232" s="218"/>
      <c r="N232" s="219"/>
      <c r="O232" s="74"/>
      <c r="P232" s="74"/>
      <c r="Q232" s="74"/>
      <c r="R232" s="74"/>
      <c r="S232" s="74"/>
      <c r="T232" s="75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T232" s="3" t="s">
        <v>135</v>
      </c>
      <c r="AU232" s="3" t="s">
        <v>85</v>
      </c>
    </row>
    <row r="233" s="31" customFormat="true" ht="12.8" hidden="false" customHeight="false" outlineLevel="0" collapsed="false">
      <c r="A233" s="24"/>
      <c r="B233" s="25"/>
      <c r="C233" s="26"/>
      <c r="D233" s="215" t="s">
        <v>137</v>
      </c>
      <c r="E233" s="26"/>
      <c r="F233" s="220" t="s">
        <v>548</v>
      </c>
      <c r="G233" s="26"/>
      <c r="H233" s="26"/>
      <c r="I233" s="217"/>
      <c r="J233" s="26"/>
      <c r="K233" s="26"/>
      <c r="L233" s="30"/>
      <c r="M233" s="218"/>
      <c r="N233" s="219"/>
      <c r="O233" s="74"/>
      <c r="P233" s="74"/>
      <c r="Q233" s="74"/>
      <c r="R233" s="74"/>
      <c r="S233" s="74"/>
      <c r="T233" s="75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T233" s="3" t="s">
        <v>137</v>
      </c>
      <c r="AU233" s="3" t="s">
        <v>85</v>
      </c>
    </row>
    <row r="234" s="245" customFormat="true" ht="12.8" hidden="false" customHeight="false" outlineLevel="0" collapsed="false">
      <c r="B234" s="246"/>
      <c r="C234" s="247"/>
      <c r="D234" s="215" t="s">
        <v>208</v>
      </c>
      <c r="E234" s="248"/>
      <c r="F234" s="249" t="s">
        <v>549</v>
      </c>
      <c r="G234" s="247"/>
      <c r="H234" s="250" t="n">
        <v>23.4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AT234" s="256" t="s">
        <v>208</v>
      </c>
      <c r="AU234" s="256" t="s">
        <v>85</v>
      </c>
      <c r="AV234" s="245" t="s">
        <v>85</v>
      </c>
      <c r="AW234" s="245" t="s">
        <v>31</v>
      </c>
      <c r="AX234" s="245" t="s">
        <v>83</v>
      </c>
      <c r="AY234" s="256" t="s">
        <v>126</v>
      </c>
    </row>
    <row r="235" s="31" customFormat="true" ht="14.4" hidden="false" customHeight="true" outlineLevel="0" collapsed="false">
      <c r="A235" s="24"/>
      <c r="B235" s="25"/>
      <c r="C235" s="202" t="s">
        <v>6</v>
      </c>
      <c r="D235" s="202" t="s">
        <v>127</v>
      </c>
      <c r="E235" s="203" t="s">
        <v>550</v>
      </c>
      <c r="F235" s="204" t="s">
        <v>551</v>
      </c>
      <c r="G235" s="205" t="s">
        <v>342</v>
      </c>
      <c r="H235" s="206" t="n">
        <v>0.39</v>
      </c>
      <c r="I235" s="207"/>
      <c r="J235" s="208" t="n">
        <f aca="false">ROUND(I235*H235,2)</f>
        <v>0</v>
      </c>
      <c r="K235" s="204"/>
      <c r="L235" s="30"/>
      <c r="M235" s="209"/>
      <c r="N235" s="210" t="s">
        <v>40</v>
      </c>
      <c r="O235" s="74"/>
      <c r="P235" s="211" t="n">
        <f aca="false">O235*H235</f>
        <v>0</v>
      </c>
      <c r="Q235" s="211" t="n">
        <v>0</v>
      </c>
      <c r="R235" s="211" t="n">
        <f aca="false">Q235*H235</f>
        <v>0</v>
      </c>
      <c r="S235" s="211" t="n">
        <v>0</v>
      </c>
      <c r="T235" s="212" t="n">
        <f aca="false">S235*H235</f>
        <v>0</v>
      </c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R235" s="213" t="s">
        <v>132</v>
      </c>
      <c r="AT235" s="213" t="s">
        <v>127</v>
      </c>
      <c r="AU235" s="213" t="s">
        <v>85</v>
      </c>
      <c r="AY235" s="3" t="s">
        <v>126</v>
      </c>
      <c r="BE235" s="214" t="n">
        <f aca="false">IF(N235="základní",J235,0)</f>
        <v>0</v>
      </c>
      <c r="BF235" s="214" t="n">
        <f aca="false">IF(N235="snížená",J235,0)</f>
        <v>0</v>
      </c>
      <c r="BG235" s="214" t="n">
        <f aca="false">IF(N235="zákl. přenesená",J235,0)</f>
        <v>0</v>
      </c>
      <c r="BH235" s="214" t="n">
        <f aca="false">IF(N235="sníž. přenesená",J235,0)</f>
        <v>0</v>
      </c>
      <c r="BI235" s="214" t="n">
        <f aca="false">IF(N235="nulová",J235,0)</f>
        <v>0</v>
      </c>
      <c r="BJ235" s="3" t="s">
        <v>83</v>
      </c>
      <c r="BK235" s="214" t="n">
        <f aca="false">ROUND(I235*H235,2)</f>
        <v>0</v>
      </c>
      <c r="BL235" s="3" t="s">
        <v>132</v>
      </c>
      <c r="BM235" s="213" t="s">
        <v>552</v>
      </c>
    </row>
    <row r="236" s="31" customFormat="true" ht="12.8" hidden="false" customHeight="false" outlineLevel="0" collapsed="false">
      <c r="A236" s="24"/>
      <c r="B236" s="25"/>
      <c r="C236" s="26"/>
      <c r="D236" s="215" t="s">
        <v>134</v>
      </c>
      <c r="E236" s="26"/>
      <c r="F236" s="216" t="s">
        <v>553</v>
      </c>
      <c r="G236" s="26"/>
      <c r="H236" s="26"/>
      <c r="I236" s="217"/>
      <c r="J236" s="26"/>
      <c r="K236" s="26"/>
      <c r="L236" s="30"/>
      <c r="M236" s="218"/>
      <c r="N236" s="219"/>
      <c r="O236" s="74"/>
      <c r="P236" s="74"/>
      <c r="Q236" s="74"/>
      <c r="R236" s="74"/>
      <c r="S236" s="74"/>
      <c r="T236" s="75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T236" s="3" t="s">
        <v>134</v>
      </c>
      <c r="AU236" s="3" t="s">
        <v>85</v>
      </c>
    </row>
    <row r="237" s="31" customFormat="true" ht="12.8" hidden="false" customHeight="false" outlineLevel="0" collapsed="false">
      <c r="A237" s="24"/>
      <c r="B237" s="25"/>
      <c r="C237" s="26"/>
      <c r="D237" s="215" t="s">
        <v>135</v>
      </c>
      <c r="E237" s="26"/>
      <c r="F237" s="220" t="s">
        <v>554</v>
      </c>
      <c r="G237" s="26"/>
      <c r="H237" s="26"/>
      <c r="I237" s="217"/>
      <c r="J237" s="26"/>
      <c r="K237" s="26"/>
      <c r="L237" s="30"/>
      <c r="M237" s="218"/>
      <c r="N237" s="219"/>
      <c r="O237" s="74"/>
      <c r="P237" s="74"/>
      <c r="Q237" s="74"/>
      <c r="R237" s="74"/>
      <c r="S237" s="74"/>
      <c r="T237" s="75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T237" s="3" t="s">
        <v>135</v>
      </c>
      <c r="AU237" s="3" t="s">
        <v>85</v>
      </c>
    </row>
    <row r="238" s="31" customFormat="true" ht="12.8" hidden="false" customHeight="false" outlineLevel="0" collapsed="false">
      <c r="A238" s="24"/>
      <c r="B238" s="25"/>
      <c r="C238" s="26"/>
      <c r="D238" s="215" t="s">
        <v>137</v>
      </c>
      <c r="E238" s="26"/>
      <c r="F238" s="220" t="s">
        <v>555</v>
      </c>
      <c r="G238" s="26"/>
      <c r="H238" s="26"/>
      <c r="I238" s="217"/>
      <c r="J238" s="26"/>
      <c r="K238" s="26"/>
      <c r="L238" s="30"/>
      <c r="M238" s="218"/>
      <c r="N238" s="219"/>
      <c r="O238" s="74"/>
      <c r="P238" s="74"/>
      <c r="Q238" s="74"/>
      <c r="R238" s="74"/>
      <c r="S238" s="74"/>
      <c r="T238" s="75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T238" s="3" t="s">
        <v>137</v>
      </c>
      <c r="AU238" s="3" t="s">
        <v>85</v>
      </c>
    </row>
    <row r="239" s="245" customFormat="true" ht="12.8" hidden="false" customHeight="false" outlineLevel="0" collapsed="false">
      <c r="B239" s="246"/>
      <c r="C239" s="247"/>
      <c r="D239" s="215" t="s">
        <v>208</v>
      </c>
      <c r="E239" s="248"/>
      <c r="F239" s="249" t="s">
        <v>556</v>
      </c>
      <c r="G239" s="247"/>
      <c r="H239" s="250" t="n">
        <v>0.39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208</v>
      </c>
      <c r="AU239" s="256" t="s">
        <v>85</v>
      </c>
      <c r="AV239" s="245" t="s">
        <v>85</v>
      </c>
      <c r="AW239" s="245" t="s">
        <v>31</v>
      </c>
      <c r="AX239" s="245" t="s">
        <v>83</v>
      </c>
      <c r="AY239" s="256" t="s">
        <v>126</v>
      </c>
    </row>
    <row r="240" s="31" customFormat="true" ht="14.4" hidden="false" customHeight="true" outlineLevel="0" collapsed="false">
      <c r="A240" s="24"/>
      <c r="B240" s="25"/>
      <c r="C240" s="202" t="s">
        <v>393</v>
      </c>
      <c r="D240" s="202" t="s">
        <v>127</v>
      </c>
      <c r="E240" s="203" t="s">
        <v>557</v>
      </c>
      <c r="F240" s="204" t="s">
        <v>558</v>
      </c>
      <c r="G240" s="205" t="s">
        <v>342</v>
      </c>
      <c r="H240" s="206" t="n">
        <v>0.913</v>
      </c>
      <c r="I240" s="207"/>
      <c r="J240" s="208" t="n">
        <f aca="false">ROUND(I240*H240,2)</f>
        <v>0</v>
      </c>
      <c r="K240" s="204"/>
      <c r="L240" s="30"/>
      <c r="M240" s="209"/>
      <c r="N240" s="210" t="s">
        <v>40</v>
      </c>
      <c r="O240" s="74"/>
      <c r="P240" s="211" t="n">
        <f aca="false">O240*H240</f>
        <v>0</v>
      </c>
      <c r="Q240" s="211" t="n">
        <v>0</v>
      </c>
      <c r="R240" s="211" t="n">
        <f aca="false">Q240*H240</f>
        <v>0</v>
      </c>
      <c r="S240" s="211" t="n">
        <v>0</v>
      </c>
      <c r="T240" s="212" t="n">
        <f aca="false">S240*H240</f>
        <v>0</v>
      </c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R240" s="213" t="s">
        <v>132</v>
      </c>
      <c r="AT240" s="213" t="s">
        <v>127</v>
      </c>
      <c r="AU240" s="213" t="s">
        <v>85</v>
      </c>
      <c r="AY240" s="3" t="s">
        <v>126</v>
      </c>
      <c r="BE240" s="214" t="n">
        <f aca="false">IF(N240="základní",J240,0)</f>
        <v>0</v>
      </c>
      <c r="BF240" s="214" t="n">
        <f aca="false">IF(N240="snížená",J240,0)</f>
        <v>0</v>
      </c>
      <c r="BG240" s="214" t="n">
        <f aca="false">IF(N240="zákl. přenesená",J240,0)</f>
        <v>0</v>
      </c>
      <c r="BH240" s="214" t="n">
        <f aca="false">IF(N240="sníž. přenesená",J240,0)</f>
        <v>0</v>
      </c>
      <c r="BI240" s="214" t="n">
        <f aca="false">IF(N240="nulová",J240,0)</f>
        <v>0</v>
      </c>
      <c r="BJ240" s="3" t="s">
        <v>83</v>
      </c>
      <c r="BK240" s="214" t="n">
        <f aca="false">ROUND(I240*H240,2)</f>
        <v>0</v>
      </c>
      <c r="BL240" s="3" t="s">
        <v>132</v>
      </c>
      <c r="BM240" s="213" t="s">
        <v>559</v>
      </c>
    </row>
    <row r="241" s="31" customFormat="true" ht="12.8" hidden="false" customHeight="false" outlineLevel="0" collapsed="false">
      <c r="A241" s="24"/>
      <c r="B241" s="25"/>
      <c r="C241" s="26"/>
      <c r="D241" s="215" t="s">
        <v>134</v>
      </c>
      <c r="E241" s="26"/>
      <c r="F241" s="216" t="s">
        <v>560</v>
      </c>
      <c r="G241" s="26"/>
      <c r="H241" s="26"/>
      <c r="I241" s="217"/>
      <c r="J241" s="26"/>
      <c r="K241" s="26"/>
      <c r="L241" s="30"/>
      <c r="M241" s="218"/>
      <c r="N241" s="219"/>
      <c r="O241" s="74"/>
      <c r="P241" s="74"/>
      <c r="Q241" s="74"/>
      <c r="R241" s="74"/>
      <c r="S241" s="74"/>
      <c r="T241" s="75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T241" s="3" t="s">
        <v>134</v>
      </c>
      <c r="AU241" s="3" t="s">
        <v>85</v>
      </c>
    </row>
    <row r="242" s="31" customFormat="true" ht="12.8" hidden="false" customHeight="false" outlineLevel="0" collapsed="false">
      <c r="A242" s="24"/>
      <c r="B242" s="25"/>
      <c r="C242" s="26"/>
      <c r="D242" s="215" t="s">
        <v>135</v>
      </c>
      <c r="E242" s="26"/>
      <c r="F242" s="220" t="s">
        <v>554</v>
      </c>
      <c r="G242" s="26"/>
      <c r="H242" s="26"/>
      <c r="I242" s="217"/>
      <c r="J242" s="26"/>
      <c r="K242" s="26"/>
      <c r="L242" s="30"/>
      <c r="M242" s="218"/>
      <c r="N242" s="219"/>
      <c r="O242" s="74"/>
      <c r="P242" s="74"/>
      <c r="Q242" s="74"/>
      <c r="R242" s="74"/>
      <c r="S242" s="74"/>
      <c r="T242" s="75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T242" s="3" t="s">
        <v>135</v>
      </c>
      <c r="AU242" s="3" t="s">
        <v>85</v>
      </c>
    </row>
    <row r="243" s="31" customFormat="true" ht="12.8" hidden="false" customHeight="false" outlineLevel="0" collapsed="false">
      <c r="A243" s="24"/>
      <c r="B243" s="25"/>
      <c r="C243" s="26"/>
      <c r="D243" s="215" t="s">
        <v>137</v>
      </c>
      <c r="E243" s="26"/>
      <c r="F243" s="220" t="s">
        <v>561</v>
      </c>
      <c r="G243" s="26"/>
      <c r="H243" s="26"/>
      <c r="I243" s="217"/>
      <c r="J243" s="26"/>
      <c r="K243" s="26"/>
      <c r="L243" s="30"/>
      <c r="M243" s="218"/>
      <c r="N243" s="219"/>
      <c r="O243" s="74"/>
      <c r="P243" s="74"/>
      <c r="Q243" s="74"/>
      <c r="R243" s="74"/>
      <c r="S243" s="74"/>
      <c r="T243" s="75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T243" s="3" t="s">
        <v>137</v>
      </c>
      <c r="AU243" s="3" t="s">
        <v>85</v>
      </c>
    </row>
    <row r="244" s="245" customFormat="true" ht="12.8" hidden="false" customHeight="false" outlineLevel="0" collapsed="false">
      <c r="B244" s="246"/>
      <c r="C244" s="247"/>
      <c r="D244" s="215" t="s">
        <v>208</v>
      </c>
      <c r="E244" s="248"/>
      <c r="F244" s="249" t="s">
        <v>562</v>
      </c>
      <c r="G244" s="247"/>
      <c r="H244" s="250" t="n">
        <v>0.913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208</v>
      </c>
      <c r="AU244" s="256" t="s">
        <v>85</v>
      </c>
      <c r="AV244" s="245" t="s">
        <v>85</v>
      </c>
      <c r="AW244" s="245" t="s">
        <v>31</v>
      </c>
      <c r="AX244" s="245" t="s">
        <v>83</v>
      </c>
      <c r="AY244" s="256" t="s">
        <v>126</v>
      </c>
    </row>
    <row r="245" s="31" customFormat="true" ht="14.4" hidden="false" customHeight="true" outlineLevel="0" collapsed="false">
      <c r="A245" s="24"/>
      <c r="B245" s="25"/>
      <c r="C245" s="202" t="s">
        <v>399</v>
      </c>
      <c r="D245" s="202" t="s">
        <v>127</v>
      </c>
      <c r="E245" s="203" t="s">
        <v>563</v>
      </c>
      <c r="F245" s="204" t="s">
        <v>564</v>
      </c>
      <c r="G245" s="205" t="s">
        <v>176</v>
      </c>
      <c r="H245" s="206" t="n">
        <v>26</v>
      </c>
      <c r="I245" s="207"/>
      <c r="J245" s="208" t="n">
        <f aca="false">ROUND(I245*H245,2)</f>
        <v>0</v>
      </c>
      <c r="K245" s="204"/>
      <c r="L245" s="30"/>
      <c r="M245" s="209"/>
      <c r="N245" s="210" t="s">
        <v>40</v>
      </c>
      <c r="O245" s="74"/>
      <c r="P245" s="211" t="n">
        <f aca="false">O245*H245</f>
        <v>0</v>
      </c>
      <c r="Q245" s="211" t="n">
        <v>0</v>
      </c>
      <c r="R245" s="211" t="n">
        <f aca="false">Q245*H245</f>
        <v>0</v>
      </c>
      <c r="S245" s="211" t="n">
        <v>0</v>
      </c>
      <c r="T245" s="212" t="n">
        <f aca="false">S245*H245</f>
        <v>0</v>
      </c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R245" s="213" t="s">
        <v>132</v>
      </c>
      <c r="AT245" s="213" t="s">
        <v>127</v>
      </c>
      <c r="AU245" s="213" t="s">
        <v>85</v>
      </c>
      <c r="AY245" s="3" t="s">
        <v>126</v>
      </c>
      <c r="BE245" s="214" t="n">
        <f aca="false">IF(N245="základní",J245,0)</f>
        <v>0</v>
      </c>
      <c r="BF245" s="214" t="n">
        <f aca="false">IF(N245="snížená",J245,0)</f>
        <v>0</v>
      </c>
      <c r="BG245" s="214" t="n">
        <f aca="false">IF(N245="zákl. přenesená",J245,0)</f>
        <v>0</v>
      </c>
      <c r="BH245" s="214" t="n">
        <f aca="false">IF(N245="sníž. přenesená",J245,0)</f>
        <v>0</v>
      </c>
      <c r="BI245" s="214" t="n">
        <f aca="false">IF(N245="nulová",J245,0)</f>
        <v>0</v>
      </c>
      <c r="BJ245" s="3" t="s">
        <v>83</v>
      </c>
      <c r="BK245" s="214" t="n">
        <f aca="false">ROUND(I245*H245,2)</f>
        <v>0</v>
      </c>
      <c r="BL245" s="3" t="s">
        <v>132</v>
      </c>
      <c r="BM245" s="213" t="s">
        <v>565</v>
      </c>
    </row>
    <row r="246" s="31" customFormat="true" ht="12.8" hidden="false" customHeight="false" outlineLevel="0" collapsed="false">
      <c r="A246" s="24"/>
      <c r="B246" s="25"/>
      <c r="C246" s="26"/>
      <c r="D246" s="215" t="s">
        <v>134</v>
      </c>
      <c r="E246" s="26"/>
      <c r="F246" s="216" t="s">
        <v>566</v>
      </c>
      <c r="G246" s="26"/>
      <c r="H246" s="26"/>
      <c r="I246" s="217"/>
      <c r="J246" s="26"/>
      <c r="K246" s="26"/>
      <c r="L246" s="30"/>
      <c r="M246" s="218"/>
      <c r="N246" s="219"/>
      <c r="O246" s="74"/>
      <c r="P246" s="74"/>
      <c r="Q246" s="74"/>
      <c r="R246" s="74"/>
      <c r="S246" s="74"/>
      <c r="T246" s="75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T246" s="3" t="s">
        <v>134</v>
      </c>
      <c r="AU246" s="3" t="s">
        <v>85</v>
      </c>
    </row>
    <row r="247" s="31" customFormat="true" ht="12.8" hidden="false" customHeight="false" outlineLevel="0" collapsed="false">
      <c r="A247" s="24"/>
      <c r="B247" s="25"/>
      <c r="C247" s="26"/>
      <c r="D247" s="215" t="s">
        <v>135</v>
      </c>
      <c r="E247" s="26"/>
      <c r="F247" s="220" t="s">
        <v>567</v>
      </c>
      <c r="G247" s="26"/>
      <c r="H247" s="26"/>
      <c r="I247" s="217"/>
      <c r="J247" s="26"/>
      <c r="K247" s="26"/>
      <c r="L247" s="30"/>
      <c r="M247" s="218"/>
      <c r="N247" s="219"/>
      <c r="O247" s="74"/>
      <c r="P247" s="74"/>
      <c r="Q247" s="74"/>
      <c r="R247" s="74"/>
      <c r="S247" s="74"/>
      <c r="T247" s="75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T247" s="3" t="s">
        <v>135</v>
      </c>
      <c r="AU247" s="3" t="s">
        <v>85</v>
      </c>
    </row>
    <row r="248" s="31" customFormat="true" ht="12.8" hidden="false" customHeight="false" outlineLevel="0" collapsed="false">
      <c r="A248" s="24"/>
      <c r="B248" s="25"/>
      <c r="C248" s="26"/>
      <c r="D248" s="215" t="s">
        <v>137</v>
      </c>
      <c r="E248" s="26"/>
      <c r="F248" s="220" t="s">
        <v>568</v>
      </c>
      <c r="G248" s="26"/>
      <c r="H248" s="26"/>
      <c r="I248" s="217"/>
      <c r="J248" s="26"/>
      <c r="K248" s="26"/>
      <c r="L248" s="30"/>
      <c r="M248" s="218"/>
      <c r="N248" s="219"/>
      <c r="O248" s="74"/>
      <c r="P248" s="74"/>
      <c r="Q248" s="74"/>
      <c r="R248" s="74"/>
      <c r="S248" s="74"/>
      <c r="T248" s="75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T248" s="3" t="s">
        <v>137</v>
      </c>
      <c r="AU248" s="3" t="s">
        <v>85</v>
      </c>
    </row>
    <row r="249" s="245" customFormat="true" ht="12.8" hidden="false" customHeight="false" outlineLevel="0" collapsed="false">
      <c r="B249" s="246"/>
      <c r="C249" s="247"/>
      <c r="D249" s="215" t="s">
        <v>208</v>
      </c>
      <c r="E249" s="248"/>
      <c r="F249" s="249" t="s">
        <v>569</v>
      </c>
      <c r="G249" s="247"/>
      <c r="H249" s="250" t="n">
        <v>26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AT249" s="256" t="s">
        <v>208</v>
      </c>
      <c r="AU249" s="256" t="s">
        <v>85</v>
      </c>
      <c r="AV249" s="245" t="s">
        <v>85</v>
      </c>
      <c r="AW249" s="245" t="s">
        <v>31</v>
      </c>
      <c r="AX249" s="245" t="s">
        <v>83</v>
      </c>
      <c r="AY249" s="256" t="s">
        <v>126</v>
      </c>
    </row>
    <row r="250" s="31" customFormat="true" ht="14.4" hidden="false" customHeight="true" outlineLevel="0" collapsed="false">
      <c r="A250" s="24"/>
      <c r="B250" s="25"/>
      <c r="C250" s="202" t="s">
        <v>401</v>
      </c>
      <c r="D250" s="202" t="s">
        <v>127</v>
      </c>
      <c r="E250" s="203" t="s">
        <v>570</v>
      </c>
      <c r="F250" s="204" t="s">
        <v>571</v>
      </c>
      <c r="G250" s="205" t="s">
        <v>176</v>
      </c>
      <c r="H250" s="206" t="n">
        <v>199</v>
      </c>
      <c r="I250" s="207"/>
      <c r="J250" s="208" t="n">
        <f aca="false">ROUND(I250*H250,2)</f>
        <v>0</v>
      </c>
      <c r="K250" s="204"/>
      <c r="L250" s="30"/>
      <c r="M250" s="209"/>
      <c r="N250" s="210" t="s">
        <v>40</v>
      </c>
      <c r="O250" s="74"/>
      <c r="P250" s="211" t="n">
        <f aca="false">O250*H250</f>
        <v>0</v>
      </c>
      <c r="Q250" s="211" t="n">
        <v>0</v>
      </c>
      <c r="R250" s="211" t="n">
        <f aca="false">Q250*H250</f>
        <v>0</v>
      </c>
      <c r="S250" s="211" t="n">
        <v>0</v>
      </c>
      <c r="T250" s="212" t="n">
        <f aca="false">S250*H250</f>
        <v>0</v>
      </c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R250" s="213" t="s">
        <v>132</v>
      </c>
      <c r="AT250" s="213" t="s">
        <v>127</v>
      </c>
      <c r="AU250" s="213" t="s">
        <v>85</v>
      </c>
      <c r="AY250" s="3" t="s">
        <v>126</v>
      </c>
      <c r="BE250" s="214" t="n">
        <f aca="false">IF(N250="základní",J250,0)</f>
        <v>0</v>
      </c>
      <c r="BF250" s="214" t="n">
        <f aca="false">IF(N250="snížená",J250,0)</f>
        <v>0</v>
      </c>
      <c r="BG250" s="214" t="n">
        <f aca="false">IF(N250="zákl. přenesená",J250,0)</f>
        <v>0</v>
      </c>
      <c r="BH250" s="214" t="n">
        <f aca="false">IF(N250="sníž. přenesená",J250,0)</f>
        <v>0</v>
      </c>
      <c r="BI250" s="214" t="n">
        <f aca="false">IF(N250="nulová",J250,0)</f>
        <v>0</v>
      </c>
      <c r="BJ250" s="3" t="s">
        <v>83</v>
      </c>
      <c r="BK250" s="214" t="n">
        <f aca="false">ROUND(I250*H250,2)</f>
        <v>0</v>
      </c>
      <c r="BL250" s="3" t="s">
        <v>132</v>
      </c>
      <c r="BM250" s="213" t="s">
        <v>572</v>
      </c>
    </row>
    <row r="251" s="31" customFormat="true" ht="12.8" hidden="false" customHeight="false" outlineLevel="0" collapsed="false">
      <c r="A251" s="24"/>
      <c r="B251" s="25"/>
      <c r="C251" s="26"/>
      <c r="D251" s="215" t="s">
        <v>134</v>
      </c>
      <c r="E251" s="26"/>
      <c r="F251" s="216" t="s">
        <v>573</v>
      </c>
      <c r="G251" s="26"/>
      <c r="H251" s="26"/>
      <c r="I251" s="217"/>
      <c r="J251" s="26"/>
      <c r="K251" s="26"/>
      <c r="L251" s="30"/>
      <c r="M251" s="218"/>
      <c r="N251" s="219"/>
      <c r="O251" s="74"/>
      <c r="P251" s="74"/>
      <c r="Q251" s="74"/>
      <c r="R251" s="74"/>
      <c r="S251" s="74"/>
      <c r="T251" s="75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T251" s="3" t="s">
        <v>134</v>
      </c>
      <c r="AU251" s="3" t="s">
        <v>85</v>
      </c>
    </row>
    <row r="252" s="31" customFormat="true" ht="12.8" hidden="false" customHeight="false" outlineLevel="0" collapsed="false">
      <c r="A252" s="24"/>
      <c r="B252" s="25"/>
      <c r="C252" s="26"/>
      <c r="D252" s="215" t="s">
        <v>137</v>
      </c>
      <c r="E252" s="26"/>
      <c r="F252" s="220" t="s">
        <v>574</v>
      </c>
      <c r="G252" s="26"/>
      <c r="H252" s="26"/>
      <c r="I252" s="217"/>
      <c r="J252" s="26"/>
      <c r="K252" s="26"/>
      <c r="L252" s="30"/>
      <c r="M252" s="218"/>
      <c r="N252" s="219"/>
      <c r="O252" s="74"/>
      <c r="P252" s="74"/>
      <c r="Q252" s="74"/>
      <c r="R252" s="74"/>
      <c r="S252" s="74"/>
      <c r="T252" s="75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T252" s="3" t="s">
        <v>137</v>
      </c>
      <c r="AU252" s="3" t="s">
        <v>85</v>
      </c>
    </row>
    <row r="253" s="234" customFormat="true" ht="12.8" hidden="false" customHeight="false" outlineLevel="0" collapsed="false">
      <c r="B253" s="235"/>
      <c r="C253" s="236"/>
      <c r="D253" s="215" t="s">
        <v>208</v>
      </c>
      <c r="E253" s="237"/>
      <c r="F253" s="238" t="s">
        <v>209</v>
      </c>
      <c r="G253" s="236"/>
      <c r="H253" s="237"/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AT253" s="244" t="s">
        <v>208</v>
      </c>
      <c r="AU253" s="244" t="s">
        <v>85</v>
      </c>
      <c r="AV253" s="234" t="s">
        <v>83</v>
      </c>
      <c r="AW253" s="234" t="s">
        <v>31</v>
      </c>
      <c r="AX253" s="234" t="s">
        <v>75</v>
      </c>
      <c r="AY253" s="244" t="s">
        <v>126</v>
      </c>
    </row>
    <row r="254" s="245" customFormat="true" ht="12.8" hidden="false" customHeight="false" outlineLevel="0" collapsed="false">
      <c r="B254" s="246"/>
      <c r="C254" s="247"/>
      <c r="D254" s="215" t="s">
        <v>208</v>
      </c>
      <c r="E254" s="248"/>
      <c r="F254" s="249" t="s">
        <v>575</v>
      </c>
      <c r="G254" s="247"/>
      <c r="H254" s="250" t="n">
        <v>798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208</v>
      </c>
      <c r="AU254" s="256" t="s">
        <v>85</v>
      </c>
      <c r="AV254" s="245" t="s">
        <v>85</v>
      </c>
      <c r="AW254" s="245" t="s">
        <v>31</v>
      </c>
      <c r="AX254" s="245" t="s">
        <v>75</v>
      </c>
      <c r="AY254" s="256" t="s">
        <v>126</v>
      </c>
    </row>
    <row r="255" s="245" customFormat="true" ht="12.8" hidden="false" customHeight="false" outlineLevel="0" collapsed="false">
      <c r="B255" s="246"/>
      <c r="C255" s="247"/>
      <c r="D255" s="215" t="s">
        <v>208</v>
      </c>
      <c r="E255" s="248"/>
      <c r="F255" s="249" t="s">
        <v>576</v>
      </c>
      <c r="G255" s="247"/>
      <c r="H255" s="250" t="n">
        <v>199.5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AT255" s="256" t="s">
        <v>208</v>
      </c>
      <c r="AU255" s="256" t="s">
        <v>85</v>
      </c>
      <c r="AV255" s="245" t="s">
        <v>85</v>
      </c>
      <c r="AW255" s="245" t="s">
        <v>31</v>
      </c>
      <c r="AX255" s="245" t="s">
        <v>75</v>
      </c>
      <c r="AY255" s="256" t="s">
        <v>126</v>
      </c>
    </row>
    <row r="256" s="245" customFormat="true" ht="12.8" hidden="false" customHeight="false" outlineLevel="0" collapsed="false">
      <c r="B256" s="246"/>
      <c r="C256" s="247"/>
      <c r="D256" s="215" t="s">
        <v>208</v>
      </c>
      <c r="E256" s="248"/>
      <c r="F256" s="249" t="s">
        <v>577</v>
      </c>
      <c r="G256" s="247"/>
      <c r="H256" s="250" t="n">
        <v>199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AT256" s="256" t="s">
        <v>208</v>
      </c>
      <c r="AU256" s="256" t="s">
        <v>85</v>
      </c>
      <c r="AV256" s="245" t="s">
        <v>85</v>
      </c>
      <c r="AW256" s="245" t="s">
        <v>31</v>
      </c>
      <c r="AX256" s="245" t="s">
        <v>83</v>
      </c>
      <c r="AY256" s="256" t="s">
        <v>126</v>
      </c>
    </row>
    <row r="257" s="31" customFormat="true" ht="14.4" hidden="false" customHeight="true" outlineLevel="0" collapsed="false">
      <c r="A257" s="24"/>
      <c r="B257" s="25"/>
      <c r="C257" s="202" t="s">
        <v>407</v>
      </c>
      <c r="D257" s="202" t="s">
        <v>127</v>
      </c>
      <c r="E257" s="203" t="s">
        <v>578</v>
      </c>
      <c r="F257" s="204" t="s">
        <v>579</v>
      </c>
      <c r="G257" s="205" t="s">
        <v>204</v>
      </c>
      <c r="H257" s="206" t="n">
        <v>798</v>
      </c>
      <c r="I257" s="207"/>
      <c r="J257" s="208" t="n">
        <f aca="false">ROUND(I257*H257,2)</f>
        <v>0</v>
      </c>
      <c r="K257" s="204"/>
      <c r="L257" s="30"/>
      <c r="M257" s="209"/>
      <c r="N257" s="210" t="s">
        <v>40</v>
      </c>
      <c r="O257" s="74"/>
      <c r="P257" s="211" t="n">
        <f aca="false">O257*H257</f>
        <v>0</v>
      </c>
      <c r="Q257" s="211" t="n">
        <v>0</v>
      </c>
      <c r="R257" s="211" t="n">
        <f aca="false">Q257*H257</f>
        <v>0</v>
      </c>
      <c r="S257" s="211" t="n">
        <v>0</v>
      </c>
      <c r="T257" s="212" t="n">
        <f aca="false">S257*H257</f>
        <v>0</v>
      </c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R257" s="213" t="s">
        <v>132</v>
      </c>
      <c r="AT257" s="213" t="s">
        <v>127</v>
      </c>
      <c r="AU257" s="213" t="s">
        <v>85</v>
      </c>
      <c r="AY257" s="3" t="s">
        <v>126</v>
      </c>
      <c r="BE257" s="214" t="n">
        <f aca="false">IF(N257="základní",J257,0)</f>
        <v>0</v>
      </c>
      <c r="BF257" s="214" t="n">
        <f aca="false">IF(N257="snížená",J257,0)</f>
        <v>0</v>
      </c>
      <c r="BG257" s="214" t="n">
        <f aca="false">IF(N257="zákl. přenesená",J257,0)</f>
        <v>0</v>
      </c>
      <c r="BH257" s="214" t="n">
        <f aca="false">IF(N257="sníž. přenesená",J257,0)</f>
        <v>0</v>
      </c>
      <c r="BI257" s="214" t="n">
        <f aca="false">IF(N257="nulová",J257,0)</f>
        <v>0</v>
      </c>
      <c r="BJ257" s="3" t="s">
        <v>83</v>
      </c>
      <c r="BK257" s="214" t="n">
        <f aca="false">ROUND(I257*H257,2)</f>
        <v>0</v>
      </c>
      <c r="BL257" s="3" t="s">
        <v>132</v>
      </c>
      <c r="BM257" s="213" t="s">
        <v>580</v>
      </c>
    </row>
    <row r="258" s="31" customFormat="true" ht="12.8" hidden="false" customHeight="false" outlineLevel="0" collapsed="false">
      <c r="A258" s="24"/>
      <c r="B258" s="25"/>
      <c r="C258" s="26"/>
      <c r="D258" s="215" t="s">
        <v>134</v>
      </c>
      <c r="E258" s="26"/>
      <c r="F258" s="216" t="s">
        <v>581</v>
      </c>
      <c r="G258" s="26"/>
      <c r="H258" s="26"/>
      <c r="I258" s="217"/>
      <c r="J258" s="26"/>
      <c r="K258" s="26"/>
      <c r="L258" s="30"/>
      <c r="M258" s="218"/>
      <c r="N258" s="219"/>
      <c r="O258" s="74"/>
      <c r="P258" s="74"/>
      <c r="Q258" s="74"/>
      <c r="R258" s="74"/>
      <c r="S258" s="74"/>
      <c r="T258" s="75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T258" s="3" t="s">
        <v>134</v>
      </c>
      <c r="AU258" s="3" t="s">
        <v>85</v>
      </c>
    </row>
    <row r="259" s="31" customFormat="true" ht="12.8" hidden="false" customHeight="false" outlineLevel="0" collapsed="false">
      <c r="A259" s="24"/>
      <c r="B259" s="25"/>
      <c r="C259" s="26"/>
      <c r="D259" s="215" t="s">
        <v>137</v>
      </c>
      <c r="E259" s="26"/>
      <c r="F259" s="220" t="s">
        <v>582</v>
      </c>
      <c r="G259" s="26"/>
      <c r="H259" s="26"/>
      <c r="I259" s="217"/>
      <c r="J259" s="26"/>
      <c r="K259" s="26"/>
      <c r="L259" s="30"/>
      <c r="M259" s="218"/>
      <c r="N259" s="219"/>
      <c r="O259" s="74"/>
      <c r="P259" s="74"/>
      <c r="Q259" s="74"/>
      <c r="R259" s="74"/>
      <c r="S259" s="74"/>
      <c r="T259" s="75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T259" s="3" t="s">
        <v>137</v>
      </c>
      <c r="AU259" s="3" t="s">
        <v>85</v>
      </c>
    </row>
    <row r="260" s="234" customFormat="true" ht="12.8" hidden="false" customHeight="false" outlineLevel="0" collapsed="false">
      <c r="B260" s="235"/>
      <c r="C260" s="236"/>
      <c r="D260" s="215" t="s">
        <v>208</v>
      </c>
      <c r="E260" s="237"/>
      <c r="F260" s="238" t="s">
        <v>209</v>
      </c>
      <c r="G260" s="236"/>
      <c r="H260" s="237"/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208</v>
      </c>
      <c r="AU260" s="244" t="s">
        <v>85</v>
      </c>
      <c r="AV260" s="234" t="s">
        <v>83</v>
      </c>
      <c r="AW260" s="234" t="s">
        <v>31</v>
      </c>
      <c r="AX260" s="234" t="s">
        <v>75</v>
      </c>
      <c r="AY260" s="244" t="s">
        <v>126</v>
      </c>
    </row>
    <row r="261" s="245" customFormat="true" ht="12.8" hidden="false" customHeight="false" outlineLevel="0" collapsed="false">
      <c r="B261" s="246"/>
      <c r="C261" s="247"/>
      <c r="D261" s="215" t="s">
        <v>208</v>
      </c>
      <c r="E261" s="248"/>
      <c r="F261" s="249" t="s">
        <v>575</v>
      </c>
      <c r="G261" s="247"/>
      <c r="H261" s="250" t="n">
        <v>798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AT261" s="256" t="s">
        <v>208</v>
      </c>
      <c r="AU261" s="256" t="s">
        <v>85</v>
      </c>
      <c r="AV261" s="245" t="s">
        <v>85</v>
      </c>
      <c r="AW261" s="245" t="s">
        <v>31</v>
      </c>
      <c r="AX261" s="245" t="s">
        <v>83</v>
      </c>
      <c r="AY261" s="256" t="s">
        <v>126</v>
      </c>
    </row>
    <row r="262" s="31" customFormat="true" ht="14.4" hidden="false" customHeight="true" outlineLevel="0" collapsed="false">
      <c r="A262" s="24"/>
      <c r="B262" s="25"/>
      <c r="C262" s="202" t="s">
        <v>413</v>
      </c>
      <c r="D262" s="202" t="s">
        <v>127</v>
      </c>
      <c r="E262" s="203" t="s">
        <v>278</v>
      </c>
      <c r="F262" s="204" t="s">
        <v>279</v>
      </c>
      <c r="G262" s="205" t="s">
        <v>204</v>
      </c>
      <c r="H262" s="206" t="n">
        <v>97.2</v>
      </c>
      <c r="I262" s="207"/>
      <c r="J262" s="208" t="n">
        <f aca="false">ROUND(I262*H262,2)</f>
        <v>0</v>
      </c>
      <c r="K262" s="204"/>
      <c r="L262" s="30"/>
      <c r="M262" s="209"/>
      <c r="N262" s="210" t="s">
        <v>40</v>
      </c>
      <c r="O262" s="74"/>
      <c r="P262" s="211" t="n">
        <f aca="false">O262*H262</f>
        <v>0</v>
      </c>
      <c r="Q262" s="211" t="n">
        <v>0</v>
      </c>
      <c r="R262" s="211" t="n">
        <f aca="false">Q262*H262</f>
        <v>0</v>
      </c>
      <c r="S262" s="211" t="n">
        <v>0</v>
      </c>
      <c r="T262" s="212" t="n">
        <f aca="false">S262*H262</f>
        <v>0</v>
      </c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R262" s="213" t="s">
        <v>132</v>
      </c>
      <c r="AT262" s="213" t="s">
        <v>127</v>
      </c>
      <c r="AU262" s="213" t="s">
        <v>85</v>
      </c>
      <c r="AY262" s="3" t="s">
        <v>126</v>
      </c>
      <c r="BE262" s="214" t="n">
        <f aca="false">IF(N262="základní",J262,0)</f>
        <v>0</v>
      </c>
      <c r="BF262" s="214" t="n">
        <f aca="false">IF(N262="snížená",J262,0)</f>
        <v>0</v>
      </c>
      <c r="BG262" s="214" t="n">
        <f aca="false">IF(N262="zákl. přenesená",J262,0)</f>
        <v>0</v>
      </c>
      <c r="BH262" s="214" t="n">
        <f aca="false">IF(N262="sníž. přenesená",J262,0)</f>
        <v>0</v>
      </c>
      <c r="BI262" s="214" t="n">
        <f aca="false">IF(N262="nulová",J262,0)</f>
        <v>0</v>
      </c>
      <c r="BJ262" s="3" t="s">
        <v>83</v>
      </c>
      <c r="BK262" s="214" t="n">
        <f aca="false">ROUND(I262*H262,2)</f>
        <v>0</v>
      </c>
      <c r="BL262" s="3" t="s">
        <v>132</v>
      </c>
      <c r="BM262" s="213" t="s">
        <v>583</v>
      </c>
    </row>
    <row r="263" s="31" customFormat="true" ht="12.8" hidden="false" customHeight="false" outlineLevel="0" collapsed="false">
      <c r="A263" s="24"/>
      <c r="B263" s="25"/>
      <c r="C263" s="26"/>
      <c r="D263" s="215" t="s">
        <v>134</v>
      </c>
      <c r="E263" s="26"/>
      <c r="F263" s="216" t="s">
        <v>281</v>
      </c>
      <c r="G263" s="26"/>
      <c r="H263" s="26"/>
      <c r="I263" s="217"/>
      <c r="J263" s="26"/>
      <c r="K263" s="26"/>
      <c r="L263" s="30"/>
      <c r="M263" s="218"/>
      <c r="N263" s="219"/>
      <c r="O263" s="74"/>
      <c r="P263" s="74"/>
      <c r="Q263" s="74"/>
      <c r="R263" s="74"/>
      <c r="S263" s="74"/>
      <c r="T263" s="75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T263" s="3" t="s">
        <v>134</v>
      </c>
      <c r="AU263" s="3" t="s">
        <v>85</v>
      </c>
    </row>
    <row r="264" s="245" customFormat="true" ht="12.8" hidden="false" customHeight="false" outlineLevel="0" collapsed="false">
      <c r="B264" s="246"/>
      <c r="C264" s="247"/>
      <c r="D264" s="215" t="s">
        <v>208</v>
      </c>
      <c r="E264" s="248"/>
      <c r="F264" s="249" t="s">
        <v>584</v>
      </c>
      <c r="G264" s="247"/>
      <c r="H264" s="250" t="n">
        <v>97.2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AT264" s="256" t="s">
        <v>208</v>
      </c>
      <c r="AU264" s="256" t="s">
        <v>85</v>
      </c>
      <c r="AV264" s="245" t="s">
        <v>85</v>
      </c>
      <c r="AW264" s="245" t="s">
        <v>31</v>
      </c>
      <c r="AX264" s="245" t="s">
        <v>83</v>
      </c>
      <c r="AY264" s="256" t="s">
        <v>126</v>
      </c>
    </row>
    <row r="265" s="31" customFormat="true" ht="14.4" hidden="false" customHeight="true" outlineLevel="0" collapsed="false">
      <c r="A265" s="24"/>
      <c r="B265" s="25"/>
      <c r="C265" s="202" t="s">
        <v>420</v>
      </c>
      <c r="D265" s="202" t="s">
        <v>127</v>
      </c>
      <c r="E265" s="203" t="s">
        <v>585</v>
      </c>
      <c r="F265" s="204" t="s">
        <v>586</v>
      </c>
      <c r="G265" s="205" t="s">
        <v>204</v>
      </c>
      <c r="H265" s="206" t="n">
        <v>351</v>
      </c>
      <c r="I265" s="207"/>
      <c r="J265" s="208" t="n">
        <f aca="false">ROUND(I265*H265,2)</f>
        <v>0</v>
      </c>
      <c r="K265" s="204"/>
      <c r="L265" s="30"/>
      <c r="M265" s="209"/>
      <c r="N265" s="210" t="s">
        <v>40</v>
      </c>
      <c r="O265" s="74"/>
      <c r="P265" s="211" t="n">
        <f aca="false">O265*H265</f>
        <v>0</v>
      </c>
      <c r="Q265" s="211" t="n">
        <v>0</v>
      </c>
      <c r="R265" s="211" t="n">
        <f aca="false">Q265*H265</f>
        <v>0</v>
      </c>
      <c r="S265" s="211" t="n">
        <v>0</v>
      </c>
      <c r="T265" s="212" t="n">
        <f aca="false">S265*H265</f>
        <v>0</v>
      </c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R265" s="213" t="s">
        <v>132</v>
      </c>
      <c r="AT265" s="213" t="s">
        <v>127</v>
      </c>
      <c r="AU265" s="213" t="s">
        <v>85</v>
      </c>
      <c r="AY265" s="3" t="s">
        <v>126</v>
      </c>
      <c r="BE265" s="214" t="n">
        <f aca="false">IF(N265="základní",J265,0)</f>
        <v>0</v>
      </c>
      <c r="BF265" s="214" t="n">
        <f aca="false">IF(N265="snížená",J265,0)</f>
        <v>0</v>
      </c>
      <c r="BG265" s="214" t="n">
        <f aca="false">IF(N265="zákl. přenesená",J265,0)</f>
        <v>0</v>
      </c>
      <c r="BH265" s="214" t="n">
        <f aca="false">IF(N265="sníž. přenesená",J265,0)</f>
        <v>0</v>
      </c>
      <c r="BI265" s="214" t="n">
        <f aca="false">IF(N265="nulová",J265,0)</f>
        <v>0</v>
      </c>
      <c r="BJ265" s="3" t="s">
        <v>83</v>
      </c>
      <c r="BK265" s="214" t="n">
        <f aca="false">ROUND(I265*H265,2)</f>
        <v>0</v>
      </c>
      <c r="BL265" s="3" t="s">
        <v>132</v>
      </c>
      <c r="BM265" s="213" t="s">
        <v>587</v>
      </c>
    </row>
    <row r="266" s="31" customFormat="true" ht="12.8" hidden="false" customHeight="false" outlineLevel="0" collapsed="false">
      <c r="A266" s="24"/>
      <c r="B266" s="25"/>
      <c r="C266" s="26"/>
      <c r="D266" s="215" t="s">
        <v>134</v>
      </c>
      <c r="E266" s="26"/>
      <c r="F266" s="216" t="s">
        <v>588</v>
      </c>
      <c r="G266" s="26"/>
      <c r="H266" s="26"/>
      <c r="I266" s="217"/>
      <c r="J266" s="26"/>
      <c r="K266" s="26"/>
      <c r="L266" s="30"/>
      <c r="M266" s="218"/>
      <c r="N266" s="219"/>
      <c r="O266" s="74"/>
      <c r="P266" s="74"/>
      <c r="Q266" s="74"/>
      <c r="R266" s="74"/>
      <c r="S266" s="74"/>
      <c r="T266" s="75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T266" s="3" t="s">
        <v>134</v>
      </c>
      <c r="AU266" s="3" t="s">
        <v>85</v>
      </c>
    </row>
    <row r="267" s="234" customFormat="true" ht="12.8" hidden="false" customHeight="false" outlineLevel="0" collapsed="false">
      <c r="B267" s="235"/>
      <c r="C267" s="236"/>
      <c r="D267" s="215" t="s">
        <v>208</v>
      </c>
      <c r="E267" s="237"/>
      <c r="F267" s="238" t="s">
        <v>209</v>
      </c>
      <c r="G267" s="236"/>
      <c r="H267" s="237"/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208</v>
      </c>
      <c r="AU267" s="244" t="s">
        <v>85</v>
      </c>
      <c r="AV267" s="234" t="s">
        <v>83</v>
      </c>
      <c r="AW267" s="234" t="s">
        <v>31</v>
      </c>
      <c r="AX267" s="234" t="s">
        <v>75</v>
      </c>
      <c r="AY267" s="244" t="s">
        <v>126</v>
      </c>
    </row>
    <row r="268" s="245" customFormat="true" ht="12.8" hidden="false" customHeight="false" outlineLevel="0" collapsed="false">
      <c r="B268" s="246"/>
      <c r="C268" s="247"/>
      <c r="D268" s="215" t="s">
        <v>208</v>
      </c>
      <c r="E268" s="248"/>
      <c r="F268" s="249" t="s">
        <v>589</v>
      </c>
      <c r="G268" s="247"/>
      <c r="H268" s="250" t="n">
        <v>351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AT268" s="256" t="s">
        <v>208</v>
      </c>
      <c r="AU268" s="256" t="s">
        <v>85</v>
      </c>
      <c r="AV268" s="245" t="s">
        <v>85</v>
      </c>
      <c r="AW268" s="245" t="s">
        <v>31</v>
      </c>
      <c r="AX268" s="245" t="s">
        <v>83</v>
      </c>
      <c r="AY268" s="256" t="s">
        <v>126</v>
      </c>
    </row>
    <row r="269" s="187" customFormat="true" ht="22.8" hidden="false" customHeight="true" outlineLevel="0" collapsed="false">
      <c r="B269" s="188"/>
      <c r="C269" s="189"/>
      <c r="D269" s="190" t="s">
        <v>74</v>
      </c>
      <c r="E269" s="232" t="s">
        <v>144</v>
      </c>
      <c r="F269" s="232" t="s">
        <v>385</v>
      </c>
      <c r="G269" s="189"/>
      <c r="H269" s="189"/>
      <c r="I269" s="192"/>
      <c r="J269" s="233" t="n">
        <f aca="false">BK269</f>
        <v>0</v>
      </c>
      <c r="K269" s="189"/>
      <c r="L269" s="194"/>
      <c r="M269" s="195"/>
      <c r="N269" s="196"/>
      <c r="O269" s="196"/>
      <c r="P269" s="197" t="n">
        <f aca="false">SUM(P270:P278)</f>
        <v>0</v>
      </c>
      <c r="Q269" s="196"/>
      <c r="R269" s="197" t="n">
        <f aca="false">SUM(R270:R278)</f>
        <v>0</v>
      </c>
      <c r="S269" s="196"/>
      <c r="T269" s="198" t="n">
        <f aca="false">SUM(T270:T278)</f>
        <v>0</v>
      </c>
      <c r="AR269" s="199" t="s">
        <v>83</v>
      </c>
      <c r="AT269" s="200" t="s">
        <v>74</v>
      </c>
      <c r="AU269" s="200" t="s">
        <v>83</v>
      </c>
      <c r="AY269" s="199" t="s">
        <v>126</v>
      </c>
      <c r="BK269" s="201" t="n">
        <f aca="false">SUM(BK270:BK278)</f>
        <v>0</v>
      </c>
    </row>
    <row r="270" s="31" customFormat="true" ht="14.4" hidden="false" customHeight="true" outlineLevel="0" collapsed="false">
      <c r="A270" s="24"/>
      <c r="B270" s="25"/>
      <c r="C270" s="202" t="s">
        <v>428</v>
      </c>
      <c r="D270" s="202" t="s">
        <v>127</v>
      </c>
      <c r="E270" s="203" t="s">
        <v>590</v>
      </c>
      <c r="F270" s="204" t="s">
        <v>591</v>
      </c>
      <c r="G270" s="205" t="s">
        <v>197</v>
      </c>
      <c r="H270" s="206" t="n">
        <v>6.6</v>
      </c>
      <c r="I270" s="207"/>
      <c r="J270" s="208" t="n">
        <f aca="false">ROUND(I270*H270,2)</f>
        <v>0</v>
      </c>
      <c r="K270" s="204" t="s">
        <v>131</v>
      </c>
      <c r="L270" s="30"/>
      <c r="M270" s="209"/>
      <c r="N270" s="210" t="s">
        <v>40</v>
      </c>
      <c r="O270" s="74"/>
      <c r="P270" s="211" t="n">
        <f aca="false">O270*H270</f>
        <v>0</v>
      </c>
      <c r="Q270" s="211" t="n">
        <v>0</v>
      </c>
      <c r="R270" s="211" t="n">
        <f aca="false">Q270*H270</f>
        <v>0</v>
      </c>
      <c r="S270" s="211" t="n">
        <v>0</v>
      </c>
      <c r="T270" s="212" t="n">
        <f aca="false">S270*H270</f>
        <v>0</v>
      </c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R270" s="213" t="s">
        <v>125</v>
      </c>
      <c r="AT270" s="213" t="s">
        <v>127</v>
      </c>
      <c r="AU270" s="213" t="s">
        <v>85</v>
      </c>
      <c r="AY270" s="3" t="s">
        <v>126</v>
      </c>
      <c r="BE270" s="214" t="n">
        <f aca="false">IF(N270="základní",J270,0)</f>
        <v>0</v>
      </c>
      <c r="BF270" s="214" t="n">
        <f aca="false">IF(N270="snížená",J270,0)</f>
        <v>0</v>
      </c>
      <c r="BG270" s="214" t="n">
        <f aca="false">IF(N270="zákl. přenesená",J270,0)</f>
        <v>0</v>
      </c>
      <c r="BH270" s="214" t="n">
        <f aca="false">IF(N270="sníž. přenesená",J270,0)</f>
        <v>0</v>
      </c>
      <c r="BI270" s="214" t="n">
        <f aca="false">IF(N270="nulová",J270,0)</f>
        <v>0</v>
      </c>
      <c r="BJ270" s="3" t="s">
        <v>83</v>
      </c>
      <c r="BK270" s="214" t="n">
        <f aca="false">ROUND(I270*H270,2)</f>
        <v>0</v>
      </c>
      <c r="BL270" s="3" t="s">
        <v>125</v>
      </c>
      <c r="BM270" s="213" t="s">
        <v>592</v>
      </c>
    </row>
    <row r="271" s="31" customFormat="true" ht="12.8" hidden="false" customHeight="false" outlineLevel="0" collapsed="false">
      <c r="A271" s="24"/>
      <c r="B271" s="25"/>
      <c r="C271" s="26"/>
      <c r="D271" s="215" t="s">
        <v>134</v>
      </c>
      <c r="E271" s="26"/>
      <c r="F271" s="216" t="s">
        <v>593</v>
      </c>
      <c r="G271" s="26"/>
      <c r="H271" s="26"/>
      <c r="I271" s="217"/>
      <c r="J271" s="26"/>
      <c r="K271" s="26"/>
      <c r="L271" s="30"/>
      <c r="M271" s="218"/>
      <c r="N271" s="219"/>
      <c r="O271" s="74"/>
      <c r="P271" s="74"/>
      <c r="Q271" s="74"/>
      <c r="R271" s="74"/>
      <c r="S271" s="74"/>
      <c r="T271" s="75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T271" s="3" t="s">
        <v>134</v>
      </c>
      <c r="AU271" s="3" t="s">
        <v>85</v>
      </c>
    </row>
    <row r="272" s="31" customFormat="true" ht="12.8" hidden="false" customHeight="false" outlineLevel="0" collapsed="false">
      <c r="A272" s="24"/>
      <c r="B272" s="25"/>
      <c r="C272" s="26"/>
      <c r="D272" s="215" t="s">
        <v>135</v>
      </c>
      <c r="E272" s="26"/>
      <c r="F272" s="220" t="s">
        <v>594</v>
      </c>
      <c r="G272" s="26"/>
      <c r="H272" s="26"/>
      <c r="I272" s="217"/>
      <c r="J272" s="26"/>
      <c r="K272" s="26"/>
      <c r="L272" s="30"/>
      <c r="M272" s="218"/>
      <c r="N272" s="219"/>
      <c r="O272" s="74"/>
      <c r="P272" s="74"/>
      <c r="Q272" s="74"/>
      <c r="R272" s="74"/>
      <c r="S272" s="74"/>
      <c r="T272" s="75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T272" s="3" t="s">
        <v>135</v>
      </c>
      <c r="AU272" s="3" t="s">
        <v>85</v>
      </c>
    </row>
    <row r="273" s="245" customFormat="true" ht="12.8" hidden="false" customHeight="false" outlineLevel="0" collapsed="false">
      <c r="B273" s="246"/>
      <c r="C273" s="247"/>
      <c r="D273" s="215" t="s">
        <v>208</v>
      </c>
      <c r="E273" s="248"/>
      <c r="F273" s="249" t="s">
        <v>595</v>
      </c>
      <c r="G273" s="247"/>
      <c r="H273" s="250" t="n">
        <v>6.6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AT273" s="256" t="s">
        <v>208</v>
      </c>
      <c r="AU273" s="256" t="s">
        <v>85</v>
      </c>
      <c r="AV273" s="245" t="s">
        <v>85</v>
      </c>
      <c r="AW273" s="245" t="s">
        <v>31</v>
      </c>
      <c r="AX273" s="245" t="s">
        <v>83</v>
      </c>
      <c r="AY273" s="256" t="s">
        <v>126</v>
      </c>
    </row>
    <row r="274" s="31" customFormat="true" ht="14.4" hidden="false" customHeight="true" outlineLevel="0" collapsed="false">
      <c r="A274" s="24"/>
      <c r="B274" s="25"/>
      <c r="C274" s="202" t="s">
        <v>435</v>
      </c>
      <c r="D274" s="202" t="s">
        <v>127</v>
      </c>
      <c r="E274" s="203" t="s">
        <v>596</v>
      </c>
      <c r="F274" s="204" t="s">
        <v>597</v>
      </c>
      <c r="G274" s="205" t="s">
        <v>197</v>
      </c>
      <c r="H274" s="206" t="n">
        <v>11</v>
      </c>
      <c r="I274" s="207"/>
      <c r="J274" s="208" t="n">
        <f aca="false">ROUND(I274*H274,2)</f>
        <v>0</v>
      </c>
      <c r="K274" s="204" t="s">
        <v>131</v>
      </c>
      <c r="L274" s="30"/>
      <c r="M274" s="209"/>
      <c r="N274" s="210" t="s">
        <v>40</v>
      </c>
      <c r="O274" s="74"/>
      <c r="P274" s="211" t="n">
        <f aca="false">O274*H274</f>
        <v>0</v>
      </c>
      <c r="Q274" s="211" t="n">
        <v>0</v>
      </c>
      <c r="R274" s="211" t="n">
        <f aca="false">Q274*H274</f>
        <v>0</v>
      </c>
      <c r="S274" s="211" t="n">
        <v>0</v>
      </c>
      <c r="T274" s="212" t="n">
        <f aca="false">S274*H274</f>
        <v>0</v>
      </c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R274" s="213" t="s">
        <v>125</v>
      </c>
      <c r="AT274" s="213" t="s">
        <v>127</v>
      </c>
      <c r="AU274" s="213" t="s">
        <v>85</v>
      </c>
      <c r="AY274" s="3" t="s">
        <v>126</v>
      </c>
      <c r="BE274" s="214" t="n">
        <f aca="false">IF(N274="základní",J274,0)</f>
        <v>0</v>
      </c>
      <c r="BF274" s="214" t="n">
        <f aca="false">IF(N274="snížená",J274,0)</f>
        <v>0</v>
      </c>
      <c r="BG274" s="214" t="n">
        <f aca="false">IF(N274="zákl. přenesená",J274,0)</f>
        <v>0</v>
      </c>
      <c r="BH274" s="214" t="n">
        <f aca="false">IF(N274="sníž. přenesená",J274,0)</f>
        <v>0</v>
      </c>
      <c r="BI274" s="214" t="n">
        <f aca="false">IF(N274="nulová",J274,0)</f>
        <v>0</v>
      </c>
      <c r="BJ274" s="3" t="s">
        <v>83</v>
      </c>
      <c r="BK274" s="214" t="n">
        <f aca="false">ROUND(I274*H274,2)</f>
        <v>0</v>
      </c>
      <c r="BL274" s="3" t="s">
        <v>125</v>
      </c>
      <c r="BM274" s="213" t="s">
        <v>598</v>
      </c>
    </row>
    <row r="275" s="31" customFormat="true" ht="12.8" hidden="false" customHeight="false" outlineLevel="0" collapsed="false">
      <c r="A275" s="24"/>
      <c r="B275" s="25"/>
      <c r="C275" s="26"/>
      <c r="D275" s="215" t="s">
        <v>134</v>
      </c>
      <c r="E275" s="26"/>
      <c r="F275" s="216" t="s">
        <v>597</v>
      </c>
      <c r="G275" s="26"/>
      <c r="H275" s="26"/>
      <c r="I275" s="217"/>
      <c r="J275" s="26"/>
      <c r="K275" s="26"/>
      <c r="L275" s="30"/>
      <c r="M275" s="218"/>
      <c r="N275" s="219"/>
      <c r="O275" s="74"/>
      <c r="P275" s="74"/>
      <c r="Q275" s="74"/>
      <c r="R275" s="74"/>
      <c r="S275" s="74"/>
      <c r="T275" s="75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T275" s="3" t="s">
        <v>134</v>
      </c>
      <c r="AU275" s="3" t="s">
        <v>85</v>
      </c>
    </row>
    <row r="276" s="31" customFormat="true" ht="12.8" hidden="false" customHeight="false" outlineLevel="0" collapsed="false">
      <c r="A276" s="24"/>
      <c r="B276" s="25"/>
      <c r="C276" s="26"/>
      <c r="D276" s="215" t="s">
        <v>135</v>
      </c>
      <c r="E276" s="26"/>
      <c r="F276" s="220" t="s">
        <v>599</v>
      </c>
      <c r="G276" s="26"/>
      <c r="H276" s="26"/>
      <c r="I276" s="217"/>
      <c r="J276" s="26"/>
      <c r="K276" s="26"/>
      <c r="L276" s="30"/>
      <c r="M276" s="218"/>
      <c r="N276" s="219"/>
      <c r="O276" s="74"/>
      <c r="P276" s="74"/>
      <c r="Q276" s="74"/>
      <c r="R276" s="74"/>
      <c r="S276" s="74"/>
      <c r="T276" s="75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T276" s="3" t="s">
        <v>135</v>
      </c>
      <c r="AU276" s="3" t="s">
        <v>85</v>
      </c>
    </row>
    <row r="277" s="31" customFormat="true" ht="12.8" hidden="false" customHeight="false" outlineLevel="0" collapsed="false">
      <c r="A277" s="24"/>
      <c r="B277" s="25"/>
      <c r="C277" s="26"/>
      <c r="D277" s="215" t="s">
        <v>137</v>
      </c>
      <c r="E277" s="26"/>
      <c r="F277" s="220" t="s">
        <v>600</v>
      </c>
      <c r="G277" s="26"/>
      <c r="H277" s="26"/>
      <c r="I277" s="217"/>
      <c r="J277" s="26"/>
      <c r="K277" s="26"/>
      <c r="L277" s="30"/>
      <c r="M277" s="218"/>
      <c r="N277" s="219"/>
      <c r="O277" s="74"/>
      <c r="P277" s="74"/>
      <c r="Q277" s="74"/>
      <c r="R277" s="74"/>
      <c r="S277" s="74"/>
      <c r="T277" s="75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T277" s="3" t="s">
        <v>137</v>
      </c>
      <c r="AU277" s="3" t="s">
        <v>85</v>
      </c>
    </row>
    <row r="278" s="245" customFormat="true" ht="12.8" hidden="false" customHeight="false" outlineLevel="0" collapsed="false">
      <c r="B278" s="246"/>
      <c r="C278" s="247"/>
      <c r="D278" s="215" t="s">
        <v>208</v>
      </c>
      <c r="E278" s="248"/>
      <c r="F278" s="249" t="s">
        <v>601</v>
      </c>
      <c r="G278" s="247"/>
      <c r="H278" s="250" t="n">
        <v>11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AT278" s="256" t="s">
        <v>208</v>
      </c>
      <c r="AU278" s="256" t="s">
        <v>85</v>
      </c>
      <c r="AV278" s="245" t="s">
        <v>85</v>
      </c>
      <c r="AW278" s="245" t="s">
        <v>31</v>
      </c>
      <c r="AX278" s="245" t="s">
        <v>83</v>
      </c>
      <c r="AY278" s="256" t="s">
        <v>126</v>
      </c>
    </row>
    <row r="279" s="187" customFormat="true" ht="22.8" hidden="false" customHeight="true" outlineLevel="0" collapsed="false">
      <c r="B279" s="188"/>
      <c r="C279" s="189"/>
      <c r="D279" s="190" t="s">
        <v>74</v>
      </c>
      <c r="E279" s="232" t="s">
        <v>173</v>
      </c>
      <c r="F279" s="232" t="s">
        <v>419</v>
      </c>
      <c r="G279" s="189"/>
      <c r="H279" s="189"/>
      <c r="I279" s="192"/>
      <c r="J279" s="233" t="n">
        <f aca="false">BK279</f>
        <v>0</v>
      </c>
      <c r="K279" s="189"/>
      <c r="L279" s="194"/>
      <c r="M279" s="195"/>
      <c r="N279" s="196"/>
      <c r="O279" s="196"/>
      <c r="P279" s="197" t="n">
        <f aca="false">SUM(P280:P289)</f>
        <v>0</v>
      </c>
      <c r="Q279" s="196"/>
      <c r="R279" s="197" t="n">
        <f aca="false">SUM(R280:R289)</f>
        <v>0</v>
      </c>
      <c r="S279" s="196"/>
      <c r="T279" s="198" t="n">
        <f aca="false">SUM(T280:T289)</f>
        <v>0</v>
      </c>
      <c r="AR279" s="199" t="s">
        <v>83</v>
      </c>
      <c r="AT279" s="200" t="s">
        <v>74</v>
      </c>
      <c r="AU279" s="200" t="s">
        <v>83</v>
      </c>
      <c r="AY279" s="199" t="s">
        <v>126</v>
      </c>
      <c r="BK279" s="201" t="n">
        <f aca="false">SUM(BK280:BK289)</f>
        <v>0</v>
      </c>
    </row>
    <row r="280" s="31" customFormat="true" ht="14.4" hidden="false" customHeight="true" outlineLevel="0" collapsed="false">
      <c r="A280" s="24"/>
      <c r="B280" s="25"/>
      <c r="C280" s="202" t="s">
        <v>441</v>
      </c>
      <c r="D280" s="202" t="s">
        <v>127</v>
      </c>
      <c r="E280" s="203" t="s">
        <v>602</v>
      </c>
      <c r="F280" s="204" t="s">
        <v>603</v>
      </c>
      <c r="G280" s="205" t="s">
        <v>266</v>
      </c>
      <c r="H280" s="206" t="n">
        <v>1.6</v>
      </c>
      <c r="I280" s="207"/>
      <c r="J280" s="208" t="n">
        <f aca="false">ROUND(I280*H280,2)</f>
        <v>0</v>
      </c>
      <c r="K280" s="204" t="s">
        <v>131</v>
      </c>
      <c r="L280" s="30"/>
      <c r="M280" s="209"/>
      <c r="N280" s="210" t="s">
        <v>40</v>
      </c>
      <c r="O280" s="74"/>
      <c r="P280" s="211" t="n">
        <f aca="false">O280*H280</f>
        <v>0</v>
      </c>
      <c r="Q280" s="211" t="n">
        <v>0</v>
      </c>
      <c r="R280" s="211" t="n">
        <f aca="false">Q280*H280</f>
        <v>0</v>
      </c>
      <c r="S280" s="211" t="n">
        <v>0</v>
      </c>
      <c r="T280" s="212" t="n">
        <f aca="false">S280*H280</f>
        <v>0</v>
      </c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R280" s="213" t="s">
        <v>125</v>
      </c>
      <c r="AT280" s="213" t="s">
        <v>127</v>
      </c>
      <c r="AU280" s="213" t="s">
        <v>85</v>
      </c>
      <c r="AY280" s="3" t="s">
        <v>126</v>
      </c>
      <c r="BE280" s="214" t="n">
        <f aca="false">IF(N280="základní",J280,0)</f>
        <v>0</v>
      </c>
      <c r="BF280" s="214" t="n">
        <f aca="false">IF(N280="snížená",J280,0)</f>
        <v>0</v>
      </c>
      <c r="BG280" s="214" t="n">
        <f aca="false">IF(N280="zákl. přenesená",J280,0)</f>
        <v>0</v>
      </c>
      <c r="BH280" s="214" t="n">
        <f aca="false">IF(N280="sníž. přenesená",J280,0)</f>
        <v>0</v>
      </c>
      <c r="BI280" s="214" t="n">
        <f aca="false">IF(N280="nulová",J280,0)</f>
        <v>0</v>
      </c>
      <c r="BJ280" s="3" t="s">
        <v>83</v>
      </c>
      <c r="BK280" s="214" t="n">
        <f aca="false">ROUND(I280*H280,2)</f>
        <v>0</v>
      </c>
      <c r="BL280" s="3" t="s">
        <v>125</v>
      </c>
      <c r="BM280" s="213" t="s">
        <v>604</v>
      </c>
    </row>
    <row r="281" s="31" customFormat="true" ht="12.8" hidden="false" customHeight="false" outlineLevel="0" collapsed="false">
      <c r="A281" s="24"/>
      <c r="B281" s="25"/>
      <c r="C281" s="26"/>
      <c r="D281" s="215" t="s">
        <v>134</v>
      </c>
      <c r="E281" s="26"/>
      <c r="F281" s="216" t="s">
        <v>603</v>
      </c>
      <c r="G281" s="26"/>
      <c r="H281" s="26"/>
      <c r="I281" s="217"/>
      <c r="J281" s="26"/>
      <c r="K281" s="26"/>
      <c r="L281" s="30"/>
      <c r="M281" s="218"/>
      <c r="N281" s="219"/>
      <c r="O281" s="74"/>
      <c r="P281" s="74"/>
      <c r="Q281" s="74"/>
      <c r="R281" s="74"/>
      <c r="S281" s="74"/>
      <c r="T281" s="75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T281" s="3" t="s">
        <v>134</v>
      </c>
      <c r="AU281" s="3" t="s">
        <v>85</v>
      </c>
    </row>
    <row r="282" s="31" customFormat="true" ht="12.8" hidden="false" customHeight="false" outlineLevel="0" collapsed="false">
      <c r="A282" s="24"/>
      <c r="B282" s="25"/>
      <c r="C282" s="26"/>
      <c r="D282" s="215" t="s">
        <v>135</v>
      </c>
      <c r="E282" s="26"/>
      <c r="F282" s="220" t="s">
        <v>605</v>
      </c>
      <c r="G282" s="26"/>
      <c r="H282" s="26"/>
      <c r="I282" s="217"/>
      <c r="J282" s="26"/>
      <c r="K282" s="26"/>
      <c r="L282" s="30"/>
      <c r="M282" s="218"/>
      <c r="N282" s="219"/>
      <c r="O282" s="74"/>
      <c r="P282" s="74"/>
      <c r="Q282" s="74"/>
      <c r="R282" s="74"/>
      <c r="S282" s="74"/>
      <c r="T282" s="75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T282" s="3" t="s">
        <v>135</v>
      </c>
      <c r="AU282" s="3" t="s">
        <v>85</v>
      </c>
    </row>
    <row r="283" s="31" customFormat="true" ht="12.8" hidden="false" customHeight="false" outlineLevel="0" collapsed="false">
      <c r="A283" s="24"/>
      <c r="B283" s="25"/>
      <c r="C283" s="26"/>
      <c r="D283" s="215" t="s">
        <v>137</v>
      </c>
      <c r="E283" s="26"/>
      <c r="F283" s="220" t="s">
        <v>606</v>
      </c>
      <c r="G283" s="26"/>
      <c r="H283" s="26"/>
      <c r="I283" s="217"/>
      <c r="J283" s="26"/>
      <c r="K283" s="26"/>
      <c r="L283" s="30"/>
      <c r="M283" s="218"/>
      <c r="N283" s="219"/>
      <c r="O283" s="74"/>
      <c r="P283" s="74"/>
      <c r="Q283" s="74"/>
      <c r="R283" s="74"/>
      <c r="S283" s="74"/>
      <c r="T283" s="75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T283" s="3" t="s">
        <v>137</v>
      </c>
      <c r="AU283" s="3" t="s">
        <v>85</v>
      </c>
    </row>
    <row r="284" s="245" customFormat="true" ht="12.8" hidden="false" customHeight="false" outlineLevel="0" collapsed="false">
      <c r="B284" s="246"/>
      <c r="C284" s="247"/>
      <c r="D284" s="215" t="s">
        <v>208</v>
      </c>
      <c r="E284" s="248"/>
      <c r="F284" s="249" t="s">
        <v>607</v>
      </c>
      <c r="G284" s="247"/>
      <c r="H284" s="250" t="n">
        <v>1.6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AT284" s="256" t="s">
        <v>208</v>
      </c>
      <c r="AU284" s="256" t="s">
        <v>85</v>
      </c>
      <c r="AV284" s="245" t="s">
        <v>85</v>
      </c>
      <c r="AW284" s="245" t="s">
        <v>31</v>
      </c>
      <c r="AX284" s="245" t="s">
        <v>83</v>
      </c>
      <c r="AY284" s="256" t="s">
        <v>126</v>
      </c>
    </row>
    <row r="285" s="31" customFormat="true" ht="14.4" hidden="false" customHeight="true" outlineLevel="0" collapsed="false">
      <c r="A285" s="24"/>
      <c r="B285" s="25"/>
      <c r="C285" s="202" t="s">
        <v>608</v>
      </c>
      <c r="D285" s="202" t="s">
        <v>127</v>
      </c>
      <c r="E285" s="203" t="s">
        <v>609</v>
      </c>
      <c r="F285" s="204" t="s">
        <v>610</v>
      </c>
      <c r="G285" s="205" t="s">
        <v>266</v>
      </c>
      <c r="H285" s="206" t="n">
        <v>5</v>
      </c>
      <c r="I285" s="207"/>
      <c r="J285" s="208" t="n">
        <f aca="false">ROUND(I285*H285,2)</f>
        <v>0</v>
      </c>
      <c r="K285" s="204" t="s">
        <v>131</v>
      </c>
      <c r="L285" s="30"/>
      <c r="M285" s="209"/>
      <c r="N285" s="210" t="s">
        <v>40</v>
      </c>
      <c r="O285" s="74"/>
      <c r="P285" s="211" t="n">
        <f aca="false">O285*H285</f>
        <v>0</v>
      </c>
      <c r="Q285" s="211" t="n">
        <v>0</v>
      </c>
      <c r="R285" s="211" t="n">
        <f aca="false">Q285*H285</f>
        <v>0</v>
      </c>
      <c r="S285" s="211" t="n">
        <v>0</v>
      </c>
      <c r="T285" s="212" t="n">
        <f aca="false">S285*H285</f>
        <v>0</v>
      </c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R285" s="213" t="s">
        <v>125</v>
      </c>
      <c r="AT285" s="213" t="s">
        <v>127</v>
      </c>
      <c r="AU285" s="213" t="s">
        <v>85</v>
      </c>
      <c r="AY285" s="3" t="s">
        <v>126</v>
      </c>
      <c r="BE285" s="214" t="n">
        <f aca="false">IF(N285="základní",J285,0)</f>
        <v>0</v>
      </c>
      <c r="BF285" s="214" t="n">
        <f aca="false">IF(N285="snížená",J285,0)</f>
        <v>0</v>
      </c>
      <c r="BG285" s="214" t="n">
        <f aca="false">IF(N285="zákl. přenesená",J285,0)</f>
        <v>0</v>
      </c>
      <c r="BH285" s="214" t="n">
        <f aca="false">IF(N285="sníž. přenesená",J285,0)</f>
        <v>0</v>
      </c>
      <c r="BI285" s="214" t="n">
        <f aca="false">IF(N285="nulová",J285,0)</f>
        <v>0</v>
      </c>
      <c r="BJ285" s="3" t="s">
        <v>83</v>
      </c>
      <c r="BK285" s="214" t="n">
        <f aca="false">ROUND(I285*H285,2)</f>
        <v>0</v>
      </c>
      <c r="BL285" s="3" t="s">
        <v>125</v>
      </c>
      <c r="BM285" s="213" t="s">
        <v>611</v>
      </c>
    </row>
    <row r="286" s="31" customFormat="true" ht="12.8" hidden="false" customHeight="false" outlineLevel="0" collapsed="false">
      <c r="A286" s="24"/>
      <c r="B286" s="25"/>
      <c r="C286" s="26"/>
      <c r="D286" s="215" t="s">
        <v>134</v>
      </c>
      <c r="E286" s="26"/>
      <c r="F286" s="216" t="s">
        <v>610</v>
      </c>
      <c r="G286" s="26"/>
      <c r="H286" s="26"/>
      <c r="I286" s="217"/>
      <c r="J286" s="26"/>
      <c r="K286" s="26"/>
      <c r="L286" s="30"/>
      <c r="M286" s="218"/>
      <c r="N286" s="219"/>
      <c r="O286" s="74"/>
      <c r="P286" s="74"/>
      <c r="Q286" s="74"/>
      <c r="R286" s="74"/>
      <c r="S286" s="74"/>
      <c r="T286" s="75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T286" s="3" t="s">
        <v>134</v>
      </c>
      <c r="AU286" s="3" t="s">
        <v>85</v>
      </c>
    </row>
    <row r="287" s="31" customFormat="true" ht="12.8" hidden="false" customHeight="false" outlineLevel="0" collapsed="false">
      <c r="A287" s="24"/>
      <c r="B287" s="25"/>
      <c r="C287" s="26"/>
      <c r="D287" s="215" t="s">
        <v>135</v>
      </c>
      <c r="E287" s="26"/>
      <c r="F287" s="220" t="s">
        <v>612</v>
      </c>
      <c r="G287" s="26"/>
      <c r="H287" s="26"/>
      <c r="I287" s="217"/>
      <c r="J287" s="26"/>
      <c r="K287" s="26"/>
      <c r="L287" s="30"/>
      <c r="M287" s="218"/>
      <c r="N287" s="219"/>
      <c r="O287" s="74"/>
      <c r="P287" s="74"/>
      <c r="Q287" s="74"/>
      <c r="R287" s="74"/>
      <c r="S287" s="74"/>
      <c r="T287" s="75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T287" s="3" t="s">
        <v>135</v>
      </c>
      <c r="AU287" s="3" t="s">
        <v>85</v>
      </c>
    </row>
    <row r="288" s="31" customFormat="true" ht="12.8" hidden="false" customHeight="false" outlineLevel="0" collapsed="false">
      <c r="A288" s="24"/>
      <c r="B288" s="25"/>
      <c r="C288" s="26"/>
      <c r="D288" s="215" t="s">
        <v>137</v>
      </c>
      <c r="E288" s="26"/>
      <c r="F288" s="220" t="s">
        <v>613</v>
      </c>
      <c r="G288" s="26"/>
      <c r="H288" s="26"/>
      <c r="I288" s="217"/>
      <c r="J288" s="26"/>
      <c r="K288" s="26"/>
      <c r="L288" s="30"/>
      <c r="M288" s="218"/>
      <c r="N288" s="219"/>
      <c r="O288" s="74"/>
      <c r="P288" s="74"/>
      <c r="Q288" s="74"/>
      <c r="R288" s="74"/>
      <c r="S288" s="74"/>
      <c r="T288" s="75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T288" s="3" t="s">
        <v>137</v>
      </c>
      <c r="AU288" s="3" t="s">
        <v>85</v>
      </c>
    </row>
    <row r="289" s="245" customFormat="true" ht="12.8" hidden="false" customHeight="false" outlineLevel="0" collapsed="false">
      <c r="B289" s="246"/>
      <c r="C289" s="247"/>
      <c r="D289" s="215" t="s">
        <v>208</v>
      </c>
      <c r="E289" s="248"/>
      <c r="F289" s="249" t="s">
        <v>614</v>
      </c>
      <c r="G289" s="247"/>
      <c r="H289" s="250" t="n">
        <v>5</v>
      </c>
      <c r="I289" s="251"/>
      <c r="J289" s="247"/>
      <c r="K289" s="247"/>
      <c r="L289" s="252"/>
      <c r="M289" s="257"/>
      <c r="N289" s="258"/>
      <c r="O289" s="258"/>
      <c r="P289" s="258"/>
      <c r="Q289" s="258"/>
      <c r="R289" s="258"/>
      <c r="S289" s="258"/>
      <c r="T289" s="259"/>
      <c r="AT289" s="256" t="s">
        <v>208</v>
      </c>
      <c r="AU289" s="256" t="s">
        <v>85</v>
      </c>
      <c r="AV289" s="245" t="s">
        <v>85</v>
      </c>
      <c r="AW289" s="245" t="s">
        <v>31</v>
      </c>
      <c r="AX289" s="245" t="s">
        <v>83</v>
      </c>
      <c r="AY289" s="256" t="s">
        <v>126</v>
      </c>
    </row>
    <row r="290" s="31" customFormat="true" ht="6.95" hidden="false" customHeight="true" outlineLevel="0" collapsed="false">
      <c r="A290" s="24"/>
      <c r="B290" s="52"/>
      <c r="C290" s="53"/>
      <c r="D290" s="53"/>
      <c r="E290" s="53"/>
      <c r="F290" s="53"/>
      <c r="G290" s="53"/>
      <c r="H290" s="53"/>
      <c r="I290" s="53"/>
      <c r="J290" s="53"/>
      <c r="K290" s="53"/>
      <c r="L290" s="30"/>
      <c r="M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</row>
  </sheetData>
  <sheetProtection algorithmName="SHA-512" hashValue="cpYrpR3ihMtImacPRcZ8eY4KV9ieG3tBFUE7rE/75In2xYz1f+aCDQADxafoEX0ERRk4biDj9PFwUn/nZ55sdQ==" saltValue="f9UccS8S8h/g9TE4t/oj5jwES2y/m+uwEMrFY4Xle2hynUf8Ty6CqNK7E2EfaxmBlgwJl01ZfTVUuDqSmr7OFw==" spinCount="100000" sheet="true" password="cc35" objects="true" scenarios="true" formatColumns="false" formatRows="false" autoFilter="false"/>
  <autoFilter ref="C121:K289"/>
  <mergeCells count="9">
    <mergeCell ref="L2:V2"/>
    <mergeCell ref="E7:H7"/>
    <mergeCell ref="E9:H9"/>
    <mergeCell ref="E18:H18"/>
    <mergeCell ref="E27:H27"/>
    <mergeCell ref="E85:H85"/>
    <mergeCell ref="E87:H87"/>
    <mergeCell ref="E112:H112"/>
    <mergeCell ref="E114:H114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1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21" activeCellId="0" sqref="J12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85</v>
      </c>
    </row>
    <row r="4" customFormat="false" ht="24.95" hidden="false" customHeight="true" outlineLevel="0" collapsed="false">
      <c r="B4" s="6"/>
      <c r="D4" s="122" t="s">
        <v>101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II/116 před obcí Karlštejn, nestabilní skalní masiv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102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615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/>
      <c r="G11" s="24"/>
      <c r="H11" s="24"/>
      <c r="I11" s="124" t="s">
        <v>18</v>
      </c>
      <c r="J11" s="127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18. 5. 2021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/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25</v>
      </c>
      <c r="F15" s="24"/>
      <c r="G15" s="24"/>
      <c r="H15" s="24"/>
      <c r="I15" s="124" t="s">
        <v>26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27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26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29</v>
      </c>
      <c r="E20" s="24"/>
      <c r="F20" s="24"/>
      <c r="G20" s="24"/>
      <c r="H20" s="24"/>
      <c r="I20" s="124" t="s">
        <v>24</v>
      </c>
      <c r="J20" s="127"/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30</v>
      </c>
      <c r="F21" s="24"/>
      <c r="G21" s="24"/>
      <c r="H21" s="24"/>
      <c r="I21" s="124" t="s">
        <v>26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32</v>
      </c>
      <c r="E23" s="24"/>
      <c r="F23" s="24"/>
      <c r="G23" s="24"/>
      <c r="H23" s="24"/>
      <c r="I23" s="124" t="s">
        <v>24</v>
      </c>
      <c r="J23" s="127"/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33</v>
      </c>
      <c r="F24" s="24"/>
      <c r="G24" s="24"/>
      <c r="H24" s="24"/>
      <c r="I24" s="124" t="s">
        <v>26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34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35</v>
      </c>
      <c r="E30" s="24"/>
      <c r="F30" s="24"/>
      <c r="G30" s="24"/>
      <c r="H30" s="24"/>
      <c r="I30" s="24"/>
      <c r="J30" s="137" t="n">
        <f aca="false">ROUND(J118, 2)</f>
        <v>90000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37</v>
      </c>
      <c r="G32" s="24"/>
      <c r="H32" s="24"/>
      <c r="I32" s="138" t="s">
        <v>36</v>
      </c>
      <c r="J32" s="138" t="s">
        <v>38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39</v>
      </c>
      <c r="E33" s="124" t="s">
        <v>40</v>
      </c>
      <c r="F33" s="140" t="n">
        <f aca="false">ROUND((SUM(BE118:BE123)),  2)</f>
        <v>90000</v>
      </c>
      <c r="G33" s="24"/>
      <c r="H33" s="24"/>
      <c r="I33" s="141" t="n">
        <v>0.21</v>
      </c>
      <c r="J33" s="140" t="n">
        <f aca="false">ROUND(((SUM(BE118:BE123))*I33),  2)</f>
        <v>18900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41</v>
      </c>
      <c r="F34" s="140" t="n">
        <f aca="false">ROUND((SUM(BF118:BF123)),  2)</f>
        <v>0</v>
      </c>
      <c r="G34" s="24"/>
      <c r="H34" s="24"/>
      <c r="I34" s="141" t="n">
        <v>0.15</v>
      </c>
      <c r="J34" s="140" t="n">
        <f aca="false">ROUND(((SUM(BF118:BF123))*I34),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42</v>
      </c>
      <c r="F35" s="140" t="n">
        <f aca="false">ROUND((SUM(BG118:BG123)),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43</v>
      </c>
      <c r="F36" s="140" t="n">
        <f aca="false">ROUND((SUM(BH118:BH123)),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44</v>
      </c>
      <c r="F37" s="140" t="n">
        <f aca="false">ROUND((SUM(BI118:BI123)),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4"/>
      <c r="J39" s="147" t="n">
        <f aca="false">SUM(J30:J37)</f>
        <v>108900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48</v>
      </c>
      <c r="E50" s="150"/>
      <c r="F50" s="150"/>
      <c r="G50" s="149" t="s">
        <v>49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50</v>
      </c>
      <c r="E61" s="152"/>
      <c r="F61" s="153" t="s">
        <v>51</v>
      </c>
      <c r="G61" s="151" t="s">
        <v>50</v>
      </c>
      <c r="H61" s="152"/>
      <c r="I61" s="152"/>
      <c r="J61" s="154" t="s">
        <v>51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52</v>
      </c>
      <c r="E65" s="155"/>
      <c r="F65" s="155"/>
      <c r="G65" s="149" t="s">
        <v>53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50</v>
      </c>
      <c r="E76" s="152"/>
      <c r="F76" s="153" t="s">
        <v>51</v>
      </c>
      <c r="G76" s="151" t="s">
        <v>50</v>
      </c>
      <c r="H76" s="152"/>
      <c r="I76" s="152"/>
      <c r="J76" s="154" t="s">
        <v>51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104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60" t="str">
        <f aca="false">E7</f>
        <v>II/116 před obcí Karlštejn, nestabilní skalní masiv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102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64" t="str">
        <f aca="false">E9</f>
        <v>KAR401-0 - SO 401 - Přeložka podzemního vedení SEK (metalický kabel)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Karlštejn</v>
      </c>
      <c r="G89" s="26"/>
      <c r="H89" s="26"/>
      <c r="I89" s="17" t="s">
        <v>21</v>
      </c>
      <c r="J89" s="161" t="str">
        <f aca="false">IF(J12="","",J12)</f>
        <v>18. 5. 2021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Krajská správa a údržba silnic Středočeského kraje</v>
      </c>
      <c r="G91" s="26"/>
      <c r="H91" s="26"/>
      <c r="I91" s="17" t="s">
        <v>29</v>
      </c>
      <c r="J91" s="162" t="str">
        <f aca="false">E21</f>
        <v>GeoTec-GS, a.s.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27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32</v>
      </c>
      <c r="J92" s="162" t="str">
        <f aca="false">E24</f>
        <v>Ing. Komárek Martin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63" t="s">
        <v>105</v>
      </c>
      <c r="D94" s="164"/>
      <c r="E94" s="164"/>
      <c r="F94" s="164"/>
      <c r="G94" s="164"/>
      <c r="H94" s="164"/>
      <c r="I94" s="164"/>
      <c r="J94" s="165" t="s">
        <v>106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66" t="s">
        <v>107</v>
      </c>
      <c r="D96" s="26"/>
      <c r="E96" s="26"/>
      <c r="F96" s="26"/>
      <c r="G96" s="26"/>
      <c r="H96" s="26"/>
      <c r="I96" s="26"/>
      <c r="J96" s="167" t="n">
        <f aca="false">J118</f>
        <v>90000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108</v>
      </c>
    </row>
    <row r="97" s="168" customFormat="true" ht="24.95" hidden="false" customHeight="true" outlineLevel="0" collapsed="false">
      <c r="B97" s="169"/>
      <c r="C97" s="170"/>
      <c r="D97" s="171" t="s">
        <v>616</v>
      </c>
      <c r="E97" s="172"/>
      <c r="F97" s="172"/>
      <c r="G97" s="172"/>
      <c r="H97" s="172"/>
      <c r="I97" s="172"/>
      <c r="J97" s="173" t="n">
        <f aca="false">J119</f>
        <v>90000</v>
      </c>
      <c r="K97" s="170"/>
      <c r="L97" s="174"/>
    </row>
    <row r="98" s="225" customFormat="true" ht="19.95" hidden="false" customHeight="true" outlineLevel="0" collapsed="false">
      <c r="B98" s="226"/>
      <c r="C98" s="227"/>
      <c r="D98" s="228" t="s">
        <v>617</v>
      </c>
      <c r="E98" s="229"/>
      <c r="F98" s="229"/>
      <c r="G98" s="229"/>
      <c r="H98" s="229"/>
      <c r="I98" s="229"/>
      <c r="J98" s="230" t="n">
        <f aca="false">J120</f>
        <v>90000</v>
      </c>
      <c r="K98" s="227"/>
      <c r="L98" s="231"/>
    </row>
    <row r="99" s="31" customFormat="true" ht="21.85" hidden="false" customHeight="true" outlineLevel="0" collapsed="false">
      <c r="A99" s="24"/>
      <c r="B99" s="25"/>
      <c r="C99" s="26"/>
      <c r="D99" s="26"/>
      <c r="E99" s="26"/>
      <c r="F99" s="26"/>
      <c r="G99" s="26"/>
      <c r="H99" s="26"/>
      <c r="I99" s="26"/>
      <c r="J99" s="26"/>
      <c r="K99" s="26"/>
      <c r="L99" s="49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="31" customFormat="true" ht="6.95" hidden="false" customHeight="true" outlineLevel="0" collapsed="false">
      <c r="A100" s="24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49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4" s="31" customFormat="true" ht="6.95" hidden="false" customHeight="true" outlineLevel="0" collapsed="false">
      <c r="A104" s="2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49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="31" customFormat="true" ht="24.95" hidden="false" customHeight="true" outlineLevel="0" collapsed="false">
      <c r="A105" s="24"/>
      <c r="B105" s="25"/>
      <c r="C105" s="9" t="s">
        <v>110</v>
      </c>
      <c r="D105" s="26"/>
      <c r="E105" s="26"/>
      <c r="F105" s="26"/>
      <c r="G105" s="26"/>
      <c r="H105" s="26"/>
      <c r="I105" s="26"/>
      <c r="J105" s="26"/>
      <c r="K105" s="26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6.95" hidden="false" customHeight="true" outlineLevel="0" collapsed="false">
      <c r="A106" s="24"/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12" hidden="false" customHeight="true" outlineLevel="0" collapsed="false">
      <c r="A107" s="24"/>
      <c r="B107" s="25"/>
      <c r="C107" s="17" t="s">
        <v>15</v>
      </c>
      <c r="D107" s="26"/>
      <c r="E107" s="26"/>
      <c r="F107" s="26"/>
      <c r="G107" s="26"/>
      <c r="H107" s="26"/>
      <c r="I107" s="26"/>
      <c r="J107" s="26"/>
      <c r="K107" s="26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16.5" hidden="false" customHeight="true" outlineLevel="0" collapsed="false">
      <c r="A108" s="24"/>
      <c r="B108" s="25"/>
      <c r="C108" s="26"/>
      <c r="D108" s="26"/>
      <c r="E108" s="160" t="str">
        <f aca="false">E7</f>
        <v>II/116 před obcí Karlštejn, nestabilní skalní masiv</v>
      </c>
      <c r="F108" s="160"/>
      <c r="G108" s="160"/>
      <c r="H108" s="160"/>
      <c r="I108" s="26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2" hidden="false" customHeight="true" outlineLevel="0" collapsed="false">
      <c r="A109" s="24"/>
      <c r="B109" s="25"/>
      <c r="C109" s="17" t="s">
        <v>102</v>
      </c>
      <c r="D109" s="26"/>
      <c r="E109" s="26"/>
      <c r="F109" s="26"/>
      <c r="G109" s="26"/>
      <c r="H109" s="26"/>
      <c r="I109" s="26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6.5" hidden="false" customHeight="true" outlineLevel="0" collapsed="false">
      <c r="A110" s="24"/>
      <c r="B110" s="25"/>
      <c r="C110" s="26"/>
      <c r="D110" s="26"/>
      <c r="E110" s="64" t="str">
        <f aca="false">E9</f>
        <v>KAR401-0 - SO 401 - Přeložka podzemního vedení SEK (metalický kabel)</v>
      </c>
      <c r="F110" s="64"/>
      <c r="G110" s="64"/>
      <c r="H110" s="64"/>
      <c r="I110" s="26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6.95" hidden="false" customHeight="true" outlineLevel="0" collapsed="false">
      <c r="A111" s="24"/>
      <c r="B111" s="25"/>
      <c r="C111" s="26"/>
      <c r="D111" s="26"/>
      <c r="E111" s="26"/>
      <c r="F111" s="26"/>
      <c r="G111" s="26"/>
      <c r="H111" s="26"/>
      <c r="I111" s="26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2" hidden="false" customHeight="true" outlineLevel="0" collapsed="false">
      <c r="A112" s="24"/>
      <c r="B112" s="25"/>
      <c r="C112" s="17" t="s">
        <v>19</v>
      </c>
      <c r="D112" s="26"/>
      <c r="E112" s="26"/>
      <c r="F112" s="18" t="str">
        <f aca="false">F12</f>
        <v>Karlštejn</v>
      </c>
      <c r="G112" s="26"/>
      <c r="H112" s="26"/>
      <c r="I112" s="17" t="s">
        <v>21</v>
      </c>
      <c r="J112" s="161" t="str">
        <f aca="false">IF(J12="","",J12)</f>
        <v>18. 5. 2021</v>
      </c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6.95" hidden="false" customHeight="true" outlineLevel="0" collapsed="false">
      <c r="A113" s="24"/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5.15" hidden="false" customHeight="true" outlineLevel="0" collapsed="false">
      <c r="A114" s="24"/>
      <c r="B114" s="25"/>
      <c r="C114" s="17" t="s">
        <v>23</v>
      </c>
      <c r="D114" s="26"/>
      <c r="E114" s="26"/>
      <c r="F114" s="18" t="str">
        <f aca="false">E15</f>
        <v>Krajská správa a údržba silnic Středočeského kraje</v>
      </c>
      <c r="G114" s="26"/>
      <c r="H114" s="26"/>
      <c r="I114" s="17" t="s">
        <v>29</v>
      </c>
      <c r="J114" s="162" t="str">
        <f aca="false">E21</f>
        <v>GeoTec-GS, a.s.</v>
      </c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5.15" hidden="false" customHeight="true" outlineLevel="0" collapsed="false">
      <c r="A115" s="24"/>
      <c r="B115" s="25"/>
      <c r="C115" s="17" t="s">
        <v>27</v>
      </c>
      <c r="D115" s="26"/>
      <c r="E115" s="26"/>
      <c r="F115" s="18" t="str">
        <f aca="false">IF(E18="","",E18)</f>
        <v>Vyplň údaj</v>
      </c>
      <c r="G115" s="26"/>
      <c r="H115" s="26"/>
      <c r="I115" s="17" t="s">
        <v>32</v>
      </c>
      <c r="J115" s="162" t="str">
        <f aca="false">E24</f>
        <v>Ing. Komárek Martin</v>
      </c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0.3" hidden="false" customHeight="true" outlineLevel="0" collapsed="false">
      <c r="A116" s="24"/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181" customFormat="true" ht="29.3" hidden="false" customHeight="true" outlineLevel="0" collapsed="false">
      <c r="A117" s="175"/>
      <c r="B117" s="176"/>
      <c r="C117" s="177" t="s">
        <v>111</v>
      </c>
      <c r="D117" s="178" t="s">
        <v>60</v>
      </c>
      <c r="E117" s="178" t="s">
        <v>56</v>
      </c>
      <c r="F117" s="178" t="s">
        <v>57</v>
      </c>
      <c r="G117" s="178" t="s">
        <v>112</v>
      </c>
      <c r="H117" s="178" t="s">
        <v>113</v>
      </c>
      <c r="I117" s="178" t="s">
        <v>114</v>
      </c>
      <c r="J117" s="178" t="s">
        <v>106</v>
      </c>
      <c r="K117" s="179" t="s">
        <v>115</v>
      </c>
      <c r="L117" s="180"/>
      <c r="M117" s="82"/>
      <c r="N117" s="83" t="s">
        <v>39</v>
      </c>
      <c r="O117" s="83" t="s">
        <v>116</v>
      </c>
      <c r="P117" s="83" t="s">
        <v>117</v>
      </c>
      <c r="Q117" s="83" t="s">
        <v>118</v>
      </c>
      <c r="R117" s="83" t="s">
        <v>119</v>
      </c>
      <c r="S117" s="83" t="s">
        <v>120</v>
      </c>
      <c r="T117" s="84" t="s">
        <v>121</v>
      </c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="31" customFormat="true" ht="22.8" hidden="false" customHeight="true" outlineLevel="0" collapsed="false">
      <c r="A118" s="24"/>
      <c r="B118" s="25"/>
      <c r="C118" s="90" t="s">
        <v>122</v>
      </c>
      <c r="D118" s="26"/>
      <c r="E118" s="26"/>
      <c r="F118" s="26"/>
      <c r="G118" s="26"/>
      <c r="H118" s="26"/>
      <c r="I118" s="26"/>
      <c r="J118" s="182" t="n">
        <f aca="false">BK118</f>
        <v>90000</v>
      </c>
      <c r="K118" s="26"/>
      <c r="L118" s="30"/>
      <c r="M118" s="85"/>
      <c r="N118" s="183"/>
      <c r="O118" s="86"/>
      <c r="P118" s="184" t="n">
        <f aca="false">P119</f>
        <v>0</v>
      </c>
      <c r="Q118" s="86"/>
      <c r="R118" s="184" t="n">
        <f aca="false">R119</f>
        <v>0</v>
      </c>
      <c r="S118" s="86"/>
      <c r="T118" s="185" t="n">
        <f aca="false">T119</f>
        <v>0</v>
      </c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T118" s="3" t="s">
        <v>74</v>
      </c>
      <c r="AU118" s="3" t="s">
        <v>108</v>
      </c>
      <c r="BK118" s="186" t="n">
        <f aca="false">BK119</f>
        <v>90000</v>
      </c>
    </row>
    <row r="119" s="187" customFormat="true" ht="25.9" hidden="false" customHeight="true" outlineLevel="0" collapsed="false">
      <c r="B119" s="188"/>
      <c r="C119" s="189"/>
      <c r="D119" s="190" t="s">
        <v>74</v>
      </c>
      <c r="E119" s="191" t="s">
        <v>618</v>
      </c>
      <c r="F119" s="191" t="s">
        <v>619</v>
      </c>
      <c r="G119" s="189"/>
      <c r="H119" s="189"/>
      <c r="I119" s="192"/>
      <c r="J119" s="193" t="n">
        <f aca="false">BK119</f>
        <v>90000</v>
      </c>
      <c r="K119" s="189"/>
      <c r="L119" s="194"/>
      <c r="M119" s="195"/>
      <c r="N119" s="196"/>
      <c r="O119" s="196"/>
      <c r="P119" s="197" t="n">
        <f aca="false">P120</f>
        <v>0</v>
      </c>
      <c r="Q119" s="196"/>
      <c r="R119" s="197" t="n">
        <f aca="false">R120</f>
        <v>0</v>
      </c>
      <c r="S119" s="196"/>
      <c r="T119" s="198" t="n">
        <f aca="false">T120</f>
        <v>0</v>
      </c>
      <c r="AR119" s="199" t="s">
        <v>85</v>
      </c>
      <c r="AT119" s="200" t="s">
        <v>74</v>
      </c>
      <c r="AU119" s="200" t="s">
        <v>75</v>
      </c>
      <c r="AY119" s="199" t="s">
        <v>126</v>
      </c>
      <c r="BK119" s="201" t="n">
        <f aca="false">BK120</f>
        <v>90000</v>
      </c>
    </row>
    <row r="120" s="187" customFormat="true" ht="22.8" hidden="false" customHeight="true" outlineLevel="0" collapsed="false">
      <c r="B120" s="188"/>
      <c r="C120" s="189"/>
      <c r="D120" s="190" t="s">
        <v>74</v>
      </c>
      <c r="E120" s="232" t="s">
        <v>620</v>
      </c>
      <c r="F120" s="232" t="s">
        <v>621</v>
      </c>
      <c r="G120" s="189"/>
      <c r="H120" s="189"/>
      <c r="I120" s="192"/>
      <c r="J120" s="233" t="n">
        <f aca="false">BK120</f>
        <v>90000</v>
      </c>
      <c r="K120" s="189"/>
      <c r="L120" s="194"/>
      <c r="M120" s="195"/>
      <c r="N120" s="196"/>
      <c r="O120" s="196"/>
      <c r="P120" s="197" t="n">
        <f aca="false">SUM(P121:P123)</f>
        <v>0</v>
      </c>
      <c r="Q120" s="196"/>
      <c r="R120" s="197" t="n">
        <f aca="false">SUM(R121:R123)</f>
        <v>0</v>
      </c>
      <c r="S120" s="196"/>
      <c r="T120" s="198" t="n">
        <f aca="false">SUM(T121:T123)</f>
        <v>0</v>
      </c>
      <c r="AR120" s="199" t="s">
        <v>85</v>
      </c>
      <c r="AT120" s="200" t="s">
        <v>74</v>
      </c>
      <c r="AU120" s="200" t="s">
        <v>83</v>
      </c>
      <c r="AY120" s="199" t="s">
        <v>126</v>
      </c>
      <c r="BK120" s="201" t="n">
        <f aca="false">SUM(BK121:BK123)</f>
        <v>90000</v>
      </c>
    </row>
    <row r="121" s="31" customFormat="true" ht="14.4" hidden="false" customHeight="true" outlineLevel="0" collapsed="false">
      <c r="A121" s="24"/>
      <c r="B121" s="25"/>
      <c r="C121" s="202" t="s">
        <v>83</v>
      </c>
      <c r="D121" s="202" t="s">
        <v>127</v>
      </c>
      <c r="E121" s="203" t="s">
        <v>622</v>
      </c>
      <c r="F121" s="204" t="s">
        <v>623</v>
      </c>
      <c r="G121" s="205" t="s">
        <v>130</v>
      </c>
      <c r="H121" s="206" t="n">
        <v>1</v>
      </c>
      <c r="I121" s="207" t="n">
        <v>90000</v>
      </c>
      <c r="J121" s="208" t="n">
        <f aca="false">ROUND(I121*H121,2)</f>
        <v>90000</v>
      </c>
      <c r="K121" s="204"/>
      <c r="L121" s="30"/>
      <c r="M121" s="209"/>
      <c r="N121" s="210" t="s">
        <v>40</v>
      </c>
      <c r="O121" s="74"/>
      <c r="P121" s="211" t="n">
        <f aca="false">O121*H121</f>
        <v>0</v>
      </c>
      <c r="Q121" s="211" t="n">
        <v>0</v>
      </c>
      <c r="R121" s="211" t="n">
        <f aca="false">Q121*H121</f>
        <v>0</v>
      </c>
      <c r="S121" s="211" t="n">
        <v>0</v>
      </c>
      <c r="T121" s="212" t="n">
        <f aca="false">S121*H121</f>
        <v>0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R121" s="213" t="s">
        <v>356</v>
      </c>
      <c r="AT121" s="213" t="s">
        <v>127</v>
      </c>
      <c r="AU121" s="213" t="s">
        <v>85</v>
      </c>
      <c r="AY121" s="3" t="s">
        <v>126</v>
      </c>
      <c r="BE121" s="214" t="n">
        <f aca="false">IF(N121="základní",J121,0)</f>
        <v>90000</v>
      </c>
      <c r="BF121" s="214" t="n">
        <f aca="false">IF(N121="snížená",J121,0)</f>
        <v>0</v>
      </c>
      <c r="BG121" s="214" t="n">
        <f aca="false">IF(N121="zákl. přenesená",J121,0)</f>
        <v>0</v>
      </c>
      <c r="BH121" s="214" t="n">
        <f aca="false">IF(N121="sníž. přenesená",J121,0)</f>
        <v>0</v>
      </c>
      <c r="BI121" s="214" t="n">
        <f aca="false">IF(N121="nulová",J121,0)</f>
        <v>0</v>
      </c>
      <c r="BJ121" s="3" t="s">
        <v>83</v>
      </c>
      <c r="BK121" s="214" t="n">
        <f aca="false">ROUND(I121*H121,2)</f>
        <v>90000</v>
      </c>
      <c r="BL121" s="3" t="s">
        <v>356</v>
      </c>
      <c r="BM121" s="213" t="s">
        <v>624</v>
      </c>
    </row>
    <row r="122" s="31" customFormat="true" ht="12.8" hidden="false" customHeight="false" outlineLevel="0" collapsed="false">
      <c r="A122" s="24"/>
      <c r="B122" s="25"/>
      <c r="C122" s="26"/>
      <c r="D122" s="215" t="s">
        <v>135</v>
      </c>
      <c r="E122" s="26"/>
      <c r="F122" s="220" t="s">
        <v>625</v>
      </c>
      <c r="G122" s="26"/>
      <c r="H122" s="26"/>
      <c r="I122" s="217"/>
      <c r="J122" s="26"/>
      <c r="K122" s="26"/>
      <c r="L122" s="30"/>
      <c r="M122" s="218"/>
      <c r="N122" s="219"/>
      <c r="O122" s="74"/>
      <c r="P122" s="74"/>
      <c r="Q122" s="74"/>
      <c r="R122" s="74"/>
      <c r="S122" s="74"/>
      <c r="T122" s="75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135</v>
      </c>
      <c r="AU122" s="3" t="s">
        <v>85</v>
      </c>
    </row>
    <row r="123" s="31" customFormat="true" ht="12.8" hidden="false" customHeight="false" outlineLevel="0" collapsed="false">
      <c r="A123" s="24"/>
      <c r="B123" s="25"/>
      <c r="C123" s="26"/>
      <c r="D123" s="215" t="s">
        <v>137</v>
      </c>
      <c r="E123" s="26"/>
      <c r="F123" s="220" t="s">
        <v>626</v>
      </c>
      <c r="G123" s="26"/>
      <c r="H123" s="26"/>
      <c r="I123" s="217"/>
      <c r="J123" s="26"/>
      <c r="K123" s="26"/>
      <c r="L123" s="30"/>
      <c r="M123" s="221"/>
      <c r="N123" s="222"/>
      <c r="O123" s="223"/>
      <c r="P123" s="223"/>
      <c r="Q123" s="223"/>
      <c r="R123" s="223"/>
      <c r="S123" s="223"/>
      <c r="T123" s="2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T123" s="3" t="s">
        <v>137</v>
      </c>
      <c r="AU123" s="3" t="s">
        <v>85</v>
      </c>
    </row>
    <row r="124" s="31" customFormat="true" ht="6.95" hidden="false" customHeight="true" outlineLevel="0" collapsed="false">
      <c r="A124" s="24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30"/>
      <c r="M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</sheetData>
  <sheetProtection algorithmName="SHA-512" hashValue="6RxvyABle8g4Lh9Wybz155ZoajS8kLcUXuf+zR6Xc+BI6/+Ei+RF+JntFx56nSMLD2MNle+/Pk291q/wmZHi/g==" saltValue="oOP6WSrATI3Cw2YTuFePiSxKkkMGBzUwG344j9Fzvn5n4MguARQZKR43o3fDha6yaxIVvgaWoc5J+W2HNQK8vQ==" spinCount="100000" sheet="true" password="cc35" objects="true" scenarios="true" formatColumns="false" formatRows="false" autoFilter="false"/>
  <autoFilter ref="C117:K123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5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100.83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1" min="10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100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85</v>
      </c>
    </row>
    <row r="4" customFormat="false" ht="24.95" hidden="false" customHeight="true" outlineLevel="0" collapsed="false">
      <c r="B4" s="6"/>
      <c r="D4" s="122" t="s">
        <v>101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II/116 před obcí Karlštejn, nestabilní skalní masiv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102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627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/>
      <c r="G11" s="24"/>
      <c r="H11" s="24"/>
      <c r="I11" s="124" t="s">
        <v>18</v>
      </c>
      <c r="J11" s="127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18. 5. 2021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/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25</v>
      </c>
      <c r="F15" s="24"/>
      <c r="G15" s="24"/>
      <c r="H15" s="24"/>
      <c r="I15" s="124" t="s">
        <v>26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27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26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29</v>
      </c>
      <c r="E20" s="24"/>
      <c r="F20" s="24"/>
      <c r="G20" s="24"/>
      <c r="H20" s="24"/>
      <c r="I20" s="124" t="s">
        <v>24</v>
      </c>
      <c r="J20" s="127"/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30</v>
      </c>
      <c r="F21" s="24"/>
      <c r="G21" s="24"/>
      <c r="H21" s="24"/>
      <c r="I21" s="124" t="s">
        <v>26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32</v>
      </c>
      <c r="E23" s="24"/>
      <c r="F23" s="24"/>
      <c r="G23" s="24"/>
      <c r="H23" s="24"/>
      <c r="I23" s="124" t="s">
        <v>24</v>
      </c>
      <c r="J23" s="127"/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33</v>
      </c>
      <c r="F24" s="24"/>
      <c r="G24" s="24"/>
      <c r="H24" s="24"/>
      <c r="I24" s="124" t="s">
        <v>26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34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35</v>
      </c>
      <c r="E30" s="24"/>
      <c r="F30" s="24"/>
      <c r="G30" s="24"/>
      <c r="H30" s="24"/>
      <c r="I30" s="24"/>
      <c r="J30" s="137" t="n">
        <f aca="false">ROUND(J117,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37</v>
      </c>
      <c r="G32" s="24"/>
      <c r="H32" s="24"/>
      <c r="I32" s="138" t="s">
        <v>36</v>
      </c>
      <c r="J32" s="138" t="s">
        <v>38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39</v>
      </c>
      <c r="E33" s="124" t="s">
        <v>40</v>
      </c>
      <c r="F33" s="140" t="n">
        <f aca="false">ROUND((SUM(BE117:BE251)),  2)</f>
        <v>0</v>
      </c>
      <c r="G33" s="24"/>
      <c r="H33" s="24"/>
      <c r="I33" s="141" t="n">
        <v>0.21</v>
      </c>
      <c r="J33" s="140" t="n">
        <f aca="false">ROUND(((SUM(BE117:BE251))*I33),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41</v>
      </c>
      <c r="F34" s="140" t="n">
        <f aca="false">ROUND((SUM(BF117:BF251)),  2)</f>
        <v>0</v>
      </c>
      <c r="G34" s="24"/>
      <c r="H34" s="24"/>
      <c r="I34" s="141" t="n">
        <v>0.15</v>
      </c>
      <c r="J34" s="140" t="n">
        <f aca="false">ROUND(((SUM(BF117:BF251))*I34),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42</v>
      </c>
      <c r="F35" s="140" t="n">
        <f aca="false">ROUND((SUM(BG117:BG251)),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43</v>
      </c>
      <c r="F36" s="140" t="n">
        <f aca="false">ROUND((SUM(BH117:BH251)),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44</v>
      </c>
      <c r="F37" s="140" t="n">
        <f aca="false">ROUND((SUM(BI117:BI251)),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45</v>
      </c>
      <c r="E39" s="144"/>
      <c r="F39" s="144"/>
      <c r="G39" s="145" t="s">
        <v>46</v>
      </c>
      <c r="H39" s="146" t="s">
        <v>47</v>
      </c>
      <c r="I39" s="144"/>
      <c r="J39" s="147" t="n">
        <f aca="false">SUM(J30:J37)</f>
        <v>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48</v>
      </c>
      <c r="E50" s="150"/>
      <c r="F50" s="150"/>
      <c r="G50" s="149" t="s">
        <v>49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50</v>
      </c>
      <c r="E61" s="152"/>
      <c r="F61" s="153" t="s">
        <v>51</v>
      </c>
      <c r="G61" s="151" t="s">
        <v>50</v>
      </c>
      <c r="H61" s="152"/>
      <c r="I61" s="152"/>
      <c r="J61" s="154" t="s">
        <v>51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52</v>
      </c>
      <c r="E65" s="155"/>
      <c r="F65" s="155"/>
      <c r="G65" s="149" t="s">
        <v>53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50</v>
      </c>
      <c r="E76" s="152"/>
      <c r="F76" s="153" t="s">
        <v>51</v>
      </c>
      <c r="G76" s="151" t="s">
        <v>50</v>
      </c>
      <c r="H76" s="152"/>
      <c r="I76" s="152"/>
      <c r="J76" s="154" t="s">
        <v>51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fals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false" customHeight="true" outlineLevel="0" collapsed="false">
      <c r="A82" s="24"/>
      <c r="B82" s="25"/>
      <c r="C82" s="9" t="s">
        <v>104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fals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false" customHeight="true" outlineLevel="0" collapsed="false">
      <c r="A85" s="24"/>
      <c r="B85" s="25"/>
      <c r="C85" s="26"/>
      <c r="D85" s="26"/>
      <c r="E85" s="160" t="str">
        <f aca="false">E7</f>
        <v>II/116 před obcí Karlštejn, nestabilní skalní masiv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false" customHeight="true" outlineLevel="0" collapsed="false">
      <c r="A86" s="24"/>
      <c r="B86" s="25"/>
      <c r="C86" s="17" t="s">
        <v>102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false" customHeight="true" outlineLevel="0" collapsed="false">
      <c r="A87" s="24"/>
      <c r="B87" s="25"/>
      <c r="C87" s="26"/>
      <c r="D87" s="26"/>
      <c r="E87" s="64" t="str">
        <f aca="false">E9</f>
        <v>KAR900-0 - SO 900 - DIO 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fals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Karlštejn</v>
      </c>
      <c r="G89" s="26"/>
      <c r="H89" s="26"/>
      <c r="I89" s="17" t="s">
        <v>21</v>
      </c>
      <c r="J89" s="161" t="str">
        <f aca="false">IF(J12="","",J12)</f>
        <v>18. 5. 2021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fals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fals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Krajská správa a údržba silnic Středočeského kraje</v>
      </c>
      <c r="G91" s="26"/>
      <c r="H91" s="26"/>
      <c r="I91" s="17" t="s">
        <v>29</v>
      </c>
      <c r="J91" s="162" t="str">
        <f aca="false">E21</f>
        <v>GeoTec-GS, a.s.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false" customHeight="true" outlineLevel="0" collapsed="false">
      <c r="A92" s="24"/>
      <c r="B92" s="25"/>
      <c r="C92" s="17" t="s">
        <v>27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32</v>
      </c>
      <c r="J92" s="162" t="str">
        <f aca="false">E24</f>
        <v>Ing. Komárek Martin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false" customHeight="true" outlineLevel="0" collapsed="false">
      <c r="A94" s="24"/>
      <c r="B94" s="25"/>
      <c r="C94" s="163" t="s">
        <v>105</v>
      </c>
      <c r="D94" s="164"/>
      <c r="E94" s="164"/>
      <c r="F94" s="164"/>
      <c r="G94" s="164"/>
      <c r="H94" s="164"/>
      <c r="I94" s="164"/>
      <c r="J94" s="165" t="s">
        <v>106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fals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false" customHeight="true" outlineLevel="0" collapsed="false">
      <c r="A96" s="24"/>
      <c r="B96" s="25"/>
      <c r="C96" s="166" t="s">
        <v>107</v>
      </c>
      <c r="D96" s="26"/>
      <c r="E96" s="26"/>
      <c r="F96" s="26"/>
      <c r="G96" s="26"/>
      <c r="H96" s="26"/>
      <c r="I96" s="26"/>
      <c r="J96" s="167" t="n">
        <f aca="false">J117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108</v>
      </c>
    </row>
    <row r="97" s="168" customFormat="true" ht="24.95" hidden="false" customHeight="true" outlineLevel="0" collapsed="false">
      <c r="B97" s="169"/>
      <c r="C97" s="170"/>
      <c r="D97" s="171" t="s">
        <v>628</v>
      </c>
      <c r="E97" s="172"/>
      <c r="F97" s="172"/>
      <c r="G97" s="172"/>
      <c r="H97" s="172"/>
      <c r="I97" s="172"/>
      <c r="J97" s="173" t="n">
        <f aca="false">J118</f>
        <v>0</v>
      </c>
      <c r="K97" s="170"/>
      <c r="L97" s="174"/>
    </row>
    <row r="98" s="31" customFormat="true" ht="21.85" hidden="false" customHeight="true" outlineLevel="0" collapsed="false">
      <c r="A98" s="24"/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49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="31" customFormat="true" ht="6.95" hidden="false" customHeight="true" outlineLevel="0" collapsed="false">
      <c r="A99" s="24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49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3" s="31" customFormat="true" ht="6.95" hidden="false" customHeight="true" outlineLevel="0" collapsed="false">
      <c r="A103" s="2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49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="31" customFormat="true" ht="24.95" hidden="false" customHeight="true" outlineLevel="0" collapsed="false">
      <c r="A104" s="24"/>
      <c r="B104" s="25"/>
      <c r="C104" s="9" t="s">
        <v>110</v>
      </c>
      <c r="D104" s="26"/>
      <c r="E104" s="26"/>
      <c r="F104" s="26"/>
      <c r="G104" s="26"/>
      <c r="H104" s="26"/>
      <c r="I104" s="26"/>
      <c r="J104" s="26"/>
      <c r="K104" s="26"/>
      <c r="L104" s="49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="31" customFormat="true" ht="6.95" hidden="fals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12" hidden="false" customHeight="true" outlineLevel="0" collapsed="false">
      <c r="A106" s="24"/>
      <c r="B106" s="25"/>
      <c r="C106" s="17" t="s">
        <v>15</v>
      </c>
      <c r="D106" s="26"/>
      <c r="E106" s="26"/>
      <c r="F106" s="26"/>
      <c r="G106" s="26"/>
      <c r="H106" s="26"/>
      <c r="I106" s="26"/>
      <c r="J106" s="26"/>
      <c r="K106" s="26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16.5" hidden="false" customHeight="true" outlineLevel="0" collapsed="false">
      <c r="A107" s="24"/>
      <c r="B107" s="25"/>
      <c r="C107" s="26"/>
      <c r="D107" s="26"/>
      <c r="E107" s="160" t="str">
        <f aca="false">E7</f>
        <v>II/116 před obcí Karlštejn, nestabilní skalní masiv</v>
      </c>
      <c r="F107" s="160"/>
      <c r="G107" s="160"/>
      <c r="H107" s="160"/>
      <c r="I107" s="26"/>
      <c r="J107" s="26"/>
      <c r="K107" s="26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12" hidden="false" customHeight="true" outlineLevel="0" collapsed="false">
      <c r="A108" s="24"/>
      <c r="B108" s="25"/>
      <c r="C108" s="17" t="s">
        <v>102</v>
      </c>
      <c r="D108" s="26"/>
      <c r="E108" s="26"/>
      <c r="F108" s="26"/>
      <c r="G108" s="26"/>
      <c r="H108" s="26"/>
      <c r="I108" s="26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6.5" hidden="false" customHeight="true" outlineLevel="0" collapsed="false">
      <c r="A109" s="24"/>
      <c r="B109" s="25"/>
      <c r="C109" s="26"/>
      <c r="D109" s="26"/>
      <c r="E109" s="64" t="str">
        <f aca="false">E9</f>
        <v>KAR900-0 - SO 900 - DIO </v>
      </c>
      <c r="F109" s="64"/>
      <c r="G109" s="64"/>
      <c r="H109" s="64"/>
      <c r="I109" s="26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6.95" hidden="false" customHeight="true" outlineLevel="0" collapsed="false">
      <c r="A110" s="24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2" hidden="false" customHeight="true" outlineLevel="0" collapsed="false">
      <c r="A111" s="24"/>
      <c r="B111" s="25"/>
      <c r="C111" s="17" t="s">
        <v>19</v>
      </c>
      <c r="D111" s="26"/>
      <c r="E111" s="26"/>
      <c r="F111" s="18" t="str">
        <f aca="false">F12</f>
        <v>Karlštejn</v>
      </c>
      <c r="G111" s="26"/>
      <c r="H111" s="26"/>
      <c r="I111" s="17" t="s">
        <v>21</v>
      </c>
      <c r="J111" s="161" t="str">
        <f aca="false">IF(J12="","",J12)</f>
        <v>18. 5. 2021</v>
      </c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5.15" hidden="false" customHeight="true" outlineLevel="0" collapsed="false">
      <c r="A113" s="24"/>
      <c r="B113" s="25"/>
      <c r="C113" s="17" t="s">
        <v>23</v>
      </c>
      <c r="D113" s="26"/>
      <c r="E113" s="26"/>
      <c r="F113" s="18" t="str">
        <f aca="false">E15</f>
        <v>Krajská správa a údržba silnic Středočeského kraje</v>
      </c>
      <c r="G113" s="26"/>
      <c r="H113" s="26"/>
      <c r="I113" s="17" t="s">
        <v>29</v>
      </c>
      <c r="J113" s="162" t="str">
        <f aca="false">E21</f>
        <v>GeoTec-GS, a.s.</v>
      </c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5.15" hidden="false" customHeight="true" outlineLevel="0" collapsed="false">
      <c r="A114" s="24"/>
      <c r="B114" s="25"/>
      <c r="C114" s="17" t="s">
        <v>27</v>
      </c>
      <c r="D114" s="26"/>
      <c r="E114" s="26"/>
      <c r="F114" s="18" t="str">
        <f aca="false">IF(E18="","",E18)</f>
        <v>Vyplň údaj</v>
      </c>
      <c r="G114" s="26"/>
      <c r="H114" s="26"/>
      <c r="I114" s="17" t="s">
        <v>32</v>
      </c>
      <c r="J114" s="162" t="str">
        <f aca="false">E24</f>
        <v>Ing. Komárek Martin</v>
      </c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0.3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181" customFormat="true" ht="29.3" hidden="false" customHeight="true" outlineLevel="0" collapsed="false">
      <c r="A116" s="175"/>
      <c r="B116" s="176"/>
      <c r="C116" s="177" t="s">
        <v>111</v>
      </c>
      <c r="D116" s="178" t="s">
        <v>60</v>
      </c>
      <c r="E116" s="178" t="s">
        <v>56</v>
      </c>
      <c r="F116" s="178" t="s">
        <v>57</v>
      </c>
      <c r="G116" s="178" t="s">
        <v>112</v>
      </c>
      <c r="H116" s="178" t="s">
        <v>113</v>
      </c>
      <c r="I116" s="178" t="s">
        <v>114</v>
      </c>
      <c r="J116" s="178" t="s">
        <v>106</v>
      </c>
      <c r="K116" s="179" t="s">
        <v>115</v>
      </c>
      <c r="L116" s="180"/>
      <c r="M116" s="82"/>
      <c r="N116" s="83" t="s">
        <v>39</v>
      </c>
      <c r="O116" s="83" t="s">
        <v>116</v>
      </c>
      <c r="P116" s="83" t="s">
        <v>117</v>
      </c>
      <c r="Q116" s="83" t="s">
        <v>118</v>
      </c>
      <c r="R116" s="83" t="s">
        <v>119</v>
      </c>
      <c r="S116" s="83" t="s">
        <v>120</v>
      </c>
      <c r="T116" s="84" t="s">
        <v>121</v>
      </c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="31" customFormat="true" ht="22.8" hidden="false" customHeight="true" outlineLevel="0" collapsed="false">
      <c r="A117" s="24"/>
      <c r="B117" s="25"/>
      <c r="C117" s="90" t="s">
        <v>122</v>
      </c>
      <c r="D117" s="26"/>
      <c r="E117" s="26"/>
      <c r="F117" s="26"/>
      <c r="G117" s="26"/>
      <c r="H117" s="26"/>
      <c r="I117" s="26"/>
      <c r="J117" s="182" t="n">
        <f aca="false">BK117</f>
        <v>0</v>
      </c>
      <c r="K117" s="26"/>
      <c r="L117" s="30"/>
      <c r="M117" s="85"/>
      <c r="N117" s="183"/>
      <c r="O117" s="86"/>
      <c r="P117" s="184" t="n">
        <f aca="false">P118</f>
        <v>0</v>
      </c>
      <c r="Q117" s="86"/>
      <c r="R117" s="184" t="n">
        <f aca="false">R118</f>
        <v>0</v>
      </c>
      <c r="S117" s="86"/>
      <c r="T117" s="185" t="n">
        <f aca="false">T118</f>
        <v>0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T117" s="3" t="s">
        <v>74</v>
      </c>
      <c r="AU117" s="3" t="s">
        <v>108</v>
      </c>
      <c r="BK117" s="186" t="n">
        <f aca="false">BK118</f>
        <v>0</v>
      </c>
    </row>
    <row r="118" s="187" customFormat="true" ht="25.9" hidden="false" customHeight="true" outlineLevel="0" collapsed="false">
      <c r="B118" s="188"/>
      <c r="C118" s="189"/>
      <c r="D118" s="190" t="s">
        <v>74</v>
      </c>
      <c r="E118" s="191" t="s">
        <v>180</v>
      </c>
      <c r="F118" s="191" t="s">
        <v>427</v>
      </c>
      <c r="G118" s="189"/>
      <c r="H118" s="189"/>
      <c r="I118" s="192"/>
      <c r="J118" s="193" t="n">
        <f aca="false">BK118</f>
        <v>0</v>
      </c>
      <c r="K118" s="189"/>
      <c r="L118" s="194"/>
      <c r="M118" s="195"/>
      <c r="N118" s="196"/>
      <c r="O118" s="196"/>
      <c r="P118" s="197" t="n">
        <f aca="false">SUM(P119:P251)</f>
        <v>0</v>
      </c>
      <c r="Q118" s="196"/>
      <c r="R118" s="197" t="n">
        <f aca="false">SUM(R119:R251)</f>
        <v>0</v>
      </c>
      <c r="S118" s="196"/>
      <c r="T118" s="198" t="n">
        <f aca="false">SUM(T119:T251)</f>
        <v>0</v>
      </c>
      <c r="AR118" s="199" t="s">
        <v>125</v>
      </c>
      <c r="AT118" s="200" t="s">
        <v>74</v>
      </c>
      <c r="AU118" s="200" t="s">
        <v>75</v>
      </c>
      <c r="AY118" s="199" t="s">
        <v>126</v>
      </c>
      <c r="BK118" s="201" t="n">
        <f aca="false">SUM(BK119:BK251)</f>
        <v>0</v>
      </c>
    </row>
    <row r="119" s="31" customFormat="true" ht="14.4" hidden="false" customHeight="true" outlineLevel="0" collapsed="false">
      <c r="A119" s="24"/>
      <c r="B119" s="25"/>
      <c r="C119" s="202" t="s">
        <v>83</v>
      </c>
      <c r="D119" s="202" t="s">
        <v>127</v>
      </c>
      <c r="E119" s="203" t="s">
        <v>629</v>
      </c>
      <c r="F119" s="204" t="s">
        <v>630</v>
      </c>
      <c r="G119" s="205" t="s">
        <v>266</v>
      </c>
      <c r="H119" s="206" t="n">
        <v>28</v>
      </c>
      <c r="I119" s="207"/>
      <c r="J119" s="208" t="n">
        <f aca="false">ROUND(I119*H119,2)</f>
        <v>0</v>
      </c>
      <c r="K119" s="204" t="s">
        <v>131</v>
      </c>
      <c r="L119" s="30"/>
      <c r="M119" s="209"/>
      <c r="N119" s="210" t="s">
        <v>40</v>
      </c>
      <c r="O119" s="74"/>
      <c r="P119" s="211" t="n">
        <f aca="false">O119*H119</f>
        <v>0</v>
      </c>
      <c r="Q119" s="211" t="n">
        <v>0</v>
      </c>
      <c r="R119" s="211" t="n">
        <f aca="false">Q119*H119</f>
        <v>0</v>
      </c>
      <c r="S119" s="211" t="n">
        <v>0</v>
      </c>
      <c r="T119" s="212" t="n">
        <f aca="false">S119*H119</f>
        <v>0</v>
      </c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R119" s="213" t="s">
        <v>132</v>
      </c>
      <c r="AT119" s="213" t="s">
        <v>127</v>
      </c>
      <c r="AU119" s="213" t="s">
        <v>83</v>
      </c>
      <c r="AY119" s="3" t="s">
        <v>126</v>
      </c>
      <c r="BE119" s="214" t="n">
        <f aca="false">IF(N119="základní",J119,0)</f>
        <v>0</v>
      </c>
      <c r="BF119" s="214" t="n">
        <f aca="false">IF(N119="snížená",J119,0)</f>
        <v>0</v>
      </c>
      <c r="BG119" s="214" t="n">
        <f aca="false">IF(N119="zákl. přenesená",J119,0)</f>
        <v>0</v>
      </c>
      <c r="BH119" s="214" t="n">
        <f aca="false">IF(N119="sníž. přenesená",J119,0)</f>
        <v>0</v>
      </c>
      <c r="BI119" s="214" t="n">
        <f aca="false">IF(N119="nulová",J119,0)</f>
        <v>0</v>
      </c>
      <c r="BJ119" s="3" t="s">
        <v>83</v>
      </c>
      <c r="BK119" s="214" t="n">
        <f aca="false">ROUND(I119*H119,2)</f>
        <v>0</v>
      </c>
      <c r="BL119" s="3" t="s">
        <v>132</v>
      </c>
      <c r="BM119" s="213" t="s">
        <v>631</v>
      </c>
    </row>
    <row r="120" s="31" customFormat="true" ht="12.8" hidden="false" customHeight="false" outlineLevel="0" collapsed="false">
      <c r="A120" s="24"/>
      <c r="B120" s="25"/>
      <c r="C120" s="26"/>
      <c r="D120" s="215" t="s">
        <v>134</v>
      </c>
      <c r="E120" s="26"/>
      <c r="F120" s="216" t="s">
        <v>630</v>
      </c>
      <c r="G120" s="26"/>
      <c r="H120" s="26"/>
      <c r="I120" s="217"/>
      <c r="J120" s="26"/>
      <c r="K120" s="26"/>
      <c r="L120" s="30"/>
      <c r="M120" s="218"/>
      <c r="N120" s="219"/>
      <c r="O120" s="74"/>
      <c r="P120" s="74"/>
      <c r="Q120" s="74"/>
      <c r="R120" s="74"/>
      <c r="S120" s="74"/>
      <c r="T120" s="75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T120" s="3" t="s">
        <v>134</v>
      </c>
      <c r="AU120" s="3" t="s">
        <v>83</v>
      </c>
    </row>
    <row r="121" s="31" customFormat="true" ht="12.8" hidden="false" customHeight="false" outlineLevel="0" collapsed="false">
      <c r="A121" s="24"/>
      <c r="B121" s="25"/>
      <c r="C121" s="26"/>
      <c r="D121" s="215" t="s">
        <v>135</v>
      </c>
      <c r="E121" s="26"/>
      <c r="F121" s="220" t="s">
        <v>632</v>
      </c>
      <c r="G121" s="26"/>
      <c r="H121" s="26"/>
      <c r="I121" s="217"/>
      <c r="J121" s="26"/>
      <c r="K121" s="26"/>
      <c r="L121" s="30"/>
      <c r="M121" s="218"/>
      <c r="N121" s="219"/>
      <c r="O121" s="74"/>
      <c r="P121" s="74"/>
      <c r="Q121" s="74"/>
      <c r="R121" s="74"/>
      <c r="S121" s="74"/>
      <c r="T121" s="75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T121" s="3" t="s">
        <v>135</v>
      </c>
      <c r="AU121" s="3" t="s">
        <v>83</v>
      </c>
    </row>
    <row r="122" s="31" customFormat="true" ht="12.8" hidden="false" customHeight="false" outlineLevel="0" collapsed="false">
      <c r="A122" s="24"/>
      <c r="B122" s="25"/>
      <c r="C122" s="26"/>
      <c r="D122" s="215" t="s">
        <v>137</v>
      </c>
      <c r="E122" s="26"/>
      <c r="F122" s="220" t="s">
        <v>633</v>
      </c>
      <c r="G122" s="26"/>
      <c r="H122" s="26"/>
      <c r="I122" s="217"/>
      <c r="J122" s="26"/>
      <c r="K122" s="26"/>
      <c r="L122" s="30"/>
      <c r="M122" s="218"/>
      <c r="N122" s="219"/>
      <c r="O122" s="74"/>
      <c r="P122" s="74"/>
      <c r="Q122" s="74"/>
      <c r="R122" s="74"/>
      <c r="S122" s="74"/>
      <c r="T122" s="75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T122" s="3" t="s">
        <v>137</v>
      </c>
      <c r="AU122" s="3" t="s">
        <v>83</v>
      </c>
    </row>
    <row r="123" s="31" customFormat="true" ht="24.15" hidden="false" customHeight="true" outlineLevel="0" collapsed="false">
      <c r="A123" s="24"/>
      <c r="B123" s="25"/>
      <c r="C123" s="202" t="s">
        <v>85</v>
      </c>
      <c r="D123" s="202" t="s">
        <v>127</v>
      </c>
      <c r="E123" s="203" t="s">
        <v>634</v>
      </c>
      <c r="F123" s="204" t="s">
        <v>635</v>
      </c>
      <c r="G123" s="205" t="s">
        <v>266</v>
      </c>
      <c r="H123" s="206" t="n">
        <v>165</v>
      </c>
      <c r="I123" s="207"/>
      <c r="J123" s="208" t="n">
        <f aca="false">ROUND(I123*H123,2)</f>
        <v>0</v>
      </c>
      <c r="K123" s="204"/>
      <c r="L123" s="30"/>
      <c r="M123" s="209"/>
      <c r="N123" s="210" t="s">
        <v>40</v>
      </c>
      <c r="O123" s="74"/>
      <c r="P123" s="211" t="n">
        <f aca="false">O123*H123</f>
        <v>0</v>
      </c>
      <c r="Q123" s="211" t="n">
        <v>0</v>
      </c>
      <c r="R123" s="211" t="n">
        <f aca="false">Q123*H123</f>
        <v>0</v>
      </c>
      <c r="S123" s="211" t="n">
        <v>0</v>
      </c>
      <c r="T123" s="212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13" t="s">
        <v>132</v>
      </c>
      <c r="AT123" s="213" t="s">
        <v>127</v>
      </c>
      <c r="AU123" s="213" t="s">
        <v>83</v>
      </c>
      <c r="AY123" s="3" t="s">
        <v>126</v>
      </c>
      <c r="BE123" s="214" t="n">
        <f aca="false">IF(N123="základní",J123,0)</f>
        <v>0</v>
      </c>
      <c r="BF123" s="214" t="n">
        <f aca="false">IF(N123="snížená",J123,0)</f>
        <v>0</v>
      </c>
      <c r="BG123" s="214" t="n">
        <f aca="false">IF(N123="zákl. přenesená",J123,0)</f>
        <v>0</v>
      </c>
      <c r="BH123" s="214" t="n">
        <f aca="false">IF(N123="sníž. přenesená",J123,0)</f>
        <v>0</v>
      </c>
      <c r="BI123" s="214" t="n">
        <f aca="false">IF(N123="nulová",J123,0)</f>
        <v>0</v>
      </c>
      <c r="BJ123" s="3" t="s">
        <v>83</v>
      </c>
      <c r="BK123" s="214" t="n">
        <f aca="false">ROUND(I123*H123,2)</f>
        <v>0</v>
      </c>
      <c r="BL123" s="3" t="s">
        <v>132</v>
      </c>
      <c r="BM123" s="213" t="s">
        <v>636</v>
      </c>
    </row>
    <row r="124" s="31" customFormat="true" ht="12.8" hidden="false" customHeight="false" outlineLevel="0" collapsed="false">
      <c r="A124" s="24"/>
      <c r="B124" s="25"/>
      <c r="C124" s="26"/>
      <c r="D124" s="215" t="s">
        <v>134</v>
      </c>
      <c r="E124" s="26"/>
      <c r="F124" s="216" t="s">
        <v>637</v>
      </c>
      <c r="G124" s="26"/>
      <c r="H124" s="26"/>
      <c r="I124" s="217"/>
      <c r="J124" s="26"/>
      <c r="K124" s="26"/>
      <c r="L124" s="30"/>
      <c r="M124" s="218"/>
      <c r="N124" s="219"/>
      <c r="O124" s="74"/>
      <c r="P124" s="74"/>
      <c r="Q124" s="74"/>
      <c r="R124" s="74"/>
      <c r="S124" s="74"/>
      <c r="T124" s="75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134</v>
      </c>
      <c r="AU124" s="3" t="s">
        <v>83</v>
      </c>
    </row>
    <row r="125" s="31" customFormat="true" ht="12.8" hidden="false" customHeight="false" outlineLevel="0" collapsed="false">
      <c r="A125" s="24"/>
      <c r="B125" s="25"/>
      <c r="C125" s="26"/>
      <c r="D125" s="215" t="s">
        <v>135</v>
      </c>
      <c r="E125" s="26"/>
      <c r="F125" s="220" t="s">
        <v>632</v>
      </c>
      <c r="G125" s="26"/>
      <c r="H125" s="26"/>
      <c r="I125" s="217"/>
      <c r="J125" s="26"/>
      <c r="K125" s="26"/>
      <c r="L125" s="30"/>
      <c r="M125" s="218"/>
      <c r="N125" s="219"/>
      <c r="O125" s="74"/>
      <c r="P125" s="74"/>
      <c r="Q125" s="74"/>
      <c r="R125" s="74"/>
      <c r="S125" s="74"/>
      <c r="T125" s="75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T125" s="3" t="s">
        <v>135</v>
      </c>
      <c r="AU125" s="3" t="s">
        <v>83</v>
      </c>
    </row>
    <row r="126" s="31" customFormat="true" ht="12.8" hidden="false" customHeight="false" outlineLevel="0" collapsed="false">
      <c r="A126" s="24"/>
      <c r="B126" s="25"/>
      <c r="C126" s="26"/>
      <c r="D126" s="215" t="s">
        <v>137</v>
      </c>
      <c r="E126" s="26"/>
      <c r="F126" s="220" t="s">
        <v>638</v>
      </c>
      <c r="G126" s="26"/>
      <c r="H126" s="26"/>
      <c r="I126" s="217"/>
      <c r="J126" s="26"/>
      <c r="K126" s="26"/>
      <c r="L126" s="30"/>
      <c r="M126" s="218"/>
      <c r="N126" s="219"/>
      <c r="O126" s="74"/>
      <c r="P126" s="74"/>
      <c r="Q126" s="74"/>
      <c r="R126" s="74"/>
      <c r="S126" s="74"/>
      <c r="T126" s="75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T126" s="3" t="s">
        <v>137</v>
      </c>
      <c r="AU126" s="3" t="s">
        <v>83</v>
      </c>
    </row>
    <row r="127" s="245" customFormat="true" ht="12.8" hidden="false" customHeight="false" outlineLevel="0" collapsed="false">
      <c r="B127" s="246"/>
      <c r="C127" s="247"/>
      <c r="D127" s="215" t="s">
        <v>208</v>
      </c>
      <c r="E127" s="248"/>
      <c r="F127" s="249" t="s">
        <v>639</v>
      </c>
      <c r="G127" s="247"/>
      <c r="H127" s="250" t="n">
        <v>165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AT127" s="256" t="s">
        <v>208</v>
      </c>
      <c r="AU127" s="256" t="s">
        <v>83</v>
      </c>
      <c r="AV127" s="245" t="s">
        <v>85</v>
      </c>
      <c r="AW127" s="245" t="s">
        <v>31</v>
      </c>
      <c r="AX127" s="245" t="s">
        <v>83</v>
      </c>
      <c r="AY127" s="256" t="s">
        <v>126</v>
      </c>
    </row>
    <row r="128" s="31" customFormat="true" ht="14.4" hidden="false" customHeight="true" outlineLevel="0" collapsed="false">
      <c r="A128" s="24"/>
      <c r="B128" s="25"/>
      <c r="C128" s="202" t="s">
        <v>144</v>
      </c>
      <c r="D128" s="202" t="s">
        <v>127</v>
      </c>
      <c r="E128" s="203" t="s">
        <v>640</v>
      </c>
      <c r="F128" s="204" t="s">
        <v>641</v>
      </c>
      <c r="G128" s="205" t="s">
        <v>266</v>
      </c>
      <c r="H128" s="206" t="n">
        <v>28</v>
      </c>
      <c r="I128" s="207"/>
      <c r="J128" s="208" t="n">
        <f aca="false">ROUND(I128*H128,2)</f>
        <v>0</v>
      </c>
      <c r="K128" s="204" t="s">
        <v>131</v>
      </c>
      <c r="L128" s="30"/>
      <c r="M128" s="209"/>
      <c r="N128" s="210" t="s">
        <v>40</v>
      </c>
      <c r="O128" s="74"/>
      <c r="P128" s="211" t="n">
        <f aca="false">O128*H128</f>
        <v>0</v>
      </c>
      <c r="Q128" s="211" t="n">
        <v>0</v>
      </c>
      <c r="R128" s="211" t="n">
        <f aca="false">Q128*H128</f>
        <v>0</v>
      </c>
      <c r="S128" s="211" t="n">
        <v>0</v>
      </c>
      <c r="T128" s="212" t="n">
        <f aca="false">S128*H128</f>
        <v>0</v>
      </c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R128" s="213" t="s">
        <v>132</v>
      </c>
      <c r="AT128" s="213" t="s">
        <v>127</v>
      </c>
      <c r="AU128" s="213" t="s">
        <v>83</v>
      </c>
      <c r="AY128" s="3" t="s">
        <v>126</v>
      </c>
      <c r="BE128" s="214" t="n">
        <f aca="false">IF(N128="základní",J128,0)</f>
        <v>0</v>
      </c>
      <c r="BF128" s="214" t="n">
        <f aca="false">IF(N128="snížená",J128,0)</f>
        <v>0</v>
      </c>
      <c r="BG128" s="214" t="n">
        <f aca="false">IF(N128="zákl. přenesená",J128,0)</f>
        <v>0</v>
      </c>
      <c r="BH128" s="214" t="n">
        <f aca="false">IF(N128="sníž. přenesená",J128,0)</f>
        <v>0</v>
      </c>
      <c r="BI128" s="214" t="n">
        <f aca="false">IF(N128="nulová",J128,0)</f>
        <v>0</v>
      </c>
      <c r="BJ128" s="3" t="s">
        <v>83</v>
      </c>
      <c r="BK128" s="214" t="n">
        <f aca="false">ROUND(I128*H128,2)</f>
        <v>0</v>
      </c>
      <c r="BL128" s="3" t="s">
        <v>132</v>
      </c>
      <c r="BM128" s="213" t="s">
        <v>642</v>
      </c>
    </row>
    <row r="129" s="31" customFormat="true" ht="12.8" hidden="false" customHeight="false" outlineLevel="0" collapsed="false">
      <c r="A129" s="24"/>
      <c r="B129" s="25"/>
      <c r="C129" s="26"/>
      <c r="D129" s="215" t="s">
        <v>134</v>
      </c>
      <c r="E129" s="26"/>
      <c r="F129" s="216" t="s">
        <v>641</v>
      </c>
      <c r="G129" s="26"/>
      <c r="H129" s="26"/>
      <c r="I129" s="217"/>
      <c r="J129" s="26"/>
      <c r="K129" s="26"/>
      <c r="L129" s="30"/>
      <c r="M129" s="218"/>
      <c r="N129" s="219"/>
      <c r="O129" s="74"/>
      <c r="P129" s="74"/>
      <c r="Q129" s="74"/>
      <c r="R129" s="74"/>
      <c r="S129" s="74"/>
      <c r="T129" s="75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T129" s="3" t="s">
        <v>134</v>
      </c>
      <c r="AU129" s="3" t="s">
        <v>83</v>
      </c>
    </row>
    <row r="130" s="31" customFormat="true" ht="12.8" hidden="false" customHeight="false" outlineLevel="0" collapsed="false">
      <c r="A130" s="24"/>
      <c r="B130" s="25"/>
      <c r="C130" s="26"/>
      <c r="D130" s="215" t="s">
        <v>135</v>
      </c>
      <c r="E130" s="26"/>
      <c r="F130" s="220" t="s">
        <v>643</v>
      </c>
      <c r="G130" s="26"/>
      <c r="H130" s="26"/>
      <c r="I130" s="217"/>
      <c r="J130" s="26"/>
      <c r="K130" s="26"/>
      <c r="L130" s="30"/>
      <c r="M130" s="218"/>
      <c r="N130" s="219"/>
      <c r="O130" s="74"/>
      <c r="P130" s="74"/>
      <c r="Q130" s="74"/>
      <c r="R130" s="74"/>
      <c r="S130" s="74"/>
      <c r="T130" s="75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T130" s="3" t="s">
        <v>135</v>
      </c>
      <c r="AU130" s="3" t="s">
        <v>83</v>
      </c>
    </row>
    <row r="131" s="31" customFormat="true" ht="12.8" hidden="false" customHeight="false" outlineLevel="0" collapsed="false">
      <c r="A131" s="24"/>
      <c r="B131" s="25"/>
      <c r="C131" s="26"/>
      <c r="D131" s="215" t="s">
        <v>137</v>
      </c>
      <c r="E131" s="26"/>
      <c r="F131" s="220" t="s">
        <v>633</v>
      </c>
      <c r="G131" s="26"/>
      <c r="H131" s="26"/>
      <c r="I131" s="217"/>
      <c r="J131" s="26"/>
      <c r="K131" s="26"/>
      <c r="L131" s="30"/>
      <c r="M131" s="218"/>
      <c r="N131" s="219"/>
      <c r="O131" s="74"/>
      <c r="P131" s="74"/>
      <c r="Q131" s="74"/>
      <c r="R131" s="74"/>
      <c r="S131" s="74"/>
      <c r="T131" s="75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T131" s="3" t="s">
        <v>137</v>
      </c>
      <c r="AU131" s="3" t="s">
        <v>83</v>
      </c>
    </row>
    <row r="132" s="31" customFormat="true" ht="14.4" hidden="false" customHeight="true" outlineLevel="0" collapsed="false">
      <c r="A132" s="24"/>
      <c r="B132" s="25"/>
      <c r="C132" s="202" t="s">
        <v>125</v>
      </c>
      <c r="D132" s="202" t="s">
        <v>127</v>
      </c>
      <c r="E132" s="203" t="s">
        <v>644</v>
      </c>
      <c r="F132" s="204" t="s">
        <v>645</v>
      </c>
      <c r="G132" s="205" t="s">
        <v>266</v>
      </c>
      <c r="H132" s="206" t="n">
        <v>270</v>
      </c>
      <c r="I132" s="207"/>
      <c r="J132" s="208" t="n">
        <f aca="false">ROUND(I132*H132,2)</f>
        <v>0</v>
      </c>
      <c r="K132" s="204"/>
      <c r="L132" s="30"/>
      <c r="M132" s="209"/>
      <c r="N132" s="210" t="s">
        <v>40</v>
      </c>
      <c r="O132" s="74"/>
      <c r="P132" s="211" t="n">
        <f aca="false">O132*H132</f>
        <v>0</v>
      </c>
      <c r="Q132" s="211" t="n">
        <v>0</v>
      </c>
      <c r="R132" s="211" t="n">
        <f aca="false">Q132*H132</f>
        <v>0</v>
      </c>
      <c r="S132" s="211" t="n">
        <v>0</v>
      </c>
      <c r="T132" s="212" t="n">
        <f aca="false">S132*H132</f>
        <v>0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R132" s="213" t="s">
        <v>132</v>
      </c>
      <c r="AT132" s="213" t="s">
        <v>127</v>
      </c>
      <c r="AU132" s="213" t="s">
        <v>83</v>
      </c>
      <c r="AY132" s="3" t="s">
        <v>126</v>
      </c>
      <c r="BE132" s="214" t="n">
        <f aca="false">IF(N132="základní",J132,0)</f>
        <v>0</v>
      </c>
      <c r="BF132" s="214" t="n">
        <f aca="false">IF(N132="snížená",J132,0)</f>
        <v>0</v>
      </c>
      <c r="BG132" s="214" t="n">
        <f aca="false">IF(N132="zákl. přenesená",J132,0)</f>
        <v>0</v>
      </c>
      <c r="BH132" s="214" t="n">
        <f aca="false">IF(N132="sníž. přenesená",J132,0)</f>
        <v>0</v>
      </c>
      <c r="BI132" s="214" t="n">
        <f aca="false">IF(N132="nulová",J132,0)</f>
        <v>0</v>
      </c>
      <c r="BJ132" s="3" t="s">
        <v>83</v>
      </c>
      <c r="BK132" s="214" t="n">
        <f aca="false">ROUND(I132*H132,2)</f>
        <v>0</v>
      </c>
      <c r="BL132" s="3" t="s">
        <v>132</v>
      </c>
      <c r="BM132" s="213" t="s">
        <v>646</v>
      </c>
    </row>
    <row r="133" s="31" customFormat="true" ht="12.8" hidden="false" customHeight="false" outlineLevel="0" collapsed="false">
      <c r="A133" s="24"/>
      <c r="B133" s="25"/>
      <c r="C133" s="26"/>
      <c r="D133" s="215" t="s">
        <v>134</v>
      </c>
      <c r="E133" s="26"/>
      <c r="F133" s="216" t="s">
        <v>647</v>
      </c>
      <c r="G133" s="26"/>
      <c r="H133" s="26"/>
      <c r="I133" s="217"/>
      <c r="J133" s="26"/>
      <c r="K133" s="26"/>
      <c r="L133" s="30"/>
      <c r="M133" s="218"/>
      <c r="N133" s="219"/>
      <c r="O133" s="74"/>
      <c r="P133" s="74"/>
      <c r="Q133" s="74"/>
      <c r="R133" s="74"/>
      <c r="S133" s="74"/>
      <c r="T133" s="75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T133" s="3" t="s">
        <v>134</v>
      </c>
      <c r="AU133" s="3" t="s">
        <v>83</v>
      </c>
    </row>
    <row r="134" s="31" customFormat="true" ht="12.8" hidden="false" customHeight="false" outlineLevel="0" collapsed="false">
      <c r="A134" s="24"/>
      <c r="B134" s="25"/>
      <c r="C134" s="26"/>
      <c r="D134" s="215" t="s">
        <v>135</v>
      </c>
      <c r="E134" s="26"/>
      <c r="F134" s="220" t="s">
        <v>643</v>
      </c>
      <c r="G134" s="26"/>
      <c r="H134" s="26"/>
      <c r="I134" s="217"/>
      <c r="J134" s="26"/>
      <c r="K134" s="26"/>
      <c r="L134" s="30"/>
      <c r="M134" s="218"/>
      <c r="N134" s="219"/>
      <c r="O134" s="74"/>
      <c r="P134" s="74"/>
      <c r="Q134" s="74"/>
      <c r="R134" s="74"/>
      <c r="S134" s="74"/>
      <c r="T134" s="75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T134" s="3" t="s">
        <v>135</v>
      </c>
      <c r="AU134" s="3" t="s">
        <v>83</v>
      </c>
    </row>
    <row r="135" s="31" customFormat="true" ht="12.8" hidden="false" customHeight="false" outlineLevel="0" collapsed="false">
      <c r="A135" s="24"/>
      <c r="B135" s="25"/>
      <c r="C135" s="26"/>
      <c r="D135" s="215" t="s">
        <v>137</v>
      </c>
      <c r="E135" s="26"/>
      <c r="F135" s="220" t="s">
        <v>638</v>
      </c>
      <c r="G135" s="26"/>
      <c r="H135" s="26"/>
      <c r="I135" s="217"/>
      <c r="J135" s="26"/>
      <c r="K135" s="26"/>
      <c r="L135" s="30"/>
      <c r="M135" s="218"/>
      <c r="N135" s="219"/>
      <c r="O135" s="74"/>
      <c r="P135" s="74"/>
      <c r="Q135" s="74"/>
      <c r="R135" s="74"/>
      <c r="S135" s="74"/>
      <c r="T135" s="75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T135" s="3" t="s">
        <v>137</v>
      </c>
      <c r="AU135" s="3" t="s">
        <v>83</v>
      </c>
    </row>
    <row r="136" s="245" customFormat="true" ht="12.8" hidden="false" customHeight="false" outlineLevel="0" collapsed="false">
      <c r="B136" s="246"/>
      <c r="C136" s="247"/>
      <c r="D136" s="215" t="s">
        <v>208</v>
      </c>
      <c r="E136" s="248"/>
      <c r="F136" s="249" t="s">
        <v>648</v>
      </c>
      <c r="G136" s="247"/>
      <c r="H136" s="250" t="n">
        <v>270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208</v>
      </c>
      <c r="AU136" s="256" t="s">
        <v>83</v>
      </c>
      <c r="AV136" s="245" t="s">
        <v>85</v>
      </c>
      <c r="AW136" s="245" t="s">
        <v>31</v>
      </c>
      <c r="AX136" s="245" t="s">
        <v>83</v>
      </c>
      <c r="AY136" s="256" t="s">
        <v>126</v>
      </c>
    </row>
    <row r="137" s="31" customFormat="true" ht="14.4" hidden="false" customHeight="true" outlineLevel="0" collapsed="false">
      <c r="A137" s="24"/>
      <c r="B137" s="25"/>
      <c r="C137" s="202" t="s">
        <v>160</v>
      </c>
      <c r="D137" s="202" t="s">
        <v>127</v>
      </c>
      <c r="E137" s="203" t="s">
        <v>649</v>
      </c>
      <c r="F137" s="204" t="s">
        <v>650</v>
      </c>
      <c r="G137" s="205" t="s">
        <v>651</v>
      </c>
      <c r="H137" s="206" t="n">
        <v>560</v>
      </c>
      <c r="I137" s="207"/>
      <c r="J137" s="208" t="n">
        <f aca="false">ROUND(I137*H137,2)</f>
        <v>0</v>
      </c>
      <c r="K137" s="204" t="s">
        <v>131</v>
      </c>
      <c r="L137" s="30"/>
      <c r="M137" s="209"/>
      <c r="N137" s="210" t="s">
        <v>40</v>
      </c>
      <c r="O137" s="74"/>
      <c r="P137" s="211" t="n">
        <f aca="false">O137*H137</f>
        <v>0</v>
      </c>
      <c r="Q137" s="211" t="n">
        <v>0</v>
      </c>
      <c r="R137" s="211" t="n">
        <f aca="false">Q137*H137</f>
        <v>0</v>
      </c>
      <c r="S137" s="211" t="n">
        <v>0</v>
      </c>
      <c r="T137" s="212" t="n">
        <f aca="false">S137*H137</f>
        <v>0</v>
      </c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R137" s="213" t="s">
        <v>132</v>
      </c>
      <c r="AT137" s="213" t="s">
        <v>127</v>
      </c>
      <c r="AU137" s="213" t="s">
        <v>83</v>
      </c>
      <c r="AY137" s="3" t="s">
        <v>126</v>
      </c>
      <c r="BE137" s="214" t="n">
        <f aca="false">IF(N137="základní",J137,0)</f>
        <v>0</v>
      </c>
      <c r="BF137" s="214" t="n">
        <f aca="false">IF(N137="snížená",J137,0)</f>
        <v>0</v>
      </c>
      <c r="BG137" s="214" t="n">
        <f aca="false">IF(N137="zákl. přenesená",J137,0)</f>
        <v>0</v>
      </c>
      <c r="BH137" s="214" t="n">
        <f aca="false">IF(N137="sníž. přenesená",J137,0)</f>
        <v>0</v>
      </c>
      <c r="BI137" s="214" t="n">
        <f aca="false">IF(N137="nulová",J137,0)</f>
        <v>0</v>
      </c>
      <c r="BJ137" s="3" t="s">
        <v>83</v>
      </c>
      <c r="BK137" s="214" t="n">
        <f aca="false">ROUND(I137*H137,2)</f>
        <v>0</v>
      </c>
      <c r="BL137" s="3" t="s">
        <v>132</v>
      </c>
      <c r="BM137" s="213" t="s">
        <v>652</v>
      </c>
    </row>
    <row r="138" s="31" customFormat="true" ht="12.8" hidden="false" customHeight="false" outlineLevel="0" collapsed="false">
      <c r="A138" s="24"/>
      <c r="B138" s="25"/>
      <c r="C138" s="26"/>
      <c r="D138" s="215" t="s">
        <v>134</v>
      </c>
      <c r="E138" s="26"/>
      <c r="F138" s="216" t="s">
        <v>650</v>
      </c>
      <c r="G138" s="26"/>
      <c r="H138" s="26"/>
      <c r="I138" s="217"/>
      <c r="J138" s="26"/>
      <c r="K138" s="26"/>
      <c r="L138" s="30"/>
      <c r="M138" s="218"/>
      <c r="N138" s="219"/>
      <c r="O138" s="74"/>
      <c r="P138" s="74"/>
      <c r="Q138" s="74"/>
      <c r="R138" s="74"/>
      <c r="S138" s="74"/>
      <c r="T138" s="75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T138" s="3" t="s">
        <v>134</v>
      </c>
      <c r="AU138" s="3" t="s">
        <v>83</v>
      </c>
    </row>
    <row r="139" s="31" customFormat="true" ht="12.8" hidden="false" customHeight="false" outlineLevel="0" collapsed="false">
      <c r="A139" s="24"/>
      <c r="B139" s="25"/>
      <c r="C139" s="26"/>
      <c r="D139" s="215" t="s">
        <v>135</v>
      </c>
      <c r="E139" s="26"/>
      <c r="F139" s="220" t="s">
        <v>653</v>
      </c>
      <c r="G139" s="26"/>
      <c r="H139" s="26"/>
      <c r="I139" s="217"/>
      <c r="J139" s="26"/>
      <c r="K139" s="26"/>
      <c r="L139" s="30"/>
      <c r="M139" s="218"/>
      <c r="N139" s="219"/>
      <c r="O139" s="74"/>
      <c r="P139" s="74"/>
      <c r="Q139" s="74"/>
      <c r="R139" s="74"/>
      <c r="S139" s="74"/>
      <c r="T139" s="75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T139" s="3" t="s">
        <v>135</v>
      </c>
      <c r="AU139" s="3" t="s">
        <v>83</v>
      </c>
    </row>
    <row r="140" s="31" customFormat="true" ht="12.8" hidden="false" customHeight="false" outlineLevel="0" collapsed="false">
      <c r="A140" s="24"/>
      <c r="B140" s="25"/>
      <c r="C140" s="26"/>
      <c r="D140" s="215" t="s">
        <v>137</v>
      </c>
      <c r="E140" s="26"/>
      <c r="F140" s="220" t="s">
        <v>633</v>
      </c>
      <c r="G140" s="26"/>
      <c r="H140" s="26"/>
      <c r="I140" s="217"/>
      <c r="J140" s="26"/>
      <c r="K140" s="26"/>
      <c r="L140" s="30"/>
      <c r="M140" s="218"/>
      <c r="N140" s="219"/>
      <c r="O140" s="74"/>
      <c r="P140" s="74"/>
      <c r="Q140" s="74"/>
      <c r="R140" s="74"/>
      <c r="S140" s="74"/>
      <c r="T140" s="75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T140" s="3" t="s">
        <v>137</v>
      </c>
      <c r="AU140" s="3" t="s">
        <v>83</v>
      </c>
    </row>
    <row r="141" s="245" customFormat="true" ht="12.8" hidden="false" customHeight="false" outlineLevel="0" collapsed="false">
      <c r="B141" s="246"/>
      <c r="C141" s="247"/>
      <c r="D141" s="215" t="s">
        <v>208</v>
      </c>
      <c r="E141" s="247"/>
      <c r="F141" s="249" t="s">
        <v>654</v>
      </c>
      <c r="G141" s="247"/>
      <c r="H141" s="250" t="n">
        <v>560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208</v>
      </c>
      <c r="AU141" s="256" t="s">
        <v>83</v>
      </c>
      <c r="AV141" s="245" t="s">
        <v>85</v>
      </c>
      <c r="AW141" s="245" t="s">
        <v>3</v>
      </c>
      <c r="AX141" s="245" t="s">
        <v>83</v>
      </c>
      <c r="AY141" s="256" t="s">
        <v>126</v>
      </c>
    </row>
    <row r="142" s="31" customFormat="true" ht="14.4" hidden="false" customHeight="true" outlineLevel="0" collapsed="false">
      <c r="A142" s="24"/>
      <c r="B142" s="25"/>
      <c r="C142" s="202" t="s">
        <v>154</v>
      </c>
      <c r="D142" s="202" t="s">
        <v>127</v>
      </c>
      <c r="E142" s="203" t="s">
        <v>655</v>
      </c>
      <c r="F142" s="204" t="s">
        <v>656</v>
      </c>
      <c r="G142" s="205" t="s">
        <v>176</v>
      </c>
      <c r="H142" s="206" t="n">
        <v>45</v>
      </c>
      <c r="I142" s="207"/>
      <c r="J142" s="208" t="n">
        <f aca="false">ROUND(I142*H142,2)</f>
        <v>0</v>
      </c>
      <c r="K142" s="204" t="s">
        <v>131</v>
      </c>
      <c r="L142" s="30"/>
      <c r="M142" s="209"/>
      <c r="N142" s="210" t="s">
        <v>40</v>
      </c>
      <c r="O142" s="74"/>
      <c r="P142" s="211" t="n">
        <f aca="false">O142*H142</f>
        <v>0</v>
      </c>
      <c r="Q142" s="211" t="n">
        <v>0</v>
      </c>
      <c r="R142" s="211" t="n">
        <f aca="false">Q142*H142</f>
        <v>0</v>
      </c>
      <c r="S142" s="211" t="n">
        <v>0</v>
      </c>
      <c r="T142" s="212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13" t="s">
        <v>125</v>
      </c>
      <c r="AT142" s="213" t="s">
        <v>127</v>
      </c>
      <c r="AU142" s="213" t="s">
        <v>83</v>
      </c>
      <c r="AY142" s="3" t="s">
        <v>126</v>
      </c>
      <c r="BE142" s="214" t="n">
        <f aca="false">IF(N142="základní",J142,0)</f>
        <v>0</v>
      </c>
      <c r="BF142" s="214" t="n">
        <f aca="false">IF(N142="snížená",J142,0)</f>
        <v>0</v>
      </c>
      <c r="BG142" s="214" t="n">
        <f aca="false">IF(N142="zákl. přenesená",J142,0)</f>
        <v>0</v>
      </c>
      <c r="BH142" s="214" t="n">
        <f aca="false">IF(N142="sníž. přenesená",J142,0)</f>
        <v>0</v>
      </c>
      <c r="BI142" s="214" t="n">
        <f aca="false">IF(N142="nulová",J142,0)</f>
        <v>0</v>
      </c>
      <c r="BJ142" s="3" t="s">
        <v>83</v>
      </c>
      <c r="BK142" s="214" t="n">
        <f aca="false">ROUND(I142*H142,2)</f>
        <v>0</v>
      </c>
      <c r="BL142" s="3" t="s">
        <v>125</v>
      </c>
      <c r="BM142" s="213" t="s">
        <v>657</v>
      </c>
    </row>
    <row r="143" s="31" customFormat="true" ht="12.8" hidden="false" customHeight="false" outlineLevel="0" collapsed="false">
      <c r="A143" s="24"/>
      <c r="B143" s="25"/>
      <c r="C143" s="26"/>
      <c r="D143" s="215" t="s">
        <v>134</v>
      </c>
      <c r="E143" s="26"/>
      <c r="F143" s="216" t="s">
        <v>656</v>
      </c>
      <c r="G143" s="26"/>
      <c r="H143" s="26"/>
      <c r="I143" s="217"/>
      <c r="J143" s="26"/>
      <c r="K143" s="26"/>
      <c r="L143" s="30"/>
      <c r="M143" s="218"/>
      <c r="N143" s="219"/>
      <c r="O143" s="74"/>
      <c r="P143" s="74"/>
      <c r="Q143" s="74"/>
      <c r="R143" s="74"/>
      <c r="S143" s="74"/>
      <c r="T143" s="75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T143" s="3" t="s">
        <v>134</v>
      </c>
      <c r="AU143" s="3" t="s">
        <v>83</v>
      </c>
    </row>
    <row r="144" s="31" customFormat="true" ht="12.8" hidden="false" customHeight="false" outlineLevel="0" collapsed="false">
      <c r="A144" s="24"/>
      <c r="B144" s="25"/>
      <c r="C144" s="26"/>
      <c r="D144" s="215" t="s">
        <v>135</v>
      </c>
      <c r="E144" s="26"/>
      <c r="F144" s="220" t="s">
        <v>658</v>
      </c>
      <c r="G144" s="26"/>
      <c r="H144" s="26"/>
      <c r="I144" s="217"/>
      <c r="J144" s="26"/>
      <c r="K144" s="26"/>
      <c r="L144" s="30"/>
      <c r="M144" s="218"/>
      <c r="N144" s="219"/>
      <c r="O144" s="74"/>
      <c r="P144" s="74"/>
      <c r="Q144" s="74"/>
      <c r="R144" s="74"/>
      <c r="S144" s="74"/>
      <c r="T144" s="75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T144" s="3" t="s">
        <v>135</v>
      </c>
      <c r="AU144" s="3" t="s">
        <v>83</v>
      </c>
    </row>
    <row r="145" s="31" customFormat="true" ht="12.8" hidden="false" customHeight="false" outlineLevel="0" collapsed="false">
      <c r="A145" s="24"/>
      <c r="B145" s="25"/>
      <c r="C145" s="26"/>
      <c r="D145" s="215" t="s">
        <v>137</v>
      </c>
      <c r="E145" s="26"/>
      <c r="F145" s="220" t="s">
        <v>659</v>
      </c>
      <c r="G145" s="26"/>
      <c r="H145" s="26"/>
      <c r="I145" s="217"/>
      <c r="J145" s="26"/>
      <c r="K145" s="26"/>
      <c r="L145" s="30"/>
      <c r="M145" s="218"/>
      <c r="N145" s="219"/>
      <c r="O145" s="74"/>
      <c r="P145" s="74"/>
      <c r="Q145" s="74"/>
      <c r="R145" s="74"/>
      <c r="S145" s="74"/>
      <c r="T145" s="7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T145" s="3" t="s">
        <v>137</v>
      </c>
      <c r="AU145" s="3" t="s">
        <v>83</v>
      </c>
    </row>
    <row r="146" s="245" customFormat="true" ht="12.8" hidden="false" customHeight="false" outlineLevel="0" collapsed="false">
      <c r="B146" s="246"/>
      <c r="C146" s="247"/>
      <c r="D146" s="215" t="s">
        <v>208</v>
      </c>
      <c r="E146" s="248"/>
      <c r="F146" s="249" t="s">
        <v>660</v>
      </c>
      <c r="G146" s="247"/>
      <c r="H146" s="250" t="n">
        <v>45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208</v>
      </c>
      <c r="AU146" s="256" t="s">
        <v>83</v>
      </c>
      <c r="AV146" s="245" t="s">
        <v>85</v>
      </c>
      <c r="AW146" s="245" t="s">
        <v>31</v>
      </c>
      <c r="AX146" s="245" t="s">
        <v>83</v>
      </c>
      <c r="AY146" s="256" t="s">
        <v>126</v>
      </c>
    </row>
    <row r="147" s="31" customFormat="true" ht="14.4" hidden="false" customHeight="true" outlineLevel="0" collapsed="false">
      <c r="A147" s="24"/>
      <c r="B147" s="25"/>
      <c r="C147" s="202" t="s">
        <v>166</v>
      </c>
      <c r="D147" s="202" t="s">
        <v>127</v>
      </c>
      <c r="E147" s="203" t="s">
        <v>661</v>
      </c>
      <c r="F147" s="204" t="s">
        <v>662</v>
      </c>
      <c r="G147" s="205" t="s">
        <v>176</v>
      </c>
      <c r="H147" s="206" t="n">
        <v>45</v>
      </c>
      <c r="I147" s="207"/>
      <c r="J147" s="208" t="n">
        <f aca="false">ROUND(I147*H147,2)</f>
        <v>0</v>
      </c>
      <c r="K147" s="204" t="s">
        <v>131</v>
      </c>
      <c r="L147" s="30"/>
      <c r="M147" s="209"/>
      <c r="N147" s="210" t="s">
        <v>40</v>
      </c>
      <c r="O147" s="74"/>
      <c r="P147" s="211" t="n">
        <f aca="false">O147*H147</f>
        <v>0</v>
      </c>
      <c r="Q147" s="211" t="n">
        <v>0</v>
      </c>
      <c r="R147" s="211" t="n">
        <f aca="false">Q147*H147</f>
        <v>0</v>
      </c>
      <c r="S147" s="211" t="n">
        <v>0</v>
      </c>
      <c r="T147" s="212" t="n">
        <f aca="false">S147*H147</f>
        <v>0</v>
      </c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R147" s="213" t="s">
        <v>125</v>
      </c>
      <c r="AT147" s="213" t="s">
        <v>127</v>
      </c>
      <c r="AU147" s="213" t="s">
        <v>83</v>
      </c>
      <c r="AY147" s="3" t="s">
        <v>126</v>
      </c>
      <c r="BE147" s="214" t="n">
        <f aca="false">IF(N147="základní",J147,0)</f>
        <v>0</v>
      </c>
      <c r="BF147" s="214" t="n">
        <f aca="false">IF(N147="snížená",J147,0)</f>
        <v>0</v>
      </c>
      <c r="BG147" s="214" t="n">
        <f aca="false">IF(N147="zákl. přenesená",J147,0)</f>
        <v>0</v>
      </c>
      <c r="BH147" s="214" t="n">
        <f aca="false">IF(N147="sníž. přenesená",J147,0)</f>
        <v>0</v>
      </c>
      <c r="BI147" s="214" t="n">
        <f aca="false">IF(N147="nulová",J147,0)</f>
        <v>0</v>
      </c>
      <c r="BJ147" s="3" t="s">
        <v>83</v>
      </c>
      <c r="BK147" s="214" t="n">
        <f aca="false">ROUND(I147*H147,2)</f>
        <v>0</v>
      </c>
      <c r="BL147" s="3" t="s">
        <v>125</v>
      </c>
      <c r="BM147" s="213" t="s">
        <v>663</v>
      </c>
    </row>
    <row r="148" s="31" customFormat="true" ht="12.8" hidden="false" customHeight="false" outlineLevel="0" collapsed="false">
      <c r="A148" s="24"/>
      <c r="B148" s="25"/>
      <c r="C148" s="26"/>
      <c r="D148" s="215" t="s">
        <v>134</v>
      </c>
      <c r="E148" s="26"/>
      <c r="F148" s="216" t="s">
        <v>662</v>
      </c>
      <c r="G148" s="26"/>
      <c r="H148" s="26"/>
      <c r="I148" s="217"/>
      <c r="J148" s="26"/>
      <c r="K148" s="26"/>
      <c r="L148" s="30"/>
      <c r="M148" s="218"/>
      <c r="N148" s="219"/>
      <c r="O148" s="74"/>
      <c r="P148" s="74"/>
      <c r="Q148" s="74"/>
      <c r="R148" s="74"/>
      <c r="S148" s="74"/>
      <c r="T148" s="75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T148" s="3" t="s">
        <v>134</v>
      </c>
      <c r="AU148" s="3" t="s">
        <v>83</v>
      </c>
    </row>
    <row r="149" s="31" customFormat="true" ht="12.8" hidden="false" customHeight="false" outlineLevel="0" collapsed="false">
      <c r="A149" s="24"/>
      <c r="B149" s="25"/>
      <c r="C149" s="26"/>
      <c r="D149" s="215" t="s">
        <v>135</v>
      </c>
      <c r="E149" s="26"/>
      <c r="F149" s="220" t="s">
        <v>664</v>
      </c>
      <c r="G149" s="26"/>
      <c r="H149" s="26"/>
      <c r="I149" s="217"/>
      <c r="J149" s="26"/>
      <c r="K149" s="26"/>
      <c r="L149" s="30"/>
      <c r="M149" s="218"/>
      <c r="N149" s="219"/>
      <c r="O149" s="74"/>
      <c r="P149" s="74"/>
      <c r="Q149" s="74"/>
      <c r="R149" s="74"/>
      <c r="S149" s="74"/>
      <c r="T149" s="75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T149" s="3" t="s">
        <v>135</v>
      </c>
      <c r="AU149" s="3" t="s">
        <v>83</v>
      </c>
    </row>
    <row r="150" s="31" customFormat="true" ht="12.8" hidden="false" customHeight="false" outlineLevel="0" collapsed="false">
      <c r="A150" s="24"/>
      <c r="B150" s="25"/>
      <c r="C150" s="26"/>
      <c r="D150" s="215" t="s">
        <v>137</v>
      </c>
      <c r="E150" s="26"/>
      <c r="F150" s="220" t="s">
        <v>659</v>
      </c>
      <c r="G150" s="26"/>
      <c r="H150" s="26"/>
      <c r="I150" s="217"/>
      <c r="J150" s="26"/>
      <c r="K150" s="26"/>
      <c r="L150" s="30"/>
      <c r="M150" s="218"/>
      <c r="N150" s="219"/>
      <c r="O150" s="74"/>
      <c r="P150" s="74"/>
      <c r="Q150" s="74"/>
      <c r="R150" s="74"/>
      <c r="S150" s="74"/>
      <c r="T150" s="75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T150" s="3" t="s">
        <v>137</v>
      </c>
      <c r="AU150" s="3" t="s">
        <v>83</v>
      </c>
    </row>
    <row r="151" s="31" customFormat="true" ht="24.15" hidden="false" customHeight="true" outlineLevel="0" collapsed="false">
      <c r="A151" s="24"/>
      <c r="B151" s="25"/>
      <c r="C151" s="202" t="s">
        <v>173</v>
      </c>
      <c r="D151" s="202" t="s">
        <v>127</v>
      </c>
      <c r="E151" s="203" t="s">
        <v>665</v>
      </c>
      <c r="F151" s="204" t="s">
        <v>666</v>
      </c>
      <c r="G151" s="205" t="s">
        <v>667</v>
      </c>
      <c r="H151" s="206" t="n">
        <v>1800</v>
      </c>
      <c r="I151" s="207"/>
      <c r="J151" s="208" t="n">
        <f aca="false">ROUND(I151*H151,2)</f>
        <v>0</v>
      </c>
      <c r="K151" s="204" t="s">
        <v>131</v>
      </c>
      <c r="L151" s="30"/>
      <c r="M151" s="209"/>
      <c r="N151" s="210" t="s">
        <v>40</v>
      </c>
      <c r="O151" s="74"/>
      <c r="P151" s="211" t="n">
        <f aca="false">O151*H151</f>
        <v>0</v>
      </c>
      <c r="Q151" s="211" t="n">
        <v>0</v>
      </c>
      <c r="R151" s="211" t="n">
        <f aca="false">Q151*H151</f>
        <v>0</v>
      </c>
      <c r="S151" s="211" t="n">
        <v>0</v>
      </c>
      <c r="T151" s="212" t="n">
        <f aca="false">S151*H151</f>
        <v>0</v>
      </c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R151" s="213" t="s">
        <v>125</v>
      </c>
      <c r="AT151" s="213" t="s">
        <v>127</v>
      </c>
      <c r="AU151" s="213" t="s">
        <v>83</v>
      </c>
      <c r="AY151" s="3" t="s">
        <v>126</v>
      </c>
      <c r="BE151" s="214" t="n">
        <f aca="false">IF(N151="základní",J151,0)</f>
        <v>0</v>
      </c>
      <c r="BF151" s="214" t="n">
        <f aca="false">IF(N151="snížená",J151,0)</f>
        <v>0</v>
      </c>
      <c r="BG151" s="214" t="n">
        <f aca="false">IF(N151="zákl. přenesená",J151,0)</f>
        <v>0</v>
      </c>
      <c r="BH151" s="214" t="n">
        <f aca="false">IF(N151="sníž. přenesená",J151,0)</f>
        <v>0</v>
      </c>
      <c r="BI151" s="214" t="n">
        <f aca="false">IF(N151="nulová",J151,0)</f>
        <v>0</v>
      </c>
      <c r="BJ151" s="3" t="s">
        <v>83</v>
      </c>
      <c r="BK151" s="214" t="n">
        <f aca="false">ROUND(I151*H151,2)</f>
        <v>0</v>
      </c>
      <c r="BL151" s="3" t="s">
        <v>125</v>
      </c>
      <c r="BM151" s="213" t="s">
        <v>668</v>
      </c>
    </row>
    <row r="152" s="31" customFormat="true" ht="12.8" hidden="false" customHeight="false" outlineLevel="0" collapsed="false">
      <c r="A152" s="24"/>
      <c r="B152" s="25"/>
      <c r="C152" s="26"/>
      <c r="D152" s="215" t="s">
        <v>134</v>
      </c>
      <c r="E152" s="26"/>
      <c r="F152" s="216" t="s">
        <v>666</v>
      </c>
      <c r="G152" s="26"/>
      <c r="H152" s="26"/>
      <c r="I152" s="217"/>
      <c r="J152" s="26"/>
      <c r="K152" s="26"/>
      <c r="L152" s="30"/>
      <c r="M152" s="218"/>
      <c r="N152" s="219"/>
      <c r="O152" s="74"/>
      <c r="P152" s="74"/>
      <c r="Q152" s="74"/>
      <c r="R152" s="74"/>
      <c r="S152" s="74"/>
      <c r="T152" s="75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T152" s="3" t="s">
        <v>134</v>
      </c>
      <c r="AU152" s="3" t="s">
        <v>83</v>
      </c>
    </row>
    <row r="153" s="31" customFormat="true" ht="12.8" hidden="false" customHeight="false" outlineLevel="0" collapsed="false">
      <c r="A153" s="24"/>
      <c r="B153" s="25"/>
      <c r="C153" s="26"/>
      <c r="D153" s="215" t="s">
        <v>135</v>
      </c>
      <c r="E153" s="26"/>
      <c r="F153" s="220" t="s">
        <v>669</v>
      </c>
      <c r="G153" s="26"/>
      <c r="H153" s="26"/>
      <c r="I153" s="217"/>
      <c r="J153" s="26"/>
      <c r="K153" s="26"/>
      <c r="L153" s="30"/>
      <c r="M153" s="218"/>
      <c r="N153" s="219"/>
      <c r="O153" s="74"/>
      <c r="P153" s="74"/>
      <c r="Q153" s="74"/>
      <c r="R153" s="74"/>
      <c r="S153" s="74"/>
      <c r="T153" s="75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T153" s="3" t="s">
        <v>135</v>
      </c>
      <c r="AU153" s="3" t="s">
        <v>83</v>
      </c>
    </row>
    <row r="154" s="31" customFormat="true" ht="12.8" hidden="false" customHeight="false" outlineLevel="0" collapsed="false">
      <c r="A154" s="24"/>
      <c r="B154" s="25"/>
      <c r="C154" s="26"/>
      <c r="D154" s="215" t="s">
        <v>137</v>
      </c>
      <c r="E154" s="26"/>
      <c r="F154" s="220" t="s">
        <v>659</v>
      </c>
      <c r="G154" s="26"/>
      <c r="H154" s="26"/>
      <c r="I154" s="217"/>
      <c r="J154" s="26"/>
      <c r="K154" s="26"/>
      <c r="L154" s="30"/>
      <c r="M154" s="218"/>
      <c r="N154" s="219"/>
      <c r="O154" s="74"/>
      <c r="P154" s="74"/>
      <c r="Q154" s="74"/>
      <c r="R154" s="74"/>
      <c r="S154" s="74"/>
      <c r="T154" s="75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T154" s="3" t="s">
        <v>137</v>
      </c>
      <c r="AU154" s="3" t="s">
        <v>83</v>
      </c>
    </row>
    <row r="155" s="245" customFormat="true" ht="12.8" hidden="false" customHeight="false" outlineLevel="0" collapsed="false">
      <c r="B155" s="246"/>
      <c r="C155" s="247"/>
      <c r="D155" s="215" t="s">
        <v>208</v>
      </c>
      <c r="E155" s="248"/>
      <c r="F155" s="249" t="s">
        <v>670</v>
      </c>
      <c r="G155" s="247"/>
      <c r="H155" s="250" t="n">
        <v>1800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208</v>
      </c>
      <c r="AU155" s="256" t="s">
        <v>83</v>
      </c>
      <c r="AV155" s="245" t="s">
        <v>85</v>
      </c>
      <c r="AW155" s="245" t="s">
        <v>31</v>
      </c>
      <c r="AX155" s="245" t="s">
        <v>83</v>
      </c>
      <c r="AY155" s="256" t="s">
        <v>126</v>
      </c>
    </row>
    <row r="156" s="31" customFormat="true" ht="14.4" hidden="false" customHeight="true" outlineLevel="0" collapsed="false">
      <c r="A156" s="24"/>
      <c r="B156" s="25"/>
      <c r="C156" s="202" t="s">
        <v>180</v>
      </c>
      <c r="D156" s="202" t="s">
        <v>127</v>
      </c>
      <c r="E156" s="203" t="s">
        <v>671</v>
      </c>
      <c r="F156" s="204" t="s">
        <v>672</v>
      </c>
      <c r="G156" s="205" t="s">
        <v>176</v>
      </c>
      <c r="H156" s="206" t="n">
        <v>33</v>
      </c>
      <c r="I156" s="207"/>
      <c r="J156" s="208" t="n">
        <f aca="false">ROUND(I156*H156,2)</f>
        <v>0</v>
      </c>
      <c r="K156" s="204" t="s">
        <v>131</v>
      </c>
      <c r="L156" s="30"/>
      <c r="M156" s="209"/>
      <c r="N156" s="210" t="s">
        <v>40</v>
      </c>
      <c r="O156" s="74"/>
      <c r="P156" s="211" t="n">
        <f aca="false">O156*H156</f>
        <v>0</v>
      </c>
      <c r="Q156" s="211" t="n">
        <v>0</v>
      </c>
      <c r="R156" s="211" t="n">
        <f aca="false">Q156*H156</f>
        <v>0</v>
      </c>
      <c r="S156" s="211" t="n">
        <v>0</v>
      </c>
      <c r="T156" s="212" t="n">
        <f aca="false">S156*H156</f>
        <v>0</v>
      </c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R156" s="213" t="s">
        <v>125</v>
      </c>
      <c r="AT156" s="213" t="s">
        <v>127</v>
      </c>
      <c r="AU156" s="213" t="s">
        <v>83</v>
      </c>
      <c r="AY156" s="3" t="s">
        <v>126</v>
      </c>
      <c r="BE156" s="214" t="n">
        <f aca="false">IF(N156="základní",J156,0)</f>
        <v>0</v>
      </c>
      <c r="BF156" s="214" t="n">
        <f aca="false">IF(N156="snížená",J156,0)</f>
        <v>0</v>
      </c>
      <c r="BG156" s="214" t="n">
        <f aca="false">IF(N156="zákl. přenesená",J156,0)</f>
        <v>0</v>
      </c>
      <c r="BH156" s="214" t="n">
        <f aca="false">IF(N156="sníž. přenesená",J156,0)</f>
        <v>0</v>
      </c>
      <c r="BI156" s="214" t="n">
        <f aca="false">IF(N156="nulová",J156,0)</f>
        <v>0</v>
      </c>
      <c r="BJ156" s="3" t="s">
        <v>83</v>
      </c>
      <c r="BK156" s="214" t="n">
        <f aca="false">ROUND(I156*H156,2)</f>
        <v>0</v>
      </c>
      <c r="BL156" s="3" t="s">
        <v>125</v>
      </c>
      <c r="BM156" s="213" t="s">
        <v>673</v>
      </c>
    </row>
    <row r="157" s="31" customFormat="true" ht="12.8" hidden="false" customHeight="false" outlineLevel="0" collapsed="false">
      <c r="A157" s="24"/>
      <c r="B157" s="25"/>
      <c r="C157" s="26"/>
      <c r="D157" s="215" t="s">
        <v>134</v>
      </c>
      <c r="E157" s="26"/>
      <c r="F157" s="216" t="s">
        <v>672</v>
      </c>
      <c r="G157" s="26"/>
      <c r="H157" s="26"/>
      <c r="I157" s="217"/>
      <c r="J157" s="26"/>
      <c r="K157" s="26"/>
      <c r="L157" s="30"/>
      <c r="M157" s="218"/>
      <c r="N157" s="219"/>
      <c r="O157" s="74"/>
      <c r="P157" s="74"/>
      <c r="Q157" s="74"/>
      <c r="R157" s="74"/>
      <c r="S157" s="74"/>
      <c r="T157" s="75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T157" s="3" t="s">
        <v>134</v>
      </c>
      <c r="AU157" s="3" t="s">
        <v>83</v>
      </c>
    </row>
    <row r="158" s="31" customFormat="true" ht="12.8" hidden="false" customHeight="false" outlineLevel="0" collapsed="false">
      <c r="A158" s="24"/>
      <c r="B158" s="25"/>
      <c r="C158" s="26"/>
      <c r="D158" s="215" t="s">
        <v>135</v>
      </c>
      <c r="E158" s="26"/>
      <c r="F158" s="220" t="s">
        <v>674</v>
      </c>
      <c r="G158" s="26"/>
      <c r="H158" s="26"/>
      <c r="I158" s="217"/>
      <c r="J158" s="26"/>
      <c r="K158" s="26"/>
      <c r="L158" s="30"/>
      <c r="M158" s="218"/>
      <c r="N158" s="219"/>
      <c r="O158" s="74"/>
      <c r="P158" s="74"/>
      <c r="Q158" s="74"/>
      <c r="R158" s="74"/>
      <c r="S158" s="74"/>
      <c r="T158" s="75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T158" s="3" t="s">
        <v>135</v>
      </c>
      <c r="AU158" s="3" t="s">
        <v>83</v>
      </c>
    </row>
    <row r="159" s="31" customFormat="true" ht="12.8" hidden="false" customHeight="false" outlineLevel="0" collapsed="false">
      <c r="A159" s="24"/>
      <c r="B159" s="25"/>
      <c r="C159" s="26"/>
      <c r="D159" s="215" t="s">
        <v>137</v>
      </c>
      <c r="E159" s="26"/>
      <c r="F159" s="220" t="s">
        <v>675</v>
      </c>
      <c r="G159" s="26"/>
      <c r="H159" s="26"/>
      <c r="I159" s="217"/>
      <c r="J159" s="26"/>
      <c r="K159" s="26"/>
      <c r="L159" s="30"/>
      <c r="M159" s="218"/>
      <c r="N159" s="219"/>
      <c r="O159" s="74"/>
      <c r="P159" s="74"/>
      <c r="Q159" s="74"/>
      <c r="R159" s="74"/>
      <c r="S159" s="74"/>
      <c r="T159" s="75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T159" s="3" t="s">
        <v>137</v>
      </c>
      <c r="AU159" s="3" t="s">
        <v>83</v>
      </c>
    </row>
    <row r="160" s="245" customFormat="true" ht="12.8" hidden="false" customHeight="false" outlineLevel="0" collapsed="false">
      <c r="B160" s="246"/>
      <c r="C160" s="247"/>
      <c r="D160" s="215" t="s">
        <v>208</v>
      </c>
      <c r="E160" s="248"/>
      <c r="F160" s="249" t="s">
        <v>676</v>
      </c>
      <c r="G160" s="247"/>
      <c r="H160" s="250" t="n">
        <v>33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208</v>
      </c>
      <c r="AU160" s="256" t="s">
        <v>83</v>
      </c>
      <c r="AV160" s="245" t="s">
        <v>85</v>
      </c>
      <c r="AW160" s="245" t="s">
        <v>31</v>
      </c>
      <c r="AX160" s="245" t="s">
        <v>83</v>
      </c>
      <c r="AY160" s="256" t="s">
        <v>126</v>
      </c>
    </row>
    <row r="161" s="31" customFormat="true" ht="14.4" hidden="false" customHeight="true" outlineLevel="0" collapsed="false">
      <c r="A161" s="24"/>
      <c r="B161" s="25"/>
      <c r="C161" s="202" t="s">
        <v>250</v>
      </c>
      <c r="D161" s="202" t="s">
        <v>127</v>
      </c>
      <c r="E161" s="203" t="s">
        <v>677</v>
      </c>
      <c r="F161" s="204" t="s">
        <v>678</v>
      </c>
      <c r="G161" s="205" t="s">
        <v>176</v>
      </c>
      <c r="H161" s="206" t="n">
        <v>33</v>
      </c>
      <c r="I161" s="207"/>
      <c r="J161" s="208" t="n">
        <f aca="false">ROUND(I161*H161,2)</f>
        <v>0</v>
      </c>
      <c r="K161" s="204" t="s">
        <v>131</v>
      </c>
      <c r="L161" s="30"/>
      <c r="M161" s="209"/>
      <c r="N161" s="210" t="s">
        <v>40</v>
      </c>
      <c r="O161" s="74"/>
      <c r="P161" s="211" t="n">
        <f aca="false">O161*H161</f>
        <v>0</v>
      </c>
      <c r="Q161" s="211" t="n">
        <v>0</v>
      </c>
      <c r="R161" s="211" t="n">
        <f aca="false">Q161*H161</f>
        <v>0</v>
      </c>
      <c r="S161" s="211" t="n">
        <v>0</v>
      </c>
      <c r="T161" s="212" t="n">
        <f aca="false">S161*H161</f>
        <v>0</v>
      </c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R161" s="213" t="s">
        <v>125</v>
      </c>
      <c r="AT161" s="213" t="s">
        <v>127</v>
      </c>
      <c r="AU161" s="213" t="s">
        <v>83</v>
      </c>
      <c r="AY161" s="3" t="s">
        <v>126</v>
      </c>
      <c r="BE161" s="214" t="n">
        <f aca="false">IF(N161="základní",J161,0)</f>
        <v>0</v>
      </c>
      <c r="BF161" s="214" t="n">
        <f aca="false">IF(N161="snížená",J161,0)</f>
        <v>0</v>
      </c>
      <c r="BG161" s="214" t="n">
        <f aca="false">IF(N161="zákl. přenesená",J161,0)</f>
        <v>0</v>
      </c>
      <c r="BH161" s="214" t="n">
        <f aca="false">IF(N161="sníž. přenesená",J161,0)</f>
        <v>0</v>
      </c>
      <c r="BI161" s="214" t="n">
        <f aca="false">IF(N161="nulová",J161,0)</f>
        <v>0</v>
      </c>
      <c r="BJ161" s="3" t="s">
        <v>83</v>
      </c>
      <c r="BK161" s="214" t="n">
        <f aca="false">ROUND(I161*H161,2)</f>
        <v>0</v>
      </c>
      <c r="BL161" s="3" t="s">
        <v>125</v>
      </c>
      <c r="BM161" s="213" t="s">
        <v>679</v>
      </c>
    </row>
    <row r="162" s="31" customFormat="true" ht="12.8" hidden="false" customHeight="false" outlineLevel="0" collapsed="false">
      <c r="A162" s="24"/>
      <c r="B162" s="25"/>
      <c r="C162" s="26"/>
      <c r="D162" s="215" t="s">
        <v>134</v>
      </c>
      <c r="E162" s="26"/>
      <c r="F162" s="216" t="s">
        <v>678</v>
      </c>
      <c r="G162" s="26"/>
      <c r="H162" s="26"/>
      <c r="I162" s="217"/>
      <c r="J162" s="26"/>
      <c r="K162" s="26"/>
      <c r="L162" s="30"/>
      <c r="M162" s="218"/>
      <c r="N162" s="219"/>
      <c r="O162" s="74"/>
      <c r="P162" s="74"/>
      <c r="Q162" s="74"/>
      <c r="R162" s="74"/>
      <c r="S162" s="74"/>
      <c r="T162" s="75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T162" s="3" t="s">
        <v>134</v>
      </c>
      <c r="AU162" s="3" t="s">
        <v>83</v>
      </c>
    </row>
    <row r="163" s="31" customFormat="true" ht="12.8" hidden="false" customHeight="false" outlineLevel="0" collapsed="false">
      <c r="A163" s="24"/>
      <c r="B163" s="25"/>
      <c r="C163" s="26"/>
      <c r="D163" s="215" t="s">
        <v>135</v>
      </c>
      <c r="E163" s="26"/>
      <c r="F163" s="220" t="s">
        <v>664</v>
      </c>
      <c r="G163" s="26"/>
      <c r="H163" s="26"/>
      <c r="I163" s="217"/>
      <c r="J163" s="26"/>
      <c r="K163" s="26"/>
      <c r="L163" s="30"/>
      <c r="M163" s="218"/>
      <c r="N163" s="219"/>
      <c r="O163" s="74"/>
      <c r="P163" s="74"/>
      <c r="Q163" s="74"/>
      <c r="R163" s="74"/>
      <c r="S163" s="74"/>
      <c r="T163" s="75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T163" s="3" t="s">
        <v>135</v>
      </c>
      <c r="AU163" s="3" t="s">
        <v>83</v>
      </c>
    </row>
    <row r="164" s="31" customFormat="true" ht="12.8" hidden="false" customHeight="false" outlineLevel="0" collapsed="false">
      <c r="A164" s="24"/>
      <c r="B164" s="25"/>
      <c r="C164" s="26"/>
      <c r="D164" s="215" t="s">
        <v>137</v>
      </c>
      <c r="E164" s="26"/>
      <c r="F164" s="220" t="s">
        <v>675</v>
      </c>
      <c r="G164" s="26"/>
      <c r="H164" s="26"/>
      <c r="I164" s="217"/>
      <c r="J164" s="26"/>
      <c r="K164" s="26"/>
      <c r="L164" s="30"/>
      <c r="M164" s="218"/>
      <c r="N164" s="219"/>
      <c r="O164" s="74"/>
      <c r="P164" s="74"/>
      <c r="Q164" s="74"/>
      <c r="R164" s="74"/>
      <c r="S164" s="74"/>
      <c r="T164" s="75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T164" s="3" t="s">
        <v>137</v>
      </c>
      <c r="AU164" s="3" t="s">
        <v>83</v>
      </c>
    </row>
    <row r="165" s="31" customFormat="true" ht="24.15" hidden="false" customHeight="true" outlineLevel="0" collapsed="false">
      <c r="A165" s="24"/>
      <c r="B165" s="25"/>
      <c r="C165" s="202" t="s">
        <v>257</v>
      </c>
      <c r="D165" s="202" t="s">
        <v>127</v>
      </c>
      <c r="E165" s="203" t="s">
        <v>680</v>
      </c>
      <c r="F165" s="204" t="s">
        <v>681</v>
      </c>
      <c r="G165" s="205" t="s">
        <v>667</v>
      </c>
      <c r="H165" s="206" t="n">
        <v>1320</v>
      </c>
      <c r="I165" s="207"/>
      <c r="J165" s="208" t="n">
        <f aca="false">ROUND(I165*H165,2)</f>
        <v>0</v>
      </c>
      <c r="K165" s="204" t="s">
        <v>131</v>
      </c>
      <c r="L165" s="30"/>
      <c r="M165" s="209"/>
      <c r="N165" s="210" t="s">
        <v>40</v>
      </c>
      <c r="O165" s="74"/>
      <c r="P165" s="211" t="n">
        <f aca="false">O165*H165</f>
        <v>0</v>
      </c>
      <c r="Q165" s="211" t="n">
        <v>0</v>
      </c>
      <c r="R165" s="211" t="n">
        <f aca="false">Q165*H165</f>
        <v>0</v>
      </c>
      <c r="S165" s="211" t="n">
        <v>0</v>
      </c>
      <c r="T165" s="212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13" t="s">
        <v>125</v>
      </c>
      <c r="AT165" s="213" t="s">
        <v>127</v>
      </c>
      <c r="AU165" s="213" t="s">
        <v>83</v>
      </c>
      <c r="AY165" s="3" t="s">
        <v>126</v>
      </c>
      <c r="BE165" s="214" t="n">
        <f aca="false">IF(N165="základní",J165,0)</f>
        <v>0</v>
      </c>
      <c r="BF165" s="214" t="n">
        <f aca="false">IF(N165="snížená",J165,0)</f>
        <v>0</v>
      </c>
      <c r="BG165" s="214" t="n">
        <f aca="false">IF(N165="zákl. přenesená",J165,0)</f>
        <v>0</v>
      </c>
      <c r="BH165" s="214" t="n">
        <f aca="false">IF(N165="sníž. přenesená",J165,0)</f>
        <v>0</v>
      </c>
      <c r="BI165" s="214" t="n">
        <f aca="false">IF(N165="nulová",J165,0)</f>
        <v>0</v>
      </c>
      <c r="BJ165" s="3" t="s">
        <v>83</v>
      </c>
      <c r="BK165" s="214" t="n">
        <f aca="false">ROUND(I165*H165,2)</f>
        <v>0</v>
      </c>
      <c r="BL165" s="3" t="s">
        <v>125</v>
      </c>
      <c r="BM165" s="213" t="s">
        <v>682</v>
      </c>
    </row>
    <row r="166" s="31" customFormat="true" ht="12.8" hidden="false" customHeight="false" outlineLevel="0" collapsed="false">
      <c r="A166" s="24"/>
      <c r="B166" s="25"/>
      <c r="C166" s="26"/>
      <c r="D166" s="215" t="s">
        <v>134</v>
      </c>
      <c r="E166" s="26"/>
      <c r="F166" s="216" t="s">
        <v>681</v>
      </c>
      <c r="G166" s="26"/>
      <c r="H166" s="26"/>
      <c r="I166" s="217"/>
      <c r="J166" s="26"/>
      <c r="K166" s="26"/>
      <c r="L166" s="30"/>
      <c r="M166" s="218"/>
      <c r="N166" s="219"/>
      <c r="O166" s="74"/>
      <c r="P166" s="74"/>
      <c r="Q166" s="74"/>
      <c r="R166" s="74"/>
      <c r="S166" s="74"/>
      <c r="T166" s="75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T166" s="3" t="s">
        <v>134</v>
      </c>
      <c r="AU166" s="3" t="s">
        <v>83</v>
      </c>
    </row>
    <row r="167" s="31" customFormat="true" ht="12.8" hidden="false" customHeight="false" outlineLevel="0" collapsed="false">
      <c r="A167" s="24"/>
      <c r="B167" s="25"/>
      <c r="C167" s="26"/>
      <c r="D167" s="215" t="s">
        <v>135</v>
      </c>
      <c r="E167" s="26"/>
      <c r="F167" s="220" t="s">
        <v>683</v>
      </c>
      <c r="G167" s="26"/>
      <c r="H167" s="26"/>
      <c r="I167" s="217"/>
      <c r="J167" s="26"/>
      <c r="K167" s="26"/>
      <c r="L167" s="30"/>
      <c r="M167" s="218"/>
      <c r="N167" s="219"/>
      <c r="O167" s="74"/>
      <c r="P167" s="74"/>
      <c r="Q167" s="74"/>
      <c r="R167" s="74"/>
      <c r="S167" s="74"/>
      <c r="T167" s="75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T167" s="3" t="s">
        <v>135</v>
      </c>
      <c r="AU167" s="3" t="s">
        <v>83</v>
      </c>
    </row>
    <row r="168" s="31" customFormat="true" ht="12.8" hidden="false" customHeight="false" outlineLevel="0" collapsed="false">
      <c r="A168" s="24"/>
      <c r="B168" s="25"/>
      <c r="C168" s="26"/>
      <c r="D168" s="215" t="s">
        <v>137</v>
      </c>
      <c r="E168" s="26"/>
      <c r="F168" s="220" t="s">
        <v>675</v>
      </c>
      <c r="G168" s="26"/>
      <c r="H168" s="26"/>
      <c r="I168" s="217"/>
      <c r="J168" s="26"/>
      <c r="K168" s="26"/>
      <c r="L168" s="30"/>
      <c r="M168" s="218"/>
      <c r="N168" s="219"/>
      <c r="O168" s="74"/>
      <c r="P168" s="74"/>
      <c r="Q168" s="74"/>
      <c r="R168" s="74"/>
      <c r="S168" s="74"/>
      <c r="T168" s="75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T168" s="3" t="s">
        <v>137</v>
      </c>
      <c r="AU168" s="3" t="s">
        <v>83</v>
      </c>
    </row>
    <row r="169" s="245" customFormat="true" ht="12.8" hidden="false" customHeight="false" outlineLevel="0" collapsed="false">
      <c r="B169" s="246"/>
      <c r="C169" s="247"/>
      <c r="D169" s="215" t="s">
        <v>208</v>
      </c>
      <c r="E169" s="248"/>
      <c r="F169" s="249" t="s">
        <v>684</v>
      </c>
      <c r="G169" s="247"/>
      <c r="H169" s="250" t="n">
        <v>1320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208</v>
      </c>
      <c r="AU169" s="256" t="s">
        <v>83</v>
      </c>
      <c r="AV169" s="245" t="s">
        <v>85</v>
      </c>
      <c r="AW169" s="245" t="s">
        <v>31</v>
      </c>
      <c r="AX169" s="245" t="s">
        <v>83</v>
      </c>
      <c r="AY169" s="256" t="s">
        <v>126</v>
      </c>
    </row>
    <row r="170" s="31" customFormat="true" ht="14.4" hidden="false" customHeight="true" outlineLevel="0" collapsed="false">
      <c r="A170" s="24"/>
      <c r="B170" s="25"/>
      <c r="C170" s="202" t="s">
        <v>263</v>
      </c>
      <c r="D170" s="202" t="s">
        <v>127</v>
      </c>
      <c r="E170" s="203" t="s">
        <v>685</v>
      </c>
      <c r="F170" s="204" t="s">
        <v>686</v>
      </c>
      <c r="G170" s="205" t="s">
        <v>204</v>
      </c>
      <c r="H170" s="206" t="n">
        <v>2.25</v>
      </c>
      <c r="I170" s="207"/>
      <c r="J170" s="208" t="n">
        <f aca="false">ROUND(I170*H170,2)</f>
        <v>0</v>
      </c>
      <c r="K170" s="204" t="s">
        <v>131</v>
      </c>
      <c r="L170" s="30"/>
      <c r="M170" s="209"/>
      <c r="N170" s="210" t="s">
        <v>40</v>
      </c>
      <c r="O170" s="74"/>
      <c r="P170" s="211" t="n">
        <f aca="false">O170*H170</f>
        <v>0</v>
      </c>
      <c r="Q170" s="211" t="n">
        <v>0</v>
      </c>
      <c r="R170" s="211" t="n">
        <f aca="false">Q170*H170</f>
        <v>0</v>
      </c>
      <c r="S170" s="211" t="n">
        <v>0</v>
      </c>
      <c r="T170" s="212" t="n">
        <f aca="false">S170*H170</f>
        <v>0</v>
      </c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R170" s="213" t="s">
        <v>125</v>
      </c>
      <c r="AT170" s="213" t="s">
        <v>127</v>
      </c>
      <c r="AU170" s="213" t="s">
        <v>83</v>
      </c>
      <c r="AY170" s="3" t="s">
        <v>126</v>
      </c>
      <c r="BE170" s="214" t="n">
        <f aca="false">IF(N170="základní",J170,0)</f>
        <v>0</v>
      </c>
      <c r="BF170" s="214" t="n">
        <f aca="false">IF(N170="snížená",J170,0)</f>
        <v>0</v>
      </c>
      <c r="BG170" s="214" t="n">
        <f aca="false">IF(N170="zákl. přenesená",J170,0)</f>
        <v>0</v>
      </c>
      <c r="BH170" s="214" t="n">
        <f aca="false">IF(N170="sníž. přenesená",J170,0)</f>
        <v>0</v>
      </c>
      <c r="BI170" s="214" t="n">
        <f aca="false">IF(N170="nulová",J170,0)</f>
        <v>0</v>
      </c>
      <c r="BJ170" s="3" t="s">
        <v>83</v>
      </c>
      <c r="BK170" s="214" t="n">
        <f aca="false">ROUND(I170*H170,2)</f>
        <v>0</v>
      </c>
      <c r="BL170" s="3" t="s">
        <v>125</v>
      </c>
      <c r="BM170" s="213" t="s">
        <v>687</v>
      </c>
    </row>
    <row r="171" s="31" customFormat="true" ht="12.8" hidden="false" customHeight="false" outlineLevel="0" collapsed="false">
      <c r="A171" s="24"/>
      <c r="B171" s="25"/>
      <c r="C171" s="26"/>
      <c r="D171" s="215" t="s">
        <v>134</v>
      </c>
      <c r="E171" s="26"/>
      <c r="F171" s="216" t="s">
        <v>686</v>
      </c>
      <c r="G171" s="26"/>
      <c r="H171" s="26"/>
      <c r="I171" s="217"/>
      <c r="J171" s="26"/>
      <c r="K171" s="26"/>
      <c r="L171" s="30"/>
      <c r="M171" s="218"/>
      <c r="N171" s="219"/>
      <c r="O171" s="74"/>
      <c r="P171" s="74"/>
      <c r="Q171" s="74"/>
      <c r="R171" s="74"/>
      <c r="S171" s="74"/>
      <c r="T171" s="75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T171" s="3" t="s">
        <v>134</v>
      </c>
      <c r="AU171" s="3" t="s">
        <v>83</v>
      </c>
    </row>
    <row r="172" s="31" customFormat="true" ht="12.8" hidden="false" customHeight="false" outlineLevel="0" collapsed="false">
      <c r="A172" s="24"/>
      <c r="B172" s="25"/>
      <c r="C172" s="26"/>
      <c r="D172" s="215" t="s">
        <v>135</v>
      </c>
      <c r="E172" s="26"/>
      <c r="F172" s="220" t="s">
        <v>688</v>
      </c>
      <c r="G172" s="26"/>
      <c r="H172" s="26"/>
      <c r="I172" s="217"/>
      <c r="J172" s="26"/>
      <c r="K172" s="26"/>
      <c r="L172" s="30"/>
      <c r="M172" s="218"/>
      <c r="N172" s="219"/>
      <c r="O172" s="74"/>
      <c r="P172" s="74"/>
      <c r="Q172" s="74"/>
      <c r="R172" s="74"/>
      <c r="S172" s="74"/>
      <c r="T172" s="75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T172" s="3" t="s">
        <v>135</v>
      </c>
      <c r="AU172" s="3" t="s">
        <v>83</v>
      </c>
    </row>
    <row r="173" s="31" customFormat="true" ht="12.8" hidden="false" customHeight="false" outlineLevel="0" collapsed="false">
      <c r="A173" s="24"/>
      <c r="B173" s="25"/>
      <c r="C173" s="26"/>
      <c r="D173" s="215" t="s">
        <v>137</v>
      </c>
      <c r="E173" s="26"/>
      <c r="F173" s="220" t="s">
        <v>689</v>
      </c>
      <c r="G173" s="26"/>
      <c r="H173" s="26"/>
      <c r="I173" s="217"/>
      <c r="J173" s="26"/>
      <c r="K173" s="26"/>
      <c r="L173" s="30"/>
      <c r="M173" s="218"/>
      <c r="N173" s="219"/>
      <c r="O173" s="74"/>
      <c r="P173" s="74"/>
      <c r="Q173" s="74"/>
      <c r="R173" s="74"/>
      <c r="S173" s="74"/>
      <c r="T173" s="75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T173" s="3" t="s">
        <v>137</v>
      </c>
      <c r="AU173" s="3" t="s">
        <v>83</v>
      </c>
    </row>
    <row r="174" s="245" customFormat="true" ht="12.8" hidden="false" customHeight="false" outlineLevel="0" collapsed="false">
      <c r="B174" s="246"/>
      <c r="C174" s="247"/>
      <c r="D174" s="215" t="s">
        <v>208</v>
      </c>
      <c r="E174" s="248"/>
      <c r="F174" s="249" t="s">
        <v>690</v>
      </c>
      <c r="G174" s="247"/>
      <c r="H174" s="250" t="n">
        <v>2.25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AT174" s="256" t="s">
        <v>208</v>
      </c>
      <c r="AU174" s="256" t="s">
        <v>83</v>
      </c>
      <c r="AV174" s="245" t="s">
        <v>85</v>
      </c>
      <c r="AW174" s="245" t="s">
        <v>31</v>
      </c>
      <c r="AX174" s="245" t="s">
        <v>83</v>
      </c>
      <c r="AY174" s="256" t="s">
        <v>126</v>
      </c>
    </row>
    <row r="175" s="31" customFormat="true" ht="14.4" hidden="false" customHeight="true" outlineLevel="0" collapsed="false">
      <c r="A175" s="24"/>
      <c r="B175" s="25"/>
      <c r="C175" s="202" t="s">
        <v>271</v>
      </c>
      <c r="D175" s="202" t="s">
        <v>127</v>
      </c>
      <c r="E175" s="203" t="s">
        <v>691</v>
      </c>
      <c r="F175" s="204" t="s">
        <v>692</v>
      </c>
      <c r="G175" s="205" t="s">
        <v>204</v>
      </c>
      <c r="H175" s="206" t="n">
        <v>2.25</v>
      </c>
      <c r="I175" s="207"/>
      <c r="J175" s="208" t="n">
        <f aca="false">ROUND(I175*H175,2)</f>
        <v>0</v>
      </c>
      <c r="K175" s="204" t="s">
        <v>131</v>
      </c>
      <c r="L175" s="30"/>
      <c r="M175" s="209"/>
      <c r="N175" s="210" t="s">
        <v>40</v>
      </c>
      <c r="O175" s="74"/>
      <c r="P175" s="211" t="n">
        <f aca="false">O175*H175</f>
        <v>0</v>
      </c>
      <c r="Q175" s="211" t="n">
        <v>0</v>
      </c>
      <c r="R175" s="211" t="n">
        <f aca="false">Q175*H175</f>
        <v>0</v>
      </c>
      <c r="S175" s="211" t="n">
        <v>0</v>
      </c>
      <c r="T175" s="212" t="n">
        <f aca="false">S175*H175</f>
        <v>0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R175" s="213" t="s">
        <v>125</v>
      </c>
      <c r="AT175" s="213" t="s">
        <v>127</v>
      </c>
      <c r="AU175" s="213" t="s">
        <v>83</v>
      </c>
      <c r="AY175" s="3" t="s">
        <v>126</v>
      </c>
      <c r="BE175" s="214" t="n">
        <f aca="false">IF(N175="základní",J175,0)</f>
        <v>0</v>
      </c>
      <c r="BF175" s="214" t="n">
        <f aca="false">IF(N175="snížená",J175,0)</f>
        <v>0</v>
      </c>
      <c r="BG175" s="214" t="n">
        <f aca="false">IF(N175="zákl. přenesená",J175,0)</f>
        <v>0</v>
      </c>
      <c r="BH175" s="214" t="n">
        <f aca="false">IF(N175="sníž. přenesená",J175,0)</f>
        <v>0</v>
      </c>
      <c r="BI175" s="214" t="n">
        <f aca="false">IF(N175="nulová",J175,0)</f>
        <v>0</v>
      </c>
      <c r="BJ175" s="3" t="s">
        <v>83</v>
      </c>
      <c r="BK175" s="214" t="n">
        <f aca="false">ROUND(I175*H175,2)</f>
        <v>0</v>
      </c>
      <c r="BL175" s="3" t="s">
        <v>125</v>
      </c>
      <c r="BM175" s="213" t="s">
        <v>693</v>
      </c>
    </row>
    <row r="176" s="31" customFormat="true" ht="12.8" hidden="false" customHeight="false" outlineLevel="0" collapsed="false">
      <c r="A176" s="24"/>
      <c r="B176" s="25"/>
      <c r="C176" s="26"/>
      <c r="D176" s="215" t="s">
        <v>134</v>
      </c>
      <c r="E176" s="26"/>
      <c r="F176" s="216" t="s">
        <v>692</v>
      </c>
      <c r="G176" s="26"/>
      <c r="H176" s="26"/>
      <c r="I176" s="217"/>
      <c r="J176" s="26"/>
      <c r="K176" s="26"/>
      <c r="L176" s="30"/>
      <c r="M176" s="218"/>
      <c r="N176" s="219"/>
      <c r="O176" s="74"/>
      <c r="P176" s="74"/>
      <c r="Q176" s="74"/>
      <c r="R176" s="74"/>
      <c r="S176" s="74"/>
      <c r="T176" s="75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T176" s="3" t="s">
        <v>134</v>
      </c>
      <c r="AU176" s="3" t="s">
        <v>83</v>
      </c>
    </row>
    <row r="177" s="31" customFormat="true" ht="12.8" hidden="false" customHeight="false" outlineLevel="0" collapsed="false">
      <c r="A177" s="24"/>
      <c r="B177" s="25"/>
      <c r="C177" s="26"/>
      <c r="D177" s="215" t="s">
        <v>135</v>
      </c>
      <c r="E177" s="26"/>
      <c r="F177" s="220" t="s">
        <v>694</v>
      </c>
      <c r="G177" s="26"/>
      <c r="H177" s="26"/>
      <c r="I177" s="217"/>
      <c r="J177" s="26"/>
      <c r="K177" s="26"/>
      <c r="L177" s="30"/>
      <c r="M177" s="218"/>
      <c r="N177" s="219"/>
      <c r="O177" s="74"/>
      <c r="P177" s="74"/>
      <c r="Q177" s="74"/>
      <c r="R177" s="74"/>
      <c r="S177" s="74"/>
      <c r="T177" s="75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T177" s="3" t="s">
        <v>135</v>
      </c>
      <c r="AU177" s="3" t="s">
        <v>83</v>
      </c>
    </row>
    <row r="178" s="31" customFormat="true" ht="12.8" hidden="false" customHeight="false" outlineLevel="0" collapsed="false">
      <c r="A178" s="24"/>
      <c r="B178" s="25"/>
      <c r="C178" s="26"/>
      <c r="D178" s="215" t="s">
        <v>137</v>
      </c>
      <c r="E178" s="26"/>
      <c r="F178" s="220" t="s">
        <v>695</v>
      </c>
      <c r="G178" s="26"/>
      <c r="H178" s="26"/>
      <c r="I178" s="217"/>
      <c r="J178" s="26"/>
      <c r="K178" s="26"/>
      <c r="L178" s="30"/>
      <c r="M178" s="218"/>
      <c r="N178" s="219"/>
      <c r="O178" s="74"/>
      <c r="P178" s="74"/>
      <c r="Q178" s="74"/>
      <c r="R178" s="74"/>
      <c r="S178" s="74"/>
      <c r="T178" s="75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T178" s="3" t="s">
        <v>137</v>
      </c>
      <c r="AU178" s="3" t="s">
        <v>83</v>
      </c>
    </row>
    <row r="179" s="31" customFormat="true" ht="14.4" hidden="false" customHeight="true" outlineLevel="0" collapsed="false">
      <c r="A179" s="24"/>
      <c r="B179" s="25"/>
      <c r="C179" s="202" t="s">
        <v>277</v>
      </c>
      <c r="D179" s="202" t="s">
        <v>127</v>
      </c>
      <c r="E179" s="203" t="s">
        <v>696</v>
      </c>
      <c r="F179" s="204" t="s">
        <v>697</v>
      </c>
      <c r="G179" s="205" t="s">
        <v>176</v>
      </c>
      <c r="H179" s="206" t="n">
        <v>6</v>
      </c>
      <c r="I179" s="207"/>
      <c r="J179" s="208" t="n">
        <f aca="false">ROUND(I179*H179,2)</f>
        <v>0</v>
      </c>
      <c r="K179" s="204" t="s">
        <v>131</v>
      </c>
      <c r="L179" s="30"/>
      <c r="M179" s="209"/>
      <c r="N179" s="210" t="s">
        <v>40</v>
      </c>
      <c r="O179" s="74"/>
      <c r="P179" s="211" t="n">
        <f aca="false">O179*H179</f>
        <v>0</v>
      </c>
      <c r="Q179" s="211" t="n">
        <v>0</v>
      </c>
      <c r="R179" s="211" t="n">
        <f aca="false">Q179*H179</f>
        <v>0</v>
      </c>
      <c r="S179" s="211" t="n">
        <v>0</v>
      </c>
      <c r="T179" s="212" t="n">
        <f aca="false">S179*H179</f>
        <v>0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R179" s="213" t="s">
        <v>125</v>
      </c>
      <c r="AT179" s="213" t="s">
        <v>127</v>
      </c>
      <c r="AU179" s="213" t="s">
        <v>83</v>
      </c>
      <c r="AY179" s="3" t="s">
        <v>126</v>
      </c>
      <c r="BE179" s="214" t="n">
        <f aca="false">IF(N179="základní",J179,0)</f>
        <v>0</v>
      </c>
      <c r="BF179" s="214" t="n">
        <f aca="false">IF(N179="snížená",J179,0)</f>
        <v>0</v>
      </c>
      <c r="BG179" s="214" t="n">
        <f aca="false">IF(N179="zákl. přenesená",J179,0)</f>
        <v>0</v>
      </c>
      <c r="BH179" s="214" t="n">
        <f aca="false">IF(N179="sníž. přenesená",J179,0)</f>
        <v>0</v>
      </c>
      <c r="BI179" s="214" t="n">
        <f aca="false">IF(N179="nulová",J179,0)</f>
        <v>0</v>
      </c>
      <c r="BJ179" s="3" t="s">
        <v>83</v>
      </c>
      <c r="BK179" s="214" t="n">
        <f aca="false">ROUND(I179*H179,2)</f>
        <v>0</v>
      </c>
      <c r="BL179" s="3" t="s">
        <v>125</v>
      </c>
      <c r="BM179" s="213" t="s">
        <v>698</v>
      </c>
    </row>
    <row r="180" s="31" customFormat="true" ht="12.8" hidden="false" customHeight="false" outlineLevel="0" collapsed="false">
      <c r="A180" s="24"/>
      <c r="B180" s="25"/>
      <c r="C180" s="26"/>
      <c r="D180" s="215" t="s">
        <v>134</v>
      </c>
      <c r="E180" s="26"/>
      <c r="F180" s="216" t="s">
        <v>697</v>
      </c>
      <c r="G180" s="26"/>
      <c r="H180" s="26"/>
      <c r="I180" s="217"/>
      <c r="J180" s="26"/>
      <c r="K180" s="26"/>
      <c r="L180" s="30"/>
      <c r="M180" s="218"/>
      <c r="N180" s="219"/>
      <c r="O180" s="74"/>
      <c r="P180" s="74"/>
      <c r="Q180" s="74"/>
      <c r="R180" s="74"/>
      <c r="S180" s="74"/>
      <c r="T180" s="75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T180" s="3" t="s">
        <v>134</v>
      </c>
      <c r="AU180" s="3" t="s">
        <v>83</v>
      </c>
    </row>
    <row r="181" s="31" customFormat="true" ht="12.8" hidden="false" customHeight="false" outlineLevel="0" collapsed="false">
      <c r="A181" s="24"/>
      <c r="B181" s="25"/>
      <c r="C181" s="26"/>
      <c r="D181" s="215" t="s">
        <v>135</v>
      </c>
      <c r="E181" s="26"/>
      <c r="F181" s="220" t="s">
        <v>699</v>
      </c>
      <c r="G181" s="26"/>
      <c r="H181" s="26"/>
      <c r="I181" s="217"/>
      <c r="J181" s="26"/>
      <c r="K181" s="26"/>
      <c r="L181" s="30"/>
      <c r="M181" s="218"/>
      <c r="N181" s="219"/>
      <c r="O181" s="74"/>
      <c r="P181" s="74"/>
      <c r="Q181" s="74"/>
      <c r="R181" s="74"/>
      <c r="S181" s="74"/>
      <c r="T181" s="75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T181" s="3" t="s">
        <v>135</v>
      </c>
      <c r="AU181" s="3" t="s">
        <v>83</v>
      </c>
    </row>
    <row r="182" s="31" customFormat="true" ht="12.8" hidden="false" customHeight="false" outlineLevel="0" collapsed="false">
      <c r="A182" s="24"/>
      <c r="B182" s="25"/>
      <c r="C182" s="26"/>
      <c r="D182" s="215" t="s">
        <v>137</v>
      </c>
      <c r="E182" s="26"/>
      <c r="F182" s="220" t="s">
        <v>700</v>
      </c>
      <c r="G182" s="26"/>
      <c r="H182" s="26"/>
      <c r="I182" s="217"/>
      <c r="J182" s="26"/>
      <c r="K182" s="26"/>
      <c r="L182" s="30"/>
      <c r="M182" s="218"/>
      <c r="N182" s="219"/>
      <c r="O182" s="74"/>
      <c r="P182" s="74"/>
      <c r="Q182" s="74"/>
      <c r="R182" s="74"/>
      <c r="S182" s="74"/>
      <c r="T182" s="75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T182" s="3" t="s">
        <v>137</v>
      </c>
      <c r="AU182" s="3" t="s">
        <v>83</v>
      </c>
    </row>
    <row r="183" s="245" customFormat="true" ht="12.8" hidden="false" customHeight="false" outlineLevel="0" collapsed="false">
      <c r="B183" s="246"/>
      <c r="C183" s="247"/>
      <c r="D183" s="215" t="s">
        <v>208</v>
      </c>
      <c r="E183" s="248"/>
      <c r="F183" s="249" t="s">
        <v>701</v>
      </c>
      <c r="G183" s="247"/>
      <c r="H183" s="250" t="n">
        <v>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208</v>
      </c>
      <c r="AU183" s="256" t="s">
        <v>83</v>
      </c>
      <c r="AV183" s="245" t="s">
        <v>85</v>
      </c>
      <c r="AW183" s="245" t="s">
        <v>31</v>
      </c>
      <c r="AX183" s="245" t="s">
        <v>83</v>
      </c>
      <c r="AY183" s="256" t="s">
        <v>126</v>
      </c>
    </row>
    <row r="184" s="31" customFormat="true" ht="14.4" hidden="false" customHeight="true" outlineLevel="0" collapsed="false">
      <c r="A184" s="24"/>
      <c r="B184" s="25"/>
      <c r="C184" s="202" t="s">
        <v>7</v>
      </c>
      <c r="D184" s="202" t="s">
        <v>127</v>
      </c>
      <c r="E184" s="203" t="s">
        <v>702</v>
      </c>
      <c r="F184" s="204" t="s">
        <v>703</v>
      </c>
      <c r="G184" s="205" t="s">
        <v>176</v>
      </c>
      <c r="H184" s="206" t="n">
        <v>6</v>
      </c>
      <c r="I184" s="207"/>
      <c r="J184" s="208" t="n">
        <f aca="false">ROUND(I184*H184,2)</f>
        <v>0</v>
      </c>
      <c r="K184" s="204" t="s">
        <v>131</v>
      </c>
      <c r="L184" s="30"/>
      <c r="M184" s="209"/>
      <c r="N184" s="210" t="s">
        <v>40</v>
      </c>
      <c r="O184" s="74"/>
      <c r="P184" s="211" t="n">
        <f aca="false">O184*H184</f>
        <v>0</v>
      </c>
      <c r="Q184" s="211" t="n">
        <v>0</v>
      </c>
      <c r="R184" s="211" t="n">
        <f aca="false">Q184*H184</f>
        <v>0</v>
      </c>
      <c r="S184" s="211" t="n">
        <v>0</v>
      </c>
      <c r="T184" s="212" t="n">
        <f aca="false">S184*H184</f>
        <v>0</v>
      </c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R184" s="213" t="s">
        <v>125</v>
      </c>
      <c r="AT184" s="213" t="s">
        <v>127</v>
      </c>
      <c r="AU184" s="213" t="s">
        <v>83</v>
      </c>
      <c r="AY184" s="3" t="s">
        <v>126</v>
      </c>
      <c r="BE184" s="214" t="n">
        <f aca="false">IF(N184="základní",J184,0)</f>
        <v>0</v>
      </c>
      <c r="BF184" s="214" t="n">
        <f aca="false">IF(N184="snížená",J184,0)</f>
        <v>0</v>
      </c>
      <c r="BG184" s="214" t="n">
        <f aca="false">IF(N184="zákl. přenesená",J184,0)</f>
        <v>0</v>
      </c>
      <c r="BH184" s="214" t="n">
        <f aca="false">IF(N184="sníž. přenesená",J184,0)</f>
        <v>0</v>
      </c>
      <c r="BI184" s="214" t="n">
        <f aca="false">IF(N184="nulová",J184,0)</f>
        <v>0</v>
      </c>
      <c r="BJ184" s="3" t="s">
        <v>83</v>
      </c>
      <c r="BK184" s="214" t="n">
        <f aca="false">ROUND(I184*H184,2)</f>
        <v>0</v>
      </c>
      <c r="BL184" s="3" t="s">
        <v>125</v>
      </c>
      <c r="BM184" s="213" t="s">
        <v>704</v>
      </c>
    </row>
    <row r="185" s="31" customFormat="true" ht="12.8" hidden="false" customHeight="false" outlineLevel="0" collapsed="false">
      <c r="A185" s="24"/>
      <c r="B185" s="25"/>
      <c r="C185" s="26"/>
      <c r="D185" s="215" t="s">
        <v>134</v>
      </c>
      <c r="E185" s="26"/>
      <c r="F185" s="216" t="s">
        <v>703</v>
      </c>
      <c r="G185" s="26"/>
      <c r="H185" s="26"/>
      <c r="I185" s="217"/>
      <c r="J185" s="26"/>
      <c r="K185" s="26"/>
      <c r="L185" s="30"/>
      <c r="M185" s="218"/>
      <c r="N185" s="219"/>
      <c r="O185" s="74"/>
      <c r="P185" s="74"/>
      <c r="Q185" s="74"/>
      <c r="R185" s="74"/>
      <c r="S185" s="74"/>
      <c r="T185" s="75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T185" s="3" t="s">
        <v>134</v>
      </c>
      <c r="AU185" s="3" t="s">
        <v>83</v>
      </c>
    </row>
    <row r="186" s="31" customFormat="true" ht="12.8" hidden="false" customHeight="false" outlineLevel="0" collapsed="false">
      <c r="A186" s="24"/>
      <c r="B186" s="25"/>
      <c r="C186" s="26"/>
      <c r="D186" s="215" t="s">
        <v>135</v>
      </c>
      <c r="E186" s="26"/>
      <c r="F186" s="220" t="s">
        <v>705</v>
      </c>
      <c r="G186" s="26"/>
      <c r="H186" s="26"/>
      <c r="I186" s="217"/>
      <c r="J186" s="26"/>
      <c r="K186" s="26"/>
      <c r="L186" s="30"/>
      <c r="M186" s="218"/>
      <c r="N186" s="219"/>
      <c r="O186" s="74"/>
      <c r="P186" s="74"/>
      <c r="Q186" s="74"/>
      <c r="R186" s="74"/>
      <c r="S186" s="74"/>
      <c r="T186" s="75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T186" s="3" t="s">
        <v>135</v>
      </c>
      <c r="AU186" s="3" t="s">
        <v>83</v>
      </c>
    </row>
    <row r="187" s="31" customFormat="true" ht="12.8" hidden="false" customHeight="false" outlineLevel="0" collapsed="false">
      <c r="A187" s="24"/>
      <c r="B187" s="25"/>
      <c r="C187" s="26"/>
      <c r="D187" s="215" t="s">
        <v>137</v>
      </c>
      <c r="E187" s="26"/>
      <c r="F187" s="220" t="s">
        <v>700</v>
      </c>
      <c r="G187" s="26"/>
      <c r="H187" s="26"/>
      <c r="I187" s="217"/>
      <c r="J187" s="26"/>
      <c r="K187" s="26"/>
      <c r="L187" s="30"/>
      <c r="M187" s="218"/>
      <c r="N187" s="219"/>
      <c r="O187" s="74"/>
      <c r="P187" s="74"/>
      <c r="Q187" s="74"/>
      <c r="R187" s="74"/>
      <c r="S187" s="74"/>
      <c r="T187" s="75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T187" s="3" t="s">
        <v>137</v>
      </c>
      <c r="AU187" s="3" t="s">
        <v>83</v>
      </c>
    </row>
    <row r="188" s="31" customFormat="true" ht="24.15" hidden="false" customHeight="true" outlineLevel="0" collapsed="false">
      <c r="A188" s="24"/>
      <c r="B188" s="25"/>
      <c r="C188" s="202" t="s">
        <v>356</v>
      </c>
      <c r="D188" s="202" t="s">
        <v>127</v>
      </c>
      <c r="E188" s="203" t="s">
        <v>706</v>
      </c>
      <c r="F188" s="204" t="s">
        <v>707</v>
      </c>
      <c r="G188" s="205" t="s">
        <v>667</v>
      </c>
      <c r="H188" s="206" t="n">
        <v>240</v>
      </c>
      <c r="I188" s="207"/>
      <c r="J188" s="208" t="n">
        <f aca="false">ROUND(I188*H188,2)</f>
        <v>0</v>
      </c>
      <c r="K188" s="204" t="s">
        <v>131</v>
      </c>
      <c r="L188" s="30"/>
      <c r="M188" s="209"/>
      <c r="N188" s="210" t="s">
        <v>40</v>
      </c>
      <c r="O188" s="74"/>
      <c r="P188" s="211" t="n">
        <f aca="false">O188*H188</f>
        <v>0</v>
      </c>
      <c r="Q188" s="211" t="n">
        <v>0</v>
      </c>
      <c r="R188" s="211" t="n">
        <f aca="false">Q188*H188</f>
        <v>0</v>
      </c>
      <c r="S188" s="211" t="n">
        <v>0</v>
      </c>
      <c r="T188" s="212" t="n">
        <f aca="false">S188*H188</f>
        <v>0</v>
      </c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R188" s="213" t="s">
        <v>125</v>
      </c>
      <c r="AT188" s="213" t="s">
        <v>127</v>
      </c>
      <c r="AU188" s="213" t="s">
        <v>83</v>
      </c>
      <c r="AY188" s="3" t="s">
        <v>126</v>
      </c>
      <c r="BE188" s="214" t="n">
        <f aca="false">IF(N188="základní",J188,0)</f>
        <v>0</v>
      </c>
      <c r="BF188" s="214" t="n">
        <f aca="false">IF(N188="snížená",J188,0)</f>
        <v>0</v>
      </c>
      <c r="BG188" s="214" t="n">
        <f aca="false">IF(N188="zákl. přenesená",J188,0)</f>
        <v>0</v>
      </c>
      <c r="BH188" s="214" t="n">
        <f aca="false">IF(N188="sníž. přenesená",J188,0)</f>
        <v>0</v>
      </c>
      <c r="BI188" s="214" t="n">
        <f aca="false">IF(N188="nulová",J188,0)</f>
        <v>0</v>
      </c>
      <c r="BJ188" s="3" t="s">
        <v>83</v>
      </c>
      <c r="BK188" s="214" t="n">
        <f aca="false">ROUND(I188*H188,2)</f>
        <v>0</v>
      </c>
      <c r="BL188" s="3" t="s">
        <v>125</v>
      </c>
      <c r="BM188" s="213" t="s">
        <v>708</v>
      </c>
    </row>
    <row r="189" s="31" customFormat="true" ht="12.8" hidden="false" customHeight="false" outlineLevel="0" collapsed="false">
      <c r="A189" s="24"/>
      <c r="B189" s="25"/>
      <c r="C189" s="26"/>
      <c r="D189" s="215" t="s">
        <v>134</v>
      </c>
      <c r="E189" s="26"/>
      <c r="F189" s="216" t="s">
        <v>707</v>
      </c>
      <c r="G189" s="26"/>
      <c r="H189" s="26"/>
      <c r="I189" s="217"/>
      <c r="J189" s="26"/>
      <c r="K189" s="26"/>
      <c r="L189" s="30"/>
      <c r="M189" s="218"/>
      <c r="N189" s="219"/>
      <c r="O189" s="74"/>
      <c r="P189" s="74"/>
      <c r="Q189" s="74"/>
      <c r="R189" s="74"/>
      <c r="S189" s="74"/>
      <c r="T189" s="75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T189" s="3" t="s">
        <v>134</v>
      </c>
      <c r="AU189" s="3" t="s">
        <v>83</v>
      </c>
    </row>
    <row r="190" s="31" customFormat="true" ht="12.8" hidden="false" customHeight="false" outlineLevel="0" collapsed="false">
      <c r="A190" s="24"/>
      <c r="B190" s="25"/>
      <c r="C190" s="26"/>
      <c r="D190" s="215" t="s">
        <v>135</v>
      </c>
      <c r="E190" s="26"/>
      <c r="F190" s="220" t="s">
        <v>709</v>
      </c>
      <c r="G190" s="26"/>
      <c r="H190" s="26"/>
      <c r="I190" s="217"/>
      <c r="J190" s="26"/>
      <c r="K190" s="26"/>
      <c r="L190" s="30"/>
      <c r="M190" s="218"/>
      <c r="N190" s="219"/>
      <c r="O190" s="74"/>
      <c r="P190" s="74"/>
      <c r="Q190" s="74"/>
      <c r="R190" s="74"/>
      <c r="S190" s="74"/>
      <c r="T190" s="75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T190" s="3" t="s">
        <v>135</v>
      </c>
      <c r="AU190" s="3" t="s">
        <v>83</v>
      </c>
    </row>
    <row r="191" s="31" customFormat="true" ht="12.8" hidden="false" customHeight="false" outlineLevel="0" collapsed="false">
      <c r="A191" s="24"/>
      <c r="B191" s="25"/>
      <c r="C191" s="26"/>
      <c r="D191" s="215" t="s">
        <v>137</v>
      </c>
      <c r="E191" s="26"/>
      <c r="F191" s="220" t="s">
        <v>700</v>
      </c>
      <c r="G191" s="26"/>
      <c r="H191" s="26"/>
      <c r="I191" s="217"/>
      <c r="J191" s="26"/>
      <c r="K191" s="26"/>
      <c r="L191" s="30"/>
      <c r="M191" s="218"/>
      <c r="N191" s="219"/>
      <c r="O191" s="74"/>
      <c r="P191" s="74"/>
      <c r="Q191" s="74"/>
      <c r="R191" s="74"/>
      <c r="S191" s="74"/>
      <c r="T191" s="75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T191" s="3" t="s">
        <v>137</v>
      </c>
      <c r="AU191" s="3" t="s">
        <v>83</v>
      </c>
    </row>
    <row r="192" s="245" customFormat="true" ht="12.8" hidden="false" customHeight="false" outlineLevel="0" collapsed="false">
      <c r="B192" s="246"/>
      <c r="C192" s="247"/>
      <c r="D192" s="215" t="s">
        <v>208</v>
      </c>
      <c r="E192" s="248"/>
      <c r="F192" s="249" t="s">
        <v>710</v>
      </c>
      <c r="G192" s="247"/>
      <c r="H192" s="250" t="n">
        <v>240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208</v>
      </c>
      <c r="AU192" s="256" t="s">
        <v>83</v>
      </c>
      <c r="AV192" s="245" t="s">
        <v>85</v>
      </c>
      <c r="AW192" s="245" t="s">
        <v>31</v>
      </c>
      <c r="AX192" s="245" t="s">
        <v>83</v>
      </c>
      <c r="AY192" s="256" t="s">
        <v>126</v>
      </c>
    </row>
    <row r="193" s="31" customFormat="true" ht="14.4" hidden="false" customHeight="true" outlineLevel="0" collapsed="false">
      <c r="A193" s="24"/>
      <c r="B193" s="25"/>
      <c r="C193" s="202" t="s">
        <v>362</v>
      </c>
      <c r="D193" s="202" t="s">
        <v>127</v>
      </c>
      <c r="E193" s="203" t="s">
        <v>711</v>
      </c>
      <c r="F193" s="204" t="s">
        <v>712</v>
      </c>
      <c r="G193" s="205" t="s">
        <v>176</v>
      </c>
      <c r="H193" s="206" t="n">
        <v>3</v>
      </c>
      <c r="I193" s="207"/>
      <c r="J193" s="208" t="n">
        <f aca="false">ROUND(I193*H193,2)</f>
        <v>0</v>
      </c>
      <c r="K193" s="204" t="s">
        <v>131</v>
      </c>
      <c r="L193" s="30"/>
      <c r="M193" s="209"/>
      <c r="N193" s="210" t="s">
        <v>40</v>
      </c>
      <c r="O193" s="74"/>
      <c r="P193" s="211" t="n">
        <f aca="false">O193*H193</f>
        <v>0</v>
      </c>
      <c r="Q193" s="211" t="n">
        <v>0</v>
      </c>
      <c r="R193" s="211" t="n">
        <f aca="false">Q193*H193</f>
        <v>0</v>
      </c>
      <c r="S193" s="211" t="n">
        <v>0</v>
      </c>
      <c r="T193" s="212" t="n">
        <f aca="false">S193*H193</f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R193" s="213" t="s">
        <v>125</v>
      </c>
      <c r="AT193" s="213" t="s">
        <v>127</v>
      </c>
      <c r="AU193" s="213" t="s">
        <v>83</v>
      </c>
      <c r="AY193" s="3" t="s">
        <v>126</v>
      </c>
      <c r="BE193" s="214" t="n">
        <f aca="false">IF(N193="základní",J193,0)</f>
        <v>0</v>
      </c>
      <c r="BF193" s="214" t="n">
        <f aca="false">IF(N193="snížená",J193,0)</f>
        <v>0</v>
      </c>
      <c r="BG193" s="214" t="n">
        <f aca="false">IF(N193="zákl. přenesená",J193,0)</f>
        <v>0</v>
      </c>
      <c r="BH193" s="214" t="n">
        <f aca="false">IF(N193="sníž. přenesená",J193,0)</f>
        <v>0</v>
      </c>
      <c r="BI193" s="214" t="n">
        <f aca="false">IF(N193="nulová",J193,0)</f>
        <v>0</v>
      </c>
      <c r="BJ193" s="3" t="s">
        <v>83</v>
      </c>
      <c r="BK193" s="214" t="n">
        <f aca="false">ROUND(I193*H193,2)</f>
        <v>0</v>
      </c>
      <c r="BL193" s="3" t="s">
        <v>125</v>
      </c>
      <c r="BM193" s="213" t="s">
        <v>713</v>
      </c>
    </row>
    <row r="194" s="31" customFormat="true" ht="12.8" hidden="false" customHeight="false" outlineLevel="0" collapsed="false">
      <c r="A194" s="24"/>
      <c r="B194" s="25"/>
      <c r="C194" s="26"/>
      <c r="D194" s="215" t="s">
        <v>134</v>
      </c>
      <c r="E194" s="26"/>
      <c r="F194" s="216" t="s">
        <v>712</v>
      </c>
      <c r="G194" s="26"/>
      <c r="H194" s="26"/>
      <c r="I194" s="217"/>
      <c r="J194" s="26"/>
      <c r="K194" s="26"/>
      <c r="L194" s="30"/>
      <c r="M194" s="218"/>
      <c r="N194" s="219"/>
      <c r="O194" s="74"/>
      <c r="P194" s="74"/>
      <c r="Q194" s="74"/>
      <c r="R194" s="74"/>
      <c r="S194" s="74"/>
      <c r="T194" s="75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T194" s="3" t="s">
        <v>134</v>
      </c>
      <c r="AU194" s="3" t="s">
        <v>83</v>
      </c>
    </row>
    <row r="195" s="31" customFormat="true" ht="12.8" hidden="false" customHeight="false" outlineLevel="0" collapsed="false">
      <c r="A195" s="24"/>
      <c r="B195" s="25"/>
      <c r="C195" s="26"/>
      <c r="D195" s="215" t="s">
        <v>135</v>
      </c>
      <c r="E195" s="26"/>
      <c r="F195" s="220" t="s">
        <v>699</v>
      </c>
      <c r="G195" s="26"/>
      <c r="H195" s="26"/>
      <c r="I195" s="217"/>
      <c r="J195" s="26"/>
      <c r="K195" s="26"/>
      <c r="L195" s="30"/>
      <c r="M195" s="218"/>
      <c r="N195" s="219"/>
      <c r="O195" s="74"/>
      <c r="P195" s="74"/>
      <c r="Q195" s="74"/>
      <c r="R195" s="74"/>
      <c r="S195" s="74"/>
      <c r="T195" s="75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T195" s="3" t="s">
        <v>135</v>
      </c>
      <c r="AU195" s="3" t="s">
        <v>83</v>
      </c>
    </row>
    <row r="196" s="31" customFormat="true" ht="12.8" hidden="false" customHeight="false" outlineLevel="0" collapsed="false">
      <c r="A196" s="24"/>
      <c r="B196" s="25"/>
      <c r="C196" s="26"/>
      <c r="D196" s="215" t="s">
        <v>137</v>
      </c>
      <c r="E196" s="26"/>
      <c r="F196" s="220" t="s">
        <v>714</v>
      </c>
      <c r="G196" s="26"/>
      <c r="H196" s="26"/>
      <c r="I196" s="217"/>
      <c r="J196" s="26"/>
      <c r="K196" s="26"/>
      <c r="L196" s="30"/>
      <c r="M196" s="218"/>
      <c r="N196" s="219"/>
      <c r="O196" s="74"/>
      <c r="P196" s="74"/>
      <c r="Q196" s="74"/>
      <c r="R196" s="74"/>
      <c r="S196" s="74"/>
      <c r="T196" s="75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T196" s="3" t="s">
        <v>137</v>
      </c>
      <c r="AU196" s="3" t="s">
        <v>83</v>
      </c>
    </row>
    <row r="197" s="245" customFormat="true" ht="12.8" hidden="false" customHeight="false" outlineLevel="0" collapsed="false">
      <c r="B197" s="246"/>
      <c r="C197" s="247"/>
      <c r="D197" s="215" t="s">
        <v>208</v>
      </c>
      <c r="E197" s="248"/>
      <c r="F197" s="249" t="s">
        <v>144</v>
      </c>
      <c r="G197" s="247"/>
      <c r="H197" s="250" t="n">
        <v>3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208</v>
      </c>
      <c r="AU197" s="256" t="s">
        <v>83</v>
      </c>
      <c r="AV197" s="245" t="s">
        <v>85</v>
      </c>
      <c r="AW197" s="245" t="s">
        <v>31</v>
      </c>
      <c r="AX197" s="245" t="s">
        <v>83</v>
      </c>
      <c r="AY197" s="256" t="s">
        <v>126</v>
      </c>
    </row>
    <row r="198" s="31" customFormat="true" ht="14.4" hidden="false" customHeight="true" outlineLevel="0" collapsed="false">
      <c r="A198" s="24"/>
      <c r="B198" s="25"/>
      <c r="C198" s="202" t="s">
        <v>368</v>
      </c>
      <c r="D198" s="202" t="s">
        <v>127</v>
      </c>
      <c r="E198" s="203" t="s">
        <v>715</v>
      </c>
      <c r="F198" s="204" t="s">
        <v>716</v>
      </c>
      <c r="G198" s="205" t="s">
        <v>176</v>
      </c>
      <c r="H198" s="206" t="n">
        <v>3</v>
      </c>
      <c r="I198" s="207"/>
      <c r="J198" s="208" t="n">
        <f aca="false">ROUND(I198*H198,2)</f>
        <v>0</v>
      </c>
      <c r="K198" s="204" t="s">
        <v>131</v>
      </c>
      <c r="L198" s="30"/>
      <c r="M198" s="209"/>
      <c r="N198" s="210" t="s">
        <v>40</v>
      </c>
      <c r="O198" s="74"/>
      <c r="P198" s="211" t="n">
        <f aca="false">O198*H198</f>
        <v>0</v>
      </c>
      <c r="Q198" s="211" t="n">
        <v>0</v>
      </c>
      <c r="R198" s="211" t="n">
        <f aca="false">Q198*H198</f>
        <v>0</v>
      </c>
      <c r="S198" s="211" t="n">
        <v>0</v>
      </c>
      <c r="T198" s="212" t="n">
        <f aca="false">S198*H198</f>
        <v>0</v>
      </c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R198" s="213" t="s">
        <v>125</v>
      </c>
      <c r="AT198" s="213" t="s">
        <v>127</v>
      </c>
      <c r="AU198" s="213" t="s">
        <v>83</v>
      </c>
      <c r="AY198" s="3" t="s">
        <v>126</v>
      </c>
      <c r="BE198" s="214" t="n">
        <f aca="false">IF(N198="základní",J198,0)</f>
        <v>0</v>
      </c>
      <c r="BF198" s="214" t="n">
        <f aca="false">IF(N198="snížená",J198,0)</f>
        <v>0</v>
      </c>
      <c r="BG198" s="214" t="n">
        <f aca="false">IF(N198="zákl. přenesená",J198,0)</f>
        <v>0</v>
      </c>
      <c r="BH198" s="214" t="n">
        <f aca="false">IF(N198="sníž. přenesená",J198,0)</f>
        <v>0</v>
      </c>
      <c r="BI198" s="214" t="n">
        <f aca="false">IF(N198="nulová",J198,0)</f>
        <v>0</v>
      </c>
      <c r="BJ198" s="3" t="s">
        <v>83</v>
      </c>
      <c r="BK198" s="214" t="n">
        <f aca="false">ROUND(I198*H198,2)</f>
        <v>0</v>
      </c>
      <c r="BL198" s="3" t="s">
        <v>125</v>
      </c>
      <c r="BM198" s="213" t="s">
        <v>717</v>
      </c>
    </row>
    <row r="199" s="31" customFormat="true" ht="12.8" hidden="false" customHeight="false" outlineLevel="0" collapsed="false">
      <c r="A199" s="24"/>
      <c r="B199" s="25"/>
      <c r="C199" s="26"/>
      <c r="D199" s="215" t="s">
        <v>134</v>
      </c>
      <c r="E199" s="26"/>
      <c r="F199" s="216" t="s">
        <v>716</v>
      </c>
      <c r="G199" s="26"/>
      <c r="H199" s="26"/>
      <c r="I199" s="217"/>
      <c r="J199" s="26"/>
      <c r="K199" s="26"/>
      <c r="L199" s="30"/>
      <c r="M199" s="218"/>
      <c r="N199" s="219"/>
      <c r="O199" s="74"/>
      <c r="P199" s="74"/>
      <c r="Q199" s="74"/>
      <c r="R199" s="74"/>
      <c r="S199" s="74"/>
      <c r="T199" s="75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T199" s="3" t="s">
        <v>134</v>
      </c>
      <c r="AU199" s="3" t="s">
        <v>83</v>
      </c>
    </row>
    <row r="200" s="31" customFormat="true" ht="12.8" hidden="false" customHeight="false" outlineLevel="0" collapsed="false">
      <c r="A200" s="24"/>
      <c r="B200" s="25"/>
      <c r="C200" s="26"/>
      <c r="D200" s="215" t="s">
        <v>135</v>
      </c>
      <c r="E200" s="26"/>
      <c r="F200" s="220" t="s">
        <v>705</v>
      </c>
      <c r="G200" s="26"/>
      <c r="H200" s="26"/>
      <c r="I200" s="217"/>
      <c r="J200" s="26"/>
      <c r="K200" s="26"/>
      <c r="L200" s="30"/>
      <c r="M200" s="218"/>
      <c r="N200" s="219"/>
      <c r="O200" s="74"/>
      <c r="P200" s="74"/>
      <c r="Q200" s="74"/>
      <c r="R200" s="74"/>
      <c r="S200" s="74"/>
      <c r="T200" s="75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T200" s="3" t="s">
        <v>135</v>
      </c>
      <c r="AU200" s="3" t="s">
        <v>83</v>
      </c>
    </row>
    <row r="201" s="31" customFormat="true" ht="12.8" hidden="false" customHeight="false" outlineLevel="0" collapsed="false">
      <c r="A201" s="24"/>
      <c r="B201" s="25"/>
      <c r="C201" s="26"/>
      <c r="D201" s="215" t="s">
        <v>137</v>
      </c>
      <c r="E201" s="26"/>
      <c r="F201" s="220" t="s">
        <v>714</v>
      </c>
      <c r="G201" s="26"/>
      <c r="H201" s="26"/>
      <c r="I201" s="217"/>
      <c r="J201" s="26"/>
      <c r="K201" s="26"/>
      <c r="L201" s="30"/>
      <c r="M201" s="218"/>
      <c r="N201" s="219"/>
      <c r="O201" s="74"/>
      <c r="P201" s="74"/>
      <c r="Q201" s="74"/>
      <c r="R201" s="74"/>
      <c r="S201" s="74"/>
      <c r="T201" s="75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T201" s="3" t="s">
        <v>137</v>
      </c>
      <c r="AU201" s="3" t="s">
        <v>83</v>
      </c>
    </row>
    <row r="202" s="31" customFormat="true" ht="24.15" hidden="false" customHeight="true" outlineLevel="0" collapsed="false">
      <c r="A202" s="24"/>
      <c r="B202" s="25"/>
      <c r="C202" s="202" t="s">
        <v>375</v>
      </c>
      <c r="D202" s="202" t="s">
        <v>127</v>
      </c>
      <c r="E202" s="203" t="s">
        <v>718</v>
      </c>
      <c r="F202" s="204" t="s">
        <v>719</v>
      </c>
      <c r="G202" s="205" t="s">
        <v>667</v>
      </c>
      <c r="H202" s="206" t="n">
        <v>120</v>
      </c>
      <c r="I202" s="207"/>
      <c r="J202" s="208" t="n">
        <f aca="false">ROUND(I202*H202,2)</f>
        <v>0</v>
      </c>
      <c r="K202" s="204" t="s">
        <v>131</v>
      </c>
      <c r="L202" s="30"/>
      <c r="M202" s="209"/>
      <c r="N202" s="210" t="s">
        <v>40</v>
      </c>
      <c r="O202" s="74"/>
      <c r="P202" s="211" t="n">
        <f aca="false">O202*H202</f>
        <v>0</v>
      </c>
      <c r="Q202" s="211" t="n">
        <v>0</v>
      </c>
      <c r="R202" s="211" t="n">
        <f aca="false">Q202*H202</f>
        <v>0</v>
      </c>
      <c r="S202" s="211" t="n">
        <v>0</v>
      </c>
      <c r="T202" s="212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13" t="s">
        <v>125</v>
      </c>
      <c r="AT202" s="213" t="s">
        <v>127</v>
      </c>
      <c r="AU202" s="213" t="s">
        <v>83</v>
      </c>
      <c r="AY202" s="3" t="s">
        <v>126</v>
      </c>
      <c r="BE202" s="214" t="n">
        <f aca="false">IF(N202="základní",J202,0)</f>
        <v>0</v>
      </c>
      <c r="BF202" s="214" t="n">
        <f aca="false">IF(N202="snížená",J202,0)</f>
        <v>0</v>
      </c>
      <c r="BG202" s="214" t="n">
        <f aca="false">IF(N202="zákl. přenesená",J202,0)</f>
        <v>0</v>
      </c>
      <c r="BH202" s="214" t="n">
        <f aca="false">IF(N202="sníž. přenesená",J202,0)</f>
        <v>0</v>
      </c>
      <c r="BI202" s="214" t="n">
        <f aca="false">IF(N202="nulová",J202,0)</f>
        <v>0</v>
      </c>
      <c r="BJ202" s="3" t="s">
        <v>83</v>
      </c>
      <c r="BK202" s="214" t="n">
        <f aca="false">ROUND(I202*H202,2)</f>
        <v>0</v>
      </c>
      <c r="BL202" s="3" t="s">
        <v>125</v>
      </c>
      <c r="BM202" s="213" t="s">
        <v>720</v>
      </c>
    </row>
    <row r="203" s="31" customFormat="true" ht="12.8" hidden="false" customHeight="false" outlineLevel="0" collapsed="false">
      <c r="A203" s="24"/>
      <c r="B203" s="25"/>
      <c r="C203" s="26"/>
      <c r="D203" s="215" t="s">
        <v>134</v>
      </c>
      <c r="E203" s="26"/>
      <c r="F203" s="216" t="s">
        <v>719</v>
      </c>
      <c r="G203" s="26"/>
      <c r="H203" s="26"/>
      <c r="I203" s="217"/>
      <c r="J203" s="26"/>
      <c r="K203" s="26"/>
      <c r="L203" s="30"/>
      <c r="M203" s="218"/>
      <c r="N203" s="219"/>
      <c r="O203" s="74"/>
      <c r="P203" s="74"/>
      <c r="Q203" s="74"/>
      <c r="R203" s="74"/>
      <c r="S203" s="74"/>
      <c r="T203" s="75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T203" s="3" t="s">
        <v>134</v>
      </c>
      <c r="AU203" s="3" t="s">
        <v>83</v>
      </c>
    </row>
    <row r="204" s="31" customFormat="true" ht="12.8" hidden="false" customHeight="false" outlineLevel="0" collapsed="false">
      <c r="A204" s="24"/>
      <c r="B204" s="25"/>
      <c r="C204" s="26"/>
      <c r="D204" s="215" t="s">
        <v>135</v>
      </c>
      <c r="E204" s="26"/>
      <c r="F204" s="220" t="s">
        <v>709</v>
      </c>
      <c r="G204" s="26"/>
      <c r="H204" s="26"/>
      <c r="I204" s="217"/>
      <c r="J204" s="26"/>
      <c r="K204" s="26"/>
      <c r="L204" s="30"/>
      <c r="M204" s="218"/>
      <c r="N204" s="219"/>
      <c r="O204" s="74"/>
      <c r="P204" s="74"/>
      <c r="Q204" s="74"/>
      <c r="R204" s="74"/>
      <c r="S204" s="74"/>
      <c r="T204" s="75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T204" s="3" t="s">
        <v>135</v>
      </c>
      <c r="AU204" s="3" t="s">
        <v>83</v>
      </c>
    </row>
    <row r="205" s="31" customFormat="true" ht="12.8" hidden="false" customHeight="false" outlineLevel="0" collapsed="false">
      <c r="A205" s="24"/>
      <c r="B205" s="25"/>
      <c r="C205" s="26"/>
      <c r="D205" s="215" t="s">
        <v>137</v>
      </c>
      <c r="E205" s="26"/>
      <c r="F205" s="220" t="s">
        <v>721</v>
      </c>
      <c r="G205" s="26"/>
      <c r="H205" s="26"/>
      <c r="I205" s="217"/>
      <c r="J205" s="26"/>
      <c r="K205" s="26"/>
      <c r="L205" s="30"/>
      <c r="M205" s="218"/>
      <c r="N205" s="219"/>
      <c r="O205" s="74"/>
      <c r="P205" s="74"/>
      <c r="Q205" s="74"/>
      <c r="R205" s="74"/>
      <c r="S205" s="74"/>
      <c r="T205" s="75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T205" s="3" t="s">
        <v>137</v>
      </c>
      <c r="AU205" s="3" t="s">
        <v>83</v>
      </c>
    </row>
    <row r="206" s="245" customFormat="true" ht="12.8" hidden="false" customHeight="false" outlineLevel="0" collapsed="false">
      <c r="B206" s="246"/>
      <c r="C206" s="247"/>
      <c r="D206" s="215" t="s">
        <v>208</v>
      </c>
      <c r="E206" s="248"/>
      <c r="F206" s="249" t="s">
        <v>722</v>
      </c>
      <c r="G206" s="247"/>
      <c r="H206" s="250" t="n">
        <v>120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208</v>
      </c>
      <c r="AU206" s="256" t="s">
        <v>83</v>
      </c>
      <c r="AV206" s="245" t="s">
        <v>85</v>
      </c>
      <c r="AW206" s="245" t="s">
        <v>31</v>
      </c>
      <c r="AX206" s="245" t="s">
        <v>83</v>
      </c>
      <c r="AY206" s="256" t="s">
        <v>126</v>
      </c>
    </row>
    <row r="207" s="31" customFormat="true" ht="14.4" hidden="false" customHeight="true" outlineLevel="0" collapsed="false">
      <c r="A207" s="24"/>
      <c r="B207" s="25"/>
      <c r="C207" s="202" t="s">
        <v>381</v>
      </c>
      <c r="D207" s="202" t="s">
        <v>127</v>
      </c>
      <c r="E207" s="203" t="s">
        <v>723</v>
      </c>
      <c r="F207" s="204" t="s">
        <v>724</v>
      </c>
      <c r="G207" s="205" t="s">
        <v>176</v>
      </c>
      <c r="H207" s="206" t="n">
        <v>3</v>
      </c>
      <c r="I207" s="207"/>
      <c r="J207" s="208" t="n">
        <f aca="false">ROUND(I207*H207,2)</f>
        <v>0</v>
      </c>
      <c r="K207" s="204" t="s">
        <v>131</v>
      </c>
      <c r="L207" s="30"/>
      <c r="M207" s="209"/>
      <c r="N207" s="210" t="s">
        <v>40</v>
      </c>
      <c r="O207" s="74"/>
      <c r="P207" s="211" t="n">
        <f aca="false">O207*H207</f>
        <v>0</v>
      </c>
      <c r="Q207" s="211" t="n">
        <v>0</v>
      </c>
      <c r="R207" s="211" t="n">
        <f aca="false">Q207*H207</f>
        <v>0</v>
      </c>
      <c r="S207" s="211" t="n">
        <v>0</v>
      </c>
      <c r="T207" s="212" t="n">
        <f aca="false">S207*H207</f>
        <v>0</v>
      </c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R207" s="213" t="s">
        <v>125</v>
      </c>
      <c r="AT207" s="213" t="s">
        <v>127</v>
      </c>
      <c r="AU207" s="213" t="s">
        <v>83</v>
      </c>
      <c r="AY207" s="3" t="s">
        <v>126</v>
      </c>
      <c r="BE207" s="214" t="n">
        <f aca="false">IF(N207="základní",J207,0)</f>
        <v>0</v>
      </c>
      <c r="BF207" s="214" t="n">
        <f aca="false">IF(N207="snížená",J207,0)</f>
        <v>0</v>
      </c>
      <c r="BG207" s="214" t="n">
        <f aca="false">IF(N207="zákl. přenesená",J207,0)</f>
        <v>0</v>
      </c>
      <c r="BH207" s="214" t="n">
        <f aca="false">IF(N207="sníž. přenesená",J207,0)</f>
        <v>0</v>
      </c>
      <c r="BI207" s="214" t="n">
        <f aca="false">IF(N207="nulová",J207,0)</f>
        <v>0</v>
      </c>
      <c r="BJ207" s="3" t="s">
        <v>83</v>
      </c>
      <c r="BK207" s="214" t="n">
        <f aca="false">ROUND(I207*H207,2)</f>
        <v>0</v>
      </c>
      <c r="BL207" s="3" t="s">
        <v>125</v>
      </c>
      <c r="BM207" s="213" t="s">
        <v>725</v>
      </c>
    </row>
    <row r="208" s="31" customFormat="true" ht="12.8" hidden="false" customHeight="false" outlineLevel="0" collapsed="false">
      <c r="A208" s="24"/>
      <c r="B208" s="25"/>
      <c r="C208" s="26"/>
      <c r="D208" s="215" t="s">
        <v>134</v>
      </c>
      <c r="E208" s="26"/>
      <c r="F208" s="216" t="s">
        <v>724</v>
      </c>
      <c r="G208" s="26"/>
      <c r="H208" s="26"/>
      <c r="I208" s="217"/>
      <c r="J208" s="26"/>
      <c r="K208" s="26"/>
      <c r="L208" s="30"/>
      <c r="M208" s="218"/>
      <c r="N208" s="219"/>
      <c r="O208" s="74"/>
      <c r="P208" s="74"/>
      <c r="Q208" s="74"/>
      <c r="R208" s="74"/>
      <c r="S208" s="74"/>
      <c r="T208" s="75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T208" s="3" t="s">
        <v>134</v>
      </c>
      <c r="AU208" s="3" t="s">
        <v>83</v>
      </c>
    </row>
    <row r="209" s="31" customFormat="true" ht="12.8" hidden="false" customHeight="false" outlineLevel="0" collapsed="false">
      <c r="A209" s="24"/>
      <c r="B209" s="25"/>
      <c r="C209" s="26"/>
      <c r="D209" s="215" t="s">
        <v>135</v>
      </c>
      <c r="E209" s="26"/>
      <c r="F209" s="220" t="s">
        <v>726</v>
      </c>
      <c r="G209" s="26"/>
      <c r="H209" s="26"/>
      <c r="I209" s="217"/>
      <c r="J209" s="26"/>
      <c r="K209" s="26"/>
      <c r="L209" s="30"/>
      <c r="M209" s="218"/>
      <c r="N209" s="219"/>
      <c r="O209" s="74"/>
      <c r="P209" s="74"/>
      <c r="Q209" s="74"/>
      <c r="R209" s="74"/>
      <c r="S209" s="74"/>
      <c r="T209" s="75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T209" s="3" t="s">
        <v>135</v>
      </c>
      <c r="AU209" s="3" t="s">
        <v>83</v>
      </c>
    </row>
    <row r="210" s="31" customFormat="true" ht="12.8" hidden="false" customHeight="false" outlineLevel="0" collapsed="false">
      <c r="A210" s="24"/>
      <c r="B210" s="25"/>
      <c r="C210" s="26"/>
      <c r="D210" s="215" t="s">
        <v>137</v>
      </c>
      <c r="E210" s="26"/>
      <c r="F210" s="220" t="s">
        <v>727</v>
      </c>
      <c r="G210" s="26"/>
      <c r="H210" s="26"/>
      <c r="I210" s="217"/>
      <c r="J210" s="26"/>
      <c r="K210" s="26"/>
      <c r="L210" s="30"/>
      <c r="M210" s="218"/>
      <c r="N210" s="219"/>
      <c r="O210" s="74"/>
      <c r="P210" s="74"/>
      <c r="Q210" s="74"/>
      <c r="R210" s="74"/>
      <c r="S210" s="74"/>
      <c r="T210" s="75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T210" s="3" t="s">
        <v>137</v>
      </c>
      <c r="AU210" s="3" t="s">
        <v>83</v>
      </c>
    </row>
    <row r="211" s="245" customFormat="true" ht="12.8" hidden="false" customHeight="false" outlineLevel="0" collapsed="false">
      <c r="B211" s="246"/>
      <c r="C211" s="247"/>
      <c r="D211" s="215" t="s">
        <v>208</v>
      </c>
      <c r="E211" s="248"/>
      <c r="F211" s="249" t="s">
        <v>728</v>
      </c>
      <c r="G211" s="247"/>
      <c r="H211" s="250" t="n">
        <v>3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208</v>
      </c>
      <c r="AU211" s="256" t="s">
        <v>83</v>
      </c>
      <c r="AV211" s="245" t="s">
        <v>85</v>
      </c>
      <c r="AW211" s="245" t="s">
        <v>31</v>
      </c>
      <c r="AX211" s="245" t="s">
        <v>83</v>
      </c>
      <c r="AY211" s="256" t="s">
        <v>126</v>
      </c>
    </row>
    <row r="212" s="31" customFormat="true" ht="14.4" hidden="false" customHeight="true" outlineLevel="0" collapsed="false">
      <c r="A212" s="24"/>
      <c r="B212" s="25"/>
      <c r="C212" s="202" t="s">
        <v>6</v>
      </c>
      <c r="D212" s="202" t="s">
        <v>127</v>
      </c>
      <c r="E212" s="203" t="s">
        <v>729</v>
      </c>
      <c r="F212" s="204" t="s">
        <v>730</v>
      </c>
      <c r="G212" s="205" t="s">
        <v>176</v>
      </c>
      <c r="H212" s="206" t="n">
        <v>3</v>
      </c>
      <c r="I212" s="207"/>
      <c r="J212" s="208" t="n">
        <f aca="false">ROUND(I212*H212,2)</f>
        <v>0</v>
      </c>
      <c r="K212" s="204" t="s">
        <v>131</v>
      </c>
      <c r="L212" s="30"/>
      <c r="M212" s="209"/>
      <c r="N212" s="210" t="s">
        <v>40</v>
      </c>
      <c r="O212" s="74"/>
      <c r="P212" s="211" t="n">
        <f aca="false">O212*H212</f>
        <v>0</v>
      </c>
      <c r="Q212" s="211" t="n">
        <v>0</v>
      </c>
      <c r="R212" s="211" t="n">
        <f aca="false">Q212*H212</f>
        <v>0</v>
      </c>
      <c r="S212" s="211" t="n">
        <v>0</v>
      </c>
      <c r="T212" s="212" t="n">
        <f aca="false">S212*H212</f>
        <v>0</v>
      </c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R212" s="213" t="s">
        <v>125</v>
      </c>
      <c r="AT212" s="213" t="s">
        <v>127</v>
      </c>
      <c r="AU212" s="213" t="s">
        <v>83</v>
      </c>
      <c r="AY212" s="3" t="s">
        <v>126</v>
      </c>
      <c r="BE212" s="214" t="n">
        <f aca="false">IF(N212="základní",J212,0)</f>
        <v>0</v>
      </c>
      <c r="BF212" s="214" t="n">
        <f aca="false">IF(N212="snížená",J212,0)</f>
        <v>0</v>
      </c>
      <c r="BG212" s="214" t="n">
        <f aca="false">IF(N212="zákl. přenesená",J212,0)</f>
        <v>0</v>
      </c>
      <c r="BH212" s="214" t="n">
        <f aca="false">IF(N212="sníž. přenesená",J212,0)</f>
        <v>0</v>
      </c>
      <c r="BI212" s="214" t="n">
        <f aca="false">IF(N212="nulová",J212,0)</f>
        <v>0</v>
      </c>
      <c r="BJ212" s="3" t="s">
        <v>83</v>
      </c>
      <c r="BK212" s="214" t="n">
        <f aca="false">ROUND(I212*H212,2)</f>
        <v>0</v>
      </c>
      <c r="BL212" s="3" t="s">
        <v>125</v>
      </c>
      <c r="BM212" s="213" t="s">
        <v>731</v>
      </c>
    </row>
    <row r="213" s="31" customFormat="true" ht="12.8" hidden="false" customHeight="false" outlineLevel="0" collapsed="false">
      <c r="A213" s="24"/>
      <c r="B213" s="25"/>
      <c r="C213" s="26"/>
      <c r="D213" s="215" t="s">
        <v>134</v>
      </c>
      <c r="E213" s="26"/>
      <c r="F213" s="216" t="s">
        <v>730</v>
      </c>
      <c r="G213" s="26"/>
      <c r="H213" s="26"/>
      <c r="I213" s="217"/>
      <c r="J213" s="26"/>
      <c r="K213" s="26"/>
      <c r="L213" s="30"/>
      <c r="M213" s="218"/>
      <c r="N213" s="219"/>
      <c r="O213" s="74"/>
      <c r="P213" s="74"/>
      <c r="Q213" s="74"/>
      <c r="R213" s="74"/>
      <c r="S213" s="74"/>
      <c r="T213" s="75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T213" s="3" t="s">
        <v>134</v>
      </c>
      <c r="AU213" s="3" t="s">
        <v>83</v>
      </c>
    </row>
    <row r="214" s="31" customFormat="true" ht="12.8" hidden="false" customHeight="false" outlineLevel="0" collapsed="false">
      <c r="A214" s="24"/>
      <c r="B214" s="25"/>
      <c r="C214" s="26"/>
      <c r="D214" s="215" t="s">
        <v>135</v>
      </c>
      <c r="E214" s="26"/>
      <c r="F214" s="220" t="s">
        <v>705</v>
      </c>
      <c r="G214" s="26"/>
      <c r="H214" s="26"/>
      <c r="I214" s="217"/>
      <c r="J214" s="26"/>
      <c r="K214" s="26"/>
      <c r="L214" s="30"/>
      <c r="M214" s="218"/>
      <c r="N214" s="219"/>
      <c r="O214" s="74"/>
      <c r="P214" s="74"/>
      <c r="Q214" s="74"/>
      <c r="R214" s="74"/>
      <c r="S214" s="74"/>
      <c r="T214" s="75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T214" s="3" t="s">
        <v>135</v>
      </c>
      <c r="AU214" s="3" t="s">
        <v>83</v>
      </c>
    </row>
    <row r="215" s="31" customFormat="true" ht="12.8" hidden="false" customHeight="false" outlineLevel="0" collapsed="false">
      <c r="A215" s="24"/>
      <c r="B215" s="25"/>
      <c r="C215" s="26"/>
      <c r="D215" s="215" t="s">
        <v>137</v>
      </c>
      <c r="E215" s="26"/>
      <c r="F215" s="220" t="s">
        <v>727</v>
      </c>
      <c r="G215" s="26"/>
      <c r="H215" s="26"/>
      <c r="I215" s="217"/>
      <c r="J215" s="26"/>
      <c r="K215" s="26"/>
      <c r="L215" s="30"/>
      <c r="M215" s="218"/>
      <c r="N215" s="219"/>
      <c r="O215" s="74"/>
      <c r="P215" s="74"/>
      <c r="Q215" s="74"/>
      <c r="R215" s="74"/>
      <c r="S215" s="74"/>
      <c r="T215" s="75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T215" s="3" t="s">
        <v>137</v>
      </c>
      <c r="AU215" s="3" t="s">
        <v>83</v>
      </c>
    </row>
    <row r="216" s="31" customFormat="true" ht="24.15" hidden="false" customHeight="true" outlineLevel="0" collapsed="false">
      <c r="A216" s="24"/>
      <c r="B216" s="25"/>
      <c r="C216" s="202" t="s">
        <v>393</v>
      </c>
      <c r="D216" s="202" t="s">
        <v>127</v>
      </c>
      <c r="E216" s="203" t="s">
        <v>732</v>
      </c>
      <c r="F216" s="204" t="s">
        <v>733</v>
      </c>
      <c r="G216" s="205" t="s">
        <v>667</v>
      </c>
      <c r="H216" s="206" t="n">
        <v>120</v>
      </c>
      <c r="I216" s="207"/>
      <c r="J216" s="208" t="n">
        <f aca="false">ROUND(I216*H216,2)</f>
        <v>0</v>
      </c>
      <c r="K216" s="204" t="s">
        <v>131</v>
      </c>
      <c r="L216" s="30"/>
      <c r="M216" s="209"/>
      <c r="N216" s="210" t="s">
        <v>40</v>
      </c>
      <c r="O216" s="74"/>
      <c r="P216" s="211" t="n">
        <f aca="false">O216*H216</f>
        <v>0</v>
      </c>
      <c r="Q216" s="211" t="n">
        <v>0</v>
      </c>
      <c r="R216" s="211" t="n">
        <f aca="false">Q216*H216</f>
        <v>0</v>
      </c>
      <c r="S216" s="211" t="n">
        <v>0</v>
      </c>
      <c r="T216" s="212" t="n">
        <f aca="false">S216*H216</f>
        <v>0</v>
      </c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R216" s="213" t="s">
        <v>125</v>
      </c>
      <c r="AT216" s="213" t="s">
        <v>127</v>
      </c>
      <c r="AU216" s="213" t="s">
        <v>83</v>
      </c>
      <c r="AY216" s="3" t="s">
        <v>126</v>
      </c>
      <c r="BE216" s="214" t="n">
        <f aca="false">IF(N216="základní",J216,0)</f>
        <v>0</v>
      </c>
      <c r="BF216" s="214" t="n">
        <f aca="false">IF(N216="snížená",J216,0)</f>
        <v>0</v>
      </c>
      <c r="BG216" s="214" t="n">
        <f aca="false">IF(N216="zákl. přenesená",J216,0)</f>
        <v>0</v>
      </c>
      <c r="BH216" s="214" t="n">
        <f aca="false">IF(N216="sníž. přenesená",J216,0)</f>
        <v>0</v>
      </c>
      <c r="BI216" s="214" t="n">
        <f aca="false">IF(N216="nulová",J216,0)</f>
        <v>0</v>
      </c>
      <c r="BJ216" s="3" t="s">
        <v>83</v>
      </c>
      <c r="BK216" s="214" t="n">
        <f aca="false">ROUND(I216*H216,2)</f>
        <v>0</v>
      </c>
      <c r="BL216" s="3" t="s">
        <v>125</v>
      </c>
      <c r="BM216" s="213" t="s">
        <v>734</v>
      </c>
    </row>
    <row r="217" s="31" customFormat="true" ht="12.8" hidden="false" customHeight="false" outlineLevel="0" collapsed="false">
      <c r="A217" s="24"/>
      <c r="B217" s="25"/>
      <c r="C217" s="26"/>
      <c r="D217" s="215" t="s">
        <v>134</v>
      </c>
      <c r="E217" s="26"/>
      <c r="F217" s="216" t="s">
        <v>733</v>
      </c>
      <c r="G217" s="26"/>
      <c r="H217" s="26"/>
      <c r="I217" s="217"/>
      <c r="J217" s="26"/>
      <c r="K217" s="26"/>
      <c r="L217" s="30"/>
      <c r="M217" s="218"/>
      <c r="N217" s="219"/>
      <c r="O217" s="74"/>
      <c r="P217" s="74"/>
      <c r="Q217" s="74"/>
      <c r="R217" s="74"/>
      <c r="S217" s="74"/>
      <c r="T217" s="75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T217" s="3" t="s">
        <v>134</v>
      </c>
      <c r="AU217" s="3" t="s">
        <v>83</v>
      </c>
    </row>
    <row r="218" s="31" customFormat="true" ht="12.8" hidden="false" customHeight="false" outlineLevel="0" collapsed="false">
      <c r="A218" s="24"/>
      <c r="B218" s="25"/>
      <c r="C218" s="26"/>
      <c r="D218" s="215" t="s">
        <v>135</v>
      </c>
      <c r="E218" s="26"/>
      <c r="F218" s="220" t="s">
        <v>709</v>
      </c>
      <c r="G218" s="26"/>
      <c r="H218" s="26"/>
      <c r="I218" s="217"/>
      <c r="J218" s="26"/>
      <c r="K218" s="26"/>
      <c r="L218" s="30"/>
      <c r="M218" s="218"/>
      <c r="N218" s="219"/>
      <c r="O218" s="74"/>
      <c r="P218" s="74"/>
      <c r="Q218" s="74"/>
      <c r="R218" s="74"/>
      <c r="S218" s="74"/>
      <c r="T218" s="75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T218" s="3" t="s">
        <v>135</v>
      </c>
      <c r="AU218" s="3" t="s">
        <v>83</v>
      </c>
    </row>
    <row r="219" s="31" customFormat="true" ht="12.8" hidden="false" customHeight="false" outlineLevel="0" collapsed="false">
      <c r="A219" s="24"/>
      <c r="B219" s="25"/>
      <c r="C219" s="26"/>
      <c r="D219" s="215" t="s">
        <v>137</v>
      </c>
      <c r="E219" s="26"/>
      <c r="F219" s="220" t="s">
        <v>727</v>
      </c>
      <c r="G219" s="26"/>
      <c r="H219" s="26"/>
      <c r="I219" s="217"/>
      <c r="J219" s="26"/>
      <c r="K219" s="26"/>
      <c r="L219" s="30"/>
      <c r="M219" s="218"/>
      <c r="N219" s="219"/>
      <c r="O219" s="74"/>
      <c r="P219" s="74"/>
      <c r="Q219" s="74"/>
      <c r="R219" s="74"/>
      <c r="S219" s="74"/>
      <c r="T219" s="75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T219" s="3" t="s">
        <v>137</v>
      </c>
      <c r="AU219" s="3" t="s">
        <v>83</v>
      </c>
    </row>
    <row r="220" s="245" customFormat="true" ht="12.8" hidden="false" customHeight="false" outlineLevel="0" collapsed="false">
      <c r="B220" s="246"/>
      <c r="C220" s="247"/>
      <c r="D220" s="215" t="s">
        <v>208</v>
      </c>
      <c r="E220" s="248"/>
      <c r="F220" s="249" t="s">
        <v>722</v>
      </c>
      <c r="G220" s="247"/>
      <c r="H220" s="250" t="n">
        <v>120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AT220" s="256" t="s">
        <v>208</v>
      </c>
      <c r="AU220" s="256" t="s">
        <v>83</v>
      </c>
      <c r="AV220" s="245" t="s">
        <v>85</v>
      </c>
      <c r="AW220" s="245" t="s">
        <v>31</v>
      </c>
      <c r="AX220" s="245" t="s">
        <v>83</v>
      </c>
      <c r="AY220" s="256" t="s">
        <v>126</v>
      </c>
    </row>
    <row r="221" s="31" customFormat="true" ht="14.4" hidden="false" customHeight="true" outlineLevel="0" collapsed="false">
      <c r="A221" s="24"/>
      <c r="B221" s="25"/>
      <c r="C221" s="202" t="s">
        <v>399</v>
      </c>
      <c r="D221" s="202" t="s">
        <v>127</v>
      </c>
      <c r="E221" s="203" t="s">
        <v>735</v>
      </c>
      <c r="F221" s="204" t="s">
        <v>736</v>
      </c>
      <c r="G221" s="205" t="s">
        <v>176</v>
      </c>
      <c r="H221" s="206" t="n">
        <v>9</v>
      </c>
      <c r="I221" s="207"/>
      <c r="J221" s="208" t="n">
        <f aca="false">ROUND(I221*H221,2)</f>
        <v>0</v>
      </c>
      <c r="K221" s="204" t="s">
        <v>131</v>
      </c>
      <c r="L221" s="30"/>
      <c r="M221" s="209"/>
      <c r="N221" s="210" t="s">
        <v>40</v>
      </c>
      <c r="O221" s="74"/>
      <c r="P221" s="211" t="n">
        <f aca="false">O221*H221</f>
        <v>0</v>
      </c>
      <c r="Q221" s="211" t="n">
        <v>0</v>
      </c>
      <c r="R221" s="211" t="n">
        <f aca="false">Q221*H221</f>
        <v>0</v>
      </c>
      <c r="S221" s="211" t="n">
        <v>0</v>
      </c>
      <c r="T221" s="212" t="n">
        <f aca="false">S221*H221</f>
        <v>0</v>
      </c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R221" s="213" t="s">
        <v>125</v>
      </c>
      <c r="AT221" s="213" t="s">
        <v>127</v>
      </c>
      <c r="AU221" s="213" t="s">
        <v>83</v>
      </c>
      <c r="AY221" s="3" t="s">
        <v>126</v>
      </c>
      <c r="BE221" s="214" t="n">
        <f aca="false">IF(N221="základní",J221,0)</f>
        <v>0</v>
      </c>
      <c r="BF221" s="214" t="n">
        <f aca="false">IF(N221="snížená",J221,0)</f>
        <v>0</v>
      </c>
      <c r="BG221" s="214" t="n">
        <f aca="false">IF(N221="zákl. přenesená",J221,0)</f>
        <v>0</v>
      </c>
      <c r="BH221" s="214" t="n">
        <f aca="false">IF(N221="sníž. přenesená",J221,0)</f>
        <v>0</v>
      </c>
      <c r="BI221" s="214" t="n">
        <f aca="false">IF(N221="nulová",J221,0)</f>
        <v>0</v>
      </c>
      <c r="BJ221" s="3" t="s">
        <v>83</v>
      </c>
      <c r="BK221" s="214" t="n">
        <f aca="false">ROUND(I221*H221,2)</f>
        <v>0</v>
      </c>
      <c r="BL221" s="3" t="s">
        <v>125</v>
      </c>
      <c r="BM221" s="213" t="s">
        <v>737</v>
      </c>
    </row>
    <row r="222" s="31" customFormat="true" ht="12.8" hidden="false" customHeight="false" outlineLevel="0" collapsed="false">
      <c r="A222" s="24"/>
      <c r="B222" s="25"/>
      <c r="C222" s="26"/>
      <c r="D222" s="215" t="s">
        <v>134</v>
      </c>
      <c r="E222" s="26"/>
      <c r="F222" s="216" t="s">
        <v>736</v>
      </c>
      <c r="G222" s="26"/>
      <c r="H222" s="26"/>
      <c r="I222" s="217"/>
      <c r="J222" s="26"/>
      <c r="K222" s="26"/>
      <c r="L222" s="30"/>
      <c r="M222" s="218"/>
      <c r="N222" s="219"/>
      <c r="O222" s="74"/>
      <c r="P222" s="74"/>
      <c r="Q222" s="74"/>
      <c r="R222" s="74"/>
      <c r="S222" s="74"/>
      <c r="T222" s="75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T222" s="3" t="s">
        <v>134</v>
      </c>
      <c r="AU222" s="3" t="s">
        <v>83</v>
      </c>
    </row>
    <row r="223" s="31" customFormat="true" ht="12.8" hidden="false" customHeight="false" outlineLevel="0" collapsed="false">
      <c r="A223" s="24"/>
      <c r="B223" s="25"/>
      <c r="C223" s="26"/>
      <c r="D223" s="215" t="s">
        <v>135</v>
      </c>
      <c r="E223" s="26"/>
      <c r="F223" s="220" t="s">
        <v>726</v>
      </c>
      <c r="G223" s="26"/>
      <c r="H223" s="26"/>
      <c r="I223" s="217"/>
      <c r="J223" s="26"/>
      <c r="K223" s="26"/>
      <c r="L223" s="30"/>
      <c r="M223" s="218"/>
      <c r="N223" s="219"/>
      <c r="O223" s="74"/>
      <c r="P223" s="74"/>
      <c r="Q223" s="74"/>
      <c r="R223" s="74"/>
      <c r="S223" s="74"/>
      <c r="T223" s="75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T223" s="3" t="s">
        <v>135</v>
      </c>
      <c r="AU223" s="3" t="s">
        <v>83</v>
      </c>
    </row>
    <row r="224" s="31" customFormat="true" ht="12.8" hidden="false" customHeight="false" outlineLevel="0" collapsed="false">
      <c r="A224" s="24"/>
      <c r="B224" s="25"/>
      <c r="C224" s="26"/>
      <c r="D224" s="215" t="s">
        <v>137</v>
      </c>
      <c r="E224" s="26"/>
      <c r="F224" s="220" t="s">
        <v>738</v>
      </c>
      <c r="G224" s="26"/>
      <c r="H224" s="26"/>
      <c r="I224" s="217"/>
      <c r="J224" s="26"/>
      <c r="K224" s="26"/>
      <c r="L224" s="30"/>
      <c r="M224" s="218"/>
      <c r="N224" s="219"/>
      <c r="O224" s="74"/>
      <c r="P224" s="74"/>
      <c r="Q224" s="74"/>
      <c r="R224" s="74"/>
      <c r="S224" s="74"/>
      <c r="T224" s="75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T224" s="3" t="s">
        <v>137</v>
      </c>
      <c r="AU224" s="3" t="s">
        <v>83</v>
      </c>
    </row>
    <row r="225" s="245" customFormat="true" ht="12.8" hidden="false" customHeight="false" outlineLevel="0" collapsed="false">
      <c r="B225" s="246"/>
      <c r="C225" s="247"/>
      <c r="D225" s="215" t="s">
        <v>208</v>
      </c>
      <c r="E225" s="248"/>
      <c r="F225" s="249" t="s">
        <v>739</v>
      </c>
      <c r="G225" s="247"/>
      <c r="H225" s="250" t="n">
        <v>9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208</v>
      </c>
      <c r="AU225" s="256" t="s">
        <v>83</v>
      </c>
      <c r="AV225" s="245" t="s">
        <v>85</v>
      </c>
      <c r="AW225" s="245" t="s">
        <v>31</v>
      </c>
      <c r="AX225" s="245" t="s">
        <v>83</v>
      </c>
      <c r="AY225" s="256" t="s">
        <v>126</v>
      </c>
    </row>
    <row r="226" s="31" customFormat="true" ht="14.4" hidden="false" customHeight="true" outlineLevel="0" collapsed="false">
      <c r="A226" s="24"/>
      <c r="B226" s="25"/>
      <c r="C226" s="202" t="s">
        <v>401</v>
      </c>
      <c r="D226" s="202" t="s">
        <v>127</v>
      </c>
      <c r="E226" s="203" t="s">
        <v>740</v>
      </c>
      <c r="F226" s="204" t="s">
        <v>741</v>
      </c>
      <c r="G226" s="205" t="s">
        <v>176</v>
      </c>
      <c r="H226" s="206" t="n">
        <v>9</v>
      </c>
      <c r="I226" s="207"/>
      <c r="J226" s="208" t="n">
        <f aca="false">ROUND(I226*H226,2)</f>
        <v>0</v>
      </c>
      <c r="K226" s="204" t="s">
        <v>131</v>
      </c>
      <c r="L226" s="30"/>
      <c r="M226" s="209"/>
      <c r="N226" s="210" t="s">
        <v>40</v>
      </c>
      <c r="O226" s="74"/>
      <c r="P226" s="211" t="n">
        <f aca="false">O226*H226</f>
        <v>0</v>
      </c>
      <c r="Q226" s="211" t="n">
        <v>0</v>
      </c>
      <c r="R226" s="211" t="n">
        <f aca="false">Q226*H226</f>
        <v>0</v>
      </c>
      <c r="S226" s="211" t="n">
        <v>0</v>
      </c>
      <c r="T226" s="212" t="n">
        <f aca="false">S226*H226</f>
        <v>0</v>
      </c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R226" s="213" t="s">
        <v>125</v>
      </c>
      <c r="AT226" s="213" t="s">
        <v>127</v>
      </c>
      <c r="AU226" s="213" t="s">
        <v>83</v>
      </c>
      <c r="AY226" s="3" t="s">
        <v>126</v>
      </c>
      <c r="BE226" s="214" t="n">
        <f aca="false">IF(N226="základní",J226,0)</f>
        <v>0</v>
      </c>
      <c r="BF226" s="214" t="n">
        <f aca="false">IF(N226="snížená",J226,0)</f>
        <v>0</v>
      </c>
      <c r="BG226" s="214" t="n">
        <f aca="false">IF(N226="zákl. přenesená",J226,0)</f>
        <v>0</v>
      </c>
      <c r="BH226" s="214" t="n">
        <f aca="false">IF(N226="sníž. přenesená",J226,0)</f>
        <v>0</v>
      </c>
      <c r="BI226" s="214" t="n">
        <f aca="false">IF(N226="nulová",J226,0)</f>
        <v>0</v>
      </c>
      <c r="BJ226" s="3" t="s">
        <v>83</v>
      </c>
      <c r="BK226" s="214" t="n">
        <f aca="false">ROUND(I226*H226,2)</f>
        <v>0</v>
      </c>
      <c r="BL226" s="3" t="s">
        <v>125</v>
      </c>
      <c r="BM226" s="213" t="s">
        <v>742</v>
      </c>
    </row>
    <row r="227" s="31" customFormat="true" ht="12.8" hidden="false" customHeight="false" outlineLevel="0" collapsed="false">
      <c r="A227" s="24"/>
      <c r="B227" s="25"/>
      <c r="C227" s="26"/>
      <c r="D227" s="215" t="s">
        <v>134</v>
      </c>
      <c r="E227" s="26"/>
      <c r="F227" s="216" t="s">
        <v>741</v>
      </c>
      <c r="G227" s="26"/>
      <c r="H227" s="26"/>
      <c r="I227" s="217"/>
      <c r="J227" s="26"/>
      <c r="K227" s="26"/>
      <c r="L227" s="30"/>
      <c r="M227" s="218"/>
      <c r="N227" s="219"/>
      <c r="O227" s="74"/>
      <c r="P227" s="74"/>
      <c r="Q227" s="74"/>
      <c r="R227" s="74"/>
      <c r="S227" s="74"/>
      <c r="T227" s="75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T227" s="3" t="s">
        <v>134</v>
      </c>
      <c r="AU227" s="3" t="s">
        <v>83</v>
      </c>
    </row>
    <row r="228" s="31" customFormat="true" ht="12.8" hidden="false" customHeight="false" outlineLevel="0" collapsed="false">
      <c r="A228" s="24"/>
      <c r="B228" s="25"/>
      <c r="C228" s="26"/>
      <c r="D228" s="215" t="s">
        <v>135</v>
      </c>
      <c r="E228" s="26"/>
      <c r="F228" s="220" t="s">
        <v>705</v>
      </c>
      <c r="G228" s="26"/>
      <c r="H228" s="26"/>
      <c r="I228" s="217"/>
      <c r="J228" s="26"/>
      <c r="K228" s="26"/>
      <c r="L228" s="30"/>
      <c r="M228" s="218"/>
      <c r="N228" s="219"/>
      <c r="O228" s="74"/>
      <c r="P228" s="74"/>
      <c r="Q228" s="74"/>
      <c r="R228" s="74"/>
      <c r="S228" s="74"/>
      <c r="T228" s="75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T228" s="3" t="s">
        <v>135</v>
      </c>
      <c r="AU228" s="3" t="s">
        <v>83</v>
      </c>
    </row>
    <row r="229" s="31" customFormat="true" ht="12.8" hidden="false" customHeight="false" outlineLevel="0" collapsed="false">
      <c r="A229" s="24"/>
      <c r="B229" s="25"/>
      <c r="C229" s="26"/>
      <c r="D229" s="215" t="s">
        <v>137</v>
      </c>
      <c r="E229" s="26"/>
      <c r="F229" s="220" t="s">
        <v>738</v>
      </c>
      <c r="G229" s="26"/>
      <c r="H229" s="26"/>
      <c r="I229" s="217"/>
      <c r="J229" s="26"/>
      <c r="K229" s="26"/>
      <c r="L229" s="30"/>
      <c r="M229" s="218"/>
      <c r="N229" s="219"/>
      <c r="O229" s="74"/>
      <c r="P229" s="74"/>
      <c r="Q229" s="74"/>
      <c r="R229" s="74"/>
      <c r="S229" s="74"/>
      <c r="T229" s="75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T229" s="3" t="s">
        <v>137</v>
      </c>
      <c r="AU229" s="3" t="s">
        <v>83</v>
      </c>
    </row>
    <row r="230" s="31" customFormat="true" ht="24.15" hidden="false" customHeight="true" outlineLevel="0" collapsed="false">
      <c r="A230" s="24"/>
      <c r="B230" s="25"/>
      <c r="C230" s="202" t="s">
        <v>407</v>
      </c>
      <c r="D230" s="202" t="s">
        <v>127</v>
      </c>
      <c r="E230" s="203" t="s">
        <v>743</v>
      </c>
      <c r="F230" s="204" t="s">
        <v>744</v>
      </c>
      <c r="G230" s="205" t="s">
        <v>667</v>
      </c>
      <c r="H230" s="206" t="n">
        <v>360</v>
      </c>
      <c r="I230" s="207"/>
      <c r="J230" s="208" t="n">
        <f aca="false">ROUND(I230*H230,2)</f>
        <v>0</v>
      </c>
      <c r="K230" s="204" t="s">
        <v>131</v>
      </c>
      <c r="L230" s="30"/>
      <c r="M230" s="209"/>
      <c r="N230" s="210" t="s">
        <v>40</v>
      </c>
      <c r="O230" s="74"/>
      <c r="P230" s="211" t="n">
        <f aca="false">O230*H230</f>
        <v>0</v>
      </c>
      <c r="Q230" s="211" t="n">
        <v>0</v>
      </c>
      <c r="R230" s="211" t="n">
        <f aca="false">Q230*H230</f>
        <v>0</v>
      </c>
      <c r="S230" s="211" t="n">
        <v>0</v>
      </c>
      <c r="T230" s="212" t="n">
        <f aca="false">S230*H230</f>
        <v>0</v>
      </c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R230" s="213" t="s">
        <v>125</v>
      </c>
      <c r="AT230" s="213" t="s">
        <v>127</v>
      </c>
      <c r="AU230" s="213" t="s">
        <v>83</v>
      </c>
      <c r="AY230" s="3" t="s">
        <v>126</v>
      </c>
      <c r="BE230" s="214" t="n">
        <f aca="false">IF(N230="základní",J230,0)</f>
        <v>0</v>
      </c>
      <c r="BF230" s="214" t="n">
        <f aca="false">IF(N230="snížená",J230,0)</f>
        <v>0</v>
      </c>
      <c r="BG230" s="214" t="n">
        <f aca="false">IF(N230="zákl. přenesená",J230,0)</f>
        <v>0</v>
      </c>
      <c r="BH230" s="214" t="n">
        <f aca="false">IF(N230="sníž. přenesená",J230,0)</f>
        <v>0</v>
      </c>
      <c r="BI230" s="214" t="n">
        <f aca="false">IF(N230="nulová",J230,0)</f>
        <v>0</v>
      </c>
      <c r="BJ230" s="3" t="s">
        <v>83</v>
      </c>
      <c r="BK230" s="214" t="n">
        <f aca="false">ROUND(I230*H230,2)</f>
        <v>0</v>
      </c>
      <c r="BL230" s="3" t="s">
        <v>125</v>
      </c>
      <c r="BM230" s="213" t="s">
        <v>745</v>
      </c>
    </row>
    <row r="231" s="31" customFormat="true" ht="12.8" hidden="false" customHeight="false" outlineLevel="0" collapsed="false">
      <c r="A231" s="24"/>
      <c r="B231" s="25"/>
      <c r="C231" s="26"/>
      <c r="D231" s="215" t="s">
        <v>134</v>
      </c>
      <c r="E231" s="26"/>
      <c r="F231" s="216" t="s">
        <v>744</v>
      </c>
      <c r="G231" s="26"/>
      <c r="H231" s="26"/>
      <c r="I231" s="217"/>
      <c r="J231" s="26"/>
      <c r="K231" s="26"/>
      <c r="L231" s="30"/>
      <c r="M231" s="218"/>
      <c r="N231" s="219"/>
      <c r="O231" s="74"/>
      <c r="P231" s="74"/>
      <c r="Q231" s="74"/>
      <c r="R231" s="74"/>
      <c r="S231" s="74"/>
      <c r="T231" s="75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T231" s="3" t="s">
        <v>134</v>
      </c>
      <c r="AU231" s="3" t="s">
        <v>83</v>
      </c>
    </row>
    <row r="232" s="31" customFormat="true" ht="12.8" hidden="false" customHeight="false" outlineLevel="0" collapsed="false">
      <c r="A232" s="24"/>
      <c r="B232" s="25"/>
      <c r="C232" s="26"/>
      <c r="D232" s="215" t="s">
        <v>135</v>
      </c>
      <c r="E232" s="26"/>
      <c r="F232" s="220" t="s">
        <v>709</v>
      </c>
      <c r="G232" s="26"/>
      <c r="H232" s="26"/>
      <c r="I232" s="217"/>
      <c r="J232" s="26"/>
      <c r="K232" s="26"/>
      <c r="L232" s="30"/>
      <c r="M232" s="218"/>
      <c r="N232" s="219"/>
      <c r="O232" s="74"/>
      <c r="P232" s="74"/>
      <c r="Q232" s="74"/>
      <c r="R232" s="74"/>
      <c r="S232" s="74"/>
      <c r="T232" s="75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T232" s="3" t="s">
        <v>135</v>
      </c>
      <c r="AU232" s="3" t="s">
        <v>83</v>
      </c>
    </row>
    <row r="233" s="31" customFormat="true" ht="12.8" hidden="false" customHeight="false" outlineLevel="0" collapsed="false">
      <c r="A233" s="24"/>
      <c r="B233" s="25"/>
      <c r="C233" s="26"/>
      <c r="D233" s="215" t="s">
        <v>137</v>
      </c>
      <c r="E233" s="26"/>
      <c r="F233" s="220" t="s">
        <v>738</v>
      </c>
      <c r="G233" s="26"/>
      <c r="H233" s="26"/>
      <c r="I233" s="217"/>
      <c r="J233" s="26"/>
      <c r="K233" s="26"/>
      <c r="L233" s="30"/>
      <c r="M233" s="218"/>
      <c r="N233" s="219"/>
      <c r="O233" s="74"/>
      <c r="P233" s="74"/>
      <c r="Q233" s="74"/>
      <c r="R233" s="74"/>
      <c r="S233" s="74"/>
      <c r="T233" s="75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T233" s="3" t="s">
        <v>137</v>
      </c>
      <c r="AU233" s="3" t="s">
        <v>83</v>
      </c>
    </row>
    <row r="234" s="245" customFormat="true" ht="12.8" hidden="false" customHeight="false" outlineLevel="0" collapsed="false">
      <c r="B234" s="246"/>
      <c r="C234" s="247"/>
      <c r="D234" s="215" t="s">
        <v>208</v>
      </c>
      <c r="E234" s="248"/>
      <c r="F234" s="249" t="s">
        <v>746</v>
      </c>
      <c r="G234" s="247"/>
      <c r="H234" s="250" t="n">
        <v>360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AT234" s="256" t="s">
        <v>208</v>
      </c>
      <c r="AU234" s="256" t="s">
        <v>83</v>
      </c>
      <c r="AV234" s="245" t="s">
        <v>85</v>
      </c>
      <c r="AW234" s="245" t="s">
        <v>31</v>
      </c>
      <c r="AX234" s="245" t="s">
        <v>83</v>
      </c>
      <c r="AY234" s="256" t="s">
        <v>126</v>
      </c>
    </row>
    <row r="235" s="31" customFormat="true" ht="14.4" hidden="false" customHeight="true" outlineLevel="0" collapsed="false">
      <c r="A235" s="24"/>
      <c r="B235" s="25"/>
      <c r="C235" s="202" t="s">
        <v>413</v>
      </c>
      <c r="D235" s="202" t="s">
        <v>127</v>
      </c>
      <c r="E235" s="203" t="s">
        <v>747</v>
      </c>
      <c r="F235" s="204" t="s">
        <v>748</v>
      </c>
      <c r="G235" s="205" t="s">
        <v>176</v>
      </c>
      <c r="H235" s="206" t="n">
        <v>48</v>
      </c>
      <c r="I235" s="207"/>
      <c r="J235" s="208" t="n">
        <f aca="false">ROUND(I235*H235,2)</f>
        <v>0</v>
      </c>
      <c r="K235" s="204" t="s">
        <v>131</v>
      </c>
      <c r="L235" s="30"/>
      <c r="M235" s="209"/>
      <c r="N235" s="210" t="s">
        <v>40</v>
      </c>
      <c r="O235" s="74"/>
      <c r="P235" s="211" t="n">
        <f aca="false">O235*H235</f>
        <v>0</v>
      </c>
      <c r="Q235" s="211" t="n">
        <v>0</v>
      </c>
      <c r="R235" s="211" t="n">
        <f aca="false">Q235*H235</f>
        <v>0</v>
      </c>
      <c r="S235" s="211" t="n">
        <v>0</v>
      </c>
      <c r="T235" s="212" t="n">
        <f aca="false">S235*H235</f>
        <v>0</v>
      </c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R235" s="213" t="s">
        <v>125</v>
      </c>
      <c r="AT235" s="213" t="s">
        <v>127</v>
      </c>
      <c r="AU235" s="213" t="s">
        <v>83</v>
      </c>
      <c r="AY235" s="3" t="s">
        <v>126</v>
      </c>
      <c r="BE235" s="214" t="n">
        <f aca="false">IF(N235="základní",J235,0)</f>
        <v>0</v>
      </c>
      <c r="BF235" s="214" t="n">
        <f aca="false">IF(N235="snížená",J235,0)</f>
        <v>0</v>
      </c>
      <c r="BG235" s="214" t="n">
        <f aca="false">IF(N235="zákl. přenesená",J235,0)</f>
        <v>0</v>
      </c>
      <c r="BH235" s="214" t="n">
        <f aca="false">IF(N235="sníž. přenesená",J235,0)</f>
        <v>0</v>
      </c>
      <c r="BI235" s="214" t="n">
        <f aca="false">IF(N235="nulová",J235,0)</f>
        <v>0</v>
      </c>
      <c r="BJ235" s="3" t="s">
        <v>83</v>
      </c>
      <c r="BK235" s="214" t="n">
        <f aca="false">ROUND(I235*H235,2)</f>
        <v>0</v>
      </c>
      <c r="BL235" s="3" t="s">
        <v>125</v>
      </c>
      <c r="BM235" s="213" t="s">
        <v>749</v>
      </c>
    </row>
    <row r="236" s="31" customFormat="true" ht="12.8" hidden="false" customHeight="false" outlineLevel="0" collapsed="false">
      <c r="A236" s="24"/>
      <c r="B236" s="25"/>
      <c r="C236" s="26"/>
      <c r="D236" s="215" t="s">
        <v>134</v>
      </c>
      <c r="E236" s="26"/>
      <c r="F236" s="216" t="s">
        <v>748</v>
      </c>
      <c r="G236" s="26"/>
      <c r="H236" s="26"/>
      <c r="I236" s="217"/>
      <c r="J236" s="26"/>
      <c r="K236" s="26"/>
      <c r="L236" s="30"/>
      <c r="M236" s="218"/>
      <c r="N236" s="219"/>
      <c r="O236" s="74"/>
      <c r="P236" s="74"/>
      <c r="Q236" s="74"/>
      <c r="R236" s="74"/>
      <c r="S236" s="74"/>
      <c r="T236" s="75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T236" s="3" t="s">
        <v>134</v>
      </c>
      <c r="AU236" s="3" t="s">
        <v>83</v>
      </c>
    </row>
    <row r="237" s="31" customFormat="true" ht="12.8" hidden="false" customHeight="false" outlineLevel="0" collapsed="false">
      <c r="A237" s="24"/>
      <c r="B237" s="25"/>
      <c r="C237" s="26"/>
      <c r="D237" s="215" t="s">
        <v>135</v>
      </c>
      <c r="E237" s="26"/>
      <c r="F237" s="220" t="s">
        <v>726</v>
      </c>
      <c r="G237" s="26"/>
      <c r="H237" s="26"/>
      <c r="I237" s="217"/>
      <c r="J237" s="26"/>
      <c r="K237" s="26"/>
      <c r="L237" s="30"/>
      <c r="M237" s="218"/>
      <c r="N237" s="219"/>
      <c r="O237" s="74"/>
      <c r="P237" s="74"/>
      <c r="Q237" s="74"/>
      <c r="R237" s="74"/>
      <c r="S237" s="74"/>
      <c r="T237" s="75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T237" s="3" t="s">
        <v>135</v>
      </c>
      <c r="AU237" s="3" t="s">
        <v>83</v>
      </c>
    </row>
    <row r="238" s="31" customFormat="true" ht="12.8" hidden="false" customHeight="false" outlineLevel="0" collapsed="false">
      <c r="A238" s="24"/>
      <c r="B238" s="25"/>
      <c r="C238" s="26"/>
      <c r="D238" s="215" t="s">
        <v>137</v>
      </c>
      <c r="E238" s="26"/>
      <c r="F238" s="220" t="s">
        <v>750</v>
      </c>
      <c r="G238" s="26"/>
      <c r="H238" s="26"/>
      <c r="I238" s="217"/>
      <c r="J238" s="26"/>
      <c r="K238" s="26"/>
      <c r="L238" s="30"/>
      <c r="M238" s="218"/>
      <c r="N238" s="219"/>
      <c r="O238" s="74"/>
      <c r="P238" s="74"/>
      <c r="Q238" s="74"/>
      <c r="R238" s="74"/>
      <c r="S238" s="74"/>
      <c r="T238" s="75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T238" s="3" t="s">
        <v>137</v>
      </c>
      <c r="AU238" s="3" t="s">
        <v>83</v>
      </c>
    </row>
    <row r="239" s="245" customFormat="true" ht="12.8" hidden="false" customHeight="false" outlineLevel="0" collapsed="false">
      <c r="B239" s="246"/>
      <c r="C239" s="247"/>
      <c r="D239" s="215" t="s">
        <v>208</v>
      </c>
      <c r="E239" s="248"/>
      <c r="F239" s="249" t="s">
        <v>676</v>
      </c>
      <c r="G239" s="247"/>
      <c r="H239" s="250" t="n">
        <v>33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208</v>
      </c>
      <c r="AU239" s="256" t="s">
        <v>83</v>
      </c>
      <c r="AV239" s="245" t="s">
        <v>85</v>
      </c>
      <c r="AW239" s="245" t="s">
        <v>31</v>
      </c>
      <c r="AX239" s="245" t="s">
        <v>75</v>
      </c>
      <c r="AY239" s="256" t="s">
        <v>126</v>
      </c>
    </row>
    <row r="240" s="245" customFormat="true" ht="12.8" hidden="false" customHeight="false" outlineLevel="0" collapsed="false">
      <c r="B240" s="246"/>
      <c r="C240" s="247"/>
      <c r="D240" s="215" t="s">
        <v>208</v>
      </c>
      <c r="E240" s="248"/>
      <c r="F240" s="249" t="s">
        <v>701</v>
      </c>
      <c r="G240" s="247"/>
      <c r="H240" s="250" t="n">
        <v>6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208</v>
      </c>
      <c r="AU240" s="256" t="s">
        <v>83</v>
      </c>
      <c r="AV240" s="245" t="s">
        <v>85</v>
      </c>
      <c r="AW240" s="245" t="s">
        <v>31</v>
      </c>
      <c r="AX240" s="245" t="s">
        <v>75</v>
      </c>
      <c r="AY240" s="256" t="s">
        <v>126</v>
      </c>
    </row>
    <row r="241" s="245" customFormat="true" ht="12.8" hidden="false" customHeight="false" outlineLevel="0" collapsed="false">
      <c r="B241" s="246"/>
      <c r="C241" s="247"/>
      <c r="D241" s="215" t="s">
        <v>208</v>
      </c>
      <c r="E241" s="248"/>
      <c r="F241" s="249" t="s">
        <v>739</v>
      </c>
      <c r="G241" s="247"/>
      <c r="H241" s="250" t="n">
        <v>9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AT241" s="256" t="s">
        <v>208</v>
      </c>
      <c r="AU241" s="256" t="s">
        <v>83</v>
      </c>
      <c r="AV241" s="245" t="s">
        <v>85</v>
      </c>
      <c r="AW241" s="245" t="s">
        <v>31</v>
      </c>
      <c r="AX241" s="245" t="s">
        <v>75</v>
      </c>
      <c r="AY241" s="256" t="s">
        <v>126</v>
      </c>
    </row>
    <row r="242" s="260" customFormat="true" ht="12.8" hidden="false" customHeight="false" outlineLevel="0" collapsed="false">
      <c r="B242" s="261"/>
      <c r="C242" s="262"/>
      <c r="D242" s="215" t="s">
        <v>208</v>
      </c>
      <c r="E242" s="263"/>
      <c r="F242" s="264" t="s">
        <v>495</v>
      </c>
      <c r="G242" s="262"/>
      <c r="H242" s="265" t="n">
        <v>48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AT242" s="271" t="s">
        <v>208</v>
      </c>
      <c r="AU242" s="271" t="s">
        <v>83</v>
      </c>
      <c r="AV242" s="260" t="s">
        <v>125</v>
      </c>
      <c r="AW242" s="260" t="s">
        <v>31</v>
      </c>
      <c r="AX242" s="260" t="s">
        <v>83</v>
      </c>
      <c r="AY242" s="271" t="s">
        <v>126</v>
      </c>
    </row>
    <row r="243" s="31" customFormat="true" ht="14.4" hidden="false" customHeight="true" outlineLevel="0" collapsed="false">
      <c r="A243" s="24"/>
      <c r="B243" s="25"/>
      <c r="C243" s="202" t="s">
        <v>420</v>
      </c>
      <c r="D243" s="202" t="s">
        <v>127</v>
      </c>
      <c r="E243" s="203" t="s">
        <v>751</v>
      </c>
      <c r="F243" s="204" t="s">
        <v>752</v>
      </c>
      <c r="G243" s="205" t="s">
        <v>176</v>
      </c>
      <c r="H243" s="206" t="n">
        <v>48</v>
      </c>
      <c r="I243" s="207"/>
      <c r="J243" s="208" t="n">
        <f aca="false">ROUND(I243*H243,2)</f>
        <v>0</v>
      </c>
      <c r="K243" s="204" t="s">
        <v>131</v>
      </c>
      <c r="L243" s="30"/>
      <c r="M243" s="209"/>
      <c r="N243" s="210" t="s">
        <v>40</v>
      </c>
      <c r="O243" s="74"/>
      <c r="P243" s="211" t="n">
        <f aca="false">O243*H243</f>
        <v>0</v>
      </c>
      <c r="Q243" s="211" t="n">
        <v>0</v>
      </c>
      <c r="R243" s="211" t="n">
        <f aca="false">Q243*H243</f>
        <v>0</v>
      </c>
      <c r="S243" s="211" t="n">
        <v>0</v>
      </c>
      <c r="T243" s="212" t="n">
        <f aca="false">S243*H243</f>
        <v>0</v>
      </c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R243" s="213" t="s">
        <v>125</v>
      </c>
      <c r="AT243" s="213" t="s">
        <v>127</v>
      </c>
      <c r="AU243" s="213" t="s">
        <v>83</v>
      </c>
      <c r="AY243" s="3" t="s">
        <v>126</v>
      </c>
      <c r="BE243" s="214" t="n">
        <f aca="false">IF(N243="základní",J243,0)</f>
        <v>0</v>
      </c>
      <c r="BF243" s="214" t="n">
        <f aca="false">IF(N243="snížená",J243,0)</f>
        <v>0</v>
      </c>
      <c r="BG243" s="214" t="n">
        <f aca="false">IF(N243="zákl. přenesená",J243,0)</f>
        <v>0</v>
      </c>
      <c r="BH243" s="214" t="n">
        <f aca="false">IF(N243="sníž. přenesená",J243,0)</f>
        <v>0</v>
      </c>
      <c r="BI243" s="214" t="n">
        <f aca="false">IF(N243="nulová",J243,0)</f>
        <v>0</v>
      </c>
      <c r="BJ243" s="3" t="s">
        <v>83</v>
      </c>
      <c r="BK243" s="214" t="n">
        <f aca="false">ROUND(I243*H243,2)</f>
        <v>0</v>
      </c>
      <c r="BL243" s="3" t="s">
        <v>125</v>
      </c>
      <c r="BM243" s="213" t="s">
        <v>753</v>
      </c>
    </row>
    <row r="244" s="31" customFormat="true" ht="12.8" hidden="false" customHeight="false" outlineLevel="0" collapsed="false">
      <c r="A244" s="24"/>
      <c r="B244" s="25"/>
      <c r="C244" s="26"/>
      <c r="D244" s="215" t="s">
        <v>134</v>
      </c>
      <c r="E244" s="26"/>
      <c r="F244" s="216" t="s">
        <v>752</v>
      </c>
      <c r="G244" s="26"/>
      <c r="H244" s="26"/>
      <c r="I244" s="217"/>
      <c r="J244" s="26"/>
      <c r="K244" s="26"/>
      <c r="L244" s="30"/>
      <c r="M244" s="218"/>
      <c r="N244" s="219"/>
      <c r="O244" s="74"/>
      <c r="P244" s="74"/>
      <c r="Q244" s="74"/>
      <c r="R244" s="74"/>
      <c r="S244" s="74"/>
      <c r="T244" s="75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T244" s="3" t="s">
        <v>134</v>
      </c>
      <c r="AU244" s="3" t="s">
        <v>83</v>
      </c>
    </row>
    <row r="245" s="31" customFormat="true" ht="12.8" hidden="false" customHeight="false" outlineLevel="0" collapsed="false">
      <c r="A245" s="24"/>
      <c r="B245" s="25"/>
      <c r="C245" s="26"/>
      <c r="D245" s="215" t="s">
        <v>135</v>
      </c>
      <c r="E245" s="26"/>
      <c r="F245" s="220" t="s">
        <v>705</v>
      </c>
      <c r="G245" s="26"/>
      <c r="H245" s="26"/>
      <c r="I245" s="217"/>
      <c r="J245" s="26"/>
      <c r="K245" s="26"/>
      <c r="L245" s="30"/>
      <c r="M245" s="218"/>
      <c r="N245" s="219"/>
      <c r="O245" s="74"/>
      <c r="P245" s="74"/>
      <c r="Q245" s="74"/>
      <c r="R245" s="74"/>
      <c r="S245" s="74"/>
      <c r="T245" s="75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T245" s="3" t="s">
        <v>135</v>
      </c>
      <c r="AU245" s="3" t="s">
        <v>83</v>
      </c>
    </row>
    <row r="246" s="31" customFormat="true" ht="12.8" hidden="false" customHeight="false" outlineLevel="0" collapsed="false">
      <c r="A246" s="24"/>
      <c r="B246" s="25"/>
      <c r="C246" s="26"/>
      <c r="D246" s="215" t="s">
        <v>137</v>
      </c>
      <c r="E246" s="26"/>
      <c r="F246" s="220" t="s">
        <v>750</v>
      </c>
      <c r="G246" s="26"/>
      <c r="H246" s="26"/>
      <c r="I246" s="217"/>
      <c r="J246" s="26"/>
      <c r="K246" s="26"/>
      <c r="L246" s="30"/>
      <c r="M246" s="218"/>
      <c r="N246" s="219"/>
      <c r="O246" s="74"/>
      <c r="P246" s="74"/>
      <c r="Q246" s="74"/>
      <c r="R246" s="74"/>
      <c r="S246" s="74"/>
      <c r="T246" s="75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T246" s="3" t="s">
        <v>137</v>
      </c>
      <c r="AU246" s="3" t="s">
        <v>83</v>
      </c>
    </row>
    <row r="247" s="31" customFormat="true" ht="24.15" hidden="false" customHeight="true" outlineLevel="0" collapsed="false">
      <c r="A247" s="24"/>
      <c r="B247" s="25"/>
      <c r="C247" s="202" t="s">
        <v>428</v>
      </c>
      <c r="D247" s="202" t="s">
        <v>127</v>
      </c>
      <c r="E247" s="203" t="s">
        <v>754</v>
      </c>
      <c r="F247" s="204" t="s">
        <v>755</v>
      </c>
      <c r="G247" s="205" t="s">
        <v>667</v>
      </c>
      <c r="H247" s="206" t="n">
        <v>1920</v>
      </c>
      <c r="I247" s="207"/>
      <c r="J247" s="208" t="n">
        <f aca="false">ROUND(I247*H247,2)</f>
        <v>0</v>
      </c>
      <c r="K247" s="204" t="s">
        <v>131</v>
      </c>
      <c r="L247" s="30"/>
      <c r="M247" s="209"/>
      <c r="N247" s="210" t="s">
        <v>40</v>
      </c>
      <c r="O247" s="74"/>
      <c r="P247" s="211" t="n">
        <f aca="false">O247*H247</f>
        <v>0</v>
      </c>
      <c r="Q247" s="211" t="n">
        <v>0</v>
      </c>
      <c r="R247" s="211" t="n">
        <f aca="false">Q247*H247</f>
        <v>0</v>
      </c>
      <c r="S247" s="211" t="n">
        <v>0</v>
      </c>
      <c r="T247" s="212" t="n">
        <f aca="false">S247*H247</f>
        <v>0</v>
      </c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R247" s="213" t="s">
        <v>125</v>
      </c>
      <c r="AT247" s="213" t="s">
        <v>127</v>
      </c>
      <c r="AU247" s="213" t="s">
        <v>83</v>
      </c>
      <c r="AY247" s="3" t="s">
        <v>126</v>
      </c>
      <c r="BE247" s="214" t="n">
        <f aca="false">IF(N247="základní",J247,0)</f>
        <v>0</v>
      </c>
      <c r="BF247" s="214" t="n">
        <f aca="false">IF(N247="snížená",J247,0)</f>
        <v>0</v>
      </c>
      <c r="BG247" s="214" t="n">
        <f aca="false">IF(N247="zákl. přenesená",J247,0)</f>
        <v>0</v>
      </c>
      <c r="BH247" s="214" t="n">
        <f aca="false">IF(N247="sníž. přenesená",J247,0)</f>
        <v>0</v>
      </c>
      <c r="BI247" s="214" t="n">
        <f aca="false">IF(N247="nulová",J247,0)</f>
        <v>0</v>
      </c>
      <c r="BJ247" s="3" t="s">
        <v>83</v>
      </c>
      <c r="BK247" s="214" t="n">
        <f aca="false">ROUND(I247*H247,2)</f>
        <v>0</v>
      </c>
      <c r="BL247" s="3" t="s">
        <v>125</v>
      </c>
      <c r="BM247" s="213" t="s">
        <v>756</v>
      </c>
    </row>
    <row r="248" s="31" customFormat="true" ht="12.8" hidden="false" customHeight="false" outlineLevel="0" collapsed="false">
      <c r="A248" s="24"/>
      <c r="B248" s="25"/>
      <c r="C248" s="26"/>
      <c r="D248" s="215" t="s">
        <v>134</v>
      </c>
      <c r="E248" s="26"/>
      <c r="F248" s="216" t="s">
        <v>755</v>
      </c>
      <c r="G248" s="26"/>
      <c r="H248" s="26"/>
      <c r="I248" s="217"/>
      <c r="J248" s="26"/>
      <c r="K248" s="26"/>
      <c r="L248" s="30"/>
      <c r="M248" s="218"/>
      <c r="N248" s="219"/>
      <c r="O248" s="74"/>
      <c r="P248" s="74"/>
      <c r="Q248" s="74"/>
      <c r="R248" s="74"/>
      <c r="S248" s="74"/>
      <c r="T248" s="75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T248" s="3" t="s">
        <v>134</v>
      </c>
      <c r="AU248" s="3" t="s">
        <v>83</v>
      </c>
    </row>
    <row r="249" s="31" customFormat="true" ht="12.8" hidden="false" customHeight="false" outlineLevel="0" collapsed="false">
      <c r="A249" s="24"/>
      <c r="B249" s="25"/>
      <c r="C249" s="26"/>
      <c r="D249" s="215" t="s">
        <v>135</v>
      </c>
      <c r="E249" s="26"/>
      <c r="F249" s="220" t="s">
        <v>709</v>
      </c>
      <c r="G249" s="26"/>
      <c r="H249" s="26"/>
      <c r="I249" s="217"/>
      <c r="J249" s="26"/>
      <c r="K249" s="26"/>
      <c r="L249" s="30"/>
      <c r="M249" s="218"/>
      <c r="N249" s="219"/>
      <c r="O249" s="74"/>
      <c r="P249" s="74"/>
      <c r="Q249" s="74"/>
      <c r="R249" s="74"/>
      <c r="S249" s="74"/>
      <c r="T249" s="75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T249" s="3" t="s">
        <v>135</v>
      </c>
      <c r="AU249" s="3" t="s">
        <v>83</v>
      </c>
    </row>
    <row r="250" s="31" customFormat="true" ht="12.8" hidden="false" customHeight="false" outlineLevel="0" collapsed="false">
      <c r="A250" s="24"/>
      <c r="B250" s="25"/>
      <c r="C250" s="26"/>
      <c r="D250" s="215" t="s">
        <v>137</v>
      </c>
      <c r="E250" s="26"/>
      <c r="F250" s="220" t="s">
        <v>750</v>
      </c>
      <c r="G250" s="26"/>
      <c r="H250" s="26"/>
      <c r="I250" s="217"/>
      <c r="J250" s="26"/>
      <c r="K250" s="26"/>
      <c r="L250" s="30"/>
      <c r="M250" s="218"/>
      <c r="N250" s="219"/>
      <c r="O250" s="74"/>
      <c r="P250" s="74"/>
      <c r="Q250" s="74"/>
      <c r="R250" s="74"/>
      <c r="S250" s="74"/>
      <c r="T250" s="75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T250" s="3" t="s">
        <v>137</v>
      </c>
      <c r="AU250" s="3" t="s">
        <v>83</v>
      </c>
    </row>
    <row r="251" s="245" customFormat="true" ht="12.8" hidden="false" customHeight="false" outlineLevel="0" collapsed="false">
      <c r="B251" s="246"/>
      <c r="C251" s="247"/>
      <c r="D251" s="215" t="s">
        <v>208</v>
      </c>
      <c r="E251" s="248"/>
      <c r="F251" s="249" t="s">
        <v>757</v>
      </c>
      <c r="G251" s="247"/>
      <c r="H251" s="250" t="n">
        <v>1920</v>
      </c>
      <c r="I251" s="251"/>
      <c r="J251" s="247"/>
      <c r="K251" s="247"/>
      <c r="L251" s="252"/>
      <c r="M251" s="257"/>
      <c r="N251" s="258"/>
      <c r="O251" s="258"/>
      <c r="P251" s="258"/>
      <c r="Q251" s="258"/>
      <c r="R251" s="258"/>
      <c r="S251" s="258"/>
      <c r="T251" s="259"/>
      <c r="AT251" s="256" t="s">
        <v>208</v>
      </c>
      <c r="AU251" s="256" t="s">
        <v>83</v>
      </c>
      <c r="AV251" s="245" t="s">
        <v>85</v>
      </c>
      <c r="AW251" s="245" t="s">
        <v>31</v>
      </c>
      <c r="AX251" s="245" t="s">
        <v>83</v>
      </c>
      <c r="AY251" s="256" t="s">
        <v>126</v>
      </c>
    </row>
    <row r="252" s="31" customFormat="true" ht="6.95" hidden="false" customHeight="true" outlineLevel="0" collapsed="false">
      <c r="A252" s="24"/>
      <c r="B252" s="52"/>
      <c r="C252" s="53"/>
      <c r="D252" s="53"/>
      <c r="E252" s="53"/>
      <c r="F252" s="53"/>
      <c r="G252" s="53"/>
      <c r="H252" s="53"/>
      <c r="I252" s="53"/>
      <c r="J252" s="53"/>
      <c r="K252" s="53"/>
      <c r="L252" s="30"/>
      <c r="M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</row>
  </sheetData>
  <sheetProtection algorithmName="SHA-512" hashValue="0dg8Qb/zcuo2XGllRggqmEtWqGs8dKffBYf5yynDw8tmg0whN3gn27hmxdTZermI8lhz9juH7EB12pyeWlT+fg==" saltValue="4EOSwMMKwcDC5njaYHxYY7weSLH+xzIeEe3WnJrrUC6xKT8+68TUazxn49Wt/WpCT0YFqH9GxHRCJq4YPEwhgw==" spinCount="100000" sheet="true" password="cc35" objects="true" scenarios="true" formatColumns="false" formatRows="false" autoFilter="false"/>
  <autoFilter ref="C116:K251"/>
  <mergeCells count="9">
    <mergeCell ref="L2:V2"/>
    <mergeCell ref="E7:H7"/>
    <mergeCell ref="E9:H9"/>
    <mergeCell ref="E18:H18"/>
    <mergeCell ref="E27:H27"/>
    <mergeCell ref="E85:H85"/>
    <mergeCell ref="E87:H87"/>
    <mergeCell ref="E107:H107"/>
    <mergeCell ref="E109:H109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2021-06-16T10:16:57Z</dcterms:created>
  <dc:creator>Sedláčková Dagmar</dc:creator>
  <dc:description/>
  <dc:language>cs-CZ</dc:language>
  <cp:lastModifiedBy/>
  <dcterms:modified xsi:type="dcterms:W3CDTF">2021-06-21T14:22:59Z</dcterms:modified>
  <cp:revision>1</cp:revision>
  <dc:subject/>
  <dc:title/>
</cp:coreProperties>
</file>