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20" sheetId="3" r:id="rId3"/>
    <sheet name="SO 101" sheetId="4" r:id="rId4"/>
    <sheet name="SO 102" sheetId="5" r:id="rId5"/>
    <sheet name="SO 103" sheetId="6" r:id="rId6"/>
    <sheet name="SO 180" sheetId="7" r:id="rId7"/>
    <sheet name="SO 191" sheetId="8" r:id="rId8"/>
    <sheet name="SO 192" sheetId="9" r:id="rId9"/>
    <sheet name="SO 193" sheetId="10" r:id="rId10"/>
    <sheet name="SO 431" sheetId="11" r:id="rId11"/>
    <sheet name="SO 801" sheetId="12" r:id="rId12"/>
  </sheets>
  <definedNames/>
  <calcPr fullCalcOnLoad="1"/>
</workbook>
</file>

<file path=xl/sharedStrings.xml><?xml version="1.0" encoding="utf-8"?>
<sst xmlns="http://schemas.openxmlformats.org/spreadsheetml/2006/main" count="3160" uniqueCount="662">
  <si>
    <t>Firma: .</t>
  </si>
  <si>
    <t>Rekapitulace ceny</t>
  </si>
  <si>
    <t>Stavba: TU-18031-02 - II/268 - Okružní křižovatka s větví D10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</si>
  <si>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</si>
  <si>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</si>
  <si>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</si>
  <si>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</si>
  <si>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</si>
  <si>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</si>
  <si>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</si>
  <si>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</si>
  <si>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</si>
  <si>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</si>
  <si>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</si>
  <si>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</si>
  <si>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TU-18031-02</t>
  </si>
  <si>
    <t>II/268 - Okružní křižovatka s větví D10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</si>
  <si>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</si>
  <si>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</si>
  <si>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</si>
  <si>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</si>
  <si>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</si>
  <si>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</si>
  <si>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</si>
  <si>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</si>
  <si>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</si>
  <si>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</si>
  <si>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</si>
  <si>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</si>
  <si>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</si>
  <si>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</si>
  <si>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</si>
  <si>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</si>
  <si>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</si>
  <si>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</si>
  <si>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</si>
  <si>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</si>
  <si>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</si>
  <si>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</si>
  <si>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</si>
  <si>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</si>
  <si>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</si>
  <si>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</si>
  <si>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</si>
  <si>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</si>
  <si>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</si>
  <si>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</si>
  <si>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</si>
  <si>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02110</t>
  </si>
  <si>
    <t/>
  </si>
  <si>
    <t>PROSTORY PRO OBJEDNATELE - KANCELÁŘE</t>
  </si>
  <si>
    <t>KPL</t>
  </si>
  <si>
    <t>2020_OTSKP</t>
  </si>
  <si>
    <t>PP</t>
  </si>
  <si>
    <t>dle požadavku investora</t>
  </si>
  <si>
    <t>VV</t>
  </si>
  <si>
    <t>1=1,000 [A]</t>
  </si>
  <si>
    <t>02210</t>
  </si>
  <si>
    <t>VYBAVENÍ PRO OBJEDNATELE - KANCELÁŘE</t>
  </si>
  <si>
    <t>02620</t>
  </si>
  <si>
    <t>ZKOUŠENÍ KONSTRUKCÍ A PRACÍ NEZÁVISLOU ZKUŠEBNOU</t>
  </si>
  <si>
    <t>zajištění všech zkoušek které bude stavební dozor požadovat</t>
  </si>
  <si>
    <t>02710R</t>
  </si>
  <si>
    <t>OPRAVA OBJÍZDNÝCH TRAS</t>
  </si>
  <si>
    <t>KČ</t>
  </si>
  <si>
    <t>V souladu s návrhem objízdných tras. 
Způsob opravy po dohodě s KSÚS a TDS</t>
  </si>
  <si>
    <t>Jedná se o Preliminářovou položku, jednotková cena musí být oceněna 1Kč 
2000000=2 000 000,000 [A]</t>
  </si>
  <si>
    <t>02730</t>
  </si>
  <si>
    <t>POMOC PRÁCE ZAJIŠŤ NEBO ZŘÍZ OCHRANU INŽENÝRSKÝCH SÍTÍ</t>
  </si>
  <si>
    <t>opatření pro ochranu případně se vyskytujících inženýrských sítí</t>
  </si>
  <si>
    <t>02780</t>
  </si>
  <si>
    <t>POMOC PRÁCE ZŘÍZ NEBO ZAJIŠŤ ZEMNÍKY A SKLÁDKY</t>
  </si>
  <si>
    <t>7</t>
  </si>
  <si>
    <t>02821</t>
  </si>
  <si>
    <t>PRŮZKUMNÉ PRÁCE ARCHEOLOGICKÉ NA POVRCHU</t>
  </si>
  <si>
    <t>8</t>
  </si>
  <si>
    <t>02911a</t>
  </si>
  <si>
    <t>OSTATNÍ POŽADAVKY - GEODETICKÉ ZAMĚŘENÍ</t>
  </si>
  <si>
    <t>geodetické zaměření pro projekt RDS</t>
  </si>
  <si>
    <t>02911b</t>
  </si>
  <si>
    <t>geodetické zpracování DSPS včetně zaměření</t>
  </si>
  <si>
    <t>02911c</t>
  </si>
  <si>
    <t>veškeré vytyčovací práce</t>
  </si>
  <si>
    <t>02914R</t>
  </si>
  <si>
    <t>OSTATNÍ POŽADAVKY - ZÁKLADNÍ VYTYČOVACÍ SÍŤ</t>
  </si>
  <si>
    <t>síť stabilizovaných bodů tvořící základní rámec pro zavedení referenčních souřadnicových systémů (nařízení vlády č. 430/2006 Sb.), které umožňují jednoznačné polohové a výškové zajištění stavby v průběhu realizace i během jejího provozu.  
- návrh, zřízení</t>
  </si>
  <si>
    <t>12</t>
  </si>
  <si>
    <t>02930a</t>
  </si>
  <si>
    <t>OSTATNÍ POŽADAVKY - ZÁKLADNÍ KÁMEN</t>
  </si>
  <si>
    <t>13</t>
  </si>
  <si>
    <t>02930b</t>
  </si>
  <si>
    <t>OSTATNÍ POŽADAVKY - PAMĚTNÍ DESKA</t>
  </si>
  <si>
    <t>KUS</t>
  </si>
  <si>
    <t>14</t>
  </si>
  <si>
    <t>02943</t>
  </si>
  <si>
    <t>OSTATNÍ POŽADAVKY - VYPRACOVÁNÍ RDS</t>
  </si>
  <si>
    <t>zahrnuje veškeré náklady spojené s objednatelem požadovanými pracemi</t>
  </si>
  <si>
    <t>15</t>
  </si>
  <si>
    <t>02944</t>
  </si>
  <si>
    <t>OSTAT POŽADAVKY - DOKUMENTACE SKUTEČ PROVEDENÍ V DIGIT FORMĚ</t>
  </si>
  <si>
    <t>16</t>
  </si>
  <si>
    <t>02991</t>
  </si>
  <si>
    <t>OSTATNÍ POŽADAVKY - INFORMAČNÍ TABULE</t>
  </si>
  <si>
    <t>Identifikační tabule stavby se základními údaji o díle</t>
  </si>
  <si>
    <t>2=2,000 [A]</t>
  </si>
  <si>
    <t>17</t>
  </si>
  <si>
    <t>03100a</t>
  </si>
  <si>
    <t>ZAŘÍZENÍ STAVENIŠTĚ - ZŘÍZENÍ</t>
  </si>
  <si>
    <t>18</t>
  </si>
  <si>
    <t>03100b</t>
  </si>
  <si>
    <t>ZAŘÍZENÍ STAVENIŠTĚ - PROVOZ</t>
  </si>
  <si>
    <t>19</t>
  </si>
  <si>
    <t>03100c</t>
  </si>
  <si>
    <t>ZAŘÍZENÍ STAVENIŠTĚ - ODSTRANĚNÍ</t>
  </si>
  <si>
    <t>20</t>
  </si>
  <si>
    <t>0331R</t>
  </si>
  <si>
    <t>PROVOZNÍ VLIVY</t>
  </si>
  <si>
    <t>ztížený pohyb vozidel vlivem silničního provozu (tzv. rušení provozem)</t>
  </si>
  <si>
    <t>21</t>
  </si>
  <si>
    <t>04810a</t>
  </si>
  <si>
    <t>VYHODNOCENÍ STAVBY Z HLEDISKA JAKOSTI</t>
  </si>
  <si>
    <t>22</t>
  </si>
  <si>
    <t>04810b</t>
  </si>
  <si>
    <t>ZÁVĚREČNÉ VYHODNOCENÍ STAVBY</t>
  </si>
  <si>
    <t>SO 020</t>
  </si>
  <si>
    <t>Příprava území</t>
  </si>
  <si>
    <t>014101</t>
  </si>
  <si>
    <t>B</t>
  </si>
  <si>
    <t>POPLATKY ZA SKLÁDKU - kamenivo</t>
  </si>
  <si>
    <t>M3</t>
  </si>
  <si>
    <t>597,85=597,850 [A]   podkladní vrstvy kam.</t>
  </si>
  <si>
    <t>C</t>
  </si>
  <si>
    <t>POPLATKY ZA SKLÁDKU - prostý beton, cihla</t>
  </si>
  <si>
    <t>355*0,6*0,3=63,900 [A]   příkopové tvárnice 
10*0,15*0,25+122*0,3*0,195=7,512 [B]   obruby 
27*0,25=6,750 [C]   přídlažba 
Celkem: A+B+C=78,162 [D]</t>
  </si>
  <si>
    <t>E</t>
  </si>
  <si>
    <t>POPLATKY ZA SKLÁDKU - asfaltové směsi bez obsahu dehtu</t>
  </si>
  <si>
    <t>2546,78=2 546,780 [A]   nezpevněná krajnice, podkladní vrstvy asf.</t>
  </si>
  <si>
    <t>H</t>
  </si>
  <si>
    <t>POPLATKY ZA SKLÁDKU - bioodpad, kompostárna</t>
  </si>
  <si>
    <t>3187*0,15=478,050 [A] drny</t>
  </si>
  <si>
    <t>Zemní práce</t>
  </si>
  <si>
    <t>111208</t>
  </si>
  <si>
    <t>ODSTRANĚNÍ KŘOVIN S ODVOZEM DO 20KM</t>
  </si>
  <si>
    <t>M2</t>
  </si>
  <si>
    <t>včetně odvozu a likvidace vzniklého odpadu</t>
  </si>
  <si>
    <t>Smýcení keřového porostu 
30=30,000 [A]</t>
  </si>
  <si>
    <t>11130</t>
  </si>
  <si>
    <t>SEJMUTÍ DRNU, ODVOZ DO 20KM</t>
  </si>
  <si>
    <t>odvoz a uložení na skládku (bioodpad, kompostárna)</t>
  </si>
  <si>
    <t>Odstranění travního drnu v tl. 0,15 m 
3187=3 187,000 [A]</t>
  </si>
  <si>
    <t>112018</t>
  </si>
  <si>
    <t>KÁCENÍ STROMŮ D KMENE DO 0,5M S ODSTRANĚNÍM PAŘEZŮ, ODVOZ DO 20KM</t>
  </si>
  <si>
    <t>Kácení jednotlivých stromů, Odstranění pařezů  - průměr do 50 cm 
1=1,000 [A]</t>
  </si>
  <si>
    <t>113288</t>
  </si>
  <si>
    <t>ODSTRANĚNÍ PŘÍKOPŮ, ŽLABŮ A RIGOLŮ Z PŘÍKOPOVÝCH TVÁRNIC, ODVOZ DO 20KM</t>
  </si>
  <si>
    <t>odvoz a uložení na skládku</t>
  </si>
  <si>
    <t>Odstranění stáv. příkopových betonových tvárnic včetně podkladu š.=0,6m, tl.0,3m (tl. včetně bet. Lože) 
355*0,6=213,000 [A]</t>
  </si>
  <si>
    <t>113328</t>
  </si>
  <si>
    <t>ODSTRAN PODKL ZPEVNĚNÝCH PLOCH Z KAMENIVA NESTMEL, ODVOZ DO 20KM</t>
  </si>
  <si>
    <t>Odstranění podkladních vrstev vozovky (štěrkodrť) tl. 0,25 m 
837*0,25=209,250 [A] 
Odstranění podkladních vrstev vozovky (štěrkodrť) tl. 0,20 m 
1916*0,2=383,200 [B] 
Odstranění štěrkodtě ŠDA pod přídlažbou, tl. 0,20 m 
27*0,2=5,400 [C] 
Celkem: A+B+C=597,850 [D]</t>
  </si>
  <si>
    <t>113338</t>
  </si>
  <si>
    <t>ODSTRAN PODKL ZPEVNĚNÝCH PLOCH S ASFALT POJIVEM, ODVOZ DO 20KM</t>
  </si>
  <si>
    <t>Odstranění nezpevněné krajnice z asfaltového recyklátu tl. 0,15 m 
460*0,15=69,000 [A] 
Odstranění asfaltových vrstev vozovky tl. 0,30 m 
2935*0,3=880,500 [B] 
Odstranění asfaltových vrstev vozovky tl. 0,40 m 
3491*0,4=1 396,400 [C] 
Odstranění asfaltových vrstev vozovky tl. 0,24 m 
837*0,24=200,880 [D] 
Celkem: A+B+C+D=2 546,780 [E]</t>
  </si>
  <si>
    <t>113488</t>
  </si>
  <si>
    <t>ODSTRANĚNÍ KRYTU ZPEVNĚNÝCH PLOCH Z DLAŽDIC VČETNĚ PODKLADU, ODVOZ DO
20KM</t>
  </si>
  <si>
    <t>Odstranění betonového prefabrikátu (přídlažby) tl. 0,1 m 
Odstranění ložní vrstvy z malty M 25 XF4 pod přídlažbou, tl. 0,15 m 
27*0,25=6,750 [A]</t>
  </si>
  <si>
    <t>113528</t>
  </si>
  <si>
    <t>ODSTRANĚNÍ CHODNÍKOVÝCH A SILNIČNÍCH OBRUBNÍKŮ BETONOVÝCH, ODVOZ DO 20KM</t>
  </si>
  <si>
    <t>M</t>
  </si>
  <si>
    <t>Odstranění stáv. silničních betonových obrubníků rozměry  š.150 v.250 mm 
10=10,000 [A] 
Odstranění stáv. nájezdových betonových obrubníků rozměry š.300 v.195 mm 
122=122,000 [B] 
Celkem: A+B=132,000 [C]</t>
  </si>
  <si>
    <t>11372</t>
  </si>
  <si>
    <t>ODK</t>
  </si>
  <si>
    <t>FRÉZOVÁNÍ ZPEVNĚNÝCH PLOCH ASFALTOVÝCH</t>
  </si>
  <si>
    <t>odkup zhotovitelem</t>
  </si>
  <si>
    <t>frézování asfaltových vozovek tl.0,1 m 
7876*0,1=787,600 [A]</t>
  </si>
  <si>
    <t>Přidružená stavební výroba</t>
  </si>
  <si>
    <t>743Z11</t>
  </si>
  <si>
    <t>DEMONTÁŽ OSVĚTLOVACÍHO STOŽÁRU ULIČNÍHO</t>
  </si>
  <si>
    <t>kompletní provedení, včetně všech souvisejících konstrukcí a prací 
včetně odvozu a likvidace jednotlivých součástí</t>
  </si>
  <si>
    <t>Ostatní konstrukce a práce</t>
  </si>
  <si>
    <t>9113A3</t>
  </si>
  <si>
    <t>SVODIDLO OCEL SILNIČ JEDNOSTR, ÚROVEŇ ZADRŽ N1, N2 - DEMONTÁŽ S PŘESUNEM</t>
  </si>
  <si>
    <t>Odstranění stáv. svodidel ú.z. N2 
933=933,000 [A]</t>
  </si>
  <si>
    <t>912283</t>
  </si>
  <si>
    <t>SMĚROVÉ SLOUPKY Z PLAST HMOT - DEMONTÁŽ A ODVOZ</t>
  </si>
  <si>
    <t>včetně odvozu a likvidace</t>
  </si>
  <si>
    <t>19=19,000 [A]</t>
  </si>
  <si>
    <t>91238R</t>
  </si>
  <si>
    <t>NÁSTAVCE NA SVODIDLA - DEMONTÁŽ A ODVOZ</t>
  </si>
  <si>
    <t>39=39,000 [A]</t>
  </si>
  <si>
    <t>SO 101</t>
  </si>
  <si>
    <t>Silnice II/268</t>
  </si>
  <si>
    <t>A</t>
  </si>
  <si>
    <t>POPLATKY ZA SKLÁDKU - zemina</t>
  </si>
  <si>
    <t>dle položky 123838.SKL - 4401,815=4 401,815 [A] 
dle položky 12930.SKL - 6,75=6,750 [B] 
Celkem: A+B=4 408,565 [C]</t>
  </si>
  <si>
    <t>3,1=3,100 [A]   dle pol.967158</t>
  </si>
  <si>
    <t>014211</t>
  </si>
  <si>
    <t>POPLATKY ZA ZEMNÍK - ORNICE</t>
  </si>
  <si>
    <t>919,07=919,070 [A]</t>
  </si>
  <si>
    <t>113763</t>
  </si>
  <si>
    <t>FRÉZOVÁNÍ DRÁŽKY PRŮŘEZU DO 300MM2 V ASFALTOVÉ VOZOVCE</t>
  </si>
  <si>
    <t>PROŘÍZNUTÍ DRÁŽKY PRO ASFALTOVOU ZÁLIVKU 12x25 MM</t>
  </si>
  <si>
    <t>délka shodná s délkou asfaltové zálivky 
9,5+227+92+10+157+128+19+11+9,5+10+16,5+148+43+13+62+27+14=996,500 [A]</t>
  </si>
  <si>
    <t>123838</t>
  </si>
  <si>
    <t>SKL</t>
  </si>
  <si>
    <t>ODKOP PRO SPOD STAVBU SILNIC A ŽELEZNIC TŘ. II, ODVOZ DO 20KM</t>
  </si>
  <si>
    <t>odvoz na skládku</t>
  </si>
  <si>
    <t>součet ploch výkopu z příčných řezů* vzdálenost mezi řezy(výkop)+plocha úpravy pláně se zhutněním*tl. AZ(výkop pro AZ)+ výkop pro uliční vpusť 
1567+4929*1,15*0,5+0,8*0,8=4 401,815 [A]</t>
  </si>
  <si>
    <t>125738</t>
  </si>
  <si>
    <t>OR</t>
  </si>
  <si>
    <t>VYKOPÁVKY ZE ZEMNÍKŮ A SKLÁDEK TŘ. I, ODVOZ DO 20KM</t>
  </si>
  <si>
    <t>naložení a dovoz ornice</t>
  </si>
  <si>
    <t>dle položky 18222.OR - 1525,44*0,15=228,816 [A] 
dle položky 18223.OR - 1311,52*0,2=262,304 [B] 
dle položky 18232.OR - 2853,0*0,15=427,950 [C] 
Celkem: A+B+C=919,070 [D]</t>
  </si>
  <si>
    <t>12930</t>
  </si>
  <si>
    <t>ČIŠTĚNÍ PŘÍKOPŮ OD NÁNOSU, ODVOZ DO 20KM</t>
  </si>
  <si>
    <t>PROČIŠTĚNÍ STÁVAJÍCÍHO ZPEVNĚNÉHO PŘÍKOPU Š. 0,6 M 
odvoz a uložení na skládku</t>
  </si>
  <si>
    <t>délka ze situace*šířka žlabovky*tl. Pročištění 
(56+19)*0,6*0,15=6,750 [A]</t>
  </si>
  <si>
    <t>12970</t>
  </si>
  <si>
    <t>ČIŠTĚNÍ KANALIZAČNÍCH ŠACHET</t>
  </si>
  <si>
    <t>PROČIŠTĚNÍ STÁVAJÍCÍ KANALIZAČNÍ ŠACHTY 
kompletní provedení, včetně likvidace vzniklého odpadu</t>
  </si>
  <si>
    <t>1299R</t>
  </si>
  <si>
    <t>PROČIŠTĚNÍ STÁVAJÍCÍHO ODVODŇOVACÍHO SYSTÉMU</t>
  </si>
  <si>
    <t>kompletní provedení, včetně likvidace vzniklého odpadu</t>
  </si>
  <si>
    <t>odhad délky ze situace  
105+34+45=184,000 [A]</t>
  </si>
  <si>
    <t>17120</t>
  </si>
  <si>
    <t>ULOŽENÍ SYPANINY DO NÁSYPŮ A NA SKLÁDKY BEZ ZHUTNĚNÍ</t>
  </si>
  <si>
    <t>uložení na skládku</t>
  </si>
  <si>
    <t>dle položky 123838.SKL - 4401,815=4 401,815 [A]</t>
  </si>
  <si>
    <t>17180</t>
  </si>
  <si>
    <t>AZ</t>
  </si>
  <si>
    <t>ULOŽENÍ SYPANINY DO NÁSYPŮ Z NAKUPOVANÝCH MATERIÁLŮ</t>
  </si>
  <si>
    <t>NÁSYP DO AZ 
aktivní zóna z nepropustného materiálu, včetně všech souvisejících prací</t>
  </si>
  <si>
    <t>plocha úpravy pláně se zhutněním*tl. AZ 
4929*1,15*0,5=2 834,175 [A]</t>
  </si>
  <si>
    <t>PODORNIČNÍ VRSTVA TL. 0,30 M</t>
  </si>
  <si>
    <t>podorniční vrstva v tl. 0,3 m pro středový ostrov okružní křižovatky 
plocha ze situace*koeficient sklonu 
1171*1,12*0,3=393,456 [A]</t>
  </si>
  <si>
    <t>17380</t>
  </si>
  <si>
    <t>ZEMNÍ KRAJNICE A DOSYPÁVKY Z NAKUPOVANÝCH MATERIÁLŮ</t>
  </si>
  <si>
    <t>dosypávka krajnice 100% PS, materiál min. podmínečně vhodný dle ČSN 736133</t>
  </si>
  <si>
    <t>součet ploch dosypávek z příčných řezů* vzdálenost mezi řezy+dosypávka pro odstraněnou UV 
5990+0,95*0,8=5 990,760 [A]</t>
  </si>
  <si>
    <t>18222</t>
  </si>
  <si>
    <t>ROZPROSTŘENÍ ORNICE VE SVAHU V TL DO 0,15M</t>
  </si>
  <si>
    <t>OHUMUSOVÁNÍ SVAH TL. 0,15 M</t>
  </si>
  <si>
    <t>plocha ze situace*koeficient sklonu 
(309+396+358+299)*1,12=1 525,440 [A]</t>
  </si>
  <si>
    <t>18223</t>
  </si>
  <si>
    <t>ROZPROSTŘENÍ ORNICE VE SVAHU V TL DO 0,20M</t>
  </si>
  <si>
    <t>OHUMUSOVÁNÍ SVAH TL. 0,20 M</t>
  </si>
  <si>
    <t>ohumusování středového prstence 
plocha ze situace*koeficient sklonu 
1171*1,12=1 311,520 [A]</t>
  </si>
  <si>
    <t>18232</t>
  </si>
  <si>
    <t>ROZPROSTŘENÍ ORNICE V ROVINĚ V TL DO 0,15M</t>
  </si>
  <si>
    <t>OHUMUSOVÁNÍ V ROVINĚ TL. 0,15 M</t>
  </si>
  <si>
    <t>plocha ze situace 
1103+370+40+141+474+725=2 853,000 [A]</t>
  </si>
  <si>
    <t>Základy</t>
  </si>
  <si>
    <t>21262</t>
  </si>
  <si>
    <t>TRATIVODY KOMPLET Z TRUB Z PLAST HMOT DN DO 100MM</t>
  </si>
  <si>
    <t>TRATIVOD DN=100 MM HDPE, SN 8, PERFOROVANÁ PO OBVODĚ 220° 
včetně uložení do ŠP lože fr.0-22, tl. 0,10 m při sklonu &gt;1%, při sklonu &lt;1% uložení do lože z podkladního betonu, tl. 0,1 m, včetně obsypu HK 8/16, f2, zásypu HK 16/32, f2</t>
  </si>
  <si>
    <t>délka ze situace 
176+52+105+22+29+30+19+16=449,000 [A]</t>
  </si>
  <si>
    <t>21363R</t>
  </si>
  <si>
    <t>DRENÁŽNÍ VRSTVY Z GEOKOMPOZITU</t>
  </si>
  <si>
    <t>DRENÁŽNÍ GEOKOMPOZIT TL. 15 MM Z NETKANÉ FILTRAČNÍ GEOTEXTILIE V KOMBINACI S GEOSÍTÍ</t>
  </si>
  <si>
    <t>geokompozit u dělícího ostrůvku a prstence okružní křižovatky 
délka z řezu*délka obrub ze situace 
0,564*128+0,5*(48+9,3+16,5+148+27)=196,592 [A]</t>
  </si>
  <si>
    <t>21452</t>
  </si>
  <si>
    <t>SANAČNÍ VRSTVY Z KAMENIVA DRCENÉHO</t>
  </si>
  <si>
    <t>ŠTĚRKODRŤ ŠDB 32/63 Ge 
drenážní vrstva ze ŠD 32/63 pro okružní křižovatku, štěrkodrť pro odvodňovací žebro tř. B, dle ČSN 73 6133, hutnění dle ČSN 72 1006  a TKP 4</t>
  </si>
  <si>
    <t>plocha z řezu*délka přilehlé žulové obruby + plocha odvodňovacího žebra ze situace*tl. Žebra 
0,6*122+(170+205+94)*0,2=167,000 [A]</t>
  </si>
  <si>
    <t>289971</t>
  </si>
  <si>
    <t>OPLÁŠTĚNÍ (ZPEVNĚNÍ) Z GEOTEXTILIE</t>
  </si>
  <si>
    <t>FILTRAČNĚ SEPARAČNÍ NETKANÁ GEOTEXTILIE 
geotextilie pro trativody a obalení drenážní vrstvy OK a obalení odvodňovacího žebra</t>
  </si>
  <si>
    <t>délka obalení trativodu z řezu*délka všech trativodů + délka obalení drenážní vrstvy okružní křižovatky*délka přilehlého žulového obrubníku+délka obalení odvodňovacího žebra z řezu*délka žebra ze situace 
(2,6*(176+52+105+22+29+30+19+16))+(5,8*122)+(19,5*20+41*20,5+25*20,5)=3 618,000 [A]</t>
  </si>
  <si>
    <t>Komunikace</t>
  </si>
  <si>
    <t>561401</t>
  </si>
  <si>
    <t>KAMENIVO ZPEVNĚNÉ CEMENTEM TŘ. I</t>
  </si>
  <si>
    <t>CEMENTEM STMELENÉ KAMENIVO SC 0/32, C 8/10, TL. 210 MM 
SC pod kamennou dlažbu ostrůvků a prstence okružní křižovatky</t>
  </si>
  <si>
    <t>plocha ze situace* tl. Vrstvy+plocha přesahu dlážděného prstence* délka prstence 
((57+14,5+6+15+204+38)*0,21)+125*0,21+0,1*122=108,695 [A]</t>
  </si>
  <si>
    <t>56330</t>
  </si>
  <si>
    <t>VOZOVKOVÉ VRSTVY ZE ŠTĚRKODRTI</t>
  </si>
  <si>
    <t>ŠTĚRKODRŤ ŠDA 0/32 Ge</t>
  </si>
  <si>
    <t>TL. 200 MM 
ŠD do konstrukce vozovky 
plocha ze situace*tl.vrstvy*koeficient přesahu vrstev 
(233+1009+212+75+69+668+338+325+669)*0,2*1,1=791,560 [A] 
TL. MIN. 150 MM 
ŠD do konstrukce vozovky a ŠD pro dlážděný prstenec OK a ŠD pro odvodnění pláně 
plocha ze situace*průměrná tl.vrstvy*koeficient přesahu vrstev+plocha ŠD z řezu*délka prstence+plocha ze situace*tl.vrstvy 
((233+1009+212+75+69+668+338+325+669)*0,2*1,15)+0,35*128+(504+286)*0,15=990,840 [B] 
TL. MIN. 200 MM 
štěrkodrť pod přejízdný dělící ostrůvek 
plocha ze situace*průměrná tl.vrstvy 
(57+14,5+6+15+204+38)*0,27=90,315 [C] 
Celkem: A+B+C=1 872,715 [D]</t>
  </si>
  <si>
    <t>23</t>
  </si>
  <si>
    <t>56963</t>
  </si>
  <si>
    <t>ZPEVNĚNÍ KRAJNIC Z RECYKLOVANÉHO MATERIÁLU TL DO 150MM</t>
  </si>
  <si>
    <t>ZPEVNĚNÍ KRAJNICE ASFALTOVÝM RECYKLÁTEM FR. 0/22 TL. 150 MM</t>
  </si>
  <si>
    <t>plocha zpevnění ze situace 
116+76+72+14+103=381,000 [A]</t>
  </si>
  <si>
    <t>24</t>
  </si>
  <si>
    <t>572123</t>
  </si>
  <si>
    <t>INFILTRAČNÍ POSTŘIK Z EMULZE DO 1,0KG/M2</t>
  </si>
  <si>
    <t>INFILTRAČNÍ POSTŘIK MODIFIKOVANÝ PI-CP, 1,00KG/M2</t>
  </si>
  <si>
    <t>plocha shodná se ŠDA 
(233+1009+212+75+69+668+338+325+669)*1,1=3 957,800 [A]</t>
  </si>
  <si>
    <t>25</t>
  </si>
  <si>
    <t>572214</t>
  </si>
  <si>
    <t>SPOJOVACÍ POSTŘIK Z MODIFIK EMULZE DO 0,5KG/M2</t>
  </si>
  <si>
    <t>SPOJOVACÍ POSTŘIK MODIFIKOVANÝ PS-CP, 0,35 KG/M2</t>
  </si>
  <si>
    <t>plocha (ACL 16+) + (ACP 22+) 
(845+1009+212+75+69+668+338+325+669)*1,03+(845+1009+212+75+69+668+338+325+669)*1,05=8 756,800 [A]</t>
  </si>
  <si>
    <t>26</t>
  </si>
  <si>
    <t>57475</t>
  </si>
  <si>
    <t>VOZOVKOVÉ VÝZTUŽNÉ VRSTVY Z GEOMŘÍŽOVINY</t>
  </si>
  <si>
    <t>GEOKOMPOZIT S GEOMŘÍŽÍ ZE SKELNÝCH VLÁKEN  
dle TP 147, geokompozit v místě příčného a podélného napojení stáv. a nové konstrukce vozovky</t>
  </si>
  <si>
    <t>délka z VR*šířka komunikace (příčný směr) + délka z VR*délka komunikace (podélný směr) 
1,8*(9,5+10+13)+1,8*92=224,100 [A]</t>
  </si>
  <si>
    <t>27</t>
  </si>
  <si>
    <t>574B34</t>
  </si>
  <si>
    <t>ASFALTOVÝ BETON PRO OBRUSNÉ VRSTVY MODIFIK ACO 11+, 11S TL. 40MM</t>
  </si>
  <si>
    <t>ACO 11+ PMB 45/80-60,TL. 40 MM</t>
  </si>
  <si>
    <t>plocha ze situace 
845+1009+212+75+69+668+338+325+669=4 210,000 [A]</t>
  </si>
  <si>
    <t>28</t>
  </si>
  <si>
    <t>574D56</t>
  </si>
  <si>
    <t>ASFALTOVÝ BETON PRO LOŽNÍ VRSTVY MODIFIK ACL 16+, 16S TL. 60MM</t>
  </si>
  <si>
    <t>ACL 16+ PMB 25/55-60,TL. 60 MM</t>
  </si>
  <si>
    <t>plocha ze situace*tl.vrstvy*koeficient přesahu vrstev 
(845+1009+212+75+69+668+338+325+669)*0,06*1,03=260,178 [A]</t>
  </si>
  <si>
    <t>29</t>
  </si>
  <si>
    <t>574F88</t>
  </si>
  <si>
    <t>ASFALTOVÝ BETON PRO PODKLADNÍ VRSTVY MODIFIK ACP 22+, 22S TL. 90MM</t>
  </si>
  <si>
    <t>ACP 22+ PMB 25/55-60,TL. 90 MM</t>
  </si>
  <si>
    <t>plocha ze situace*tl.vrstvy*koeficient přesahu vrstev 
(233+1009+212+75+69+668+338+325+669)*0,09*1,05=340,011 [A]</t>
  </si>
  <si>
    <t>30</t>
  </si>
  <si>
    <t>57621</t>
  </si>
  <si>
    <t>POSYP KAMENIVEM DRCENÝM 5KG/M2</t>
  </si>
  <si>
    <t>POSYP KAMENIVEM FRAKCE 2/4, 3,0 KG/M2</t>
  </si>
  <si>
    <t>plocha shodná s plochou PI-CP 
(233+1009+212+75+69+668+338+325+669)*1,1=3 957,800 [A]</t>
  </si>
  <si>
    <t>31</t>
  </si>
  <si>
    <t>58212</t>
  </si>
  <si>
    <t>DLÁŽDĚNÉ KRYTY Z VELKÝCH KOSTEK DO LOŽE Z MC</t>
  </si>
  <si>
    <t>KAMENNÁ DLAŽBA DL Ia,TL. 160x160 MM 
včetně vyspárování maltou M25 XF4, včetně ložní vrstvy z cementové malty M25 XF4 tl. 40 mm</t>
  </si>
  <si>
    <t>plocha ze situace 
125=125,000 [A]</t>
  </si>
  <si>
    <t>32</t>
  </si>
  <si>
    <t>58222</t>
  </si>
  <si>
    <t>DLÁŽDĚNÉ KRYTY Z DROBNÝCH KOSTEK DO LOŽE Z MC</t>
  </si>
  <si>
    <t>KAMENNÁ DLAŽBA DL Ia,TL. 100x100 MM 
včetně vyspárování maltou M25 XF4, včetně ložní vrstvy z cementové malty M25 XF4 tl. 40 mm</t>
  </si>
  <si>
    <t>plocha ze situace 
57+14,5+6+15+204+38=334,500 [A]</t>
  </si>
  <si>
    <t>Úpravy povrchů, podlahy, výplně otvorů</t>
  </si>
  <si>
    <t>33</t>
  </si>
  <si>
    <t>628451</t>
  </si>
  <si>
    <t>SPÁROVÁNÍ STÁVAJÍCÍCH PŘÍKOPOVÝCH TVÁRNIC CEMENTOVOU MALTOU</t>
  </si>
  <si>
    <t>PŘESPÁROVÁNÍ STÁVAJÍCÍCH ŽLABOVEK CEMENTOVOU MALTOU 
přespárování stáv. žlabovek cementovou maltou M25-XF4, uvažováno 50% celkové délky stáv. žlabovek</t>
  </si>
  <si>
    <t>délka ze situace*50%*šířka žlabovky 
(56+19)*0,5*0,6=22,500 [A]</t>
  </si>
  <si>
    <t>Potrubí</t>
  </si>
  <si>
    <t>34</t>
  </si>
  <si>
    <t>89911B</t>
  </si>
  <si>
    <t>PLASTOVÝ POKLOP B125</t>
  </si>
  <si>
    <t>nekovový poklop D=600 mm</t>
  </si>
  <si>
    <t>35</t>
  </si>
  <si>
    <t>89914</t>
  </si>
  <si>
    <t>ŠACHTOVÉ BETONOVÉ SKRUŽE SAMOSTATNÉ</t>
  </si>
  <si>
    <t>PRODLOUŽENÍ KOMÍNU STÁVAJÍCÍ ŠACHTY DN=1000 MM POMOCÍ KANALIZAČNÍCH SKRUŽÍ DN=1000 MM, V=500MM O 2,5 M</t>
  </si>
  <si>
    <t>5=5,000 [A]</t>
  </si>
  <si>
    <t>36</t>
  </si>
  <si>
    <t>OGB</t>
  </si>
  <si>
    <t>OCHRANA GEODETICKÉHO BODU -  BETONOVÁ SKRUŽ DN 1500 MM S ČERVENOBÍLÝM LEMOVÁNÍM</t>
  </si>
  <si>
    <t>počet ze situace 
1=1,000 [A]</t>
  </si>
  <si>
    <t>37</t>
  </si>
  <si>
    <t>89914R</t>
  </si>
  <si>
    <t>ŠACHTOVÝ KONUS</t>
  </si>
  <si>
    <t>z DN=1000 mm na DN= 600mm</t>
  </si>
  <si>
    <t>38</t>
  </si>
  <si>
    <t>89921R</t>
  </si>
  <si>
    <t>ODSTRANĚNÍ STÁVAJÍCÍHO KANALIZAČNÍHO POKLOPU</t>
  </si>
  <si>
    <t>vč. odvozu a likvidace</t>
  </si>
  <si>
    <t>39</t>
  </si>
  <si>
    <t>89980</t>
  </si>
  <si>
    <t>TELEVIZNÍ PROHLÍDKA POTRUBÍ</t>
  </si>
  <si>
    <t>KAMEROVÉ ZKOUŠKY STÁVAJÍCÍHO ODVODŇOVACÍHO SYSTÉMU</t>
  </si>
  <si>
    <t>40</t>
  </si>
  <si>
    <t>9113A1</t>
  </si>
  <si>
    <t>SVODIDLO OCEL SILNIČ JEDNOSTR, ÚROVEŇ ZADRŽ N1, N2 - DODÁVKA A MONTÁŽ</t>
  </si>
  <si>
    <t>NOVÉ SVODIDLO OCELOVÉ SILNIČNÍ JEDNOSTRANNÉ, Ú.Z. N2 
výměra je včetně 1x dlouhého náběhu a 3x krátkého náběhu</t>
  </si>
  <si>
    <t>délka ze situace 
231+131+30+12+31+142+27+206=810,000 [A]</t>
  </si>
  <si>
    <t>41</t>
  </si>
  <si>
    <t>9113C1</t>
  </si>
  <si>
    <t>SVODIDLO OCEL SILNIČ JEDNOSTR, ÚROVEŇ ZADRŽ H2 - DODÁVKA A MONTÁŽ</t>
  </si>
  <si>
    <t>NOVÉ SVODIDLO OCELOVÉ SILNIČNÍ JEDNOSTRANNÉ, Ú.Z. H2</t>
  </si>
  <si>
    <t>délka ze situace 
30+30+30+30+30+30=180,000 [A]</t>
  </si>
  <si>
    <t>42</t>
  </si>
  <si>
    <t>91238</t>
  </si>
  <si>
    <t>SMĚROVÉ SLOUPKY Z PLAST HMOT - NÁSTAVCE NA SVODIDLA VČETNĚ ODRAZNÉHO
PÁSKU</t>
  </si>
  <si>
    <t>počet ze situace 
65=65,000 [A]</t>
  </si>
  <si>
    <t>43</t>
  </si>
  <si>
    <t>916621</t>
  </si>
  <si>
    <t>VODÍCÍ STĚNY Z DÍLCŮ BETON - DOD A MONTÁŽ</t>
  </si>
  <si>
    <t>NOVÉ SVODIDLO BETONOVÉ PRO ZAMEZENÍ VJEZDU CITY BLOC 
betonové svodidlo pro zamezení vjezdu bez předepsané úrovně zadržení</t>
  </si>
  <si>
    <t>délka ze situace 
8=8,000 [A]</t>
  </si>
  <si>
    <t>44</t>
  </si>
  <si>
    <t>91722R</t>
  </si>
  <si>
    <t>01</t>
  </si>
  <si>
    <t>BETONOVÝ OBRUBNÍK NÁJEZDOVÝ KONCOVÝ OBLOUK</t>
  </si>
  <si>
    <t>C35/45-XF4, 750x750x195, R=0,75 M 
včetně lože z betonu C20/25 n XF3</t>
  </si>
  <si>
    <t>délka ze situace 
2,3+2,1+2,4=6,800 [A]</t>
  </si>
  <si>
    <t>45</t>
  </si>
  <si>
    <t>02</t>
  </si>
  <si>
    <t>BETONOVÝ OBRUBNÍK NÁJEZDOVÝ OBLOUKOVÝ</t>
  </si>
  <si>
    <t>C35/45-XF4, 300x195, R=0,5 M 
včetně lože z betonu C20/25 n XF3</t>
  </si>
  <si>
    <t>délka ze situace 
1,1+1,1+1,15+1,1+1,1+1+1+1,1+1,1+1,1=10,850 [A]</t>
  </si>
  <si>
    <t>46</t>
  </si>
  <si>
    <t>03</t>
  </si>
  <si>
    <t>BETONOVÝ OBRUBNÍK NÁJEZDOVÝ PŘÍMÝ</t>
  </si>
  <si>
    <t>C35/45-XF4, 300x195 
včetně lože z betonu C20/25 n XF3</t>
  </si>
  <si>
    <t>délka ze situace  
9,5+5,3+10+68+68+8+3,5+5+4,5+2+5,5+19+18,5+6=232,800 [A]</t>
  </si>
  <si>
    <t>47</t>
  </si>
  <si>
    <t>917425</t>
  </si>
  <si>
    <t>CHODNÍKOVÉ OBRUBY Z KAMENNÝCH OBRUBNÍKŮ ŠÍŘ 200MM</t>
  </si>
  <si>
    <t>SILNIČNÍ OBRUBNÍK ŽULOVÝ I/a 200x250 
včetně lože z betonu C20/25 n XF3</t>
  </si>
  <si>
    <t>délka ze situace  
122=122,000 [A]</t>
  </si>
  <si>
    <t>48</t>
  </si>
  <si>
    <t>917426</t>
  </si>
  <si>
    <t>CHODNÍKOVÉ OBRUBY Z KAMENNÝCH OBRUBNÍKŮ ŠÍŘ 250MM</t>
  </si>
  <si>
    <t>SILNIČNÍ OBRUBNÍK ŽULOVÝ I/a 250x200 
včetně lože z betonu C20/25 n XF3</t>
  </si>
  <si>
    <t>délka ze situace  
128=128,000 [A]</t>
  </si>
  <si>
    <t>49</t>
  </si>
  <si>
    <t>931323</t>
  </si>
  <si>
    <t>TĚSNĚNÍ DILATAČ SPAR ASF ZÁLIVKOU MODIFIK PRŮŘ DO 300MM2</t>
  </si>
  <si>
    <t>ASFALTOVÁ MODIFIKOVANÁ ZÁLIVKA ZA HORKA TYP N2 
včetně adhezního nátěru bočních stěn proříznuté komůrky, včetně těsnění příčných spár silikonem</t>
  </si>
  <si>
    <t>délka ze situace 
9,5+227+92+10+157+128+19+11+9,5+10+16,5+148+43+13+62+27+14=996,500 [A]</t>
  </si>
  <si>
    <t>50</t>
  </si>
  <si>
    <t>935212</t>
  </si>
  <si>
    <t>PŘÍKOPOVÉ ŽLABY Z BETON TVÁRNIC ŠÍŘ DO 600MM DO BETONU TL 100MM</t>
  </si>
  <si>
    <t>PŘÍKOPOVÉ ŽLABY Z BETONOVÝCH TVÁRNIC, BETON C 30/37-XF4, Š. 0,6M 
včetně lože z betonu C20/25 n XF3, včetně spárování cementovou maltou M25-XF4</t>
  </si>
  <si>
    <t>51</t>
  </si>
  <si>
    <t>93658</t>
  </si>
  <si>
    <t>OCHRANNÉ TYČOVÉ ZNAKY - ORIENTAČNÍ SLOUPKY</t>
  </si>
  <si>
    <t>OCHRANA GEODETICKÉHO BODU - OCHRANNÝ TYČOVÝ ZNAK (OTZ)</t>
  </si>
  <si>
    <t>52</t>
  </si>
  <si>
    <t>967158</t>
  </si>
  <si>
    <t>VYBOURÁNÍ ČÁSTÍ KONSTRUKCÍ BETON S ODVOZEM DO 20KM</t>
  </si>
  <si>
    <t>ODSTRANĚNÍ ULIČNÍ VPUSTI 
1ks*1=1,000 [A] 
ODSTRANĚNÍ BETONOVÝCH SKRUŽÍ DN DO 800 MM, VÝŠKY DO 500 MM 
3ks*0,3=0,900 [B] 
ZRUŠENÍ STÁVAJÍCÍ PŘÍPOJKY ULIČNÍ VPUSTI VČETNĚ ZASLEPENÍ VSTUPU DO ŠACHTY 
1ks*0,8=0,800 [C] 
ODSTRANĚNÍ STÁVAJÍCÍHO KONUSU ŠACHTY 
1ks*0,4=0,400 [D] 
Celkem: A+B+C+D=3,100 [E]</t>
  </si>
  <si>
    <t>SO 102</t>
  </si>
  <si>
    <t>Větev D 10</t>
  </si>
  <si>
    <t>dle položky 123838.SKL - 418,928=418,928 [A] 
dle položky 12930.SKL - 6,840=6,840 [B] 
Celkem: A+B=425,768 [C]</t>
  </si>
  <si>
    <t>80,784=80,784 [A]</t>
  </si>
  <si>
    <t>PROŘÍZNUTÍ DRÁŽKY PRO ASFALTOVOU ZÁLIVKU 12x25 MM 
vč. likvidace suti (odvoz, uložení a poplatek za skládku)</t>
  </si>
  <si>
    <t>délka shodná s délkou asfaltové zálivky 
18+34+14+11=77,000 [A]</t>
  </si>
  <si>
    <t>součet ploch výkopu z příčných řezů* vzdálenost mezi řezy(výkop)+plocha shodná s plochou ŠDA*tl. AZ(výkop pro AZ) 
132+499*1,15*0,5=418,925 [A]</t>
  </si>
  <si>
    <t>dle položky 18222.OR - 154,56*0,15=23,184 [A] 
dle položky 18232.OR - 384,0*0,15=57,600 [B] 
Celkem: A+B=80,784 [C]</t>
  </si>
  <si>
    <t>délka ze situace*šířka žlabovky*tl. Pročištění 
(48+28)*0,6*0,15=6,840 [A]</t>
  </si>
  <si>
    <t>dle položky 123838.SKL - 418,928=418,928 [A]</t>
  </si>
  <si>
    <t>NÁSYP DO AZ   
aktivní zóna z nepropustného materiálu, včetně všech souvisejících prací</t>
  </si>
  <si>
    <t>plocha shodná s plochou ŠDA*tl. AZ 
499*1,15*0,5=286,925 [A]</t>
  </si>
  <si>
    <t>součet ploch dosypávek z příčných řezů* vzdálenost mezi řezy 
170=170,000 [A]</t>
  </si>
  <si>
    <t>plocha ze situace*koeficient sklonu 
138*1,12=154,560 [A]</t>
  </si>
  <si>
    <t>plocha ze situace 
144+117+123=384,000 [A]</t>
  </si>
  <si>
    <t>délka ze situace 
44+39=83,000 [A]</t>
  </si>
  <si>
    <t>geokompozit u dělícího ostrůvku 
délka z řezu*celková délka obrub 
0,5*(8+8+2,4)=9,200 [A]</t>
  </si>
  <si>
    <t>FILTRAČNĚ SEPARAČNÍ NETKANÁ GEOTEXTILIE 
geotextilie pro trativody</t>
  </si>
  <si>
    <t>délka obalení trativodu z řezu*délka všech trativodů 
2,21*83=183,430 [A]</t>
  </si>
  <si>
    <t>CEMENTEM STMELENÉ KAMENIVO SC 0/32, C 8/10, TL. 210 MM 
SC pod kamennou dlažbu</t>
  </si>
  <si>
    <t>plocha ze situace* tl. vrstvy 
15*0,21=3,150 [A]</t>
  </si>
  <si>
    <t>TL. 200 MM 
plocha ze situace*tl.vrstvy*koeficient přesahu vrstev 
(499)*0,2*1,1=109,780 [A] 
TL. MIN. 150 MM 
plocha ze situace*průměrná tl.vrstvy*koeficient přesahu vrstev 
499*0,18*1,15=103,293 [B] 
 TL. MIN. 200 MM 
štěrkodrť pod přejízdný dělící ostrůvek 
plocha ze situace*průměrná tl.vrstvy 
15*0,270=4,050 [C] 
Celkem: A+B+C=217,123 [D]</t>
  </si>
  <si>
    <t>plocha zpevnění ze situace 
22+20=42,000 [A]</t>
  </si>
  <si>
    <t>plocha shodná se ŠDA 
499*1,1=548,900 [A]</t>
  </si>
  <si>
    <t>plocha (ACL 16+) + (ACP 22+) 
499*1,03+499*1,05=1 037,920 [A]</t>
  </si>
  <si>
    <t>GEOKOMPOZIT S GEOMŘÍŽÍ ZE SKELNÝCH VLÁKEN  
dle TP 147, geokompozit v místě podélného napojení stáv. a nové konstrukce vozovky</t>
  </si>
  <si>
    <t>délka z VR*šířka komunikace 
1,8*11=19,800 [A]</t>
  </si>
  <si>
    <t>plocha ze situace 
499=499,000 [A]</t>
  </si>
  <si>
    <t>plocha ze situace*tl.vrstvy*koeficient přesahu vrstev 
(499)*0,06*1,03=30,838 [A]</t>
  </si>
  <si>
    <t>plocha ze situace*tl.vrstvy*koeficient přesahu vrstev 
(499)*0,09*1,05=47,156 [A]</t>
  </si>
  <si>
    <t>plocha shodná s plochou PI-CP 
499*1,1=548,900 [A]</t>
  </si>
  <si>
    <t>KAMENNÁ DLAŽBA DL Ia,TL. 100x100 MM 
včetně vyspárování maltou M25 XF4, včetně ložní vrstvy z cementové malty M25 XF4</t>
  </si>
  <si>
    <t>délka ze situace*50%*šířka žlabovky 
(48+28)*0,5*0,6=22,800 [A]</t>
  </si>
  <si>
    <t>NOVÉ SVODIDLO OCELOVÉ SILNIČNÍ JEDNOSTRANNÉ, Ú.Z. N2</t>
  </si>
  <si>
    <t>délka ze situace 
55+39+44=138,000 [A]</t>
  </si>
  <si>
    <t>počet ze situace 
16=16,000 [A]</t>
  </si>
  <si>
    <t>délka ze situace 
2,4=2,400 [A]</t>
  </si>
  <si>
    <t>délka ze situace  
8+8=16,000 [A]</t>
  </si>
  <si>
    <t>délka ze situace 
18+34+14+11=77,000 [A]</t>
  </si>
  <si>
    <t>délka ze situace 
64=64,000 [A]</t>
  </si>
  <si>
    <t>SO 103</t>
  </si>
  <si>
    <t>MK - ul. Jiráskova</t>
  </si>
  <si>
    <t>dle položky 123838.SKL - 130,725=130,725 [A]</t>
  </si>
  <si>
    <t>9,419=9,419 [A]</t>
  </si>
  <si>
    <t>délka shodná s délkou asfaltové zálivky 
16+13+9+14=52,000 [A]</t>
  </si>
  <si>
    <t>součet ploch výkopu z příčných řezů* vzdálenost mezi řezy(výkop)+plocha shodná s plochou ŠDA*tl. AZ(výkop pro AZ) 
37+163*1,15*0,5=130,725 [A]</t>
  </si>
  <si>
    <t>dle položky 18222.OR - 1,792*0,15=0,269 [A] 
dle položky 18232.OR - 61,0*0,15=9,150 [B] 
Celkem: A+B=9,419 [C]</t>
  </si>
  <si>
    <t>NÁSYP DO AZ    
aktivní zóna z nepropustného materiálu, včetně všech souvisejících prací 
plocha shodná s plochou ŠDA*tl. AZ 
163*1,15*0,5=93,725 [A]</t>
  </si>
  <si>
    <t>součet ploch dosypávek z příčných řezů* vzdálenost mezi řezy 
19=19,000 [A]</t>
  </si>
  <si>
    <t>plocha ze situace*koeficient sklonu 
1,6*1,12=1,792 [A]</t>
  </si>
  <si>
    <t>plocha ze situace 
39+22=61,000 [A]</t>
  </si>
  <si>
    <t>TL. 200 MM 
plocha ze situace*tl.vrstvy*koeficient přesahu vrstev 
163*0,2*1,1=35,860 [A] 
TL. MIN. 150 MM 
plocha ze situace*průměrná tl.vrstvy*koeficient přesahu vrstev 
163*0,2*1,15=37,490 [B] 
Celkem: A+B=73,350 [C]</t>
  </si>
  <si>
    <t>plocha zpevnění ze situace 
11+2=13,000 [A]</t>
  </si>
  <si>
    <t>plocha shodná se ŠDA 
163*1,1=179,300 [A]</t>
  </si>
  <si>
    <t>plocha (ACL 16+) + (ACP 22+) 
163*1,03+163*1,05=339,040 [A]</t>
  </si>
  <si>
    <t>délka z VR*šířka komunikace 
1,8*12,5=22,500 [A]</t>
  </si>
  <si>
    <t>plocha ze situace 
163=163,000 [A]</t>
  </si>
  <si>
    <t>plocha ze situace*tl.vrstvy*koeficient přesahu vrstev 
163*0,06*1,03=10,073 [A]</t>
  </si>
  <si>
    <t>plocha ze situace*tl.vrstvy*koeficient přesahu vrstev 
163*0,09*1,05=15,404 [A]</t>
  </si>
  <si>
    <t>plocha shodná s plochou PI-CP 
163*1,1=179,300 [A]</t>
  </si>
  <si>
    <t>NOVÉ SVODIDLO OCELOVÉ SILNIČNÍ JEDNOSTRANNÉ, Ú.Z. N2 
délka je uvedena včetně dlouhého výškového náběhu</t>
  </si>
  <si>
    <t>délka ze situace 
17,5=17,500 [A]</t>
  </si>
  <si>
    <t>počet ze situace 
2=2,000 [A]</t>
  </si>
  <si>
    <t>917224</t>
  </si>
  <si>
    <t>SILNIČNÍ A CHODNÍKOVÉ OBRUBY Z BETONOVÝCH OBRUBNÍKŮ ŠÍŘ 150MM</t>
  </si>
  <si>
    <t>BETONOVÝ OBRUBNÍK SILNIČNÍ PŘÍMÝ C35/45-XF4, 150x250 
včetně lože z betonu C20/25 n XF3</t>
  </si>
  <si>
    <t>délka ze situace 
11=11,000 [A]</t>
  </si>
  <si>
    <t>délka ze situace 
16+13+9+14=52,000 [A]</t>
  </si>
  <si>
    <t>SO 180</t>
  </si>
  <si>
    <t>Přechodné dopravní značení</t>
  </si>
  <si>
    <t>02720R</t>
  </si>
  <si>
    <t>DOPRAVĚ INŽENÝRSKÁ OPATŘENÍ</t>
  </si>
  <si>
    <t>Dopravně inženýrská opatření v akci: "II/268 - okružní křižovatka s větví D10" dle dokumentace PDPS zahrnující: 
•Přechodné svislé i vodorovné dopravní značení, dopravní zařízení a světelné signály, jejich dodávka, montáž, demontáž, kontrola, údržba, servis, přemisťování, přeznačování a manipulace s nimi.  
•Dočasnou úpravu stávajícího dopravního značení, zakrytí, demontáž či zneplatnění zakrývací páskou. 
•Vypracování realizační dokumentace DIO a zajištění inženýrské činnosti - stanovení přechodné úpravy provozu na PK a rozhodnutí o uzavírce.</t>
  </si>
  <si>
    <t>SO 191</t>
  </si>
  <si>
    <t>Dopravní značení sil. II/268 a OK</t>
  </si>
  <si>
    <t>914131</t>
  </si>
  <si>
    <t>DOPRAVNÍ ZNAČKY ZÁKLADNÍ VELIKOSTI OCELOVÉ FÓLIE TŘ 2 - DODÁVKA A MONTÁŽ</t>
  </si>
  <si>
    <t>31 (B2, C4a, E2b, IS1a, 2*IS1e, IS1f, 4*IS3a, IS3b, IS3c, 3*IS5, 2*IS16b, 2*IS24b, 2*IZ4a, 3*P1, 4*P4, 2*P6)</t>
  </si>
  <si>
    <t>914133</t>
  </si>
  <si>
    <t>DOPRAVNÍ ZNAČKY ZÁKLADNÍ VELIKOSTI OCELOVÉ FÓLIE TŘ 2 - DEMONTÁŽ</t>
  </si>
  <si>
    <t>30 (2*C4a, E2b, IS1a, 2*IS1e, IS1f, 4*IS3a, IS3b, 2*IS3c, 3*IS5, IS16b, 2*IS24b, 2*IZ1a, 3*P1, 3*P4, 2*P6)</t>
  </si>
  <si>
    <t>914521</t>
  </si>
  <si>
    <t>DOPRAV ZNAČ VELKOPLOŠ OCEL LAMELY FÓLIE TŘ 2 - DOD A MONT</t>
  </si>
  <si>
    <t>32.55 (5.0*3.9 + 4.5*2.9)</t>
  </si>
  <si>
    <t>914731R</t>
  </si>
  <si>
    <t>STÁLÁ DOPRAV ZAŘÍZ Z3-ZKRÁCENÉ OCEL S FÓLIÍ TŘ 2 - DODÁVKA A MONTÁŽ</t>
  </si>
  <si>
    <t>Z3 zkrácené v provedení 500x500 mm</t>
  </si>
  <si>
    <t>914831</t>
  </si>
  <si>
    <t>STÁLÁ DOPRAV ZAŘÍZ Z4 OCEL S FÓLIÍ TŘ 2 DODÁVKA A MONTÁŽ</t>
  </si>
  <si>
    <t>914921</t>
  </si>
  <si>
    <t>SLOUPKY A STOJKY DOPRAVNÍCH ZNAČEK Z OCEL TRUBEK DO PATKY - DODÁVKA A
MONTÁŽ</t>
  </si>
  <si>
    <t>914923</t>
  </si>
  <si>
    <t>SLOUPKY A STOJKY DZ Z OCEL TRUBEK DO PATKY DEMONTÁŽ</t>
  </si>
  <si>
    <t>914981</t>
  </si>
  <si>
    <t>SLOUPKY A STOJKY DZ Z PŘÍHRAD KONSTR DOD A MONTÁŽ</t>
  </si>
  <si>
    <t>915111</t>
  </si>
  <si>
    <t>VODOROVNÉ DOPRAVNÍ ZNAČENÍ BARVOU HLADKÉ - DODÁVKA A POKLÁDKA</t>
  </si>
  <si>
    <t>915221</t>
  </si>
  <si>
    <t>VODOR DOPRAV ZNAČ PLASTEM STRUKTURÁLNÍ NEHLUČNÉ - DOD A POKLÁDKA</t>
  </si>
  <si>
    <t>SO 192</t>
  </si>
  <si>
    <t>Dopravní značení větve D 10</t>
  </si>
  <si>
    <t>914141</t>
  </si>
  <si>
    <t>DOPRAV ZNAČ ZÁKL VEL OCEL FÓLIE TŘ 3 - DODÁVKA A MONT</t>
  </si>
  <si>
    <t>2 (C4a, IZ1a)</t>
  </si>
  <si>
    <t>914143</t>
  </si>
  <si>
    <t>DOPRAV ZNAČ ZÁKL VEL OCEL FÓLIE TŘ 3 - DEMONTÁŽ</t>
  </si>
  <si>
    <t>5 (C4a, IS3a, IS3b, IS3c, IS5)</t>
  </si>
  <si>
    <t>914531</t>
  </si>
  <si>
    <t>DOPRAV ZNAČ VELKOPLOŠ OCEL LAMELY FÓLIE TŘ 3 - DOD A MONT</t>
  </si>
  <si>
    <t>12 (4.0*3.0)</t>
  </si>
  <si>
    <t>914841</t>
  </si>
  <si>
    <t>STÁLÁ DOPRAV ZAŘÍZ Z4 OCEL S FÓLIÍ TŘ 3 DODÁVKA A MONTÁŽ</t>
  </si>
  <si>
    <t>SO 193</t>
  </si>
  <si>
    <t>Dopravní značení MK - ul. Jiráskova</t>
  </si>
  <si>
    <t>914121</t>
  </si>
  <si>
    <t>DOPRAVNÍ ZNAČKY ZÁKLADNÍ VELIKOSTI OCELOVÉ FÓLIE TŘ 1 - DODÁVKA A MONTÁŽ</t>
  </si>
  <si>
    <t>3 (A4, IZ4a, IZ4b)</t>
  </si>
  <si>
    <t>914123</t>
  </si>
  <si>
    <t>DOPRAVNÍ ZNAČKY ZÁKLADNÍ VELIKOSTI OCELOVÉ FÓLIE TŘ 1 - DEMONTÁŽ</t>
  </si>
  <si>
    <t>7 (IS1b, IS1d, IS3b, IS3c, IZ4a, IZ4b, P3)</t>
  </si>
  <si>
    <t>914511</t>
  </si>
  <si>
    <t>DOPRAV ZNAČ VELKOPLOŠ OCEL LAMELY FÓLIE TŘ 1 - DOD A MONT</t>
  </si>
  <si>
    <t>7.2 (3.0*2.4)</t>
  </si>
  <si>
    <t>SO 431</t>
  </si>
  <si>
    <t>Veřejné osvětlení</t>
  </si>
  <si>
    <t>014111</t>
  </si>
  <si>
    <t>POPLATKY ZA SKLÁDKU TYP S-IO (INERTNÍ ODPAD)</t>
  </si>
  <si>
    <t>základy sloupů: 19*0,85*0,85*1,7=23,337 [A] 
chráničky (chráničky 51-52 § 53-54 § 55-56 § 57-58) 12,46+14,56+15,16+16,2=58,380 [B] 
objem chrániček: B*0,5*1,31=38,239 [C] 
pískové lože: (úseky 100-107 § 104-151 § 52-211): 144,18+39,72+239,34=423,240 [D] 
objem trasy s pískovým ložem: (D-B)*0,2*0,35=25,540 [E] 
A+C+E=87,116 [F]</t>
  </si>
  <si>
    <t>02910</t>
  </si>
  <si>
    <t>OSTATNÍ POŽADAVKY - ZEMĚMĚŘIČSKÁ MĚŘENÍ</t>
  </si>
  <si>
    <t>vytyčení stavby</t>
  </si>
  <si>
    <t>zaměření skutečného provedení stavby</t>
  </si>
  <si>
    <t>029522</t>
  </si>
  <si>
    <t>OSTATNÍ POŽADAVKY - REVIZNÍ ZPRÁVY</t>
  </si>
  <si>
    <t>výchozí revize elektrického zařízení</t>
  </si>
  <si>
    <t>periodická revize elektrického zařízení (zdokumentování stavu navazujících stávajících zařízení, bouraná zařízení není třeba zdokumentovat)</t>
  </si>
  <si>
    <t>02960</t>
  </si>
  <si>
    <t>OSTATNÍ POŽADAVKY - ODBORNÝ DOZOR</t>
  </si>
  <si>
    <t>potřebné manipulace v rozvodu VO, spolupráce se správcem sítě</t>
  </si>
  <si>
    <t>13173</t>
  </si>
  <si>
    <t>HLOUBENÍ JAM ZAPAŽ I NEPAŽ TŘ. I</t>
  </si>
  <si>
    <t>základy sloupů: 19*0,85*0,85*1,7=23,337 [A]</t>
  </si>
  <si>
    <t>13273</t>
  </si>
  <si>
    <t>HLOUBENÍ RÝH ŠÍŘ DO 2M PAŽ I NEPAŽ TŘ. I</t>
  </si>
  <si>
    <t>včetně uložení do vzdálenosti 2 metry od výkopu</t>
  </si>
  <si>
    <t>chráničky (chráničky 51-52 § 53-54 § 55-56 § 57-58) 12,46+14,56+15,16+16,2=58,380 [B] 
pískové lože: (úseky 100-107 § 104-151 § 52-211): 144,18+39,72+239,34=423,240 [D] 
objem trasy s pískovým ložem: (D-B)*0,65*0,35=83,006 [E] 
E=83,006 [F]</t>
  </si>
  <si>
    <t>včetně odvozu na skládu inertního odpadu</t>
  </si>
  <si>
    <t>17411</t>
  </si>
  <si>
    <t>ZÁSYP JAM A RÝH ZEMINOU SE ZHUTNĚNÍM</t>
  </si>
  <si>
    <t>17481</t>
  </si>
  <si>
    <t>ZÁSYP JAM A RÝH Z NAKUPOVANÝCH MATERIÁLŮ</t>
  </si>
  <si>
    <t>stěrkopísek frakce 0 až 30 mm</t>
  </si>
  <si>
    <t>chráničky (chráničky 51-52 § 53-54 § 55-56 § 57-58) 12,46+14,56+15,16+16,2=58,380 [B] 
objem chrániček: B*(0,5*1+0,05*0,31)=30,095 [C]</t>
  </si>
  <si>
    <t>17581</t>
  </si>
  <si>
    <t>OBSYP POTRUBÍ A OBJEKTŮ Z NAKUPOVANÝCH MATERIÁLŮ</t>
  </si>
  <si>
    <t>písek jemnozrnný frakce 0 až 4 mm</t>
  </si>
  <si>
    <t>chráničky (chráničky 51-52 § 53-54 § 55-56 § 57-58) 12,46+14,56+15,16+16,2=58,380 [B] 
pískové lože: (úseky 100-107 § 104-151 § 52-211): 144,18+39,72+239,34=423,240 [D] 
objem trasy s pískovým ložem: (D-B)*0,2*0,35=25,540 [E] 
E=25,540 [F]</t>
  </si>
  <si>
    <t>272315</t>
  </si>
  <si>
    <t>ZÁKLADY Z PROSTÉHO BETONU DO C30/37</t>
  </si>
  <si>
    <t>základy sloupů: 19*0,85*0,85*1,7=23,337 [A] 
jeden otvor chráničky: 0,055*0,055*3,14=0,009 [B] 
chráničky (chráničky 51-52 § 53-54 § 55-56 § 57-58) 12,46+14,56+15,16+16,2=58,380 [C] 
objem chrániček: C*(0,45*0,31-2*B)=7,093 [D] 
A+D=30,430 [E]</t>
  </si>
  <si>
    <t>702312</t>
  </si>
  <si>
    <t>ZAKRYTÍ KABELŮ VÝSTRAŽNOU FÓLIÍ ŠÍŘKY PŘES 20 DO 40 CM</t>
  </si>
  <si>
    <t>fólie červená šířky 350 mm s nápisem "veřejné osvětlení Letiště Ruzyně"</t>
  </si>
  <si>
    <t>pískové lože: (úseky 100-107 § 104-151 § 52-211): 144,18+39,72+239,34=423,240 [A] 
A*1,03=435,937 [B] 
3% na zvlnění a prostřih</t>
  </si>
  <si>
    <t>702332</t>
  </si>
  <si>
    <t>ZAKRYTÍ KABELŮ PLASTOVOU DESKOU/PÁSEM ŠÍŘKY PŘES 20 DO 40 CM</t>
  </si>
  <si>
    <t>deska 1000x300x4 mm červená s nápisem "veřejné osvětlení Letiště Ruzyně"</t>
  </si>
  <si>
    <t>chráničky (chráničky 51-52 § 53-54 § 55-56 § 57-58) 12,46+14,56+15,16+16,2=58,380 [A] 
pískové lože: (úseky 100-107 § 104-151 § 52-211): 144,18+39,72+239,34=423,240 [B] 
(B-A)=364,860 [C] 
zaokrouhlení na celé desky C+0,14=365,000 [D]</t>
  </si>
  <si>
    <t>741911</t>
  </si>
  <si>
    <t>UZEMŇOVACÍ VODIČ V ZEMI FEZN DO 120 MM2</t>
  </si>
  <si>
    <t>zemnící drát FeZn 10 mm</t>
  </si>
  <si>
    <t>počet sloupů: 19=19,000 [A] 
rezerva a svislé části u zapojení kabelu do sloupu: 3=3,000 [B] 
kabelové trasy: (úseky 100-107 § 104-151 § 52-211): 144,18+39,72+239,34=423,240 [C] 
5% na zvlnění a prostřih: 1,05=1,050 [D] 
A*B+C*D=501,402 [E]</t>
  </si>
  <si>
    <t>742H12</t>
  </si>
  <si>
    <t>KABEL NN ČTYŘ- A PĚTIŽÍLOVÝ CU S PLASTOVOU IZOLACÍ OD 4 DO 16 MM2</t>
  </si>
  <si>
    <t>CYKY 4*16 mm2</t>
  </si>
  <si>
    <t>počet sloupů: 19=19,000 [A] 
rezerva a svislé části u zapojení kabelu do sloupu: 3=3,000 [B] 
kabelové trasy: (úseky 100-107 § 104-151 § 101-211): 144,18+39,72+255,84=439,740 [C] 
5% na zvlnění a prostřih: 1,05=1,050 [D] 
A*B+C*D=518,727 [E]</t>
  </si>
  <si>
    <t>743122</t>
  </si>
  <si>
    <t>OSVĚTLOVACÍ STOŽÁR  PEVNÝ ŽÁROVĚ ZINKOVANÝ DÉLKY PŘES 6,5 DO 12 M</t>
  </si>
  <si>
    <t>dřík sloupu osvětlovacího dálniční (zesílený), závěsná výška svítidla 10 metrů</t>
  </si>
  <si>
    <t>dřík sloupu osvětlovacího dálniční (zesílený), závěsná výška svítidla 10 metrů, spodní trubka zvýšený průměr (29 cm)</t>
  </si>
  <si>
    <t>743151</t>
  </si>
  <si>
    <t>OSVĚTLOVACÍ STOŽÁR  - STOŽÁROVÁ ROZVODNICE S 1-2 JISTÍCÍMI PRVKY</t>
  </si>
  <si>
    <t>743313</t>
  </si>
  <si>
    <t>VÝLOŽNÍK PRO MONTÁŽ SVÍTIDLA NA STOŽÁR JEDNORAMENNÝ DÉLKA VYLOŽENÍ PŘES 2 M</t>
  </si>
  <si>
    <t>výložník rovný 2,5 m</t>
  </si>
  <si>
    <t>výložník rovný 3 m</t>
  </si>
  <si>
    <t>743552</t>
  </si>
  <si>
    <t>SVÍTIDLO VENKOVNÍ VŠEOBECNÉ LED, MIN. IP 44, PŘES 10 DO 25 W</t>
  </si>
  <si>
    <t>IP65 (světelná část), 2 klm</t>
  </si>
  <si>
    <t>743553</t>
  </si>
  <si>
    <t>SVÍTIDLO VENKOVNÍ VŠEOBECNÉ LED, MIN. IP 44, PŘES 25 DO 45 W</t>
  </si>
  <si>
    <t>IP65 (světelná část), 4,4 klm</t>
  </si>
  <si>
    <t>743554</t>
  </si>
  <si>
    <t>SVÍTIDLO VENKOVNÍ VŠEOBECNÉ LED, MIN. IP 44, PŘES 45 W</t>
  </si>
  <si>
    <t>IP65 (světelná část), 8,5 klm</t>
  </si>
  <si>
    <t>DEMONTÁŽ OSVĚTLOVACÍHO STOŽÁRU ULIČNÍHO VÝŠKY DO 15 M</t>
  </si>
  <si>
    <t>743Z35</t>
  </si>
  <si>
    <t>DEMONTÁŽ SVÍTIDLA Z OSVĚTLOVACÍHO STOŽÁRU VÝŠKY DO 15 M</t>
  </si>
  <si>
    <t>předat správci zařízení (přednostně) nebo ekologická likvidace včetně vysokotlaké výbojky (nebezpečný odpad, rtuť a další)</t>
  </si>
  <si>
    <t>744632</t>
  </si>
  <si>
    <t>JISTIČ TŘÍPÓLOVÝ (10 KA) OD 4 DO 10 A</t>
  </si>
  <si>
    <t>744O14</t>
  </si>
  <si>
    <t>ELEKTROMĚR</t>
  </si>
  <si>
    <t>provedení na DIN lištu</t>
  </si>
  <si>
    <t>96615</t>
  </si>
  <si>
    <t>BOURÁNÍ KONSTRUKCÍ Z PROSTÉHO BETONU</t>
  </si>
  <si>
    <t>základy sloupů</t>
  </si>
  <si>
    <t>1*0,85*0,85*1,7=1,228 [A]</t>
  </si>
  <si>
    <t>SO 801</t>
  </si>
  <si>
    <t>Vegetační úpravy OK</t>
  </si>
  <si>
    <t>18241</t>
  </si>
  <si>
    <t>ZALOŽENÍ TRÁVNÍKU RUČNÍM VÝSEVEM</t>
  </si>
  <si>
    <t>rovina</t>
  </si>
  <si>
    <t>18241R</t>
  </si>
  <si>
    <t>ZALOŽENÍ TRÁVNÍKU SPECIÁLNÍ TRAVNÍ SMĚS (LOUKA)</t>
  </si>
  <si>
    <t>18247</t>
  </si>
  <si>
    <t>OŠETŘOVÁNÍ TRÁVNÍKU</t>
  </si>
  <si>
    <t>1x (pol 18241+18241R)</t>
  </si>
  <si>
    <t>18311</t>
  </si>
  <si>
    <t>ZALOŽENÍ ZÁHONU PRO VÝSADBU</t>
  </si>
  <si>
    <t>výsadbová plocha stromů a keřů</t>
  </si>
  <si>
    <t>18331</t>
  </si>
  <si>
    <t>SADOVNICKÉ OBDĚLÁNÍ PŮDY</t>
  </si>
  <si>
    <t>plocha humusování</t>
  </si>
  <si>
    <t>183511</t>
  </si>
  <si>
    <t>CHEMICKÉ ODPLEVELENÍ CELOPLOŠNÉ</t>
  </si>
  <si>
    <t>1,5x pol. 18241</t>
  </si>
  <si>
    <t>1840R</t>
  </si>
  <si>
    <t>VÝSADBA CIBULOVIN</t>
  </si>
  <si>
    <t>Výsadba cibulovin do trávníku (20ks/m2)</t>
  </si>
  <si>
    <t>18461</t>
  </si>
  <si>
    <t>MULČOVÁNÍ</t>
  </si>
  <si>
    <t>dle pol. 18311</t>
  </si>
  <si>
    <t>18471</t>
  </si>
  <si>
    <t>OŠETŘENÍ DŘEVIN VE SKUPINÁCH</t>
  </si>
  <si>
    <t>plocha výsadby keřů</t>
  </si>
  <si>
    <t>184A1</t>
  </si>
  <si>
    <t>VYSAZOVÁNÍ KEŘŮ LISTNATÝCH S BALEM VČETNĚ VÝKOPU JAMKY</t>
  </si>
  <si>
    <t>18600</t>
  </si>
  <si>
    <t>ZALÉVÁNÍ VODOU</t>
  </si>
  <si>
    <t>10x výsadby: 5 l/keř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</si>
</sst>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1152525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/>
  </sheetViews>
  <sheetFormatPr defaultColWidth="8.8515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3.2" customHeight="1">
      <c r="A1" s="1"/>
      <c r="B1" s="1" t="s">
        <v>0</v>
      </c>
      <c r="C1" s="1"/>
      <c r="D1" s="1"/>
      <c r="E1" s="1"/>
    </row>
    <row r="2" spans="1:5" ht="13.2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3.2" customHeight="1">
      <c r="A5" s="1"/>
      <c r="B5" s="1" t="s">
        <v>3</v>
      </c>
      <c r="C5" s="1"/>
      <c r="D5" s="1"/>
      <c r="E5" s="1"/>
    </row>
    <row r="6" spans="1:5" ht="13.2" customHeight="1">
      <c r="A6" s="1"/>
      <c r="B6" s="4" t="s">
        <v>4</v>
      </c>
      <c r="C6" s="7">
        <f>SUM(C10:C20)</f>
      </c>
      <c r="D6" s="1"/>
      <c r="E6" s="1"/>
    </row>
    <row r="7" spans="1:5" ht="13.2" customHeight="1">
      <c r="A7" s="1"/>
      <c r="B7" s="4" t="s">
        <v>5</v>
      </c>
      <c r="C7" s="7">
        <f>SUM(E10:E20)</f>
      </c>
      <c r="D7" s="1"/>
      <c r="E7" s="1"/>
    </row>
    <row r="8" spans="1:5" ht="13.2" customHeight="1">
      <c r="A8" s="6"/>
      <c r="B8" s="6"/>
      <c r="C8" s="6"/>
      <c r="D8" s="6"/>
      <c r="E8" s="6"/>
    </row>
    <row r="9" spans="1:5" ht="13.2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3.2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3.2" customHeight="1">
      <c r="A11" s="20" t="s">
        <v>124</v>
      </c>
      <c r="B11" s="20" t="s">
        <v>125</v>
      </c>
      <c r="C11" s="21">
        <f>'SO 020'!I3</f>
      </c>
      <c r="D11" s="21">
        <f>'SO 020'!O2</f>
      </c>
      <c r="E11" s="21">
        <f>C11+D11</f>
      </c>
    </row>
    <row r="12" spans="1:5" ht="13.2" customHeight="1">
      <c r="A12" s="20" t="s">
        <v>190</v>
      </c>
      <c r="B12" s="20" t="s">
        <v>191</v>
      </c>
      <c r="C12" s="21">
        <f>'SO 101'!I3</f>
      </c>
      <c r="D12" s="21">
        <f>'SO 101'!O2</f>
      </c>
      <c r="E12" s="21">
        <f>C12+D12</f>
      </c>
    </row>
    <row r="13" spans="1:5" ht="13.2" customHeight="1">
      <c r="A13" s="20" t="s">
        <v>421</v>
      </c>
      <c r="B13" s="20" t="s">
        <v>422</v>
      </c>
      <c r="C13" s="21">
        <f>'SO 102'!I3</f>
      </c>
      <c r="D13" s="21">
        <f>'SO 102'!O2</f>
      </c>
      <c r="E13" s="21">
        <f>C13+D13</f>
      </c>
    </row>
    <row r="14" spans="1:5" ht="13.2" customHeight="1">
      <c r="A14" s="20" t="s">
        <v>461</v>
      </c>
      <c r="B14" s="20" t="s">
        <v>462</v>
      </c>
      <c r="C14" s="21">
        <f>'SO 103'!I3</f>
      </c>
      <c r="D14" s="21">
        <f>'SO 103'!O2</f>
      </c>
      <c r="E14" s="21">
        <f>C14+D14</f>
      </c>
    </row>
    <row r="15" spans="1:5" ht="13.2" customHeight="1">
      <c r="A15" s="20" t="s">
        <v>489</v>
      </c>
      <c r="B15" s="20" t="s">
        <v>490</v>
      </c>
      <c r="C15" s="21">
        <f>'SO 180'!I3</f>
      </c>
      <c r="D15" s="21">
        <f>'SO 180'!O2</f>
      </c>
      <c r="E15" s="21">
        <f>C15+D15</f>
      </c>
    </row>
    <row r="16" spans="1:5" ht="13.2" customHeight="1">
      <c r="A16" s="20" t="s">
        <v>494</v>
      </c>
      <c r="B16" s="20" t="s">
        <v>495</v>
      </c>
      <c r="C16" s="21">
        <f>'SO 191'!I3</f>
      </c>
      <c r="D16" s="21">
        <f>'SO 191'!O2</f>
      </c>
      <c r="E16" s="21">
        <f>C16+D16</f>
      </c>
    </row>
    <row r="17" spans="1:5" ht="13.2" customHeight="1">
      <c r="A17" s="20" t="s">
        <v>520</v>
      </c>
      <c r="B17" s="20" t="s">
        <v>521</v>
      </c>
      <c r="C17" s="21">
        <f>'SO 192'!I3</f>
      </c>
      <c r="D17" s="21">
        <f>'SO 192'!O2</f>
      </c>
      <c r="E17" s="21">
        <f>C17+D17</f>
      </c>
    </row>
    <row r="18" spans="1:5" ht="13.2" customHeight="1">
      <c r="A18" s="20" t="s">
        <v>533</v>
      </c>
      <c r="B18" s="20" t="s">
        <v>534</v>
      </c>
      <c r="C18" s="21">
        <f>'SO 193'!I3</f>
      </c>
      <c r="D18" s="21">
        <f>'SO 193'!O2</f>
      </c>
      <c r="E18" s="21">
        <f>C18+D18</f>
      </c>
    </row>
    <row r="19" spans="1:5" ht="13.2" customHeight="1">
      <c r="A19" s="20" t="s">
        <v>544</v>
      </c>
      <c r="B19" s="20" t="s">
        <v>545</v>
      </c>
      <c r="C19" s="21">
        <f>'SO 431'!I3</f>
      </c>
      <c r="D19" s="21">
        <f>'SO 431'!O2</f>
      </c>
      <c r="E19" s="21">
        <f>C19+D19</f>
      </c>
    </row>
    <row r="20" spans="1:5" ht="13.2" customHeight="1">
      <c r="A20" s="20" t="s">
        <v>629</v>
      </c>
      <c r="B20" s="20" t="s">
        <v>630</v>
      </c>
      <c r="C20" s="21">
        <f>'SO 801'!I3</f>
      </c>
      <c r="D20" s="21">
        <f>'SO 801'!O2</f>
      </c>
      <c r="E20" s="21">
        <f>C20+D20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533</v>
      </c>
      <c r="I3" s="40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533</v>
      </c>
      <c r="D4" s="6"/>
      <c r="E4" s="18" t="s">
        <v>534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3.2" customHeight="1">
      <c r="A8" s="19" t="s">
        <v>45</v>
      </c>
      <c r="B8" s="19"/>
      <c r="C8" s="26" t="s">
        <v>40</v>
      </c>
      <c r="D8" s="19"/>
      <c r="E8" s="27" t="s">
        <v>179</v>
      </c>
      <c r="F8" s="19"/>
      <c r="G8" s="19"/>
      <c r="H8" s="19"/>
      <c r="I8" s="28">
        <f>0+Q8</f>
      </c>
      <c r="J8" s="19"/>
      <c r="O8">
        <f>0+R8</f>
      </c>
      <c r="Q8">
        <f>0+I9+I12+I15+I18+I21+I24+I27+I30</f>
      </c>
      <c r="R8">
        <f>0+O9+O12+O15+O18+O21+O24+O27+O30</f>
      </c>
    </row>
    <row r="9" spans="1:16" ht="12.6">
      <c r="A9" s="25" t="s">
        <v>47</v>
      </c>
      <c r="B9" s="29" t="s">
        <v>29</v>
      </c>
      <c r="C9" s="29" t="s">
        <v>535</v>
      </c>
      <c r="D9" s="25" t="s">
        <v>49</v>
      </c>
      <c r="E9" s="30" t="s">
        <v>536</v>
      </c>
      <c r="F9" s="31" t="s">
        <v>92</v>
      </c>
      <c r="G9" s="32">
        <v>3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6">
      <c r="A10" s="35" t="s">
        <v>53</v>
      </c>
      <c r="E10" s="36" t="s">
        <v>49</v>
      </c>
    </row>
    <row r="11" spans="1:5" ht="12.6">
      <c r="A11" s="39" t="s">
        <v>55</v>
      </c>
      <c r="E11" s="38" t="s">
        <v>537</v>
      </c>
    </row>
    <row r="12" spans="1:16" ht="12.6">
      <c r="A12" s="25" t="s">
        <v>47</v>
      </c>
      <c r="B12" s="29" t="s">
        <v>23</v>
      </c>
      <c r="C12" s="29" t="s">
        <v>538</v>
      </c>
      <c r="D12" s="25" t="s">
        <v>49</v>
      </c>
      <c r="E12" s="30" t="s">
        <v>539</v>
      </c>
      <c r="F12" s="31" t="s">
        <v>92</v>
      </c>
      <c r="G12" s="32">
        <v>7</v>
      </c>
      <c r="H12" s="33">
        <v>0</v>
      </c>
      <c r="I12" s="34">
        <f>ROUND(ROUND(H12,2)*ROUND(G12,3),2)</f>
      </c>
      <c r="J12" s="31" t="s">
        <v>52</v>
      </c>
      <c r="O12">
        <f>(I12*21)/100</f>
      </c>
      <c r="P12" t="s">
        <v>23</v>
      </c>
    </row>
    <row r="13" spans="1:5" ht="12.6">
      <c r="A13" s="35" t="s">
        <v>53</v>
      </c>
      <c r="E13" s="36" t="s">
        <v>49</v>
      </c>
    </row>
    <row r="14" spans="1:5" ht="12.6">
      <c r="A14" s="39" t="s">
        <v>55</v>
      </c>
      <c r="E14" s="38" t="s">
        <v>540</v>
      </c>
    </row>
    <row r="15" spans="1:16" ht="12.6">
      <c r="A15" s="25" t="s">
        <v>47</v>
      </c>
      <c r="B15" s="29" t="s">
        <v>22</v>
      </c>
      <c r="C15" s="29" t="s">
        <v>541</v>
      </c>
      <c r="D15" s="25" t="s">
        <v>49</v>
      </c>
      <c r="E15" s="30" t="s">
        <v>542</v>
      </c>
      <c r="F15" s="31" t="s">
        <v>143</v>
      </c>
      <c r="G15" s="32">
        <v>7.2</v>
      </c>
      <c r="H15" s="33">
        <v>0</v>
      </c>
      <c r="I15" s="34">
        <f>ROUND(ROUND(H15,2)*ROUND(G15,3),2)</f>
      </c>
      <c r="J15" s="31" t="s">
        <v>52</v>
      </c>
      <c r="O15">
        <f>(I15*21)/100</f>
      </c>
      <c r="P15" t="s">
        <v>23</v>
      </c>
    </row>
    <row r="16" spans="1:5" ht="12.6">
      <c r="A16" s="35" t="s">
        <v>53</v>
      </c>
      <c r="E16" s="36" t="s">
        <v>49</v>
      </c>
    </row>
    <row r="17" spans="1:5" ht="12.6">
      <c r="A17" s="39" t="s">
        <v>55</v>
      </c>
      <c r="E17" s="38" t="s">
        <v>543</v>
      </c>
    </row>
    <row r="18" spans="1:16" ht="20.4">
      <c r="A18" s="25" t="s">
        <v>47</v>
      </c>
      <c r="B18" s="29" t="s">
        <v>33</v>
      </c>
      <c r="C18" s="29" t="s">
        <v>510</v>
      </c>
      <c r="D18" s="25" t="s">
        <v>49</v>
      </c>
      <c r="E18" s="30" t="s">
        <v>511</v>
      </c>
      <c r="F18" s="31" t="s">
        <v>92</v>
      </c>
      <c r="G18" s="32">
        <v>2</v>
      </c>
      <c r="H18" s="33">
        <v>0</v>
      </c>
      <c r="I18" s="34">
        <f>ROUND(ROUND(H18,2)*ROUND(G18,3),2)</f>
      </c>
      <c r="J18" s="31" t="s">
        <v>52</v>
      </c>
      <c r="O18">
        <f>(I18*21)/100</f>
      </c>
      <c r="P18" t="s">
        <v>23</v>
      </c>
    </row>
    <row r="19" spans="1:5" ht="12.6">
      <c r="A19" s="35" t="s">
        <v>53</v>
      </c>
      <c r="E19" s="36" t="s">
        <v>49</v>
      </c>
    </row>
    <row r="20" spans="1:5" ht="12.6">
      <c r="A20" s="39" t="s">
        <v>55</v>
      </c>
      <c r="E20" s="38" t="s">
        <v>49</v>
      </c>
    </row>
    <row r="21" spans="1:16" ht="12.6">
      <c r="A21" s="25" t="s">
        <v>47</v>
      </c>
      <c r="B21" s="29" t="s">
        <v>35</v>
      </c>
      <c r="C21" s="29" t="s">
        <v>512</v>
      </c>
      <c r="D21" s="25" t="s">
        <v>49</v>
      </c>
      <c r="E21" s="30" t="s">
        <v>513</v>
      </c>
      <c r="F21" s="31" t="s">
        <v>92</v>
      </c>
      <c r="G21" s="32">
        <v>5</v>
      </c>
      <c r="H21" s="33">
        <v>0</v>
      </c>
      <c r="I21" s="34">
        <f>ROUND(ROUND(H21,2)*ROUND(G21,3),2)</f>
      </c>
      <c r="J21" s="31" t="s">
        <v>52</v>
      </c>
      <c r="O21">
        <f>(I21*21)/100</f>
      </c>
      <c r="P21" t="s">
        <v>23</v>
      </c>
    </row>
    <row r="22" spans="1:5" ht="12.6">
      <c r="A22" s="35" t="s">
        <v>53</v>
      </c>
      <c r="E22" s="36" t="s">
        <v>49</v>
      </c>
    </row>
    <row r="23" spans="1:5" ht="12.6">
      <c r="A23" s="39" t="s">
        <v>55</v>
      </c>
      <c r="E23" s="38" t="s">
        <v>49</v>
      </c>
    </row>
    <row r="24" spans="1:16" ht="12.6">
      <c r="A24" s="25" t="s">
        <v>47</v>
      </c>
      <c r="B24" s="29" t="s">
        <v>37</v>
      </c>
      <c r="C24" s="29" t="s">
        <v>514</v>
      </c>
      <c r="D24" s="25" t="s">
        <v>49</v>
      </c>
      <c r="E24" s="30" t="s">
        <v>515</v>
      </c>
      <c r="F24" s="31" t="s">
        <v>92</v>
      </c>
      <c r="G24" s="32">
        <v>2</v>
      </c>
      <c r="H24" s="33">
        <v>0</v>
      </c>
      <c r="I24" s="34">
        <f>ROUND(ROUND(H24,2)*ROUND(G24,3),2)</f>
      </c>
      <c r="J24" s="31" t="s">
        <v>52</v>
      </c>
      <c r="O24">
        <f>(I24*21)/100</f>
      </c>
      <c r="P24" t="s">
        <v>23</v>
      </c>
    </row>
    <row r="25" spans="1:5" ht="12.6">
      <c r="A25" s="35" t="s">
        <v>53</v>
      </c>
      <c r="E25" s="36" t="s">
        <v>49</v>
      </c>
    </row>
    <row r="26" spans="1:5" ht="12.6">
      <c r="A26" s="39" t="s">
        <v>55</v>
      </c>
      <c r="E26" s="38" t="s">
        <v>49</v>
      </c>
    </row>
    <row r="27" spans="1:16" ht="12.6">
      <c r="A27" s="25" t="s">
        <v>47</v>
      </c>
      <c r="B27" s="29" t="s">
        <v>72</v>
      </c>
      <c r="C27" s="29" t="s">
        <v>516</v>
      </c>
      <c r="D27" s="25" t="s">
        <v>49</v>
      </c>
      <c r="E27" s="30" t="s">
        <v>517</v>
      </c>
      <c r="F27" s="31" t="s">
        <v>143</v>
      </c>
      <c r="G27" s="32">
        <v>70.8</v>
      </c>
      <c r="H27" s="33">
        <v>0</v>
      </c>
      <c r="I27" s="34">
        <f>ROUND(ROUND(H27,2)*ROUND(G27,3),2)</f>
      </c>
      <c r="J27" s="31" t="s">
        <v>52</v>
      </c>
      <c r="O27">
        <f>(I27*21)/100</f>
      </c>
      <c r="P27" t="s">
        <v>23</v>
      </c>
    </row>
    <row r="28" spans="1:5" ht="12.6">
      <c r="A28" s="35" t="s">
        <v>53</v>
      </c>
      <c r="E28" s="36" t="s">
        <v>49</v>
      </c>
    </row>
    <row r="29" spans="1:5" ht="12.6">
      <c r="A29" s="39" t="s">
        <v>55</v>
      </c>
      <c r="E29" s="38" t="s">
        <v>49</v>
      </c>
    </row>
    <row r="30" spans="1:16" ht="12.6">
      <c r="A30" s="25" t="s">
        <v>47</v>
      </c>
      <c r="B30" s="29" t="s">
        <v>75</v>
      </c>
      <c r="C30" s="29" t="s">
        <v>518</v>
      </c>
      <c r="D30" s="25" t="s">
        <v>49</v>
      </c>
      <c r="E30" s="30" t="s">
        <v>519</v>
      </c>
      <c r="F30" s="31" t="s">
        <v>143</v>
      </c>
      <c r="G30" s="32">
        <v>70.8</v>
      </c>
      <c r="H30" s="33">
        <v>0</v>
      </c>
      <c r="I30" s="34">
        <f>ROUND(ROUND(H30,2)*ROUND(G30,3),2)</f>
      </c>
      <c r="J30" s="31" t="s">
        <v>52</v>
      </c>
      <c r="O30">
        <f>(I30*21)/100</f>
      </c>
      <c r="P30" t="s">
        <v>23</v>
      </c>
    </row>
    <row r="31" spans="1:5" ht="12.6">
      <c r="A31" s="35" t="s">
        <v>53</v>
      </c>
      <c r="E31" s="36" t="s">
        <v>49</v>
      </c>
    </row>
    <row r="32" spans="1:5" ht="12.6">
      <c r="A32" s="37" t="s">
        <v>55</v>
      </c>
      <c r="E32" s="38" t="s">
        <v>49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0+O8+O27+O46+O50+O99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544</v>
      </c>
      <c r="I3" s="40">
        <f>0+I8+I27+I46+I50+I99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544</v>
      </c>
      <c r="D4" s="6"/>
      <c r="E4" s="18" t="s">
        <v>545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3.2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0+I9+I12+I15+I18+I21+I24</f>
      </c>
      <c r="R8">
        <f>0+O9+O12+O15+O18+O21+O24</f>
      </c>
    </row>
    <row r="9" spans="1:16" ht="12.6">
      <c r="A9" s="25" t="s">
        <v>47</v>
      </c>
      <c r="B9" s="29" t="s">
        <v>29</v>
      </c>
      <c r="C9" s="29" t="s">
        <v>546</v>
      </c>
      <c r="D9" s="25" t="s">
        <v>49</v>
      </c>
      <c r="E9" s="30" t="s">
        <v>547</v>
      </c>
      <c r="F9" s="31" t="s">
        <v>129</v>
      </c>
      <c r="G9" s="32">
        <v>87.116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6">
      <c r="A10" s="35" t="s">
        <v>53</v>
      </c>
      <c r="E10" s="36" t="s">
        <v>49</v>
      </c>
    </row>
    <row r="11" spans="1:5" ht="61.2">
      <c r="A11" s="39" t="s">
        <v>55</v>
      </c>
      <c r="E11" s="38" t="s">
        <v>548</v>
      </c>
    </row>
    <row r="12" spans="1:16" ht="12.6">
      <c r="A12" s="25" t="s">
        <v>47</v>
      </c>
      <c r="B12" s="29" t="s">
        <v>23</v>
      </c>
      <c r="C12" s="29" t="s">
        <v>549</v>
      </c>
      <c r="D12" s="25" t="s">
        <v>49</v>
      </c>
      <c r="E12" s="30" t="s">
        <v>550</v>
      </c>
      <c r="F12" s="31" t="s">
        <v>51</v>
      </c>
      <c r="G12" s="32">
        <v>1</v>
      </c>
      <c r="H12" s="33">
        <v>0</v>
      </c>
      <c r="I12" s="34">
        <f>ROUND(ROUND(H12,2)*ROUND(G12,3),2)</f>
      </c>
      <c r="J12" s="31" t="s">
        <v>52</v>
      </c>
      <c r="O12">
        <f>(I12*21)/100</f>
      </c>
      <c r="P12" t="s">
        <v>23</v>
      </c>
    </row>
    <row r="13" spans="1:5" ht="12.6">
      <c r="A13" s="35" t="s">
        <v>53</v>
      </c>
      <c r="E13" s="36" t="s">
        <v>551</v>
      </c>
    </row>
    <row r="14" spans="1:5" ht="12.6">
      <c r="A14" s="39" t="s">
        <v>55</v>
      </c>
      <c r="E14" s="38" t="s">
        <v>49</v>
      </c>
    </row>
    <row r="15" spans="1:16" ht="12.6">
      <c r="A15" s="25" t="s">
        <v>47</v>
      </c>
      <c r="B15" s="29" t="s">
        <v>22</v>
      </c>
      <c r="C15" s="29" t="s">
        <v>549</v>
      </c>
      <c r="D15" s="25" t="s">
        <v>29</v>
      </c>
      <c r="E15" s="30" t="s">
        <v>550</v>
      </c>
      <c r="F15" s="31" t="s">
        <v>51</v>
      </c>
      <c r="G15" s="32">
        <v>1</v>
      </c>
      <c r="H15" s="33">
        <v>0</v>
      </c>
      <c r="I15" s="34">
        <f>ROUND(ROUND(H15,2)*ROUND(G15,3),2)</f>
      </c>
      <c r="J15" s="31" t="s">
        <v>52</v>
      </c>
      <c r="O15">
        <f>(I15*21)/100</f>
      </c>
      <c r="P15" t="s">
        <v>23</v>
      </c>
    </row>
    <row r="16" spans="1:5" ht="12.6">
      <c r="A16" s="35" t="s">
        <v>53</v>
      </c>
      <c r="E16" s="36" t="s">
        <v>552</v>
      </c>
    </row>
    <row r="17" spans="1:5" ht="12.6">
      <c r="A17" s="39" t="s">
        <v>55</v>
      </c>
      <c r="E17" s="38" t="s">
        <v>49</v>
      </c>
    </row>
    <row r="18" spans="1:16" ht="12.6">
      <c r="A18" s="25" t="s">
        <v>47</v>
      </c>
      <c r="B18" s="29" t="s">
        <v>33</v>
      </c>
      <c r="C18" s="29" t="s">
        <v>553</v>
      </c>
      <c r="D18" s="25" t="s">
        <v>49</v>
      </c>
      <c r="E18" s="30" t="s">
        <v>554</v>
      </c>
      <c r="F18" s="31" t="s">
        <v>92</v>
      </c>
      <c r="G18" s="32">
        <v>1</v>
      </c>
      <c r="H18" s="33">
        <v>0</v>
      </c>
      <c r="I18" s="34">
        <f>ROUND(ROUND(H18,2)*ROUND(G18,3),2)</f>
      </c>
      <c r="J18" s="31" t="s">
        <v>52</v>
      </c>
      <c r="O18">
        <f>(I18*21)/100</f>
      </c>
      <c r="P18" t="s">
        <v>23</v>
      </c>
    </row>
    <row r="19" spans="1:5" ht="12.6">
      <c r="A19" s="35" t="s">
        <v>53</v>
      </c>
      <c r="E19" s="36" t="s">
        <v>555</v>
      </c>
    </row>
    <row r="20" spans="1:5" ht="12.6">
      <c r="A20" s="39" t="s">
        <v>55</v>
      </c>
      <c r="E20" s="38" t="s">
        <v>49</v>
      </c>
    </row>
    <row r="21" spans="1:16" ht="12.6">
      <c r="A21" s="25" t="s">
        <v>47</v>
      </c>
      <c r="B21" s="29" t="s">
        <v>35</v>
      </c>
      <c r="C21" s="29" t="s">
        <v>553</v>
      </c>
      <c r="D21" s="25" t="s">
        <v>29</v>
      </c>
      <c r="E21" s="30" t="s">
        <v>554</v>
      </c>
      <c r="F21" s="31" t="s">
        <v>92</v>
      </c>
      <c r="G21" s="32">
        <v>1</v>
      </c>
      <c r="H21" s="33">
        <v>0</v>
      </c>
      <c r="I21" s="34">
        <f>ROUND(ROUND(H21,2)*ROUND(G21,3),2)</f>
      </c>
      <c r="J21" s="31" t="s">
        <v>52</v>
      </c>
      <c r="O21">
        <f>(I21*21)/100</f>
      </c>
      <c r="P21" t="s">
        <v>23</v>
      </c>
    </row>
    <row r="22" spans="1:5" ht="20.4">
      <c r="A22" s="35" t="s">
        <v>53</v>
      </c>
      <c r="E22" s="36" t="s">
        <v>556</v>
      </c>
    </row>
    <row r="23" spans="1:5" ht="12.6">
      <c r="A23" s="39" t="s">
        <v>55</v>
      </c>
      <c r="E23" s="38" t="s">
        <v>49</v>
      </c>
    </row>
    <row r="24" spans="1:16" ht="12.6">
      <c r="A24" s="25" t="s">
        <v>47</v>
      </c>
      <c r="B24" s="29" t="s">
        <v>37</v>
      </c>
      <c r="C24" s="29" t="s">
        <v>557</v>
      </c>
      <c r="D24" s="25" t="s">
        <v>49</v>
      </c>
      <c r="E24" s="30" t="s">
        <v>558</v>
      </c>
      <c r="F24" s="31" t="s">
        <v>51</v>
      </c>
      <c r="G24" s="32">
        <v>1</v>
      </c>
      <c r="H24" s="33">
        <v>0</v>
      </c>
      <c r="I24" s="34">
        <f>ROUND(ROUND(H24,2)*ROUND(G24,3),2)</f>
      </c>
      <c r="J24" s="31" t="s">
        <v>52</v>
      </c>
      <c r="O24">
        <f>(I24*21)/100</f>
      </c>
      <c r="P24" t="s">
        <v>23</v>
      </c>
    </row>
    <row r="25" spans="1:5" ht="12.6">
      <c r="A25" s="35" t="s">
        <v>53</v>
      </c>
      <c r="E25" s="36" t="s">
        <v>559</v>
      </c>
    </row>
    <row r="26" spans="1:5" ht="12.6">
      <c r="A26" s="37" t="s">
        <v>55</v>
      </c>
      <c r="E26" s="38" t="s">
        <v>49</v>
      </c>
    </row>
    <row r="27" spans="1:18" ht="13.2" customHeight="1">
      <c r="A27" s="6" t="s">
        <v>45</v>
      </c>
      <c r="B27" s="6"/>
      <c r="C27" s="42" t="s">
        <v>29</v>
      </c>
      <c r="D27" s="6"/>
      <c r="E27" s="27" t="s">
        <v>140</v>
      </c>
      <c r="F27" s="6"/>
      <c r="G27" s="6"/>
      <c r="H27" s="6"/>
      <c r="I27" s="43">
        <f>0+Q27</f>
      </c>
      <c r="J27" s="6"/>
      <c r="O27">
        <f>0+R27</f>
      </c>
      <c r="Q27">
        <f>0+I28+I31+I34+I37+I40+I43</f>
      </c>
      <c r="R27">
        <f>0+O28+O31+O34+O37+O40+O43</f>
      </c>
    </row>
    <row r="28" spans="1:16" ht="12.6">
      <c r="A28" s="25" t="s">
        <v>47</v>
      </c>
      <c r="B28" s="29" t="s">
        <v>72</v>
      </c>
      <c r="C28" s="29" t="s">
        <v>560</v>
      </c>
      <c r="D28" s="25" t="s">
        <v>49</v>
      </c>
      <c r="E28" s="30" t="s">
        <v>561</v>
      </c>
      <c r="F28" s="31" t="s">
        <v>129</v>
      </c>
      <c r="G28" s="32">
        <v>23.337</v>
      </c>
      <c r="H28" s="33">
        <v>0</v>
      </c>
      <c r="I28" s="34">
        <f>ROUND(ROUND(H28,2)*ROUND(G28,3),2)</f>
      </c>
      <c r="J28" s="31" t="s">
        <v>52</v>
      </c>
      <c r="O28">
        <f>(I28*21)/100</f>
      </c>
      <c r="P28" t="s">
        <v>23</v>
      </c>
    </row>
    <row r="29" spans="1:5" ht="12.6">
      <c r="A29" s="35" t="s">
        <v>53</v>
      </c>
      <c r="E29" s="36" t="s">
        <v>49</v>
      </c>
    </row>
    <row r="30" spans="1:5" ht="12.6">
      <c r="A30" s="39" t="s">
        <v>55</v>
      </c>
      <c r="E30" s="38" t="s">
        <v>562</v>
      </c>
    </row>
    <row r="31" spans="1:16" ht="12.6">
      <c r="A31" s="25" t="s">
        <v>47</v>
      </c>
      <c r="B31" s="29" t="s">
        <v>75</v>
      </c>
      <c r="C31" s="29" t="s">
        <v>563</v>
      </c>
      <c r="D31" s="25" t="s">
        <v>49</v>
      </c>
      <c r="E31" s="30" t="s">
        <v>564</v>
      </c>
      <c r="F31" s="31" t="s">
        <v>129</v>
      </c>
      <c r="G31" s="32">
        <v>83.006</v>
      </c>
      <c r="H31" s="33">
        <v>0</v>
      </c>
      <c r="I31" s="34">
        <f>ROUND(ROUND(H31,2)*ROUND(G31,3),2)</f>
      </c>
      <c r="J31" s="31" t="s">
        <v>52</v>
      </c>
      <c r="O31">
        <f>(I31*21)/100</f>
      </c>
      <c r="P31" t="s">
        <v>23</v>
      </c>
    </row>
    <row r="32" spans="1:5" ht="12.6">
      <c r="A32" s="35" t="s">
        <v>53</v>
      </c>
      <c r="E32" s="36" t="s">
        <v>565</v>
      </c>
    </row>
    <row r="33" spans="1:5" ht="40.8">
      <c r="A33" s="39" t="s">
        <v>55</v>
      </c>
      <c r="E33" s="38" t="s">
        <v>566</v>
      </c>
    </row>
    <row r="34" spans="1:16" ht="12.6">
      <c r="A34" s="25" t="s">
        <v>47</v>
      </c>
      <c r="B34" s="29" t="s">
        <v>40</v>
      </c>
      <c r="C34" s="29" t="s">
        <v>563</v>
      </c>
      <c r="D34" s="25" t="s">
        <v>29</v>
      </c>
      <c r="E34" s="30" t="s">
        <v>564</v>
      </c>
      <c r="F34" s="31" t="s">
        <v>129</v>
      </c>
      <c r="G34" s="32">
        <v>87.116</v>
      </c>
      <c r="H34" s="33">
        <v>0</v>
      </c>
      <c r="I34" s="34">
        <f>ROUND(ROUND(H34,2)*ROUND(G34,3),2)</f>
      </c>
      <c r="J34" s="31" t="s">
        <v>52</v>
      </c>
      <c r="O34">
        <f>(I34*21)/100</f>
      </c>
      <c r="P34" t="s">
        <v>23</v>
      </c>
    </row>
    <row r="35" spans="1:5" ht="12.6">
      <c r="A35" s="35" t="s">
        <v>53</v>
      </c>
      <c r="E35" s="36" t="s">
        <v>567</v>
      </c>
    </row>
    <row r="36" spans="1:5" ht="61.2">
      <c r="A36" s="39" t="s">
        <v>55</v>
      </c>
      <c r="E36" s="38" t="s">
        <v>548</v>
      </c>
    </row>
    <row r="37" spans="1:16" ht="12.6">
      <c r="A37" s="25" t="s">
        <v>47</v>
      </c>
      <c r="B37" s="29" t="s">
        <v>42</v>
      </c>
      <c r="C37" s="29" t="s">
        <v>568</v>
      </c>
      <c r="D37" s="25" t="s">
        <v>49</v>
      </c>
      <c r="E37" s="30" t="s">
        <v>569</v>
      </c>
      <c r="F37" s="31" t="s">
        <v>129</v>
      </c>
      <c r="G37" s="32">
        <v>83.006</v>
      </c>
      <c r="H37" s="33">
        <v>0</v>
      </c>
      <c r="I37" s="34">
        <f>ROUND(ROUND(H37,2)*ROUND(G37,3),2)</f>
      </c>
      <c r="J37" s="31" t="s">
        <v>52</v>
      </c>
      <c r="O37">
        <f>(I37*21)/100</f>
      </c>
      <c r="P37" t="s">
        <v>23</v>
      </c>
    </row>
    <row r="38" spans="1:5" ht="12.6">
      <c r="A38" s="35" t="s">
        <v>53</v>
      </c>
      <c r="E38" s="36" t="s">
        <v>49</v>
      </c>
    </row>
    <row r="39" spans="1:5" ht="40.8">
      <c r="A39" s="39" t="s">
        <v>55</v>
      </c>
      <c r="E39" s="38" t="s">
        <v>566</v>
      </c>
    </row>
    <row r="40" spans="1:16" ht="12.6">
      <c r="A40" s="25" t="s">
        <v>47</v>
      </c>
      <c r="B40" s="29" t="s">
        <v>44</v>
      </c>
      <c r="C40" s="29" t="s">
        <v>570</v>
      </c>
      <c r="D40" s="25" t="s">
        <v>49</v>
      </c>
      <c r="E40" s="30" t="s">
        <v>571</v>
      </c>
      <c r="F40" s="31" t="s">
        <v>129</v>
      </c>
      <c r="G40" s="32">
        <v>30.095</v>
      </c>
      <c r="H40" s="33">
        <v>0</v>
      </c>
      <c r="I40" s="34">
        <f>ROUND(ROUND(H40,2)*ROUND(G40,3),2)</f>
      </c>
      <c r="J40" s="31" t="s">
        <v>52</v>
      </c>
      <c r="O40">
        <f>(I40*21)/100</f>
      </c>
      <c r="P40" t="s">
        <v>23</v>
      </c>
    </row>
    <row r="41" spans="1:5" ht="12.6">
      <c r="A41" s="35" t="s">
        <v>53</v>
      </c>
      <c r="E41" s="36" t="s">
        <v>572</v>
      </c>
    </row>
    <row r="42" spans="1:5" ht="20.4">
      <c r="A42" s="39" t="s">
        <v>55</v>
      </c>
      <c r="E42" s="38" t="s">
        <v>573</v>
      </c>
    </row>
    <row r="43" spans="1:16" ht="12.6">
      <c r="A43" s="25" t="s">
        <v>47</v>
      </c>
      <c r="B43" s="29" t="s">
        <v>86</v>
      </c>
      <c r="C43" s="29" t="s">
        <v>574</v>
      </c>
      <c r="D43" s="25" t="s">
        <v>49</v>
      </c>
      <c r="E43" s="30" t="s">
        <v>575</v>
      </c>
      <c r="F43" s="31" t="s">
        <v>129</v>
      </c>
      <c r="G43" s="32">
        <v>25.54</v>
      </c>
      <c r="H43" s="33">
        <v>0</v>
      </c>
      <c r="I43" s="34">
        <f>ROUND(ROUND(H43,2)*ROUND(G43,3),2)</f>
      </c>
      <c r="J43" s="31" t="s">
        <v>52</v>
      </c>
      <c r="O43">
        <f>(I43*21)/100</f>
      </c>
      <c r="P43" t="s">
        <v>23</v>
      </c>
    </row>
    <row r="44" spans="1:5" ht="12.6">
      <c r="A44" s="35" t="s">
        <v>53</v>
      </c>
      <c r="E44" s="36" t="s">
        <v>576</v>
      </c>
    </row>
    <row r="45" spans="1:5" ht="40.8">
      <c r="A45" s="37" t="s">
        <v>55</v>
      </c>
      <c r="E45" s="38" t="s">
        <v>577</v>
      </c>
    </row>
    <row r="46" spans="1:18" ht="13.2" customHeight="1">
      <c r="A46" s="6" t="s">
        <v>45</v>
      </c>
      <c r="B46" s="6"/>
      <c r="C46" s="42" t="s">
        <v>23</v>
      </c>
      <c r="D46" s="6"/>
      <c r="E46" s="27" t="s">
        <v>251</v>
      </c>
      <c r="F46" s="6"/>
      <c r="G46" s="6"/>
      <c r="H46" s="6"/>
      <c r="I46" s="43">
        <f>0+Q46</f>
      </c>
      <c r="J46" s="6"/>
      <c r="O46">
        <f>0+R46</f>
      </c>
      <c r="Q46">
        <f>0+I47</f>
      </c>
      <c r="R46">
        <f>0+O47</f>
      </c>
    </row>
    <row r="47" spans="1:16" ht="12.6">
      <c r="A47" s="25" t="s">
        <v>47</v>
      </c>
      <c r="B47" s="29" t="s">
        <v>89</v>
      </c>
      <c r="C47" s="29" t="s">
        <v>578</v>
      </c>
      <c r="D47" s="25" t="s">
        <v>49</v>
      </c>
      <c r="E47" s="30" t="s">
        <v>579</v>
      </c>
      <c r="F47" s="31" t="s">
        <v>129</v>
      </c>
      <c r="G47" s="32">
        <v>30.43</v>
      </c>
      <c r="H47" s="33">
        <v>0</v>
      </c>
      <c r="I47" s="34">
        <f>ROUND(ROUND(H47,2)*ROUND(G47,3),2)</f>
      </c>
      <c r="J47" s="31" t="s">
        <v>52</v>
      </c>
      <c r="O47">
        <f>(I47*21)/100</f>
      </c>
      <c r="P47" t="s">
        <v>23</v>
      </c>
    </row>
    <row r="48" spans="1:5" ht="12.6">
      <c r="A48" s="35" t="s">
        <v>53</v>
      </c>
      <c r="E48" s="36" t="s">
        <v>49</v>
      </c>
    </row>
    <row r="49" spans="1:5" ht="51">
      <c r="A49" s="37" t="s">
        <v>55</v>
      </c>
      <c r="E49" s="38" t="s">
        <v>580</v>
      </c>
    </row>
    <row r="50" spans="1:18" ht="13.2" customHeight="1">
      <c r="A50" s="6" t="s">
        <v>45</v>
      </c>
      <c r="B50" s="6"/>
      <c r="C50" s="42" t="s">
        <v>72</v>
      </c>
      <c r="D50" s="6"/>
      <c r="E50" s="27" t="s">
        <v>175</v>
      </c>
      <c r="F50" s="6"/>
      <c r="G50" s="6"/>
      <c r="H50" s="6"/>
      <c r="I50" s="43">
        <f>0+Q50</f>
      </c>
      <c r="J50" s="6"/>
      <c r="O50">
        <f>0+R50</f>
      </c>
      <c r="Q50">
        <f>0+I51+I54+I57+I60+I63+I66+I69+I72+I75+I78+I81+I84+I87+I90+I93+I96</f>
      </c>
      <c r="R50">
        <f>0+O51+O54+O57+O60+O63+O66+O69+O72+O75+O78+O81+O84+O87+O90+O93+O96</f>
      </c>
    </row>
    <row r="51" spans="1:16" ht="12.6">
      <c r="A51" s="25" t="s">
        <v>47</v>
      </c>
      <c r="B51" s="29" t="s">
        <v>93</v>
      </c>
      <c r="C51" s="29" t="s">
        <v>581</v>
      </c>
      <c r="D51" s="25" t="s">
        <v>49</v>
      </c>
      <c r="E51" s="30" t="s">
        <v>582</v>
      </c>
      <c r="F51" s="31" t="s">
        <v>168</v>
      </c>
      <c r="G51" s="32">
        <v>435.937</v>
      </c>
      <c r="H51" s="33">
        <v>0</v>
      </c>
      <c r="I51" s="34">
        <f>ROUND(ROUND(H51,2)*ROUND(G51,3),2)</f>
      </c>
      <c r="J51" s="31" t="s">
        <v>52</v>
      </c>
      <c r="O51">
        <f>(I51*21)/100</f>
      </c>
      <c r="P51" t="s">
        <v>23</v>
      </c>
    </row>
    <row r="52" spans="1:5" ht="12.6">
      <c r="A52" s="35" t="s">
        <v>53</v>
      </c>
      <c r="E52" s="36" t="s">
        <v>583</v>
      </c>
    </row>
    <row r="53" spans="1:5" ht="30.6">
      <c r="A53" s="39" t="s">
        <v>55</v>
      </c>
      <c r="E53" s="38" t="s">
        <v>584</v>
      </c>
    </row>
    <row r="54" spans="1:16" ht="12.6">
      <c r="A54" s="25" t="s">
        <v>47</v>
      </c>
      <c r="B54" s="29" t="s">
        <v>97</v>
      </c>
      <c r="C54" s="29" t="s">
        <v>585</v>
      </c>
      <c r="D54" s="25" t="s">
        <v>49</v>
      </c>
      <c r="E54" s="30" t="s">
        <v>586</v>
      </c>
      <c r="F54" s="31" t="s">
        <v>168</v>
      </c>
      <c r="G54" s="32">
        <v>365</v>
      </c>
      <c r="H54" s="33">
        <v>0</v>
      </c>
      <c r="I54" s="34">
        <f>ROUND(ROUND(H54,2)*ROUND(G54,3),2)</f>
      </c>
      <c r="J54" s="31" t="s">
        <v>52</v>
      </c>
      <c r="O54">
        <f>(I54*21)/100</f>
      </c>
      <c r="P54" t="s">
        <v>23</v>
      </c>
    </row>
    <row r="55" spans="1:5" ht="12.6">
      <c r="A55" s="35" t="s">
        <v>53</v>
      </c>
      <c r="E55" s="36" t="s">
        <v>587</v>
      </c>
    </row>
    <row r="56" spans="1:5" ht="40.8">
      <c r="A56" s="39" t="s">
        <v>55</v>
      </c>
      <c r="E56" s="38" t="s">
        <v>588</v>
      </c>
    </row>
    <row r="57" spans="1:16" ht="12.6">
      <c r="A57" s="25" t="s">
        <v>47</v>
      </c>
      <c r="B57" s="29" t="s">
        <v>100</v>
      </c>
      <c r="C57" s="29" t="s">
        <v>589</v>
      </c>
      <c r="D57" s="25" t="s">
        <v>49</v>
      </c>
      <c r="E57" s="30" t="s">
        <v>590</v>
      </c>
      <c r="F57" s="31" t="s">
        <v>168</v>
      </c>
      <c r="G57" s="32">
        <v>501.402</v>
      </c>
      <c r="H57" s="33">
        <v>0</v>
      </c>
      <c r="I57" s="34">
        <f>ROUND(ROUND(H57,2)*ROUND(G57,3),2)</f>
      </c>
      <c r="J57" s="31" t="s">
        <v>52</v>
      </c>
      <c r="O57">
        <f>(I57*21)/100</f>
      </c>
      <c r="P57" t="s">
        <v>23</v>
      </c>
    </row>
    <row r="58" spans="1:5" ht="12.6">
      <c r="A58" s="35" t="s">
        <v>53</v>
      </c>
      <c r="E58" s="36" t="s">
        <v>591</v>
      </c>
    </row>
    <row r="59" spans="1:5" ht="51">
      <c r="A59" s="39" t="s">
        <v>55</v>
      </c>
      <c r="E59" s="38" t="s">
        <v>592</v>
      </c>
    </row>
    <row r="60" spans="1:16" ht="12.6">
      <c r="A60" s="25" t="s">
        <v>47</v>
      </c>
      <c r="B60" s="29" t="s">
        <v>105</v>
      </c>
      <c r="C60" s="29" t="s">
        <v>593</v>
      </c>
      <c r="D60" s="25" t="s">
        <v>49</v>
      </c>
      <c r="E60" s="30" t="s">
        <v>594</v>
      </c>
      <c r="F60" s="31" t="s">
        <v>168</v>
      </c>
      <c r="G60" s="32">
        <v>518.727</v>
      </c>
      <c r="H60" s="33">
        <v>0</v>
      </c>
      <c r="I60" s="34">
        <f>ROUND(ROUND(H60,2)*ROUND(G60,3),2)</f>
      </c>
      <c r="J60" s="31" t="s">
        <v>52</v>
      </c>
      <c r="O60">
        <f>(I60*21)/100</f>
      </c>
      <c r="P60" t="s">
        <v>23</v>
      </c>
    </row>
    <row r="61" spans="1:5" ht="12.6">
      <c r="A61" s="35" t="s">
        <v>53</v>
      </c>
      <c r="E61" s="36" t="s">
        <v>595</v>
      </c>
    </row>
    <row r="62" spans="1:5" ht="51">
      <c r="A62" s="39" t="s">
        <v>55</v>
      </c>
      <c r="E62" s="38" t="s">
        <v>596</v>
      </c>
    </row>
    <row r="63" spans="1:16" ht="12.6">
      <c r="A63" s="25" t="s">
        <v>47</v>
      </c>
      <c r="B63" s="29" t="s">
        <v>108</v>
      </c>
      <c r="C63" s="29" t="s">
        <v>597</v>
      </c>
      <c r="D63" s="25" t="s">
        <v>49</v>
      </c>
      <c r="E63" s="30" t="s">
        <v>598</v>
      </c>
      <c r="F63" s="31" t="s">
        <v>92</v>
      </c>
      <c r="G63" s="32">
        <v>18</v>
      </c>
      <c r="H63" s="33">
        <v>0</v>
      </c>
      <c r="I63" s="34">
        <f>ROUND(ROUND(H63,2)*ROUND(G63,3),2)</f>
      </c>
      <c r="J63" s="31" t="s">
        <v>52</v>
      </c>
      <c r="O63">
        <f>(I63*21)/100</f>
      </c>
      <c r="P63" t="s">
        <v>23</v>
      </c>
    </row>
    <row r="64" spans="1:5" ht="12.6">
      <c r="A64" s="35" t="s">
        <v>53</v>
      </c>
      <c r="E64" s="36" t="s">
        <v>599</v>
      </c>
    </row>
    <row r="65" spans="1:5" ht="12.6">
      <c r="A65" s="39" t="s">
        <v>55</v>
      </c>
      <c r="E65" s="38" t="s">
        <v>49</v>
      </c>
    </row>
    <row r="66" spans="1:16" ht="12.6">
      <c r="A66" s="25" t="s">
        <v>47</v>
      </c>
      <c r="B66" s="29" t="s">
        <v>111</v>
      </c>
      <c r="C66" s="29" t="s">
        <v>597</v>
      </c>
      <c r="D66" s="25" t="s">
        <v>29</v>
      </c>
      <c r="E66" s="30" t="s">
        <v>598</v>
      </c>
      <c r="F66" s="31" t="s">
        <v>92</v>
      </c>
      <c r="G66" s="32">
        <v>1</v>
      </c>
      <c r="H66" s="33">
        <v>0</v>
      </c>
      <c r="I66" s="34">
        <f>ROUND(ROUND(H66,2)*ROUND(G66,3),2)</f>
      </c>
      <c r="J66" s="31" t="s">
        <v>52</v>
      </c>
      <c r="O66">
        <f>(I66*21)/100</f>
      </c>
      <c r="P66" t="s">
        <v>23</v>
      </c>
    </row>
    <row r="67" spans="1:5" ht="20.4">
      <c r="A67" s="35" t="s">
        <v>53</v>
      </c>
      <c r="E67" s="36" t="s">
        <v>600</v>
      </c>
    </row>
    <row r="68" spans="1:5" ht="12.6">
      <c r="A68" s="39" t="s">
        <v>55</v>
      </c>
      <c r="E68" s="38" t="s">
        <v>49</v>
      </c>
    </row>
    <row r="69" spans="1:16" ht="12.6">
      <c r="A69" s="25" t="s">
        <v>47</v>
      </c>
      <c r="B69" s="29" t="s">
        <v>114</v>
      </c>
      <c r="C69" s="29" t="s">
        <v>601</v>
      </c>
      <c r="D69" s="25" t="s">
        <v>49</v>
      </c>
      <c r="E69" s="30" t="s">
        <v>602</v>
      </c>
      <c r="F69" s="31" t="s">
        <v>92</v>
      </c>
      <c r="G69" s="32">
        <v>19</v>
      </c>
      <c r="H69" s="33">
        <v>0</v>
      </c>
      <c r="I69" s="34">
        <f>ROUND(ROUND(H69,2)*ROUND(G69,3),2)</f>
      </c>
      <c r="J69" s="31" t="s">
        <v>52</v>
      </c>
      <c r="O69">
        <f>(I69*21)/100</f>
      </c>
      <c r="P69" t="s">
        <v>23</v>
      </c>
    </row>
    <row r="70" spans="1:5" ht="12.6">
      <c r="A70" s="35" t="s">
        <v>53</v>
      </c>
      <c r="E70" s="36" t="s">
        <v>49</v>
      </c>
    </row>
    <row r="71" spans="1:5" ht="12.6">
      <c r="A71" s="39" t="s">
        <v>55</v>
      </c>
      <c r="E71" s="38" t="s">
        <v>49</v>
      </c>
    </row>
    <row r="72" spans="1:16" ht="12.6">
      <c r="A72" s="25" t="s">
        <v>47</v>
      </c>
      <c r="B72" s="29" t="s">
        <v>118</v>
      </c>
      <c r="C72" s="29" t="s">
        <v>603</v>
      </c>
      <c r="D72" s="25" t="s">
        <v>49</v>
      </c>
      <c r="E72" s="30" t="s">
        <v>604</v>
      </c>
      <c r="F72" s="31" t="s">
        <v>92</v>
      </c>
      <c r="G72" s="32">
        <v>17</v>
      </c>
      <c r="H72" s="33">
        <v>0</v>
      </c>
      <c r="I72" s="34">
        <f>ROUND(ROUND(H72,2)*ROUND(G72,3),2)</f>
      </c>
      <c r="J72" s="31" t="s">
        <v>52</v>
      </c>
      <c r="O72">
        <f>(I72*21)/100</f>
      </c>
      <c r="P72" t="s">
        <v>23</v>
      </c>
    </row>
    <row r="73" spans="1:5" ht="12.6">
      <c r="A73" s="35" t="s">
        <v>53</v>
      </c>
      <c r="E73" s="36" t="s">
        <v>605</v>
      </c>
    </row>
    <row r="74" spans="1:5" ht="12.6">
      <c r="A74" s="39" t="s">
        <v>55</v>
      </c>
      <c r="E74" s="38" t="s">
        <v>49</v>
      </c>
    </row>
    <row r="75" spans="1:16" ht="12.6">
      <c r="A75" s="25" t="s">
        <v>47</v>
      </c>
      <c r="B75" s="29" t="s">
        <v>121</v>
      </c>
      <c r="C75" s="29" t="s">
        <v>603</v>
      </c>
      <c r="D75" s="25" t="s">
        <v>29</v>
      </c>
      <c r="E75" s="30" t="s">
        <v>604</v>
      </c>
      <c r="F75" s="31" t="s">
        <v>92</v>
      </c>
      <c r="G75" s="32">
        <v>2</v>
      </c>
      <c r="H75" s="33">
        <v>0</v>
      </c>
      <c r="I75" s="34">
        <f>ROUND(ROUND(H75,2)*ROUND(G75,3),2)</f>
      </c>
      <c r="J75" s="31" t="s">
        <v>52</v>
      </c>
      <c r="O75">
        <f>(I75*21)/100</f>
      </c>
      <c r="P75" t="s">
        <v>23</v>
      </c>
    </row>
    <row r="76" spans="1:5" ht="12.6">
      <c r="A76" s="35" t="s">
        <v>53</v>
      </c>
      <c r="E76" s="36" t="s">
        <v>606</v>
      </c>
    </row>
    <row r="77" spans="1:5" ht="12.6">
      <c r="A77" s="39" t="s">
        <v>55</v>
      </c>
      <c r="E77" s="38" t="s">
        <v>49</v>
      </c>
    </row>
    <row r="78" spans="1:16" ht="12.6">
      <c r="A78" s="25" t="s">
        <v>47</v>
      </c>
      <c r="B78" s="29" t="s">
        <v>277</v>
      </c>
      <c r="C78" s="29" t="s">
        <v>607</v>
      </c>
      <c r="D78" s="25" t="s">
        <v>49</v>
      </c>
      <c r="E78" s="30" t="s">
        <v>608</v>
      </c>
      <c r="F78" s="31" t="s">
        <v>92</v>
      </c>
      <c r="G78" s="32">
        <v>1</v>
      </c>
      <c r="H78" s="33">
        <v>0</v>
      </c>
      <c r="I78" s="34">
        <f>ROUND(ROUND(H78,2)*ROUND(G78,3),2)</f>
      </c>
      <c r="J78" s="31" t="s">
        <v>52</v>
      </c>
      <c r="O78">
        <f>(I78*21)/100</f>
      </c>
      <c r="P78" t="s">
        <v>23</v>
      </c>
    </row>
    <row r="79" spans="1:5" ht="12.6">
      <c r="A79" s="35" t="s">
        <v>53</v>
      </c>
      <c r="E79" s="36" t="s">
        <v>609</v>
      </c>
    </row>
    <row r="80" spans="1:5" ht="12.6">
      <c r="A80" s="39" t="s">
        <v>55</v>
      </c>
      <c r="E80" s="38" t="s">
        <v>49</v>
      </c>
    </row>
    <row r="81" spans="1:16" ht="12.6">
      <c r="A81" s="25" t="s">
        <v>47</v>
      </c>
      <c r="B81" s="29" t="s">
        <v>282</v>
      </c>
      <c r="C81" s="29" t="s">
        <v>610</v>
      </c>
      <c r="D81" s="25" t="s">
        <v>49</v>
      </c>
      <c r="E81" s="30" t="s">
        <v>611</v>
      </c>
      <c r="F81" s="31" t="s">
        <v>92</v>
      </c>
      <c r="G81" s="32">
        <v>15</v>
      </c>
      <c r="H81" s="33">
        <v>0</v>
      </c>
      <c r="I81" s="34">
        <f>ROUND(ROUND(H81,2)*ROUND(G81,3),2)</f>
      </c>
      <c r="J81" s="31" t="s">
        <v>52</v>
      </c>
      <c r="O81">
        <f>(I81*21)/100</f>
      </c>
      <c r="P81" t="s">
        <v>23</v>
      </c>
    </row>
    <row r="82" spans="1:5" ht="12.6">
      <c r="A82" s="35" t="s">
        <v>53</v>
      </c>
      <c r="E82" s="36" t="s">
        <v>612</v>
      </c>
    </row>
    <row r="83" spans="1:5" ht="12.6">
      <c r="A83" s="39" t="s">
        <v>55</v>
      </c>
      <c r="E83" s="38" t="s">
        <v>49</v>
      </c>
    </row>
    <row r="84" spans="1:16" ht="12.6">
      <c r="A84" s="25" t="s">
        <v>47</v>
      </c>
      <c r="B84" s="29" t="s">
        <v>287</v>
      </c>
      <c r="C84" s="29" t="s">
        <v>613</v>
      </c>
      <c r="D84" s="25" t="s">
        <v>49</v>
      </c>
      <c r="E84" s="30" t="s">
        <v>614</v>
      </c>
      <c r="F84" s="31" t="s">
        <v>92</v>
      </c>
      <c r="G84" s="32">
        <v>3</v>
      </c>
      <c r="H84" s="33">
        <v>0</v>
      </c>
      <c r="I84" s="34">
        <f>ROUND(ROUND(H84,2)*ROUND(G84,3),2)</f>
      </c>
      <c r="J84" s="31" t="s">
        <v>52</v>
      </c>
      <c r="O84">
        <f>(I84*21)/100</f>
      </c>
      <c r="P84" t="s">
        <v>23</v>
      </c>
    </row>
    <row r="85" spans="1:5" ht="12.6">
      <c r="A85" s="35" t="s">
        <v>53</v>
      </c>
      <c r="E85" s="36" t="s">
        <v>615</v>
      </c>
    </row>
    <row r="86" spans="1:5" ht="12.6">
      <c r="A86" s="39" t="s">
        <v>55</v>
      </c>
      <c r="E86" s="38" t="s">
        <v>49</v>
      </c>
    </row>
    <row r="87" spans="1:16" ht="12.6">
      <c r="A87" s="25" t="s">
        <v>47</v>
      </c>
      <c r="B87" s="29" t="s">
        <v>292</v>
      </c>
      <c r="C87" s="29" t="s">
        <v>176</v>
      </c>
      <c r="D87" s="25" t="s">
        <v>49</v>
      </c>
      <c r="E87" s="30" t="s">
        <v>616</v>
      </c>
      <c r="F87" s="31" t="s">
        <v>92</v>
      </c>
      <c r="G87" s="32">
        <v>1</v>
      </c>
      <c r="H87" s="33">
        <v>0</v>
      </c>
      <c r="I87" s="34">
        <f>ROUND(ROUND(H87,2)*ROUND(G87,3),2)</f>
      </c>
      <c r="J87" s="31" t="s">
        <v>52</v>
      </c>
      <c r="O87">
        <f>(I87*21)/100</f>
      </c>
      <c r="P87" t="s">
        <v>23</v>
      </c>
    </row>
    <row r="88" spans="1:5" ht="12.6">
      <c r="A88" s="35" t="s">
        <v>53</v>
      </c>
      <c r="E88" s="36" t="s">
        <v>49</v>
      </c>
    </row>
    <row r="89" spans="1:5" ht="12.6">
      <c r="A89" s="39" t="s">
        <v>55</v>
      </c>
      <c r="E89" s="38" t="s">
        <v>49</v>
      </c>
    </row>
    <row r="90" spans="1:16" ht="12.6">
      <c r="A90" s="25" t="s">
        <v>47</v>
      </c>
      <c r="B90" s="29" t="s">
        <v>297</v>
      </c>
      <c r="C90" s="29" t="s">
        <v>617</v>
      </c>
      <c r="D90" s="25" t="s">
        <v>49</v>
      </c>
      <c r="E90" s="30" t="s">
        <v>618</v>
      </c>
      <c r="F90" s="31" t="s">
        <v>92</v>
      </c>
      <c r="G90" s="32">
        <v>1</v>
      </c>
      <c r="H90" s="33">
        <v>0</v>
      </c>
      <c r="I90" s="34">
        <f>ROUND(ROUND(H90,2)*ROUND(G90,3),2)</f>
      </c>
      <c r="J90" s="31" t="s">
        <v>52</v>
      </c>
      <c r="O90">
        <f>(I90*21)/100</f>
      </c>
      <c r="P90" t="s">
        <v>23</v>
      </c>
    </row>
    <row r="91" spans="1:5" ht="20.4">
      <c r="A91" s="35" t="s">
        <v>53</v>
      </c>
      <c r="E91" s="36" t="s">
        <v>619</v>
      </c>
    </row>
    <row r="92" spans="1:5" ht="12.6">
      <c r="A92" s="39" t="s">
        <v>55</v>
      </c>
      <c r="E92" s="38" t="s">
        <v>49</v>
      </c>
    </row>
    <row r="93" spans="1:16" ht="12.6">
      <c r="A93" s="25" t="s">
        <v>47</v>
      </c>
      <c r="B93" s="29" t="s">
        <v>302</v>
      </c>
      <c r="C93" s="29" t="s">
        <v>620</v>
      </c>
      <c r="D93" s="25" t="s">
        <v>49</v>
      </c>
      <c r="E93" s="30" t="s">
        <v>621</v>
      </c>
      <c r="F93" s="31" t="s">
        <v>92</v>
      </c>
      <c r="G93" s="32">
        <v>1</v>
      </c>
      <c r="H93" s="33">
        <v>0</v>
      </c>
      <c r="I93" s="34">
        <f>ROUND(ROUND(H93,2)*ROUND(G93,3),2)</f>
      </c>
      <c r="J93" s="31" t="s">
        <v>52</v>
      </c>
      <c r="O93">
        <f>(I93*21)/100</f>
      </c>
      <c r="P93" t="s">
        <v>23</v>
      </c>
    </row>
    <row r="94" spans="1:5" ht="12.6">
      <c r="A94" s="35" t="s">
        <v>53</v>
      </c>
      <c r="E94" s="36" t="s">
        <v>49</v>
      </c>
    </row>
    <row r="95" spans="1:5" ht="12.6">
      <c r="A95" s="39" t="s">
        <v>55</v>
      </c>
      <c r="E95" s="38" t="s">
        <v>49</v>
      </c>
    </row>
    <row r="96" spans="1:16" ht="12.6">
      <c r="A96" s="25" t="s">
        <v>47</v>
      </c>
      <c r="B96" s="29" t="s">
        <v>307</v>
      </c>
      <c r="C96" s="29" t="s">
        <v>622</v>
      </c>
      <c r="D96" s="25" t="s">
        <v>49</v>
      </c>
      <c r="E96" s="30" t="s">
        <v>623</v>
      </c>
      <c r="F96" s="31" t="s">
        <v>92</v>
      </c>
      <c r="G96" s="32">
        <v>1</v>
      </c>
      <c r="H96" s="33">
        <v>0</v>
      </c>
      <c r="I96" s="34">
        <f>ROUND(ROUND(H96,2)*ROUND(G96,3),2)</f>
      </c>
      <c r="J96" s="31" t="s">
        <v>52</v>
      </c>
      <c r="O96">
        <f>(I96*21)/100</f>
      </c>
      <c r="P96" t="s">
        <v>23</v>
      </c>
    </row>
    <row r="97" spans="1:5" ht="12.6">
      <c r="A97" s="35" t="s">
        <v>53</v>
      </c>
      <c r="E97" s="36" t="s">
        <v>624</v>
      </c>
    </row>
    <row r="98" spans="1:5" ht="12.6">
      <c r="A98" s="37" t="s">
        <v>55</v>
      </c>
      <c r="E98" s="38" t="s">
        <v>49</v>
      </c>
    </row>
    <row r="99" spans="1:18" ht="13.2" customHeight="1">
      <c r="A99" s="6" t="s">
        <v>45</v>
      </c>
      <c r="B99" s="6"/>
      <c r="C99" s="42" t="s">
        <v>40</v>
      </c>
      <c r="D99" s="6"/>
      <c r="E99" s="27" t="s">
        <v>179</v>
      </c>
      <c r="F99" s="6"/>
      <c r="G99" s="6"/>
      <c r="H99" s="6"/>
      <c r="I99" s="43">
        <f>0+Q99</f>
      </c>
      <c r="J99" s="6"/>
      <c r="O99">
        <f>0+R99</f>
      </c>
      <c r="Q99">
        <f>0+I100</f>
      </c>
      <c r="R99">
        <f>0+O100</f>
      </c>
    </row>
    <row r="100" spans="1:16" ht="12.6">
      <c r="A100" s="25" t="s">
        <v>47</v>
      </c>
      <c r="B100" s="29" t="s">
        <v>312</v>
      </c>
      <c r="C100" s="29" t="s">
        <v>625</v>
      </c>
      <c r="D100" s="25" t="s">
        <v>49</v>
      </c>
      <c r="E100" s="30" t="s">
        <v>626</v>
      </c>
      <c r="F100" s="31" t="s">
        <v>129</v>
      </c>
      <c r="G100" s="32">
        <v>1.228</v>
      </c>
      <c r="H100" s="33">
        <v>0</v>
      </c>
      <c r="I100" s="34">
        <f>ROUND(ROUND(H100,2)*ROUND(G100,3),2)</f>
      </c>
      <c r="J100" s="31" t="s">
        <v>52</v>
      </c>
      <c r="O100">
        <f>(I100*21)/100</f>
      </c>
      <c r="P100" t="s">
        <v>23</v>
      </c>
    </row>
    <row r="101" spans="1:5" ht="12.6">
      <c r="A101" s="35" t="s">
        <v>53</v>
      </c>
      <c r="E101" s="36" t="s">
        <v>627</v>
      </c>
    </row>
    <row r="102" spans="1:5" ht="12.6">
      <c r="A102" s="37" t="s">
        <v>55</v>
      </c>
      <c r="E102" s="38" t="s">
        <v>628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629</v>
      </c>
      <c r="I3" s="40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629</v>
      </c>
      <c r="D4" s="6"/>
      <c r="E4" s="18" t="s">
        <v>630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3.2" customHeight="1">
      <c r="A8" s="19" t="s">
        <v>45</v>
      </c>
      <c r="B8" s="19"/>
      <c r="C8" s="26" t="s">
        <v>29</v>
      </c>
      <c r="D8" s="19"/>
      <c r="E8" s="27" t="s">
        <v>140</v>
      </c>
      <c r="F8" s="19"/>
      <c r="G8" s="19"/>
      <c r="H8" s="19"/>
      <c r="I8" s="28">
        <f>0+Q8</f>
      </c>
      <c r="J8" s="19"/>
      <c r="O8">
        <f>0+R8</f>
      </c>
      <c r="Q8">
        <f>0+I9+I12+I15+I18+I21+I24+I27+I30+I33+I36+I39</f>
      </c>
      <c r="R8">
        <f>0+O9+O12+O15+O18+O21+O24+O27+O30+O33+O36+O39</f>
      </c>
    </row>
    <row r="9" spans="1:16" ht="12.6">
      <c r="A9" s="25" t="s">
        <v>47</v>
      </c>
      <c r="B9" s="29" t="s">
        <v>29</v>
      </c>
      <c r="C9" s="29" t="s">
        <v>631</v>
      </c>
      <c r="D9" s="25" t="s">
        <v>49</v>
      </c>
      <c r="E9" s="30" t="s">
        <v>632</v>
      </c>
      <c r="F9" s="31" t="s">
        <v>143</v>
      </c>
      <c r="G9" s="32">
        <v>3763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6">
      <c r="A10" s="35" t="s">
        <v>53</v>
      </c>
      <c r="E10" s="36" t="s">
        <v>633</v>
      </c>
    </row>
    <row r="11" spans="1:5" ht="12.6">
      <c r="A11" s="39" t="s">
        <v>55</v>
      </c>
      <c r="E11" s="38" t="s">
        <v>49</v>
      </c>
    </row>
    <row r="12" spans="1:16" ht="12.6">
      <c r="A12" s="25" t="s">
        <v>47</v>
      </c>
      <c r="B12" s="29" t="s">
        <v>23</v>
      </c>
      <c r="C12" s="29" t="s">
        <v>634</v>
      </c>
      <c r="D12" s="25" t="s">
        <v>49</v>
      </c>
      <c r="E12" s="30" t="s">
        <v>635</v>
      </c>
      <c r="F12" s="31" t="s">
        <v>143</v>
      </c>
      <c r="G12" s="32">
        <v>2450</v>
      </c>
      <c r="H12" s="33">
        <v>0</v>
      </c>
      <c r="I12" s="34">
        <f>ROUND(ROUND(H12,2)*ROUND(G12,3),2)</f>
      </c>
      <c r="J12" s="31" t="s">
        <v>52</v>
      </c>
      <c r="O12">
        <f>(I12*21)/100</f>
      </c>
      <c r="P12" t="s">
        <v>23</v>
      </c>
    </row>
    <row r="13" spans="1:5" ht="12.6">
      <c r="A13" s="35" t="s">
        <v>53</v>
      </c>
      <c r="E13" s="36" t="s">
        <v>633</v>
      </c>
    </row>
    <row r="14" spans="1:5" ht="12.6">
      <c r="A14" s="39" t="s">
        <v>55</v>
      </c>
      <c r="E14" s="38" t="s">
        <v>49</v>
      </c>
    </row>
    <row r="15" spans="1:16" ht="12.6">
      <c r="A15" s="25" t="s">
        <v>47</v>
      </c>
      <c r="B15" s="29" t="s">
        <v>22</v>
      </c>
      <c r="C15" s="29" t="s">
        <v>636</v>
      </c>
      <c r="D15" s="25" t="s">
        <v>49</v>
      </c>
      <c r="E15" s="30" t="s">
        <v>637</v>
      </c>
      <c r="F15" s="31" t="s">
        <v>143</v>
      </c>
      <c r="G15" s="32">
        <v>6213</v>
      </c>
      <c r="H15" s="33">
        <v>0</v>
      </c>
      <c r="I15" s="34">
        <f>ROUND(ROUND(H15,2)*ROUND(G15,3),2)</f>
      </c>
      <c r="J15" s="31" t="s">
        <v>52</v>
      </c>
      <c r="O15">
        <f>(I15*21)/100</f>
      </c>
      <c r="P15" t="s">
        <v>23</v>
      </c>
    </row>
    <row r="16" spans="1:5" ht="12.6">
      <c r="A16" s="35" t="s">
        <v>53</v>
      </c>
      <c r="E16" s="36" t="s">
        <v>638</v>
      </c>
    </row>
    <row r="17" spans="1:5" ht="12.6">
      <c r="A17" s="39" t="s">
        <v>55</v>
      </c>
      <c r="E17" s="38" t="s">
        <v>49</v>
      </c>
    </row>
    <row r="18" spans="1:16" ht="12.6">
      <c r="A18" s="25" t="s">
        <v>47</v>
      </c>
      <c r="B18" s="29" t="s">
        <v>33</v>
      </c>
      <c r="C18" s="29" t="s">
        <v>639</v>
      </c>
      <c r="D18" s="25" t="s">
        <v>49</v>
      </c>
      <c r="E18" s="30" t="s">
        <v>640</v>
      </c>
      <c r="F18" s="31" t="s">
        <v>143</v>
      </c>
      <c r="G18" s="32">
        <v>80</v>
      </c>
      <c r="H18" s="33">
        <v>0</v>
      </c>
      <c r="I18" s="34">
        <f>ROUND(ROUND(H18,2)*ROUND(G18,3),2)</f>
      </c>
      <c r="J18" s="31" t="s">
        <v>52</v>
      </c>
      <c r="O18">
        <f>(I18*21)/100</f>
      </c>
      <c r="P18" t="s">
        <v>23</v>
      </c>
    </row>
    <row r="19" spans="1:5" ht="12.6">
      <c r="A19" s="35" t="s">
        <v>53</v>
      </c>
      <c r="E19" s="36" t="s">
        <v>641</v>
      </c>
    </row>
    <row r="20" spans="1:5" ht="12.6">
      <c r="A20" s="39" t="s">
        <v>55</v>
      </c>
      <c r="E20" s="38" t="s">
        <v>49</v>
      </c>
    </row>
    <row r="21" spans="1:16" ht="12.6">
      <c r="A21" s="25" t="s">
        <v>47</v>
      </c>
      <c r="B21" s="29" t="s">
        <v>35</v>
      </c>
      <c r="C21" s="29" t="s">
        <v>642</v>
      </c>
      <c r="D21" s="25" t="s">
        <v>49</v>
      </c>
      <c r="E21" s="30" t="s">
        <v>643</v>
      </c>
      <c r="F21" s="31" t="s">
        <v>143</v>
      </c>
      <c r="G21" s="32">
        <v>6293</v>
      </c>
      <c r="H21" s="33">
        <v>0</v>
      </c>
      <c r="I21" s="34">
        <f>ROUND(ROUND(H21,2)*ROUND(G21,3),2)</f>
      </c>
      <c r="J21" s="31" t="s">
        <v>52</v>
      </c>
      <c r="O21">
        <f>(I21*21)/100</f>
      </c>
      <c r="P21" t="s">
        <v>23</v>
      </c>
    </row>
    <row r="22" spans="1:5" ht="12.6">
      <c r="A22" s="35" t="s">
        <v>53</v>
      </c>
      <c r="E22" s="36" t="s">
        <v>644</v>
      </c>
    </row>
    <row r="23" spans="1:5" ht="12.6">
      <c r="A23" s="39" t="s">
        <v>55</v>
      </c>
      <c r="E23" s="38" t="s">
        <v>49</v>
      </c>
    </row>
    <row r="24" spans="1:16" ht="12.6">
      <c r="A24" s="25" t="s">
        <v>47</v>
      </c>
      <c r="B24" s="29" t="s">
        <v>37</v>
      </c>
      <c r="C24" s="29" t="s">
        <v>645</v>
      </c>
      <c r="D24" s="25" t="s">
        <v>49</v>
      </c>
      <c r="E24" s="30" t="s">
        <v>646</v>
      </c>
      <c r="F24" s="31" t="s">
        <v>143</v>
      </c>
      <c r="G24" s="32">
        <v>5644.5</v>
      </c>
      <c r="H24" s="33">
        <v>0</v>
      </c>
      <c r="I24" s="34">
        <f>ROUND(ROUND(H24,2)*ROUND(G24,3),2)</f>
      </c>
      <c r="J24" s="31" t="s">
        <v>52</v>
      </c>
      <c r="O24">
        <f>(I24*21)/100</f>
      </c>
      <c r="P24" t="s">
        <v>23</v>
      </c>
    </row>
    <row r="25" spans="1:5" ht="12.6">
      <c r="A25" s="35" t="s">
        <v>53</v>
      </c>
      <c r="E25" s="36" t="s">
        <v>647</v>
      </c>
    </row>
    <row r="26" spans="1:5" ht="12.6">
      <c r="A26" s="39" t="s">
        <v>55</v>
      </c>
      <c r="E26" s="38" t="s">
        <v>49</v>
      </c>
    </row>
    <row r="27" spans="1:16" ht="12.6">
      <c r="A27" s="25" t="s">
        <v>47</v>
      </c>
      <c r="B27" s="29" t="s">
        <v>72</v>
      </c>
      <c r="C27" s="29" t="s">
        <v>648</v>
      </c>
      <c r="D27" s="25" t="s">
        <v>49</v>
      </c>
      <c r="E27" s="30" t="s">
        <v>649</v>
      </c>
      <c r="F27" s="31" t="s">
        <v>92</v>
      </c>
      <c r="G27" s="32">
        <v>18200</v>
      </c>
      <c r="H27" s="33">
        <v>0</v>
      </c>
      <c r="I27" s="34">
        <f>ROUND(ROUND(H27,2)*ROUND(G27,3),2)</f>
      </c>
      <c r="J27" s="31" t="s">
        <v>52</v>
      </c>
      <c r="O27">
        <f>(I27*21)/100</f>
      </c>
      <c r="P27" t="s">
        <v>23</v>
      </c>
    </row>
    <row r="28" spans="1:5" ht="12.6">
      <c r="A28" s="35" t="s">
        <v>53</v>
      </c>
      <c r="E28" s="36" t="s">
        <v>650</v>
      </c>
    </row>
    <row r="29" spans="1:5" ht="12.6">
      <c r="A29" s="39" t="s">
        <v>55</v>
      </c>
      <c r="E29" s="38" t="s">
        <v>49</v>
      </c>
    </row>
    <row r="30" spans="1:16" ht="12.6">
      <c r="A30" s="25" t="s">
        <v>47</v>
      </c>
      <c r="B30" s="29" t="s">
        <v>75</v>
      </c>
      <c r="C30" s="29" t="s">
        <v>651</v>
      </c>
      <c r="D30" s="25" t="s">
        <v>49</v>
      </c>
      <c r="E30" s="30" t="s">
        <v>652</v>
      </c>
      <c r="F30" s="31" t="s">
        <v>143</v>
      </c>
      <c r="G30" s="32">
        <v>80</v>
      </c>
      <c r="H30" s="33">
        <v>0</v>
      </c>
      <c r="I30" s="34">
        <f>ROUND(ROUND(H30,2)*ROUND(G30,3),2)</f>
      </c>
      <c r="J30" s="31" t="s">
        <v>52</v>
      </c>
      <c r="O30">
        <f>(I30*21)/100</f>
      </c>
      <c r="P30" t="s">
        <v>23</v>
      </c>
    </row>
    <row r="31" spans="1:5" ht="12.6">
      <c r="A31" s="35" t="s">
        <v>53</v>
      </c>
      <c r="E31" s="36" t="s">
        <v>653</v>
      </c>
    </row>
    <row r="32" spans="1:5" ht="12.6">
      <c r="A32" s="39" t="s">
        <v>55</v>
      </c>
      <c r="E32" s="38" t="s">
        <v>49</v>
      </c>
    </row>
    <row r="33" spans="1:16" ht="12.6">
      <c r="A33" s="25" t="s">
        <v>47</v>
      </c>
      <c r="B33" s="29" t="s">
        <v>40</v>
      </c>
      <c r="C33" s="29" t="s">
        <v>654</v>
      </c>
      <c r="D33" s="25" t="s">
        <v>49</v>
      </c>
      <c r="E33" s="30" t="s">
        <v>655</v>
      </c>
      <c r="F33" s="31" t="s">
        <v>143</v>
      </c>
      <c r="G33" s="32">
        <v>80</v>
      </c>
      <c r="H33" s="33">
        <v>0</v>
      </c>
      <c r="I33" s="34">
        <f>ROUND(ROUND(H33,2)*ROUND(G33,3),2)</f>
      </c>
      <c r="J33" s="31" t="s">
        <v>52</v>
      </c>
      <c r="O33">
        <f>(I33*21)/100</f>
      </c>
      <c r="P33" t="s">
        <v>23</v>
      </c>
    </row>
    <row r="34" spans="1:5" ht="12.6">
      <c r="A34" s="35" t="s">
        <v>53</v>
      </c>
      <c r="E34" s="36" t="s">
        <v>656</v>
      </c>
    </row>
    <row r="35" spans="1:5" ht="12.6">
      <c r="A35" s="39" t="s">
        <v>55</v>
      </c>
      <c r="E35" s="38" t="s">
        <v>49</v>
      </c>
    </row>
    <row r="36" spans="1:16" ht="12.6">
      <c r="A36" s="25" t="s">
        <v>47</v>
      </c>
      <c r="B36" s="29" t="s">
        <v>42</v>
      </c>
      <c r="C36" s="29" t="s">
        <v>657</v>
      </c>
      <c r="D36" s="25" t="s">
        <v>49</v>
      </c>
      <c r="E36" s="30" t="s">
        <v>658</v>
      </c>
      <c r="F36" s="31" t="s">
        <v>92</v>
      </c>
      <c r="G36" s="32">
        <v>80</v>
      </c>
      <c r="H36" s="33">
        <v>0</v>
      </c>
      <c r="I36" s="34">
        <f>ROUND(ROUND(H36,2)*ROUND(G36,3),2)</f>
      </c>
      <c r="J36" s="31" t="s">
        <v>52</v>
      </c>
      <c r="O36">
        <f>(I36*21)/100</f>
      </c>
      <c r="P36" t="s">
        <v>23</v>
      </c>
    </row>
    <row r="37" spans="1:5" ht="12.6">
      <c r="A37" s="35" t="s">
        <v>53</v>
      </c>
      <c r="E37" s="36" t="s">
        <v>49</v>
      </c>
    </row>
    <row r="38" spans="1:5" ht="12.6">
      <c r="A38" s="39" t="s">
        <v>55</v>
      </c>
      <c r="E38" s="38" t="s">
        <v>49</v>
      </c>
    </row>
    <row r="39" spans="1:16" ht="12.6">
      <c r="A39" s="25" t="s">
        <v>47</v>
      </c>
      <c r="B39" s="29" t="s">
        <v>44</v>
      </c>
      <c r="C39" s="29" t="s">
        <v>659</v>
      </c>
      <c r="D39" s="25" t="s">
        <v>49</v>
      </c>
      <c r="E39" s="30" t="s">
        <v>660</v>
      </c>
      <c r="F39" s="31" t="s">
        <v>129</v>
      </c>
      <c r="G39" s="32">
        <v>0.8</v>
      </c>
      <c r="H39" s="33">
        <v>0</v>
      </c>
      <c r="I39" s="34">
        <f>ROUND(ROUND(H39,2)*ROUND(G39,3),2)</f>
      </c>
      <c r="J39" s="31" t="s">
        <v>52</v>
      </c>
      <c r="O39">
        <f>(I39*21)/100</f>
      </c>
      <c r="P39" t="s">
        <v>23</v>
      </c>
    </row>
    <row r="40" spans="1:5" ht="12.6">
      <c r="A40" s="35" t="s">
        <v>53</v>
      </c>
      <c r="E40" s="36" t="s">
        <v>661</v>
      </c>
    </row>
    <row r="41" spans="1:5" ht="12.6">
      <c r="A41" s="37" t="s">
        <v>55</v>
      </c>
      <c r="E41" s="38" t="s">
        <v>49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0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3.2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0+I9+I12+I15+I18+I21+I24+I27+I30+I33+I36+I39+I42+I45+I48+I51+I54+I57+I60+I63+I66+I69+I72</f>
      </c>
      <c r="R8">
        <f>0+O9+O12+O15+O18+O21+O24+O27+O30+O33+O36+O39+O42+O45+O48+O51+O54+O57+O60+O63+O66+O69+O72</f>
      </c>
    </row>
    <row r="9" spans="1:16" ht="12.6">
      <c r="A9" s="25" t="s">
        <v>47</v>
      </c>
      <c r="B9" s="29" t="s">
        <v>29</v>
      </c>
      <c r="C9" s="29" t="s">
        <v>48</v>
      </c>
      <c r="D9" s="25" t="s">
        <v>49</v>
      </c>
      <c r="E9" s="30" t="s">
        <v>50</v>
      </c>
      <c r="F9" s="31" t="s">
        <v>51</v>
      </c>
      <c r="G9" s="32">
        <v>1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6">
      <c r="A10" s="35" t="s">
        <v>53</v>
      </c>
      <c r="E10" s="36" t="s">
        <v>54</v>
      </c>
    </row>
    <row r="11" spans="1:5" ht="12.6">
      <c r="A11" s="39" t="s">
        <v>55</v>
      </c>
      <c r="E11" s="38" t="s">
        <v>56</v>
      </c>
    </row>
    <row r="12" spans="1:16" ht="12.6">
      <c r="A12" s="25" t="s">
        <v>47</v>
      </c>
      <c r="B12" s="29" t="s">
        <v>23</v>
      </c>
      <c r="C12" s="29" t="s">
        <v>57</v>
      </c>
      <c r="D12" s="25" t="s">
        <v>49</v>
      </c>
      <c r="E12" s="30" t="s">
        <v>58</v>
      </c>
      <c r="F12" s="31" t="s">
        <v>51</v>
      </c>
      <c r="G12" s="32">
        <v>1</v>
      </c>
      <c r="H12" s="33">
        <v>0</v>
      </c>
      <c r="I12" s="34">
        <f>ROUND(ROUND(H12,2)*ROUND(G12,3),2)</f>
      </c>
      <c r="J12" s="31" t="s">
        <v>52</v>
      </c>
      <c r="O12">
        <f>(I12*21)/100</f>
      </c>
      <c r="P12" t="s">
        <v>23</v>
      </c>
    </row>
    <row r="13" spans="1:5" ht="12.6">
      <c r="A13" s="35" t="s">
        <v>53</v>
      </c>
      <c r="E13" s="36" t="s">
        <v>54</v>
      </c>
    </row>
    <row r="14" spans="1:5" ht="12.6">
      <c r="A14" s="39" t="s">
        <v>55</v>
      </c>
      <c r="E14" s="38" t="s">
        <v>56</v>
      </c>
    </row>
    <row r="15" spans="1:16" ht="12.6">
      <c r="A15" s="25" t="s">
        <v>47</v>
      </c>
      <c r="B15" s="29" t="s">
        <v>22</v>
      </c>
      <c r="C15" s="29" t="s">
        <v>59</v>
      </c>
      <c r="D15" s="25" t="s">
        <v>49</v>
      </c>
      <c r="E15" s="30" t="s">
        <v>60</v>
      </c>
      <c r="F15" s="31" t="s">
        <v>51</v>
      </c>
      <c r="G15" s="32">
        <v>1</v>
      </c>
      <c r="H15" s="33">
        <v>0</v>
      </c>
      <c r="I15" s="34">
        <f>ROUND(ROUND(H15,2)*ROUND(G15,3),2)</f>
      </c>
      <c r="J15" s="31" t="s">
        <v>52</v>
      </c>
      <c r="O15">
        <f>(I15*21)/100</f>
      </c>
      <c r="P15" t="s">
        <v>23</v>
      </c>
    </row>
    <row r="16" spans="1:5" ht="12.6">
      <c r="A16" s="35" t="s">
        <v>53</v>
      </c>
      <c r="E16" s="36" t="s">
        <v>61</v>
      </c>
    </row>
    <row r="17" spans="1:5" ht="12.6">
      <c r="A17" s="39" t="s">
        <v>55</v>
      </c>
      <c r="E17" s="38" t="s">
        <v>56</v>
      </c>
    </row>
    <row r="18" spans="1:16" ht="12.6">
      <c r="A18" s="25" t="s">
        <v>47</v>
      </c>
      <c r="B18" s="29" t="s">
        <v>33</v>
      </c>
      <c r="C18" s="29" t="s">
        <v>62</v>
      </c>
      <c r="D18" s="25" t="s">
        <v>49</v>
      </c>
      <c r="E18" s="30" t="s">
        <v>63</v>
      </c>
      <c r="F18" s="31" t="s">
        <v>64</v>
      </c>
      <c r="G18" s="32">
        <v>2000000</v>
      </c>
      <c r="H18" s="33">
        <v>0</v>
      </c>
      <c r="I18" s="34">
        <f>ROUND(ROUND(H18,2)*ROUND(G18,3),2)</f>
      </c>
      <c r="J18" s="31" t="s">
        <v>52</v>
      </c>
      <c r="O18">
        <f>(I18*21)/100</f>
      </c>
      <c r="P18" t="s">
        <v>23</v>
      </c>
    </row>
    <row r="19" spans="1:5" ht="20.4">
      <c r="A19" s="35" t="s">
        <v>53</v>
      </c>
      <c r="E19" s="36" t="s">
        <v>65</v>
      </c>
    </row>
    <row r="20" spans="1:5" ht="20.4">
      <c r="A20" s="39" t="s">
        <v>55</v>
      </c>
      <c r="E20" s="38" t="s">
        <v>66</v>
      </c>
    </row>
    <row r="21" spans="1:16" ht="12.6">
      <c r="A21" s="25" t="s">
        <v>47</v>
      </c>
      <c r="B21" s="29" t="s">
        <v>35</v>
      </c>
      <c r="C21" s="29" t="s">
        <v>67</v>
      </c>
      <c r="D21" s="25" t="s">
        <v>49</v>
      </c>
      <c r="E21" s="30" t="s">
        <v>68</v>
      </c>
      <c r="F21" s="31" t="s">
        <v>51</v>
      </c>
      <c r="G21" s="32">
        <v>1</v>
      </c>
      <c r="H21" s="33">
        <v>0</v>
      </c>
      <c r="I21" s="34">
        <f>ROUND(ROUND(H21,2)*ROUND(G21,3),2)</f>
      </c>
      <c r="J21" s="31" t="s">
        <v>52</v>
      </c>
      <c r="O21">
        <f>(I21*21)/100</f>
      </c>
      <c r="P21" t="s">
        <v>23</v>
      </c>
    </row>
    <row r="22" spans="1:5" ht="12.6">
      <c r="A22" s="35" t="s">
        <v>53</v>
      </c>
      <c r="E22" s="36" t="s">
        <v>69</v>
      </c>
    </row>
    <row r="23" spans="1:5" ht="12.6">
      <c r="A23" s="39" t="s">
        <v>55</v>
      </c>
      <c r="E23" s="38" t="s">
        <v>56</v>
      </c>
    </row>
    <row r="24" spans="1:16" ht="12.6">
      <c r="A24" s="25" t="s">
        <v>47</v>
      </c>
      <c r="B24" s="29" t="s">
        <v>37</v>
      </c>
      <c r="C24" s="29" t="s">
        <v>70</v>
      </c>
      <c r="D24" s="25" t="s">
        <v>49</v>
      </c>
      <c r="E24" s="30" t="s">
        <v>71</v>
      </c>
      <c r="F24" s="31" t="s">
        <v>51</v>
      </c>
      <c r="G24" s="32">
        <v>1</v>
      </c>
      <c r="H24" s="33">
        <v>0</v>
      </c>
      <c r="I24" s="34">
        <f>ROUND(ROUND(H24,2)*ROUND(G24,3),2)</f>
      </c>
      <c r="J24" s="31" t="s">
        <v>52</v>
      </c>
      <c r="O24">
        <f>(I24*21)/100</f>
      </c>
      <c r="P24" t="s">
        <v>23</v>
      </c>
    </row>
    <row r="25" spans="1:5" ht="12.6">
      <c r="A25" s="35" t="s">
        <v>53</v>
      </c>
      <c r="E25" s="36" t="s">
        <v>49</v>
      </c>
    </row>
    <row r="26" spans="1:5" ht="12.6">
      <c r="A26" s="39" t="s">
        <v>55</v>
      </c>
      <c r="E26" s="38" t="s">
        <v>56</v>
      </c>
    </row>
    <row r="27" spans="1:16" ht="12.6">
      <c r="A27" s="25" t="s">
        <v>47</v>
      </c>
      <c r="B27" s="29" t="s">
        <v>72</v>
      </c>
      <c r="C27" s="29" t="s">
        <v>73</v>
      </c>
      <c r="D27" s="25" t="s">
        <v>49</v>
      </c>
      <c r="E27" s="30" t="s">
        <v>74</v>
      </c>
      <c r="F27" s="31" t="s">
        <v>51</v>
      </c>
      <c r="G27" s="32">
        <v>1</v>
      </c>
      <c r="H27" s="33">
        <v>0</v>
      </c>
      <c r="I27" s="34">
        <f>ROUND(ROUND(H27,2)*ROUND(G27,3),2)</f>
      </c>
      <c r="J27" s="31" t="s">
        <v>52</v>
      </c>
      <c r="O27">
        <f>(I27*21)/100</f>
      </c>
      <c r="P27" t="s">
        <v>23</v>
      </c>
    </row>
    <row r="28" spans="1:5" ht="12.6">
      <c r="A28" s="35" t="s">
        <v>53</v>
      </c>
      <c r="E28" s="36" t="s">
        <v>49</v>
      </c>
    </row>
    <row r="29" spans="1:5" ht="12.6">
      <c r="A29" s="39" t="s">
        <v>55</v>
      </c>
      <c r="E29" s="38" t="s">
        <v>49</v>
      </c>
    </row>
    <row r="30" spans="1:16" ht="12.6">
      <c r="A30" s="25" t="s">
        <v>47</v>
      </c>
      <c r="B30" s="29" t="s">
        <v>75</v>
      </c>
      <c r="C30" s="29" t="s">
        <v>76</v>
      </c>
      <c r="D30" s="25" t="s">
        <v>49</v>
      </c>
      <c r="E30" s="30" t="s">
        <v>77</v>
      </c>
      <c r="F30" s="31" t="s">
        <v>51</v>
      </c>
      <c r="G30" s="32">
        <v>1</v>
      </c>
      <c r="H30" s="33">
        <v>0</v>
      </c>
      <c r="I30" s="34">
        <f>ROUND(ROUND(H30,2)*ROUND(G30,3),2)</f>
      </c>
      <c r="J30" s="31" t="s">
        <v>52</v>
      </c>
      <c r="O30">
        <f>(I30*21)/100</f>
      </c>
      <c r="P30" t="s">
        <v>23</v>
      </c>
    </row>
    <row r="31" spans="1:5" ht="12.6">
      <c r="A31" s="35" t="s">
        <v>53</v>
      </c>
      <c r="E31" s="36" t="s">
        <v>78</v>
      </c>
    </row>
    <row r="32" spans="1:5" ht="12.6">
      <c r="A32" s="39" t="s">
        <v>55</v>
      </c>
      <c r="E32" s="38" t="s">
        <v>56</v>
      </c>
    </row>
    <row r="33" spans="1:16" ht="12.6">
      <c r="A33" s="25" t="s">
        <v>47</v>
      </c>
      <c r="B33" s="29" t="s">
        <v>40</v>
      </c>
      <c r="C33" s="29" t="s">
        <v>79</v>
      </c>
      <c r="D33" s="25" t="s">
        <v>49</v>
      </c>
      <c r="E33" s="30" t="s">
        <v>77</v>
      </c>
      <c r="F33" s="31" t="s">
        <v>51</v>
      </c>
      <c r="G33" s="32">
        <v>1</v>
      </c>
      <c r="H33" s="33">
        <v>0</v>
      </c>
      <c r="I33" s="34">
        <f>ROUND(ROUND(H33,2)*ROUND(G33,3),2)</f>
      </c>
      <c r="J33" s="31" t="s">
        <v>52</v>
      </c>
      <c r="O33">
        <f>(I33*21)/100</f>
      </c>
      <c r="P33" t="s">
        <v>23</v>
      </c>
    </row>
    <row r="34" spans="1:5" ht="12.6">
      <c r="A34" s="35" t="s">
        <v>53</v>
      </c>
      <c r="E34" s="36" t="s">
        <v>80</v>
      </c>
    </row>
    <row r="35" spans="1:5" ht="12.6">
      <c r="A35" s="39" t="s">
        <v>55</v>
      </c>
      <c r="E35" s="38" t="s">
        <v>56</v>
      </c>
    </row>
    <row r="36" spans="1:16" ht="12.6">
      <c r="A36" s="25" t="s">
        <v>47</v>
      </c>
      <c r="B36" s="29" t="s">
        <v>42</v>
      </c>
      <c r="C36" s="29" t="s">
        <v>81</v>
      </c>
      <c r="D36" s="25" t="s">
        <v>49</v>
      </c>
      <c r="E36" s="30" t="s">
        <v>77</v>
      </c>
      <c r="F36" s="31" t="s">
        <v>51</v>
      </c>
      <c r="G36" s="32">
        <v>1</v>
      </c>
      <c r="H36" s="33">
        <v>0</v>
      </c>
      <c r="I36" s="34">
        <f>ROUND(ROUND(H36,2)*ROUND(G36,3),2)</f>
      </c>
      <c r="J36" s="31" t="s">
        <v>52</v>
      </c>
      <c r="O36">
        <f>(I36*21)/100</f>
      </c>
      <c r="P36" t="s">
        <v>23</v>
      </c>
    </row>
    <row r="37" spans="1:5" ht="12.6">
      <c r="A37" s="35" t="s">
        <v>53</v>
      </c>
      <c r="E37" s="36" t="s">
        <v>82</v>
      </c>
    </row>
    <row r="38" spans="1:5" ht="12.6">
      <c r="A38" s="39" t="s">
        <v>55</v>
      </c>
      <c r="E38" s="38" t="s">
        <v>56</v>
      </c>
    </row>
    <row r="39" spans="1:16" ht="12.6">
      <c r="A39" s="25" t="s">
        <v>47</v>
      </c>
      <c r="B39" s="29" t="s">
        <v>44</v>
      </c>
      <c r="C39" s="29" t="s">
        <v>83</v>
      </c>
      <c r="D39" s="25" t="s">
        <v>49</v>
      </c>
      <c r="E39" s="30" t="s">
        <v>84</v>
      </c>
      <c r="F39" s="31" t="s">
        <v>51</v>
      </c>
      <c r="G39" s="32">
        <v>1</v>
      </c>
      <c r="H39" s="33">
        <v>0</v>
      </c>
      <c r="I39" s="34">
        <f>ROUND(ROUND(H39,2)*ROUND(G39,3),2)</f>
      </c>
      <c r="J39" s="31" t="s">
        <v>52</v>
      </c>
      <c r="O39">
        <f>(I39*21)/100</f>
      </c>
      <c r="P39" t="s">
        <v>23</v>
      </c>
    </row>
    <row r="40" spans="1:5" ht="40.8">
      <c r="A40" s="35" t="s">
        <v>53</v>
      </c>
      <c r="E40" s="36" t="s">
        <v>85</v>
      </c>
    </row>
    <row r="41" spans="1:5" ht="12.6">
      <c r="A41" s="39" t="s">
        <v>55</v>
      </c>
      <c r="E41" s="38" t="s">
        <v>56</v>
      </c>
    </row>
    <row r="42" spans="1:16" ht="12.6">
      <c r="A42" s="25" t="s">
        <v>47</v>
      </c>
      <c r="B42" s="29" t="s">
        <v>86</v>
      </c>
      <c r="C42" s="29" t="s">
        <v>87</v>
      </c>
      <c r="D42" s="25" t="s">
        <v>49</v>
      </c>
      <c r="E42" s="30" t="s">
        <v>88</v>
      </c>
      <c r="F42" s="31" t="s">
        <v>51</v>
      </c>
      <c r="G42" s="32">
        <v>1</v>
      </c>
      <c r="H42" s="33">
        <v>0</v>
      </c>
      <c r="I42" s="34">
        <f>ROUND(ROUND(H42,2)*ROUND(G42,3),2)</f>
      </c>
      <c r="J42" s="31" t="s">
        <v>52</v>
      </c>
      <c r="O42">
        <f>(I42*21)/100</f>
      </c>
      <c r="P42" t="s">
        <v>23</v>
      </c>
    </row>
    <row r="43" spans="1:5" ht="12.6">
      <c r="A43" s="35" t="s">
        <v>53</v>
      </c>
      <c r="E43" s="36" t="s">
        <v>54</v>
      </c>
    </row>
    <row r="44" spans="1:5" ht="12.6">
      <c r="A44" s="39" t="s">
        <v>55</v>
      </c>
      <c r="E44" s="38" t="s">
        <v>56</v>
      </c>
    </row>
    <row r="45" spans="1:16" ht="12.6">
      <c r="A45" s="25" t="s">
        <v>47</v>
      </c>
      <c r="B45" s="29" t="s">
        <v>89</v>
      </c>
      <c r="C45" s="29" t="s">
        <v>90</v>
      </c>
      <c r="D45" s="25" t="s">
        <v>49</v>
      </c>
      <c r="E45" s="30" t="s">
        <v>91</v>
      </c>
      <c r="F45" s="31" t="s">
        <v>92</v>
      </c>
      <c r="G45" s="32">
        <v>1</v>
      </c>
      <c r="H45" s="33">
        <v>0</v>
      </c>
      <c r="I45" s="34">
        <f>ROUND(ROUND(H45,2)*ROUND(G45,3),2)</f>
      </c>
      <c r="J45" s="31" t="s">
        <v>52</v>
      </c>
      <c r="O45">
        <f>(I45*21)/100</f>
      </c>
      <c r="P45" t="s">
        <v>23</v>
      </c>
    </row>
    <row r="46" spans="1:5" ht="12.6">
      <c r="A46" s="35" t="s">
        <v>53</v>
      </c>
      <c r="E46" s="36" t="s">
        <v>54</v>
      </c>
    </row>
    <row r="47" spans="1:5" ht="12.6">
      <c r="A47" s="39" t="s">
        <v>55</v>
      </c>
      <c r="E47" s="38" t="s">
        <v>56</v>
      </c>
    </row>
    <row r="48" spans="1:16" ht="12.6">
      <c r="A48" s="25" t="s">
        <v>47</v>
      </c>
      <c r="B48" s="29" t="s">
        <v>93</v>
      </c>
      <c r="C48" s="29" t="s">
        <v>94</v>
      </c>
      <c r="D48" s="25" t="s">
        <v>49</v>
      </c>
      <c r="E48" s="30" t="s">
        <v>95</v>
      </c>
      <c r="F48" s="31" t="s">
        <v>51</v>
      </c>
      <c r="G48" s="32">
        <v>1</v>
      </c>
      <c r="H48" s="33">
        <v>0</v>
      </c>
      <c r="I48" s="34">
        <f>ROUND(ROUND(H48,2)*ROUND(G48,3),2)</f>
      </c>
      <c r="J48" s="31" t="s">
        <v>52</v>
      </c>
      <c r="O48">
        <f>(I48*21)/100</f>
      </c>
      <c r="P48" t="s">
        <v>23</v>
      </c>
    </row>
    <row r="49" spans="1:5" ht="12.6">
      <c r="A49" s="35" t="s">
        <v>53</v>
      </c>
      <c r="E49" s="36" t="s">
        <v>96</v>
      </c>
    </row>
    <row r="50" spans="1:5" ht="12.6">
      <c r="A50" s="39" t="s">
        <v>55</v>
      </c>
      <c r="E50" s="38" t="s">
        <v>56</v>
      </c>
    </row>
    <row r="51" spans="1:16" ht="12.6">
      <c r="A51" s="25" t="s">
        <v>47</v>
      </c>
      <c r="B51" s="29" t="s">
        <v>97</v>
      </c>
      <c r="C51" s="29" t="s">
        <v>98</v>
      </c>
      <c r="D51" s="25" t="s">
        <v>49</v>
      </c>
      <c r="E51" s="30" t="s">
        <v>99</v>
      </c>
      <c r="F51" s="31" t="s">
        <v>51</v>
      </c>
      <c r="G51" s="32">
        <v>1</v>
      </c>
      <c r="H51" s="33">
        <v>0</v>
      </c>
      <c r="I51" s="34">
        <f>ROUND(ROUND(H51,2)*ROUND(G51,3),2)</f>
      </c>
      <c r="J51" s="31" t="s">
        <v>52</v>
      </c>
      <c r="O51">
        <f>(I51*21)/100</f>
      </c>
      <c r="P51" t="s">
        <v>23</v>
      </c>
    </row>
    <row r="52" spans="1:5" ht="12.6">
      <c r="A52" s="35" t="s">
        <v>53</v>
      </c>
      <c r="E52" s="36" t="s">
        <v>96</v>
      </c>
    </row>
    <row r="53" spans="1:5" ht="12.6">
      <c r="A53" s="39" t="s">
        <v>55</v>
      </c>
      <c r="E53" s="38" t="s">
        <v>56</v>
      </c>
    </row>
    <row r="54" spans="1:16" ht="12.6">
      <c r="A54" s="25" t="s">
        <v>47</v>
      </c>
      <c r="B54" s="29" t="s">
        <v>100</v>
      </c>
      <c r="C54" s="29" t="s">
        <v>101</v>
      </c>
      <c r="D54" s="25" t="s">
        <v>49</v>
      </c>
      <c r="E54" s="30" t="s">
        <v>102</v>
      </c>
      <c r="F54" s="31" t="s">
        <v>92</v>
      </c>
      <c r="G54" s="32">
        <v>2</v>
      </c>
      <c r="H54" s="33">
        <v>0</v>
      </c>
      <c r="I54" s="34">
        <f>ROUND(ROUND(H54,2)*ROUND(G54,3),2)</f>
      </c>
      <c r="J54" s="31" t="s">
        <v>52</v>
      </c>
      <c r="O54">
        <f>(I54*21)/100</f>
      </c>
      <c r="P54" t="s">
        <v>23</v>
      </c>
    </row>
    <row r="55" spans="1:5" ht="12.6">
      <c r="A55" s="35" t="s">
        <v>53</v>
      </c>
      <c r="E55" s="36" t="s">
        <v>103</v>
      </c>
    </row>
    <row r="56" spans="1:5" ht="12.6">
      <c r="A56" s="39" t="s">
        <v>55</v>
      </c>
      <c r="E56" s="38" t="s">
        <v>104</v>
      </c>
    </row>
    <row r="57" spans="1:16" ht="12.6">
      <c r="A57" s="25" t="s">
        <v>47</v>
      </c>
      <c r="B57" s="29" t="s">
        <v>105</v>
      </c>
      <c r="C57" s="29" t="s">
        <v>106</v>
      </c>
      <c r="D57" s="25" t="s">
        <v>49</v>
      </c>
      <c r="E57" s="30" t="s">
        <v>107</v>
      </c>
      <c r="F57" s="31" t="s">
        <v>51</v>
      </c>
      <c r="G57" s="32">
        <v>1</v>
      </c>
      <c r="H57" s="33">
        <v>0</v>
      </c>
      <c r="I57" s="34">
        <f>ROUND(ROUND(H57,2)*ROUND(G57,3),2)</f>
      </c>
      <c r="J57" s="31" t="s">
        <v>52</v>
      </c>
      <c r="O57">
        <f>(I57*21)/100</f>
      </c>
      <c r="P57" t="s">
        <v>23</v>
      </c>
    </row>
    <row r="58" spans="1:5" ht="12.6">
      <c r="A58" s="35" t="s">
        <v>53</v>
      </c>
      <c r="E58" s="36" t="s">
        <v>49</v>
      </c>
    </row>
    <row r="59" spans="1:5" ht="12.6">
      <c r="A59" s="39" t="s">
        <v>55</v>
      </c>
      <c r="E59" s="38" t="s">
        <v>56</v>
      </c>
    </row>
    <row r="60" spans="1:16" ht="12.6">
      <c r="A60" s="25" t="s">
        <v>47</v>
      </c>
      <c r="B60" s="29" t="s">
        <v>108</v>
      </c>
      <c r="C60" s="29" t="s">
        <v>109</v>
      </c>
      <c r="D60" s="25" t="s">
        <v>49</v>
      </c>
      <c r="E60" s="30" t="s">
        <v>110</v>
      </c>
      <c r="F60" s="31" t="s">
        <v>51</v>
      </c>
      <c r="G60" s="32">
        <v>1</v>
      </c>
      <c r="H60" s="33">
        <v>0</v>
      </c>
      <c r="I60" s="34">
        <f>ROUND(ROUND(H60,2)*ROUND(G60,3),2)</f>
      </c>
      <c r="J60" s="31" t="s">
        <v>52</v>
      </c>
      <c r="O60">
        <f>(I60*21)/100</f>
      </c>
      <c r="P60" t="s">
        <v>23</v>
      </c>
    </row>
    <row r="61" spans="1:5" ht="12.6">
      <c r="A61" s="35" t="s">
        <v>53</v>
      </c>
      <c r="E61" s="36" t="s">
        <v>49</v>
      </c>
    </row>
    <row r="62" spans="1:5" ht="12.6">
      <c r="A62" s="39" t="s">
        <v>55</v>
      </c>
      <c r="E62" s="38" t="s">
        <v>56</v>
      </c>
    </row>
    <row r="63" spans="1:16" ht="12.6">
      <c r="A63" s="25" t="s">
        <v>47</v>
      </c>
      <c r="B63" s="29" t="s">
        <v>111</v>
      </c>
      <c r="C63" s="29" t="s">
        <v>112</v>
      </c>
      <c r="D63" s="25" t="s">
        <v>49</v>
      </c>
      <c r="E63" s="30" t="s">
        <v>113</v>
      </c>
      <c r="F63" s="31" t="s">
        <v>51</v>
      </c>
      <c r="G63" s="32">
        <v>1</v>
      </c>
      <c r="H63" s="33">
        <v>0</v>
      </c>
      <c r="I63" s="34">
        <f>ROUND(ROUND(H63,2)*ROUND(G63,3),2)</f>
      </c>
      <c r="J63" s="31" t="s">
        <v>52</v>
      </c>
      <c r="O63">
        <f>(I63*21)/100</f>
      </c>
      <c r="P63" t="s">
        <v>23</v>
      </c>
    </row>
    <row r="64" spans="1:5" ht="12.6">
      <c r="A64" s="35" t="s">
        <v>53</v>
      </c>
      <c r="E64" s="36" t="s">
        <v>49</v>
      </c>
    </row>
    <row r="65" spans="1:5" ht="12.6">
      <c r="A65" s="39" t="s">
        <v>55</v>
      </c>
      <c r="E65" s="38" t="s">
        <v>56</v>
      </c>
    </row>
    <row r="66" spans="1:16" ht="12.6">
      <c r="A66" s="25" t="s">
        <v>47</v>
      </c>
      <c r="B66" s="29" t="s">
        <v>114</v>
      </c>
      <c r="C66" s="29" t="s">
        <v>115</v>
      </c>
      <c r="D66" s="25" t="s">
        <v>49</v>
      </c>
      <c r="E66" s="30" t="s">
        <v>116</v>
      </c>
      <c r="F66" s="31" t="s">
        <v>51</v>
      </c>
      <c r="G66" s="32">
        <v>1</v>
      </c>
      <c r="H66" s="33">
        <v>0</v>
      </c>
      <c r="I66" s="34">
        <f>ROUND(ROUND(H66,2)*ROUND(G66,3),2)</f>
      </c>
      <c r="J66" s="31" t="s">
        <v>52</v>
      </c>
      <c r="O66">
        <f>(I66*21)/100</f>
      </c>
      <c r="P66" t="s">
        <v>23</v>
      </c>
    </row>
    <row r="67" spans="1:5" ht="12.6">
      <c r="A67" s="35" t="s">
        <v>53</v>
      </c>
      <c r="E67" s="36" t="s">
        <v>117</v>
      </c>
    </row>
    <row r="68" spans="1:5" ht="12.6">
      <c r="A68" s="39" t="s">
        <v>55</v>
      </c>
      <c r="E68" s="38" t="s">
        <v>56</v>
      </c>
    </row>
    <row r="69" spans="1:16" ht="12.6">
      <c r="A69" s="25" t="s">
        <v>47</v>
      </c>
      <c r="B69" s="29" t="s">
        <v>118</v>
      </c>
      <c r="C69" s="29" t="s">
        <v>119</v>
      </c>
      <c r="D69" s="25" t="s">
        <v>49</v>
      </c>
      <c r="E69" s="30" t="s">
        <v>120</v>
      </c>
      <c r="F69" s="31" t="s">
        <v>51</v>
      </c>
      <c r="G69" s="32">
        <v>1</v>
      </c>
      <c r="H69" s="33">
        <v>0</v>
      </c>
      <c r="I69" s="34">
        <f>ROUND(ROUND(H69,2)*ROUND(G69,3),2)</f>
      </c>
      <c r="J69" s="31" t="s">
        <v>52</v>
      </c>
      <c r="O69">
        <f>(I69*21)/100</f>
      </c>
      <c r="P69" t="s">
        <v>23</v>
      </c>
    </row>
    <row r="70" spans="1:5" ht="12.6">
      <c r="A70" s="35" t="s">
        <v>53</v>
      </c>
      <c r="E70" s="36" t="s">
        <v>54</v>
      </c>
    </row>
    <row r="71" spans="1:5" ht="12.6">
      <c r="A71" s="39" t="s">
        <v>55</v>
      </c>
      <c r="E71" s="38" t="s">
        <v>56</v>
      </c>
    </row>
    <row r="72" spans="1:16" ht="12.6">
      <c r="A72" s="25" t="s">
        <v>47</v>
      </c>
      <c r="B72" s="29" t="s">
        <v>121</v>
      </c>
      <c r="C72" s="29" t="s">
        <v>122</v>
      </c>
      <c r="D72" s="25" t="s">
        <v>49</v>
      </c>
      <c r="E72" s="30" t="s">
        <v>123</v>
      </c>
      <c r="F72" s="31" t="s">
        <v>51</v>
      </c>
      <c r="G72" s="32">
        <v>1</v>
      </c>
      <c r="H72" s="33">
        <v>0</v>
      </c>
      <c r="I72" s="34">
        <f>ROUND(ROUND(H72,2)*ROUND(G72,3),2)</f>
      </c>
      <c r="J72" s="31" t="s">
        <v>52</v>
      </c>
      <c r="O72">
        <f>(I72*21)/100</f>
      </c>
      <c r="P72" t="s">
        <v>23</v>
      </c>
    </row>
    <row r="73" spans="1:5" ht="12.6">
      <c r="A73" s="35" t="s">
        <v>53</v>
      </c>
      <c r="E73" s="36" t="s">
        <v>54</v>
      </c>
    </row>
    <row r="74" spans="1:5" ht="12.6">
      <c r="A74" s="37" t="s">
        <v>55</v>
      </c>
      <c r="E74" s="38" t="s">
        <v>56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0+O8+O21+O49+O53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124</v>
      </c>
      <c r="I3" s="40">
        <f>0+I8+I21+I49+I53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124</v>
      </c>
      <c r="D4" s="6"/>
      <c r="E4" s="18" t="s">
        <v>125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3.2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0+I9+I12+I15+I18</f>
      </c>
      <c r="R8">
        <f>0+O9+O12+O15+O18</f>
      </c>
    </row>
    <row r="9" spans="1:16" ht="12.6">
      <c r="A9" s="25" t="s">
        <v>47</v>
      </c>
      <c r="B9" s="29" t="s">
        <v>29</v>
      </c>
      <c r="C9" s="29" t="s">
        <v>126</v>
      </c>
      <c r="D9" s="25" t="s">
        <v>127</v>
      </c>
      <c r="E9" s="30" t="s">
        <v>128</v>
      </c>
      <c r="F9" s="31" t="s">
        <v>129</v>
      </c>
      <c r="G9" s="32">
        <v>597.85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6">
      <c r="A10" s="35" t="s">
        <v>53</v>
      </c>
      <c r="E10" s="36" t="s">
        <v>49</v>
      </c>
    </row>
    <row r="11" spans="1:5" ht="12.6">
      <c r="A11" s="39" t="s">
        <v>55</v>
      </c>
      <c r="E11" s="38" t="s">
        <v>130</v>
      </c>
    </row>
    <row r="12" spans="1:16" ht="12.6">
      <c r="A12" s="25" t="s">
        <v>47</v>
      </c>
      <c r="B12" s="29" t="s">
        <v>23</v>
      </c>
      <c r="C12" s="29" t="s">
        <v>126</v>
      </c>
      <c r="D12" s="25" t="s">
        <v>131</v>
      </c>
      <c r="E12" s="30" t="s">
        <v>132</v>
      </c>
      <c r="F12" s="31" t="s">
        <v>129</v>
      </c>
      <c r="G12" s="32">
        <v>78.162</v>
      </c>
      <c r="H12" s="33">
        <v>0</v>
      </c>
      <c r="I12" s="34">
        <f>ROUND(ROUND(H12,2)*ROUND(G12,3),2)</f>
      </c>
      <c r="J12" s="31" t="s">
        <v>52</v>
      </c>
      <c r="O12">
        <f>(I12*21)/100</f>
      </c>
      <c r="P12" t="s">
        <v>23</v>
      </c>
    </row>
    <row r="13" spans="1:5" ht="12.6">
      <c r="A13" s="35" t="s">
        <v>53</v>
      </c>
      <c r="E13" s="36" t="s">
        <v>49</v>
      </c>
    </row>
    <row r="14" spans="1:5" ht="51">
      <c r="A14" s="39" t="s">
        <v>55</v>
      </c>
      <c r="E14" s="38" t="s">
        <v>133</v>
      </c>
    </row>
    <row r="15" spans="1:16" ht="12.6">
      <c r="A15" s="25" t="s">
        <v>47</v>
      </c>
      <c r="B15" s="29" t="s">
        <v>22</v>
      </c>
      <c r="C15" s="29" t="s">
        <v>126</v>
      </c>
      <c r="D15" s="25" t="s">
        <v>134</v>
      </c>
      <c r="E15" s="30" t="s">
        <v>135</v>
      </c>
      <c r="F15" s="31" t="s">
        <v>129</v>
      </c>
      <c r="G15" s="32">
        <v>2546.78</v>
      </c>
      <c r="H15" s="33">
        <v>0</v>
      </c>
      <c r="I15" s="34">
        <f>ROUND(ROUND(H15,2)*ROUND(G15,3),2)</f>
      </c>
      <c r="J15" s="31" t="s">
        <v>52</v>
      </c>
      <c r="O15">
        <f>(I15*21)/100</f>
      </c>
      <c r="P15" t="s">
        <v>23</v>
      </c>
    </row>
    <row r="16" spans="1:5" ht="12.6">
      <c r="A16" s="35" t="s">
        <v>53</v>
      </c>
      <c r="E16" s="36" t="s">
        <v>49</v>
      </c>
    </row>
    <row r="17" spans="1:5" ht="12.6">
      <c r="A17" s="39" t="s">
        <v>55</v>
      </c>
      <c r="E17" s="38" t="s">
        <v>136</v>
      </c>
    </row>
    <row r="18" spans="1:16" ht="12.6">
      <c r="A18" s="25" t="s">
        <v>47</v>
      </c>
      <c r="B18" s="29" t="s">
        <v>33</v>
      </c>
      <c r="C18" s="29" t="s">
        <v>126</v>
      </c>
      <c r="D18" s="25" t="s">
        <v>137</v>
      </c>
      <c r="E18" s="30" t="s">
        <v>138</v>
      </c>
      <c r="F18" s="31" t="s">
        <v>129</v>
      </c>
      <c r="G18" s="32">
        <v>478.05</v>
      </c>
      <c r="H18" s="33">
        <v>0</v>
      </c>
      <c r="I18" s="34">
        <f>ROUND(ROUND(H18,2)*ROUND(G18,3),2)</f>
      </c>
      <c r="J18" s="31" t="s">
        <v>52</v>
      </c>
      <c r="O18">
        <f>(I18*21)/100</f>
      </c>
      <c r="P18" t="s">
        <v>23</v>
      </c>
    </row>
    <row r="19" spans="1:5" ht="12.6">
      <c r="A19" s="35" t="s">
        <v>53</v>
      </c>
      <c r="E19" s="36" t="s">
        <v>49</v>
      </c>
    </row>
    <row r="20" spans="1:5" ht="12.6">
      <c r="A20" s="37" t="s">
        <v>55</v>
      </c>
      <c r="E20" s="38" t="s">
        <v>139</v>
      </c>
    </row>
    <row r="21" spans="1:18" ht="13.2" customHeight="1">
      <c r="A21" s="6" t="s">
        <v>45</v>
      </c>
      <c r="B21" s="6"/>
      <c r="C21" s="42" t="s">
        <v>29</v>
      </c>
      <c r="D21" s="6"/>
      <c r="E21" s="27" t="s">
        <v>140</v>
      </c>
      <c r="F21" s="6"/>
      <c r="G21" s="6"/>
      <c r="H21" s="6"/>
      <c r="I21" s="43">
        <f>0+Q21</f>
      </c>
      <c r="J21" s="6"/>
      <c r="O21">
        <f>0+R21</f>
      </c>
      <c r="Q21">
        <f>0+I22+I25+I28+I31+I34+I37+I40+I43+I46</f>
      </c>
      <c r="R21">
        <f>0+O22+O25+O28+O31+O34+O37+O40+O43+O46</f>
      </c>
    </row>
    <row r="22" spans="1:16" ht="12.6">
      <c r="A22" s="25" t="s">
        <v>47</v>
      </c>
      <c r="B22" s="29" t="s">
        <v>35</v>
      </c>
      <c r="C22" s="29" t="s">
        <v>141</v>
      </c>
      <c r="D22" s="25" t="s">
        <v>49</v>
      </c>
      <c r="E22" s="30" t="s">
        <v>142</v>
      </c>
      <c r="F22" s="31" t="s">
        <v>143</v>
      </c>
      <c r="G22" s="32">
        <v>30</v>
      </c>
      <c r="H22" s="33">
        <v>0</v>
      </c>
      <c r="I22" s="34">
        <f>ROUND(ROUND(H22,2)*ROUND(G22,3),2)</f>
      </c>
      <c r="J22" s="31" t="s">
        <v>52</v>
      </c>
      <c r="O22">
        <f>(I22*21)/100</f>
      </c>
      <c r="P22" t="s">
        <v>23</v>
      </c>
    </row>
    <row r="23" spans="1:5" ht="12.6">
      <c r="A23" s="35" t="s">
        <v>53</v>
      </c>
      <c r="E23" s="36" t="s">
        <v>144</v>
      </c>
    </row>
    <row r="24" spans="1:5" ht="20.4">
      <c r="A24" s="39" t="s">
        <v>55</v>
      </c>
      <c r="E24" s="38" t="s">
        <v>145</v>
      </c>
    </row>
    <row r="25" spans="1:16" ht="12.6">
      <c r="A25" s="25" t="s">
        <v>47</v>
      </c>
      <c r="B25" s="29" t="s">
        <v>37</v>
      </c>
      <c r="C25" s="29" t="s">
        <v>146</v>
      </c>
      <c r="D25" s="25" t="s">
        <v>49</v>
      </c>
      <c r="E25" s="30" t="s">
        <v>147</v>
      </c>
      <c r="F25" s="31" t="s">
        <v>143</v>
      </c>
      <c r="G25" s="32">
        <v>3187</v>
      </c>
      <c r="H25" s="33">
        <v>0</v>
      </c>
      <c r="I25" s="34">
        <f>ROUND(ROUND(H25,2)*ROUND(G25,3),2)</f>
      </c>
      <c r="J25" s="31" t="s">
        <v>52</v>
      </c>
      <c r="O25">
        <f>(I25*21)/100</f>
      </c>
      <c r="P25" t="s">
        <v>23</v>
      </c>
    </row>
    <row r="26" spans="1:5" ht="12.6">
      <c r="A26" s="35" t="s">
        <v>53</v>
      </c>
      <c r="E26" s="36" t="s">
        <v>148</v>
      </c>
    </row>
    <row r="27" spans="1:5" ht="20.4">
      <c r="A27" s="39" t="s">
        <v>55</v>
      </c>
      <c r="E27" s="38" t="s">
        <v>149</v>
      </c>
    </row>
    <row r="28" spans="1:16" ht="12.6">
      <c r="A28" s="25" t="s">
        <v>47</v>
      </c>
      <c r="B28" s="29" t="s">
        <v>72</v>
      </c>
      <c r="C28" s="29" t="s">
        <v>150</v>
      </c>
      <c r="D28" s="25" t="s">
        <v>49</v>
      </c>
      <c r="E28" s="30" t="s">
        <v>151</v>
      </c>
      <c r="F28" s="31" t="s">
        <v>92</v>
      </c>
      <c r="G28" s="32">
        <v>1</v>
      </c>
      <c r="H28" s="33">
        <v>0</v>
      </c>
      <c r="I28" s="34">
        <f>ROUND(ROUND(H28,2)*ROUND(G28,3),2)</f>
      </c>
      <c r="J28" s="31" t="s">
        <v>52</v>
      </c>
      <c r="O28">
        <f>(I28*21)/100</f>
      </c>
      <c r="P28" t="s">
        <v>23</v>
      </c>
    </row>
    <row r="29" spans="1:5" ht="12.6">
      <c r="A29" s="35" t="s">
        <v>53</v>
      </c>
      <c r="E29" s="36" t="s">
        <v>144</v>
      </c>
    </row>
    <row r="30" spans="1:5" ht="20.4">
      <c r="A30" s="39" t="s">
        <v>55</v>
      </c>
      <c r="E30" s="38" t="s">
        <v>152</v>
      </c>
    </row>
    <row r="31" spans="1:16" ht="12.6">
      <c r="A31" s="25" t="s">
        <v>47</v>
      </c>
      <c r="B31" s="29" t="s">
        <v>75</v>
      </c>
      <c r="C31" s="29" t="s">
        <v>153</v>
      </c>
      <c r="D31" s="25" t="s">
        <v>49</v>
      </c>
      <c r="E31" s="30" t="s">
        <v>154</v>
      </c>
      <c r="F31" s="31" t="s">
        <v>143</v>
      </c>
      <c r="G31" s="32">
        <v>213</v>
      </c>
      <c r="H31" s="33">
        <v>0</v>
      </c>
      <c r="I31" s="34">
        <f>ROUND(ROUND(H31,2)*ROUND(G31,3),2)</f>
      </c>
      <c r="J31" s="31" t="s">
        <v>52</v>
      </c>
      <c r="O31">
        <f>(I31*21)/100</f>
      </c>
      <c r="P31" t="s">
        <v>23</v>
      </c>
    </row>
    <row r="32" spans="1:5" ht="12.6">
      <c r="A32" s="35" t="s">
        <v>53</v>
      </c>
      <c r="E32" s="36" t="s">
        <v>155</v>
      </c>
    </row>
    <row r="33" spans="1:5" ht="20.4">
      <c r="A33" s="39" t="s">
        <v>55</v>
      </c>
      <c r="E33" s="38" t="s">
        <v>156</v>
      </c>
    </row>
    <row r="34" spans="1:16" ht="12.6">
      <c r="A34" s="25" t="s">
        <v>47</v>
      </c>
      <c r="B34" s="29" t="s">
        <v>40</v>
      </c>
      <c r="C34" s="29" t="s">
        <v>157</v>
      </c>
      <c r="D34" s="25" t="s">
        <v>49</v>
      </c>
      <c r="E34" s="30" t="s">
        <v>158</v>
      </c>
      <c r="F34" s="31" t="s">
        <v>129</v>
      </c>
      <c r="G34" s="32">
        <v>597.85</v>
      </c>
      <c r="H34" s="33">
        <v>0</v>
      </c>
      <c r="I34" s="34">
        <f>ROUND(ROUND(H34,2)*ROUND(G34,3),2)</f>
      </c>
      <c r="J34" s="31" t="s">
        <v>52</v>
      </c>
      <c r="O34">
        <f>(I34*21)/100</f>
      </c>
      <c r="P34" t="s">
        <v>23</v>
      </c>
    </row>
    <row r="35" spans="1:5" ht="12.6">
      <c r="A35" s="35" t="s">
        <v>53</v>
      </c>
      <c r="E35" s="36" t="s">
        <v>155</v>
      </c>
    </row>
    <row r="36" spans="1:5" ht="81.6">
      <c r="A36" s="39" t="s">
        <v>55</v>
      </c>
      <c r="E36" s="38" t="s">
        <v>159</v>
      </c>
    </row>
    <row r="37" spans="1:16" ht="12.6">
      <c r="A37" s="25" t="s">
        <v>47</v>
      </c>
      <c r="B37" s="29" t="s">
        <v>42</v>
      </c>
      <c r="C37" s="29" t="s">
        <v>160</v>
      </c>
      <c r="D37" s="25" t="s">
        <v>49</v>
      </c>
      <c r="E37" s="30" t="s">
        <v>161</v>
      </c>
      <c r="F37" s="31" t="s">
        <v>129</v>
      </c>
      <c r="G37" s="32">
        <v>2546.78</v>
      </c>
      <c r="H37" s="33">
        <v>0</v>
      </c>
      <c r="I37" s="34">
        <f>ROUND(ROUND(H37,2)*ROUND(G37,3),2)</f>
      </c>
      <c r="J37" s="31" t="s">
        <v>52</v>
      </c>
      <c r="O37">
        <f>(I37*21)/100</f>
      </c>
      <c r="P37" t="s">
        <v>23</v>
      </c>
    </row>
    <row r="38" spans="1:5" ht="12.6">
      <c r="A38" s="35" t="s">
        <v>53</v>
      </c>
      <c r="E38" s="36" t="s">
        <v>155</v>
      </c>
    </row>
    <row r="39" spans="1:5" ht="102">
      <c r="A39" s="39" t="s">
        <v>55</v>
      </c>
      <c r="E39" s="38" t="s">
        <v>162</v>
      </c>
    </row>
    <row r="40" spans="1:16" ht="20.4">
      <c r="A40" s="25" t="s">
        <v>47</v>
      </c>
      <c r="B40" s="29" t="s">
        <v>44</v>
      </c>
      <c r="C40" s="29" t="s">
        <v>163</v>
      </c>
      <c r="D40" s="25" t="s">
        <v>49</v>
      </c>
      <c r="E40" s="30" t="s">
        <v>164</v>
      </c>
      <c r="F40" s="31" t="s">
        <v>129</v>
      </c>
      <c r="G40" s="32">
        <v>6.75</v>
      </c>
      <c r="H40" s="33">
        <v>0</v>
      </c>
      <c r="I40" s="34">
        <f>ROUND(ROUND(H40,2)*ROUND(G40,3),2)</f>
      </c>
      <c r="J40" s="31" t="s">
        <v>52</v>
      </c>
      <c r="O40">
        <f>(I40*21)/100</f>
      </c>
      <c r="P40" t="s">
        <v>23</v>
      </c>
    </row>
    <row r="41" spans="1:5" ht="12.6">
      <c r="A41" s="35" t="s">
        <v>53</v>
      </c>
      <c r="E41" s="36" t="s">
        <v>155</v>
      </c>
    </row>
    <row r="42" spans="1:5" ht="30.6">
      <c r="A42" s="39" t="s">
        <v>55</v>
      </c>
      <c r="E42" s="38" t="s">
        <v>165</v>
      </c>
    </row>
    <row r="43" spans="1:16" ht="12.6">
      <c r="A43" s="25" t="s">
        <v>47</v>
      </c>
      <c r="B43" s="29" t="s">
        <v>86</v>
      </c>
      <c r="C43" s="29" t="s">
        <v>166</v>
      </c>
      <c r="D43" s="25" t="s">
        <v>49</v>
      </c>
      <c r="E43" s="30" t="s">
        <v>167</v>
      </c>
      <c r="F43" s="31" t="s">
        <v>168</v>
      </c>
      <c r="G43" s="32">
        <v>132</v>
      </c>
      <c r="H43" s="33">
        <v>0</v>
      </c>
      <c r="I43" s="34">
        <f>ROUND(ROUND(H43,2)*ROUND(G43,3),2)</f>
      </c>
      <c r="J43" s="31" t="s">
        <v>52</v>
      </c>
      <c r="O43">
        <f>(I43*21)/100</f>
      </c>
      <c r="P43" t="s">
        <v>23</v>
      </c>
    </row>
    <row r="44" spans="1:5" ht="12.6">
      <c r="A44" s="35" t="s">
        <v>53</v>
      </c>
      <c r="E44" s="36" t="s">
        <v>155</v>
      </c>
    </row>
    <row r="45" spans="1:5" ht="61.2">
      <c r="A45" s="39" t="s">
        <v>55</v>
      </c>
      <c r="E45" s="38" t="s">
        <v>169</v>
      </c>
    </row>
    <row r="46" spans="1:16" ht="12.6">
      <c r="A46" s="25" t="s">
        <v>47</v>
      </c>
      <c r="B46" s="29" t="s">
        <v>89</v>
      </c>
      <c r="C46" s="29" t="s">
        <v>170</v>
      </c>
      <c r="D46" s="25" t="s">
        <v>171</v>
      </c>
      <c r="E46" s="30" t="s">
        <v>172</v>
      </c>
      <c r="F46" s="31" t="s">
        <v>129</v>
      </c>
      <c r="G46" s="32">
        <v>787.6</v>
      </c>
      <c r="H46" s="33">
        <v>0</v>
      </c>
      <c r="I46" s="34">
        <f>ROUND(ROUND(H46,2)*ROUND(G46,3),2)</f>
      </c>
      <c r="J46" s="31" t="s">
        <v>52</v>
      </c>
      <c r="O46">
        <f>(I46*21)/100</f>
      </c>
      <c r="P46" t="s">
        <v>23</v>
      </c>
    </row>
    <row r="47" spans="1:5" ht="12.6">
      <c r="A47" s="35" t="s">
        <v>53</v>
      </c>
      <c r="E47" s="36" t="s">
        <v>173</v>
      </c>
    </row>
    <row r="48" spans="1:5" ht="20.4">
      <c r="A48" s="37" t="s">
        <v>55</v>
      </c>
      <c r="E48" s="38" t="s">
        <v>174</v>
      </c>
    </row>
    <row r="49" spans="1:18" ht="13.2" customHeight="1">
      <c r="A49" s="6" t="s">
        <v>45</v>
      </c>
      <c r="B49" s="6"/>
      <c r="C49" s="42" t="s">
        <v>72</v>
      </c>
      <c r="D49" s="6"/>
      <c r="E49" s="27" t="s">
        <v>175</v>
      </c>
      <c r="F49" s="6"/>
      <c r="G49" s="6"/>
      <c r="H49" s="6"/>
      <c r="I49" s="43">
        <f>0+Q49</f>
      </c>
      <c r="J49" s="6"/>
      <c r="O49">
        <f>0+R49</f>
      </c>
      <c r="Q49">
        <f>0+I50</f>
      </c>
      <c r="R49">
        <f>0+O50</f>
      </c>
    </row>
    <row r="50" spans="1:16" ht="12.6">
      <c r="A50" s="25" t="s">
        <v>47</v>
      </c>
      <c r="B50" s="29" t="s">
        <v>93</v>
      </c>
      <c r="C50" s="29" t="s">
        <v>176</v>
      </c>
      <c r="D50" s="25" t="s">
        <v>49</v>
      </c>
      <c r="E50" s="30" t="s">
        <v>177</v>
      </c>
      <c r="F50" s="31" t="s">
        <v>92</v>
      </c>
      <c r="G50" s="32">
        <v>1</v>
      </c>
      <c r="H50" s="33">
        <v>0</v>
      </c>
      <c r="I50" s="34">
        <f>ROUND(ROUND(H50,2)*ROUND(G50,3),2)</f>
      </c>
      <c r="J50" s="31" t="s">
        <v>52</v>
      </c>
      <c r="O50">
        <f>(I50*21)/100</f>
      </c>
      <c r="P50" t="s">
        <v>23</v>
      </c>
    </row>
    <row r="51" spans="1:5" ht="20.4">
      <c r="A51" s="35" t="s">
        <v>53</v>
      </c>
      <c r="E51" s="36" t="s">
        <v>178</v>
      </c>
    </row>
    <row r="52" spans="1:5" ht="12.6">
      <c r="A52" s="37" t="s">
        <v>55</v>
      </c>
      <c r="E52" s="38" t="s">
        <v>49</v>
      </c>
    </row>
    <row r="53" spans="1:18" ht="13.2" customHeight="1">
      <c r="A53" s="6" t="s">
        <v>45</v>
      </c>
      <c r="B53" s="6"/>
      <c r="C53" s="42" t="s">
        <v>40</v>
      </c>
      <c r="D53" s="6"/>
      <c r="E53" s="27" t="s">
        <v>179</v>
      </c>
      <c r="F53" s="6"/>
      <c r="G53" s="6"/>
      <c r="H53" s="6"/>
      <c r="I53" s="43">
        <f>0+Q53</f>
      </c>
      <c r="J53" s="6"/>
      <c r="O53">
        <f>0+R53</f>
      </c>
      <c r="Q53">
        <f>0+I54+I57+I60</f>
      </c>
      <c r="R53">
        <f>0+O54+O57+O60</f>
      </c>
    </row>
    <row r="54" spans="1:16" ht="12.6">
      <c r="A54" s="25" t="s">
        <v>47</v>
      </c>
      <c r="B54" s="29" t="s">
        <v>97</v>
      </c>
      <c r="C54" s="29" t="s">
        <v>180</v>
      </c>
      <c r="D54" s="25" t="s">
        <v>171</v>
      </c>
      <c r="E54" s="30" t="s">
        <v>181</v>
      </c>
      <c r="F54" s="31" t="s">
        <v>168</v>
      </c>
      <c r="G54" s="32">
        <v>933</v>
      </c>
      <c r="H54" s="33">
        <v>0</v>
      </c>
      <c r="I54" s="34">
        <f>ROUND(ROUND(H54,2)*ROUND(G54,3),2)</f>
      </c>
      <c r="J54" s="31" t="s">
        <v>52</v>
      </c>
      <c r="O54">
        <f>(I54*21)/100</f>
      </c>
      <c r="P54" t="s">
        <v>23</v>
      </c>
    </row>
    <row r="55" spans="1:5" ht="12.6">
      <c r="A55" s="35" t="s">
        <v>53</v>
      </c>
      <c r="E55" s="36" t="s">
        <v>173</v>
      </c>
    </row>
    <row r="56" spans="1:5" ht="20.4">
      <c r="A56" s="39" t="s">
        <v>55</v>
      </c>
      <c r="E56" s="38" t="s">
        <v>182</v>
      </c>
    </row>
    <row r="57" spans="1:16" ht="12.6">
      <c r="A57" s="25" t="s">
        <v>47</v>
      </c>
      <c r="B57" s="29" t="s">
        <v>100</v>
      </c>
      <c r="C57" s="29" t="s">
        <v>183</v>
      </c>
      <c r="D57" s="25" t="s">
        <v>49</v>
      </c>
      <c r="E57" s="30" t="s">
        <v>184</v>
      </c>
      <c r="F57" s="31" t="s">
        <v>92</v>
      </c>
      <c r="G57" s="32">
        <v>19</v>
      </c>
      <c r="H57" s="33">
        <v>0</v>
      </c>
      <c r="I57" s="34">
        <f>ROUND(ROUND(H57,2)*ROUND(G57,3),2)</f>
      </c>
      <c r="J57" s="31" t="s">
        <v>52</v>
      </c>
      <c r="O57">
        <f>(I57*21)/100</f>
      </c>
      <c r="P57" t="s">
        <v>23</v>
      </c>
    </row>
    <row r="58" spans="1:5" ht="12.6">
      <c r="A58" s="35" t="s">
        <v>53</v>
      </c>
      <c r="E58" s="36" t="s">
        <v>185</v>
      </c>
    </row>
    <row r="59" spans="1:5" ht="12.6">
      <c r="A59" s="39" t="s">
        <v>55</v>
      </c>
      <c r="E59" s="38" t="s">
        <v>186</v>
      </c>
    </row>
    <row r="60" spans="1:16" ht="12.6">
      <c r="A60" s="25" t="s">
        <v>47</v>
      </c>
      <c r="B60" s="29" t="s">
        <v>105</v>
      </c>
      <c r="C60" s="29" t="s">
        <v>187</v>
      </c>
      <c r="D60" s="25" t="s">
        <v>49</v>
      </c>
      <c r="E60" s="30" t="s">
        <v>188</v>
      </c>
      <c r="F60" s="31" t="s">
        <v>92</v>
      </c>
      <c r="G60" s="32">
        <v>39</v>
      </c>
      <c r="H60" s="33">
        <v>0</v>
      </c>
      <c r="I60" s="34">
        <f>ROUND(ROUND(H60,2)*ROUND(G60,3),2)</f>
      </c>
      <c r="J60" s="31" t="s">
        <v>52</v>
      </c>
      <c r="O60">
        <f>(I60*21)/100</f>
      </c>
      <c r="P60" t="s">
        <v>23</v>
      </c>
    </row>
    <row r="61" spans="1:5" ht="12.6">
      <c r="A61" s="35" t="s">
        <v>53</v>
      </c>
      <c r="E61" s="36" t="s">
        <v>185</v>
      </c>
    </row>
    <row r="62" spans="1:5" ht="12.6">
      <c r="A62" s="37" t="s">
        <v>55</v>
      </c>
      <c r="E62" s="38" t="s">
        <v>189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0+O8+O18+O58+O71+O108+O112+O131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190</v>
      </c>
      <c r="I3" s="40">
        <f>0+I8+I18+I58+I71+I108+I112+I131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190</v>
      </c>
      <c r="D4" s="6"/>
      <c r="E4" s="18" t="s">
        <v>191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3.2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0+I9+I12+I15</f>
      </c>
      <c r="R8">
        <f>0+O9+O12+O15</f>
      </c>
    </row>
    <row r="9" spans="1:16" ht="12.6">
      <c r="A9" s="25" t="s">
        <v>47</v>
      </c>
      <c r="B9" s="29" t="s">
        <v>29</v>
      </c>
      <c r="C9" s="29" t="s">
        <v>126</v>
      </c>
      <c r="D9" s="25" t="s">
        <v>192</v>
      </c>
      <c r="E9" s="30" t="s">
        <v>193</v>
      </c>
      <c r="F9" s="31" t="s">
        <v>129</v>
      </c>
      <c r="G9" s="32">
        <v>4408.565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6">
      <c r="A10" s="35" t="s">
        <v>53</v>
      </c>
      <c r="E10" s="36" t="s">
        <v>49</v>
      </c>
    </row>
    <row r="11" spans="1:5" ht="40.8">
      <c r="A11" s="39" t="s">
        <v>55</v>
      </c>
      <c r="E11" s="38" t="s">
        <v>194</v>
      </c>
    </row>
    <row r="12" spans="1:16" ht="12.6">
      <c r="A12" s="25" t="s">
        <v>47</v>
      </c>
      <c r="B12" s="29" t="s">
        <v>23</v>
      </c>
      <c r="C12" s="29" t="s">
        <v>126</v>
      </c>
      <c r="D12" s="25" t="s">
        <v>131</v>
      </c>
      <c r="E12" s="30" t="s">
        <v>132</v>
      </c>
      <c r="F12" s="31" t="s">
        <v>129</v>
      </c>
      <c r="G12" s="32">
        <v>3.1</v>
      </c>
      <c r="H12" s="33">
        <v>0</v>
      </c>
      <c r="I12" s="34">
        <f>ROUND(ROUND(H12,2)*ROUND(G12,3),2)</f>
      </c>
      <c r="J12" s="31" t="s">
        <v>52</v>
      </c>
      <c r="O12">
        <f>(I12*21)/100</f>
      </c>
      <c r="P12" t="s">
        <v>23</v>
      </c>
    </row>
    <row r="13" spans="1:5" ht="12.6">
      <c r="A13" s="35" t="s">
        <v>53</v>
      </c>
      <c r="E13" s="36" t="s">
        <v>49</v>
      </c>
    </row>
    <row r="14" spans="1:5" ht="12.6">
      <c r="A14" s="39" t="s">
        <v>55</v>
      </c>
      <c r="E14" s="38" t="s">
        <v>195</v>
      </c>
    </row>
    <row r="15" spans="1:16" ht="12.6">
      <c r="A15" s="25" t="s">
        <v>47</v>
      </c>
      <c r="B15" s="29" t="s">
        <v>22</v>
      </c>
      <c r="C15" s="29" t="s">
        <v>196</v>
      </c>
      <c r="D15" s="25" t="s">
        <v>49</v>
      </c>
      <c r="E15" s="30" t="s">
        <v>197</v>
      </c>
      <c r="F15" s="31" t="s">
        <v>129</v>
      </c>
      <c r="G15" s="32">
        <v>919.07</v>
      </c>
      <c r="H15" s="33">
        <v>0</v>
      </c>
      <c r="I15" s="34">
        <f>ROUND(ROUND(H15,2)*ROUND(G15,3),2)</f>
      </c>
      <c r="J15" s="31" t="s">
        <v>52</v>
      </c>
      <c r="O15">
        <f>(I15*21)/100</f>
      </c>
      <c r="P15" t="s">
        <v>23</v>
      </c>
    </row>
    <row r="16" spans="1:5" ht="12.6">
      <c r="A16" s="35" t="s">
        <v>53</v>
      </c>
      <c r="E16" s="36" t="s">
        <v>49</v>
      </c>
    </row>
    <row r="17" spans="1:5" ht="12.6">
      <c r="A17" s="37" t="s">
        <v>55</v>
      </c>
      <c r="E17" s="38" t="s">
        <v>198</v>
      </c>
    </row>
    <row r="18" spans="1:18" ht="13.2" customHeight="1">
      <c r="A18" s="6" t="s">
        <v>45</v>
      </c>
      <c r="B18" s="6"/>
      <c r="C18" s="42" t="s">
        <v>29</v>
      </c>
      <c r="D18" s="6"/>
      <c r="E18" s="27" t="s">
        <v>140</v>
      </c>
      <c r="F18" s="6"/>
      <c r="G18" s="6"/>
      <c r="H18" s="6"/>
      <c r="I18" s="43">
        <f>0+Q18</f>
      </c>
      <c r="J18" s="6"/>
      <c r="O18">
        <f>0+R18</f>
      </c>
      <c r="Q18">
        <f>0+I19+I22+I25+I28+I31+I34+I37+I40+I43+I46+I49+I52+I55</f>
      </c>
      <c r="R18">
        <f>0+O19+O22+O25+O28+O31+O34+O37+O40+O43+O46+O49+O52+O55</f>
      </c>
    </row>
    <row r="19" spans="1:16" ht="12.6">
      <c r="A19" s="25" t="s">
        <v>47</v>
      </c>
      <c r="B19" s="29" t="s">
        <v>33</v>
      </c>
      <c r="C19" s="29" t="s">
        <v>199</v>
      </c>
      <c r="D19" s="25" t="s">
        <v>49</v>
      </c>
      <c r="E19" s="30" t="s">
        <v>200</v>
      </c>
      <c r="F19" s="31" t="s">
        <v>168</v>
      </c>
      <c r="G19" s="32">
        <v>996.5</v>
      </c>
      <c r="H19" s="33">
        <v>0</v>
      </c>
      <c r="I19" s="34">
        <f>ROUND(ROUND(H19,2)*ROUND(G19,3),2)</f>
      </c>
      <c r="J19" s="31" t="s">
        <v>52</v>
      </c>
      <c r="O19">
        <f>(I19*21)/100</f>
      </c>
      <c r="P19" t="s">
        <v>23</v>
      </c>
    </row>
    <row r="20" spans="1:5" ht="12.6">
      <c r="A20" s="35" t="s">
        <v>53</v>
      </c>
      <c r="E20" s="36" t="s">
        <v>201</v>
      </c>
    </row>
    <row r="21" spans="1:5" ht="20.4">
      <c r="A21" s="39" t="s">
        <v>55</v>
      </c>
      <c r="E21" s="38" t="s">
        <v>202</v>
      </c>
    </row>
    <row r="22" spans="1:16" ht="12.6">
      <c r="A22" s="25" t="s">
        <v>47</v>
      </c>
      <c r="B22" s="29" t="s">
        <v>35</v>
      </c>
      <c r="C22" s="29" t="s">
        <v>203</v>
      </c>
      <c r="D22" s="25" t="s">
        <v>204</v>
      </c>
      <c r="E22" s="30" t="s">
        <v>205</v>
      </c>
      <c r="F22" s="31" t="s">
        <v>129</v>
      </c>
      <c r="G22" s="32">
        <v>4401.815</v>
      </c>
      <c r="H22" s="33">
        <v>0</v>
      </c>
      <c r="I22" s="34">
        <f>ROUND(ROUND(H22,2)*ROUND(G22,3),2)</f>
      </c>
      <c r="J22" s="31" t="s">
        <v>52</v>
      </c>
      <c r="O22">
        <f>(I22*21)/100</f>
      </c>
      <c r="P22" t="s">
        <v>23</v>
      </c>
    </row>
    <row r="23" spans="1:5" ht="12.6">
      <c r="A23" s="35" t="s">
        <v>53</v>
      </c>
      <c r="E23" s="36" t="s">
        <v>206</v>
      </c>
    </row>
    <row r="24" spans="1:5" ht="30.6">
      <c r="A24" s="39" t="s">
        <v>55</v>
      </c>
      <c r="E24" s="38" t="s">
        <v>207</v>
      </c>
    </row>
    <row r="25" spans="1:16" ht="12.6">
      <c r="A25" s="25" t="s">
        <v>47</v>
      </c>
      <c r="B25" s="29" t="s">
        <v>37</v>
      </c>
      <c r="C25" s="29" t="s">
        <v>208</v>
      </c>
      <c r="D25" s="25" t="s">
        <v>209</v>
      </c>
      <c r="E25" s="30" t="s">
        <v>210</v>
      </c>
      <c r="F25" s="31" t="s">
        <v>129</v>
      </c>
      <c r="G25" s="32">
        <v>919.07</v>
      </c>
      <c r="H25" s="33">
        <v>0</v>
      </c>
      <c r="I25" s="34">
        <f>ROUND(ROUND(H25,2)*ROUND(G25,3),2)</f>
      </c>
      <c r="J25" s="31" t="s">
        <v>52</v>
      </c>
      <c r="O25">
        <f>(I25*21)/100</f>
      </c>
      <c r="P25" t="s">
        <v>23</v>
      </c>
    </row>
    <row r="26" spans="1:5" ht="12.6">
      <c r="A26" s="35" t="s">
        <v>53</v>
      </c>
      <c r="E26" s="36" t="s">
        <v>211</v>
      </c>
    </row>
    <row r="27" spans="1:5" ht="51">
      <c r="A27" s="39" t="s">
        <v>55</v>
      </c>
      <c r="E27" s="38" t="s">
        <v>212</v>
      </c>
    </row>
    <row r="28" spans="1:16" ht="12.6">
      <c r="A28" s="25" t="s">
        <v>47</v>
      </c>
      <c r="B28" s="29" t="s">
        <v>72</v>
      </c>
      <c r="C28" s="29" t="s">
        <v>213</v>
      </c>
      <c r="D28" s="25" t="s">
        <v>204</v>
      </c>
      <c r="E28" s="30" t="s">
        <v>214</v>
      </c>
      <c r="F28" s="31" t="s">
        <v>129</v>
      </c>
      <c r="G28" s="32">
        <v>6.75</v>
      </c>
      <c r="H28" s="33">
        <v>0</v>
      </c>
      <c r="I28" s="34">
        <f>ROUND(ROUND(H28,2)*ROUND(G28,3),2)</f>
      </c>
      <c r="J28" s="31" t="s">
        <v>52</v>
      </c>
      <c r="O28">
        <f>(I28*21)/100</f>
      </c>
      <c r="P28" t="s">
        <v>23</v>
      </c>
    </row>
    <row r="29" spans="1:5" ht="20.4">
      <c r="A29" s="35" t="s">
        <v>53</v>
      </c>
      <c r="E29" s="36" t="s">
        <v>215</v>
      </c>
    </row>
    <row r="30" spans="1:5" ht="20.4">
      <c r="A30" s="39" t="s">
        <v>55</v>
      </c>
      <c r="E30" s="38" t="s">
        <v>216</v>
      </c>
    </row>
    <row r="31" spans="1:16" ht="12.6">
      <c r="A31" s="25" t="s">
        <v>47</v>
      </c>
      <c r="B31" s="29" t="s">
        <v>75</v>
      </c>
      <c r="C31" s="29" t="s">
        <v>217</v>
      </c>
      <c r="D31" s="25" t="s">
        <v>49</v>
      </c>
      <c r="E31" s="30" t="s">
        <v>218</v>
      </c>
      <c r="F31" s="31" t="s">
        <v>92</v>
      </c>
      <c r="G31" s="32">
        <v>1</v>
      </c>
      <c r="H31" s="33">
        <v>0</v>
      </c>
      <c r="I31" s="34">
        <f>ROUND(ROUND(H31,2)*ROUND(G31,3),2)</f>
      </c>
      <c r="J31" s="31" t="s">
        <v>52</v>
      </c>
      <c r="O31">
        <f>(I31*21)/100</f>
      </c>
      <c r="P31" t="s">
        <v>23</v>
      </c>
    </row>
    <row r="32" spans="1:5" ht="20.4">
      <c r="A32" s="35" t="s">
        <v>53</v>
      </c>
      <c r="E32" s="36" t="s">
        <v>219</v>
      </c>
    </row>
    <row r="33" spans="1:5" ht="12.6">
      <c r="A33" s="39" t="s">
        <v>55</v>
      </c>
      <c r="E33" s="38" t="s">
        <v>56</v>
      </c>
    </row>
    <row r="34" spans="1:16" ht="12.6">
      <c r="A34" s="25" t="s">
        <v>47</v>
      </c>
      <c r="B34" s="29" t="s">
        <v>40</v>
      </c>
      <c r="C34" s="29" t="s">
        <v>220</v>
      </c>
      <c r="D34" s="25" t="s">
        <v>49</v>
      </c>
      <c r="E34" s="30" t="s">
        <v>221</v>
      </c>
      <c r="F34" s="31" t="s">
        <v>168</v>
      </c>
      <c r="G34" s="32">
        <v>184</v>
      </c>
      <c r="H34" s="33">
        <v>0</v>
      </c>
      <c r="I34" s="34">
        <f>ROUND(ROUND(H34,2)*ROUND(G34,3),2)</f>
      </c>
      <c r="J34" s="31" t="s">
        <v>52</v>
      </c>
      <c r="O34">
        <f>(I34*21)/100</f>
      </c>
      <c r="P34" t="s">
        <v>23</v>
      </c>
    </row>
    <row r="35" spans="1:5" ht="12.6">
      <c r="A35" s="35" t="s">
        <v>53</v>
      </c>
      <c r="E35" s="36" t="s">
        <v>222</v>
      </c>
    </row>
    <row r="36" spans="1:5" ht="20.4">
      <c r="A36" s="39" t="s">
        <v>55</v>
      </c>
      <c r="E36" s="38" t="s">
        <v>223</v>
      </c>
    </row>
    <row r="37" spans="1:16" ht="12.6">
      <c r="A37" s="25" t="s">
        <v>47</v>
      </c>
      <c r="B37" s="29" t="s">
        <v>42</v>
      </c>
      <c r="C37" s="29" t="s">
        <v>224</v>
      </c>
      <c r="D37" s="25" t="s">
        <v>204</v>
      </c>
      <c r="E37" s="30" t="s">
        <v>225</v>
      </c>
      <c r="F37" s="31" t="s">
        <v>129</v>
      </c>
      <c r="G37" s="32">
        <v>4401.815</v>
      </c>
      <c r="H37" s="33">
        <v>0</v>
      </c>
      <c r="I37" s="34">
        <f>ROUND(ROUND(H37,2)*ROUND(G37,3),2)</f>
      </c>
      <c r="J37" s="31" t="s">
        <v>52</v>
      </c>
      <c r="O37">
        <f>(I37*21)/100</f>
      </c>
      <c r="P37" t="s">
        <v>23</v>
      </c>
    </row>
    <row r="38" spans="1:5" ht="12.6">
      <c r="A38" s="35" t="s">
        <v>53</v>
      </c>
      <c r="E38" s="36" t="s">
        <v>226</v>
      </c>
    </row>
    <row r="39" spans="1:5" ht="12.6">
      <c r="A39" s="39" t="s">
        <v>55</v>
      </c>
      <c r="E39" s="38" t="s">
        <v>227</v>
      </c>
    </row>
    <row r="40" spans="1:16" ht="12.6">
      <c r="A40" s="25" t="s">
        <v>47</v>
      </c>
      <c r="B40" s="29" t="s">
        <v>44</v>
      </c>
      <c r="C40" s="29" t="s">
        <v>228</v>
      </c>
      <c r="D40" s="25" t="s">
        <v>229</v>
      </c>
      <c r="E40" s="30" t="s">
        <v>230</v>
      </c>
      <c r="F40" s="31" t="s">
        <v>129</v>
      </c>
      <c r="G40" s="32">
        <v>2834.175</v>
      </c>
      <c r="H40" s="33">
        <v>0</v>
      </c>
      <c r="I40" s="34">
        <f>ROUND(ROUND(H40,2)*ROUND(G40,3),2)</f>
      </c>
      <c r="J40" s="31" t="s">
        <v>52</v>
      </c>
      <c r="O40">
        <f>(I40*21)/100</f>
      </c>
      <c r="P40" t="s">
        <v>23</v>
      </c>
    </row>
    <row r="41" spans="1:5" ht="20.4">
      <c r="A41" s="35" t="s">
        <v>53</v>
      </c>
      <c r="E41" s="36" t="s">
        <v>231</v>
      </c>
    </row>
    <row r="42" spans="1:5" ht="20.4">
      <c r="A42" s="39" t="s">
        <v>55</v>
      </c>
      <c r="E42" s="38" t="s">
        <v>232</v>
      </c>
    </row>
    <row r="43" spans="1:16" ht="12.6">
      <c r="A43" s="25" t="s">
        <v>47</v>
      </c>
      <c r="B43" s="29" t="s">
        <v>86</v>
      </c>
      <c r="C43" s="29" t="s">
        <v>228</v>
      </c>
      <c r="D43" s="25" t="s">
        <v>209</v>
      </c>
      <c r="E43" s="30" t="s">
        <v>230</v>
      </c>
      <c r="F43" s="31" t="s">
        <v>129</v>
      </c>
      <c r="G43" s="32">
        <v>393.456</v>
      </c>
      <c r="H43" s="33">
        <v>0</v>
      </c>
      <c r="I43" s="34">
        <f>ROUND(ROUND(H43,2)*ROUND(G43,3),2)</f>
      </c>
      <c r="J43" s="31" t="s">
        <v>52</v>
      </c>
      <c r="O43">
        <f>(I43*21)/100</f>
      </c>
      <c r="P43" t="s">
        <v>23</v>
      </c>
    </row>
    <row r="44" spans="1:5" ht="12.6">
      <c r="A44" s="35" t="s">
        <v>53</v>
      </c>
      <c r="E44" s="36" t="s">
        <v>233</v>
      </c>
    </row>
    <row r="45" spans="1:5" ht="30.6">
      <c r="A45" s="39" t="s">
        <v>55</v>
      </c>
      <c r="E45" s="38" t="s">
        <v>234</v>
      </c>
    </row>
    <row r="46" spans="1:16" ht="12.6">
      <c r="A46" s="25" t="s">
        <v>47</v>
      </c>
      <c r="B46" s="29" t="s">
        <v>89</v>
      </c>
      <c r="C46" s="29" t="s">
        <v>235</v>
      </c>
      <c r="D46" s="25" t="s">
        <v>49</v>
      </c>
      <c r="E46" s="30" t="s">
        <v>236</v>
      </c>
      <c r="F46" s="31" t="s">
        <v>129</v>
      </c>
      <c r="G46" s="32">
        <v>5990.76</v>
      </c>
      <c r="H46" s="33">
        <v>0</v>
      </c>
      <c r="I46" s="34">
        <f>ROUND(ROUND(H46,2)*ROUND(G46,3),2)</f>
      </c>
      <c r="J46" s="31" t="s">
        <v>52</v>
      </c>
      <c r="O46">
        <f>(I46*21)/100</f>
      </c>
      <c r="P46" t="s">
        <v>23</v>
      </c>
    </row>
    <row r="47" spans="1:5" ht="12.6">
      <c r="A47" s="35" t="s">
        <v>53</v>
      </c>
      <c r="E47" s="36" t="s">
        <v>237</v>
      </c>
    </row>
    <row r="48" spans="1:5" ht="20.4">
      <c r="A48" s="39" t="s">
        <v>55</v>
      </c>
      <c r="E48" s="38" t="s">
        <v>238</v>
      </c>
    </row>
    <row r="49" spans="1:16" ht="12.6">
      <c r="A49" s="25" t="s">
        <v>47</v>
      </c>
      <c r="B49" s="29" t="s">
        <v>93</v>
      </c>
      <c r="C49" s="29" t="s">
        <v>239</v>
      </c>
      <c r="D49" s="25" t="s">
        <v>209</v>
      </c>
      <c r="E49" s="30" t="s">
        <v>240</v>
      </c>
      <c r="F49" s="31" t="s">
        <v>143</v>
      </c>
      <c r="G49" s="32">
        <v>1525.44</v>
      </c>
      <c r="H49" s="33">
        <v>0</v>
      </c>
      <c r="I49" s="34">
        <f>ROUND(ROUND(H49,2)*ROUND(G49,3),2)</f>
      </c>
      <c r="J49" s="31" t="s">
        <v>52</v>
      </c>
      <c r="O49">
        <f>(I49*21)/100</f>
      </c>
      <c r="P49" t="s">
        <v>23</v>
      </c>
    </row>
    <row r="50" spans="1:5" ht="12.6">
      <c r="A50" s="35" t="s">
        <v>53</v>
      </c>
      <c r="E50" s="36" t="s">
        <v>241</v>
      </c>
    </row>
    <row r="51" spans="1:5" ht="20.4">
      <c r="A51" s="39" t="s">
        <v>55</v>
      </c>
      <c r="E51" s="38" t="s">
        <v>242</v>
      </c>
    </row>
    <row r="52" spans="1:16" ht="12.6">
      <c r="A52" s="25" t="s">
        <v>47</v>
      </c>
      <c r="B52" s="29" t="s">
        <v>97</v>
      </c>
      <c r="C52" s="29" t="s">
        <v>243</v>
      </c>
      <c r="D52" s="25" t="s">
        <v>209</v>
      </c>
      <c r="E52" s="30" t="s">
        <v>244</v>
      </c>
      <c r="F52" s="31" t="s">
        <v>143</v>
      </c>
      <c r="G52" s="32">
        <v>1311.52</v>
      </c>
      <c r="H52" s="33">
        <v>0</v>
      </c>
      <c r="I52" s="34">
        <f>ROUND(ROUND(H52,2)*ROUND(G52,3),2)</f>
      </c>
      <c r="J52" s="31" t="s">
        <v>52</v>
      </c>
      <c r="O52">
        <f>(I52*21)/100</f>
      </c>
      <c r="P52" t="s">
        <v>23</v>
      </c>
    </row>
    <row r="53" spans="1:5" ht="12.6">
      <c r="A53" s="35" t="s">
        <v>53</v>
      </c>
      <c r="E53" s="36" t="s">
        <v>245</v>
      </c>
    </row>
    <row r="54" spans="1:5" ht="30.6">
      <c r="A54" s="39" t="s">
        <v>55</v>
      </c>
      <c r="E54" s="38" t="s">
        <v>246</v>
      </c>
    </row>
    <row r="55" spans="1:16" ht="12.6">
      <c r="A55" s="25" t="s">
        <v>47</v>
      </c>
      <c r="B55" s="29" t="s">
        <v>100</v>
      </c>
      <c r="C55" s="29" t="s">
        <v>247</v>
      </c>
      <c r="D55" s="25" t="s">
        <v>209</v>
      </c>
      <c r="E55" s="30" t="s">
        <v>248</v>
      </c>
      <c r="F55" s="31" t="s">
        <v>143</v>
      </c>
      <c r="G55" s="32">
        <v>2853</v>
      </c>
      <c r="H55" s="33">
        <v>0</v>
      </c>
      <c r="I55" s="34">
        <f>ROUND(ROUND(H55,2)*ROUND(G55,3),2)</f>
      </c>
      <c r="J55" s="31" t="s">
        <v>52</v>
      </c>
      <c r="O55">
        <f>(I55*21)/100</f>
      </c>
      <c r="P55" t="s">
        <v>23</v>
      </c>
    </row>
    <row r="56" spans="1:5" ht="12.6">
      <c r="A56" s="35" t="s">
        <v>53</v>
      </c>
      <c r="E56" s="36" t="s">
        <v>249</v>
      </c>
    </row>
    <row r="57" spans="1:5" ht="20.4">
      <c r="A57" s="37" t="s">
        <v>55</v>
      </c>
      <c r="E57" s="38" t="s">
        <v>250</v>
      </c>
    </row>
    <row r="58" spans="1:18" ht="13.2" customHeight="1">
      <c r="A58" s="6" t="s">
        <v>45</v>
      </c>
      <c r="B58" s="6"/>
      <c r="C58" s="42" t="s">
        <v>23</v>
      </c>
      <c r="D58" s="6"/>
      <c r="E58" s="27" t="s">
        <v>251</v>
      </c>
      <c r="F58" s="6"/>
      <c r="G58" s="6"/>
      <c r="H58" s="6"/>
      <c r="I58" s="43">
        <f>0+Q58</f>
      </c>
      <c r="J58" s="6"/>
      <c r="O58">
        <f>0+R58</f>
      </c>
      <c r="Q58">
        <f>0+I59+I62+I65+I68</f>
      </c>
      <c r="R58">
        <f>0+O59+O62+O65+O68</f>
      </c>
    </row>
    <row r="59" spans="1:16" ht="12.6">
      <c r="A59" s="25" t="s">
        <v>47</v>
      </c>
      <c r="B59" s="29" t="s">
        <v>105</v>
      </c>
      <c r="C59" s="29" t="s">
        <v>252</v>
      </c>
      <c r="D59" s="25" t="s">
        <v>49</v>
      </c>
      <c r="E59" s="30" t="s">
        <v>253</v>
      </c>
      <c r="F59" s="31" t="s">
        <v>168</v>
      </c>
      <c r="G59" s="32">
        <v>449</v>
      </c>
      <c r="H59" s="33">
        <v>0</v>
      </c>
      <c r="I59" s="34">
        <f>ROUND(ROUND(H59,2)*ROUND(G59,3),2)</f>
      </c>
      <c r="J59" s="31" t="s">
        <v>52</v>
      </c>
      <c r="O59">
        <f>(I59*21)/100</f>
      </c>
      <c r="P59" t="s">
        <v>23</v>
      </c>
    </row>
    <row r="60" spans="1:5" ht="30.6">
      <c r="A60" s="35" t="s">
        <v>53</v>
      </c>
      <c r="E60" s="36" t="s">
        <v>254</v>
      </c>
    </row>
    <row r="61" spans="1:5" ht="20.4">
      <c r="A61" s="39" t="s">
        <v>55</v>
      </c>
      <c r="E61" s="38" t="s">
        <v>255</v>
      </c>
    </row>
    <row r="62" spans="1:16" ht="12.6">
      <c r="A62" s="25" t="s">
        <v>47</v>
      </c>
      <c r="B62" s="29" t="s">
        <v>108</v>
      </c>
      <c r="C62" s="29" t="s">
        <v>256</v>
      </c>
      <c r="D62" s="25" t="s">
        <v>49</v>
      </c>
      <c r="E62" s="30" t="s">
        <v>257</v>
      </c>
      <c r="F62" s="31" t="s">
        <v>143</v>
      </c>
      <c r="G62" s="32">
        <v>196.592</v>
      </c>
      <c r="H62" s="33">
        <v>0</v>
      </c>
      <c r="I62" s="34">
        <f>ROUND(ROUND(H62,2)*ROUND(G62,3),2)</f>
      </c>
      <c r="J62" s="31" t="s">
        <v>52</v>
      </c>
      <c r="O62">
        <f>(I62*21)/100</f>
      </c>
      <c r="P62" t="s">
        <v>23</v>
      </c>
    </row>
    <row r="63" spans="1:5" ht="12.6">
      <c r="A63" s="35" t="s">
        <v>53</v>
      </c>
      <c r="E63" s="36" t="s">
        <v>258</v>
      </c>
    </row>
    <row r="64" spans="1:5" ht="30.6">
      <c r="A64" s="39" t="s">
        <v>55</v>
      </c>
      <c r="E64" s="38" t="s">
        <v>259</v>
      </c>
    </row>
    <row r="65" spans="1:16" ht="12.6">
      <c r="A65" s="25" t="s">
        <v>47</v>
      </c>
      <c r="B65" s="29" t="s">
        <v>111</v>
      </c>
      <c r="C65" s="29" t="s">
        <v>260</v>
      </c>
      <c r="D65" s="25" t="s">
        <v>49</v>
      </c>
      <c r="E65" s="30" t="s">
        <v>261</v>
      </c>
      <c r="F65" s="31" t="s">
        <v>129</v>
      </c>
      <c r="G65" s="32">
        <v>167</v>
      </c>
      <c r="H65" s="33">
        <v>0</v>
      </c>
      <c r="I65" s="34">
        <f>ROUND(ROUND(H65,2)*ROUND(G65,3),2)</f>
      </c>
      <c r="J65" s="31" t="s">
        <v>52</v>
      </c>
      <c r="O65">
        <f>(I65*21)/100</f>
      </c>
      <c r="P65" t="s">
        <v>23</v>
      </c>
    </row>
    <row r="66" spans="1:5" ht="30.6">
      <c r="A66" s="35" t="s">
        <v>53</v>
      </c>
      <c r="E66" s="36" t="s">
        <v>262</v>
      </c>
    </row>
    <row r="67" spans="1:5" ht="20.4">
      <c r="A67" s="39" t="s">
        <v>55</v>
      </c>
      <c r="E67" s="38" t="s">
        <v>263</v>
      </c>
    </row>
    <row r="68" spans="1:16" ht="12.6">
      <c r="A68" s="25" t="s">
        <v>47</v>
      </c>
      <c r="B68" s="29" t="s">
        <v>114</v>
      </c>
      <c r="C68" s="29" t="s">
        <v>264</v>
      </c>
      <c r="D68" s="25" t="s">
        <v>49</v>
      </c>
      <c r="E68" s="30" t="s">
        <v>265</v>
      </c>
      <c r="F68" s="31" t="s">
        <v>143</v>
      </c>
      <c r="G68" s="32">
        <v>3618</v>
      </c>
      <c r="H68" s="33">
        <v>0</v>
      </c>
      <c r="I68" s="34">
        <f>ROUND(ROUND(H68,2)*ROUND(G68,3),2)</f>
      </c>
      <c r="J68" s="31" t="s">
        <v>52</v>
      </c>
      <c r="O68">
        <f>(I68*21)/100</f>
      </c>
      <c r="P68" t="s">
        <v>23</v>
      </c>
    </row>
    <row r="69" spans="1:5" ht="20.4">
      <c r="A69" s="35" t="s">
        <v>53</v>
      </c>
      <c r="E69" s="36" t="s">
        <v>266</v>
      </c>
    </row>
    <row r="70" spans="1:5" ht="30.6">
      <c r="A70" s="37" t="s">
        <v>55</v>
      </c>
      <c r="E70" s="38" t="s">
        <v>267</v>
      </c>
    </row>
    <row r="71" spans="1:18" ht="13.2" customHeight="1">
      <c r="A71" s="6" t="s">
        <v>45</v>
      </c>
      <c r="B71" s="6"/>
      <c r="C71" s="42" t="s">
        <v>35</v>
      </c>
      <c r="D71" s="6"/>
      <c r="E71" s="27" t="s">
        <v>268</v>
      </c>
      <c r="F71" s="6"/>
      <c r="G71" s="6"/>
      <c r="H71" s="6"/>
      <c r="I71" s="43">
        <f>0+Q71</f>
      </c>
      <c r="J71" s="6"/>
      <c r="O71">
        <f>0+R71</f>
      </c>
      <c r="Q71">
        <f>0+I72+I75+I78+I81+I84+I87+I90+I93+I96+I99+I102+I105</f>
      </c>
      <c r="R71">
        <f>0+O72+O75+O78+O81+O84+O87+O90+O93+O96+O99+O102+O105</f>
      </c>
    </row>
    <row r="72" spans="1:16" ht="12.6">
      <c r="A72" s="25" t="s">
        <v>47</v>
      </c>
      <c r="B72" s="29" t="s">
        <v>118</v>
      </c>
      <c r="C72" s="29" t="s">
        <v>269</v>
      </c>
      <c r="D72" s="25" t="s">
        <v>49</v>
      </c>
      <c r="E72" s="30" t="s">
        <v>270</v>
      </c>
      <c r="F72" s="31" t="s">
        <v>129</v>
      </c>
      <c r="G72" s="32">
        <v>108.695</v>
      </c>
      <c r="H72" s="33">
        <v>0</v>
      </c>
      <c r="I72" s="34">
        <f>ROUND(ROUND(H72,2)*ROUND(G72,3),2)</f>
      </c>
      <c r="J72" s="31" t="s">
        <v>52</v>
      </c>
      <c r="O72">
        <f>(I72*21)/100</f>
      </c>
      <c r="P72" t="s">
        <v>23</v>
      </c>
    </row>
    <row r="73" spans="1:5" ht="20.4">
      <c r="A73" s="35" t="s">
        <v>53</v>
      </c>
      <c r="E73" s="36" t="s">
        <v>271</v>
      </c>
    </row>
    <row r="74" spans="1:5" ht="20.4">
      <c r="A74" s="39" t="s">
        <v>55</v>
      </c>
      <c r="E74" s="38" t="s">
        <v>272</v>
      </c>
    </row>
    <row r="75" spans="1:16" ht="12.6">
      <c r="A75" s="25" t="s">
        <v>47</v>
      </c>
      <c r="B75" s="29" t="s">
        <v>121</v>
      </c>
      <c r="C75" s="29" t="s">
        <v>273</v>
      </c>
      <c r="D75" s="25" t="s">
        <v>49</v>
      </c>
      <c r="E75" s="30" t="s">
        <v>274</v>
      </c>
      <c r="F75" s="31" t="s">
        <v>129</v>
      </c>
      <c r="G75" s="32">
        <v>1872.715</v>
      </c>
      <c r="H75" s="33">
        <v>0</v>
      </c>
      <c r="I75" s="34">
        <f>ROUND(ROUND(H75,2)*ROUND(G75,3),2)</f>
      </c>
      <c r="J75" s="31" t="s">
        <v>52</v>
      </c>
      <c r="O75">
        <f>(I75*21)/100</f>
      </c>
      <c r="P75" t="s">
        <v>23</v>
      </c>
    </row>
    <row r="76" spans="1:5" ht="12.6">
      <c r="A76" s="35" t="s">
        <v>53</v>
      </c>
      <c r="E76" s="36" t="s">
        <v>275</v>
      </c>
    </row>
    <row r="77" spans="1:5" ht="173.4">
      <c r="A77" s="39" t="s">
        <v>55</v>
      </c>
      <c r="E77" s="38" t="s">
        <v>276</v>
      </c>
    </row>
    <row r="78" spans="1:16" ht="12.6">
      <c r="A78" s="25" t="s">
        <v>47</v>
      </c>
      <c r="B78" s="29" t="s">
        <v>277</v>
      </c>
      <c r="C78" s="29" t="s">
        <v>278</v>
      </c>
      <c r="D78" s="25" t="s">
        <v>49</v>
      </c>
      <c r="E78" s="30" t="s">
        <v>279</v>
      </c>
      <c r="F78" s="31" t="s">
        <v>143</v>
      </c>
      <c r="G78" s="32">
        <v>381</v>
      </c>
      <c r="H78" s="33">
        <v>0</v>
      </c>
      <c r="I78" s="34">
        <f>ROUND(ROUND(H78,2)*ROUND(G78,3),2)</f>
      </c>
      <c r="J78" s="31" t="s">
        <v>52</v>
      </c>
      <c r="O78">
        <f>(I78*21)/100</f>
      </c>
      <c r="P78" t="s">
        <v>23</v>
      </c>
    </row>
    <row r="79" spans="1:5" ht="12.6">
      <c r="A79" s="35" t="s">
        <v>53</v>
      </c>
      <c r="E79" s="36" t="s">
        <v>280</v>
      </c>
    </row>
    <row r="80" spans="1:5" ht="20.4">
      <c r="A80" s="39" t="s">
        <v>55</v>
      </c>
      <c r="E80" s="38" t="s">
        <v>281</v>
      </c>
    </row>
    <row r="81" spans="1:16" ht="12.6">
      <c r="A81" s="25" t="s">
        <v>47</v>
      </c>
      <c r="B81" s="29" t="s">
        <v>282</v>
      </c>
      <c r="C81" s="29" t="s">
        <v>283</v>
      </c>
      <c r="D81" s="25" t="s">
        <v>49</v>
      </c>
      <c r="E81" s="30" t="s">
        <v>284</v>
      </c>
      <c r="F81" s="31" t="s">
        <v>143</v>
      </c>
      <c r="G81" s="32">
        <v>3957.8</v>
      </c>
      <c r="H81" s="33">
        <v>0</v>
      </c>
      <c r="I81" s="34">
        <f>ROUND(ROUND(H81,2)*ROUND(G81,3),2)</f>
      </c>
      <c r="J81" s="31" t="s">
        <v>52</v>
      </c>
      <c r="O81">
        <f>(I81*21)/100</f>
      </c>
      <c r="P81" t="s">
        <v>23</v>
      </c>
    </row>
    <row r="82" spans="1:5" ht="12.6">
      <c r="A82" s="35" t="s">
        <v>53</v>
      </c>
      <c r="E82" s="36" t="s">
        <v>285</v>
      </c>
    </row>
    <row r="83" spans="1:5" ht="20.4">
      <c r="A83" s="39" t="s">
        <v>55</v>
      </c>
      <c r="E83" s="38" t="s">
        <v>286</v>
      </c>
    </row>
    <row r="84" spans="1:16" ht="12.6">
      <c r="A84" s="25" t="s">
        <v>47</v>
      </c>
      <c r="B84" s="29" t="s">
        <v>287</v>
      </c>
      <c r="C84" s="29" t="s">
        <v>288</v>
      </c>
      <c r="D84" s="25" t="s">
        <v>49</v>
      </c>
      <c r="E84" s="30" t="s">
        <v>289</v>
      </c>
      <c r="F84" s="31" t="s">
        <v>143</v>
      </c>
      <c r="G84" s="32">
        <v>8756.8</v>
      </c>
      <c r="H84" s="33">
        <v>0</v>
      </c>
      <c r="I84" s="34">
        <f>ROUND(ROUND(H84,2)*ROUND(G84,3),2)</f>
      </c>
      <c r="J84" s="31" t="s">
        <v>52</v>
      </c>
      <c r="O84">
        <f>(I84*21)/100</f>
      </c>
      <c r="P84" t="s">
        <v>23</v>
      </c>
    </row>
    <row r="85" spans="1:5" ht="12.6">
      <c r="A85" s="35" t="s">
        <v>53</v>
      </c>
      <c r="E85" s="36" t="s">
        <v>290</v>
      </c>
    </row>
    <row r="86" spans="1:5" ht="30.6">
      <c r="A86" s="39" t="s">
        <v>55</v>
      </c>
      <c r="E86" s="38" t="s">
        <v>291</v>
      </c>
    </row>
    <row r="87" spans="1:16" ht="12.6">
      <c r="A87" s="25" t="s">
        <v>47</v>
      </c>
      <c r="B87" s="29" t="s">
        <v>292</v>
      </c>
      <c r="C87" s="29" t="s">
        <v>293</v>
      </c>
      <c r="D87" s="25" t="s">
        <v>49</v>
      </c>
      <c r="E87" s="30" t="s">
        <v>294</v>
      </c>
      <c r="F87" s="31" t="s">
        <v>143</v>
      </c>
      <c r="G87" s="32">
        <v>224.1</v>
      </c>
      <c r="H87" s="33">
        <v>0</v>
      </c>
      <c r="I87" s="34">
        <f>ROUND(ROUND(H87,2)*ROUND(G87,3),2)</f>
      </c>
      <c r="J87" s="31" t="s">
        <v>52</v>
      </c>
      <c r="O87">
        <f>(I87*21)/100</f>
      </c>
      <c r="P87" t="s">
        <v>23</v>
      </c>
    </row>
    <row r="88" spans="1:5" ht="20.4">
      <c r="A88" s="35" t="s">
        <v>53</v>
      </c>
      <c r="E88" s="36" t="s">
        <v>295</v>
      </c>
    </row>
    <row r="89" spans="1:5" ht="20.4">
      <c r="A89" s="39" t="s">
        <v>55</v>
      </c>
      <c r="E89" s="38" t="s">
        <v>296</v>
      </c>
    </row>
    <row r="90" spans="1:16" ht="12.6">
      <c r="A90" s="25" t="s">
        <v>47</v>
      </c>
      <c r="B90" s="29" t="s">
        <v>297</v>
      </c>
      <c r="C90" s="29" t="s">
        <v>298</v>
      </c>
      <c r="D90" s="25" t="s">
        <v>49</v>
      </c>
      <c r="E90" s="30" t="s">
        <v>299</v>
      </c>
      <c r="F90" s="31" t="s">
        <v>143</v>
      </c>
      <c r="G90" s="32">
        <v>4210</v>
      </c>
      <c r="H90" s="33">
        <v>0</v>
      </c>
      <c r="I90" s="34">
        <f>ROUND(ROUND(H90,2)*ROUND(G90,3),2)</f>
      </c>
      <c r="J90" s="31" t="s">
        <v>52</v>
      </c>
      <c r="O90">
        <f>(I90*21)/100</f>
      </c>
      <c r="P90" t="s">
        <v>23</v>
      </c>
    </row>
    <row r="91" spans="1:5" ht="12.6">
      <c r="A91" s="35" t="s">
        <v>53</v>
      </c>
      <c r="E91" s="36" t="s">
        <v>300</v>
      </c>
    </row>
    <row r="92" spans="1:5" ht="20.4">
      <c r="A92" s="39" t="s">
        <v>55</v>
      </c>
      <c r="E92" s="38" t="s">
        <v>301</v>
      </c>
    </row>
    <row r="93" spans="1:16" ht="12.6">
      <c r="A93" s="25" t="s">
        <v>47</v>
      </c>
      <c r="B93" s="29" t="s">
        <v>302</v>
      </c>
      <c r="C93" s="29" t="s">
        <v>303</v>
      </c>
      <c r="D93" s="25" t="s">
        <v>49</v>
      </c>
      <c r="E93" s="30" t="s">
        <v>304</v>
      </c>
      <c r="F93" s="31" t="s">
        <v>143</v>
      </c>
      <c r="G93" s="32">
        <v>260.178</v>
      </c>
      <c r="H93" s="33">
        <v>0</v>
      </c>
      <c r="I93" s="34">
        <f>ROUND(ROUND(H93,2)*ROUND(G93,3),2)</f>
      </c>
      <c r="J93" s="31" t="s">
        <v>52</v>
      </c>
      <c r="O93">
        <f>(I93*21)/100</f>
      </c>
      <c r="P93" t="s">
        <v>23</v>
      </c>
    </row>
    <row r="94" spans="1:5" ht="12.6">
      <c r="A94" s="35" t="s">
        <v>53</v>
      </c>
      <c r="E94" s="36" t="s">
        <v>305</v>
      </c>
    </row>
    <row r="95" spans="1:5" ht="20.4">
      <c r="A95" s="39" t="s">
        <v>55</v>
      </c>
      <c r="E95" s="38" t="s">
        <v>306</v>
      </c>
    </row>
    <row r="96" spans="1:16" ht="12.6">
      <c r="A96" s="25" t="s">
        <v>47</v>
      </c>
      <c r="B96" s="29" t="s">
        <v>307</v>
      </c>
      <c r="C96" s="29" t="s">
        <v>308</v>
      </c>
      <c r="D96" s="25" t="s">
        <v>49</v>
      </c>
      <c r="E96" s="30" t="s">
        <v>309</v>
      </c>
      <c r="F96" s="31" t="s">
        <v>143</v>
      </c>
      <c r="G96" s="32">
        <v>340.011</v>
      </c>
      <c r="H96" s="33">
        <v>0</v>
      </c>
      <c r="I96" s="34">
        <f>ROUND(ROUND(H96,2)*ROUND(G96,3),2)</f>
      </c>
      <c r="J96" s="31" t="s">
        <v>52</v>
      </c>
      <c r="O96">
        <f>(I96*21)/100</f>
      </c>
      <c r="P96" t="s">
        <v>23</v>
      </c>
    </row>
    <row r="97" spans="1:5" ht="12.6">
      <c r="A97" s="35" t="s">
        <v>53</v>
      </c>
      <c r="E97" s="36" t="s">
        <v>310</v>
      </c>
    </row>
    <row r="98" spans="1:5" ht="20.4">
      <c r="A98" s="39" t="s">
        <v>55</v>
      </c>
      <c r="E98" s="38" t="s">
        <v>311</v>
      </c>
    </row>
    <row r="99" spans="1:16" ht="12.6">
      <c r="A99" s="25" t="s">
        <v>47</v>
      </c>
      <c r="B99" s="29" t="s">
        <v>312</v>
      </c>
      <c r="C99" s="29" t="s">
        <v>313</v>
      </c>
      <c r="D99" s="25" t="s">
        <v>49</v>
      </c>
      <c r="E99" s="30" t="s">
        <v>314</v>
      </c>
      <c r="F99" s="31" t="s">
        <v>143</v>
      </c>
      <c r="G99" s="32">
        <v>3957.8</v>
      </c>
      <c r="H99" s="33">
        <v>0</v>
      </c>
      <c r="I99" s="34">
        <f>ROUND(ROUND(H99,2)*ROUND(G99,3),2)</f>
      </c>
      <c r="J99" s="31" t="s">
        <v>52</v>
      </c>
      <c r="O99">
        <f>(I99*21)/100</f>
      </c>
      <c r="P99" t="s">
        <v>23</v>
      </c>
    </row>
    <row r="100" spans="1:5" ht="12.6">
      <c r="A100" s="35" t="s">
        <v>53</v>
      </c>
      <c r="E100" s="36" t="s">
        <v>315</v>
      </c>
    </row>
    <row r="101" spans="1:5" ht="20.4">
      <c r="A101" s="39" t="s">
        <v>55</v>
      </c>
      <c r="E101" s="38" t="s">
        <v>316</v>
      </c>
    </row>
    <row r="102" spans="1:16" ht="12.6">
      <c r="A102" s="25" t="s">
        <v>47</v>
      </c>
      <c r="B102" s="29" t="s">
        <v>317</v>
      </c>
      <c r="C102" s="29" t="s">
        <v>318</v>
      </c>
      <c r="D102" s="25" t="s">
        <v>49</v>
      </c>
      <c r="E102" s="30" t="s">
        <v>319</v>
      </c>
      <c r="F102" s="31" t="s">
        <v>143</v>
      </c>
      <c r="G102" s="32">
        <v>125</v>
      </c>
      <c r="H102" s="33">
        <v>0</v>
      </c>
      <c r="I102" s="34">
        <f>ROUND(ROUND(H102,2)*ROUND(G102,3),2)</f>
      </c>
      <c r="J102" s="31" t="s">
        <v>52</v>
      </c>
      <c r="O102">
        <f>(I102*21)/100</f>
      </c>
      <c r="P102" t="s">
        <v>23</v>
      </c>
    </row>
    <row r="103" spans="1:5" ht="20.4">
      <c r="A103" s="35" t="s">
        <v>53</v>
      </c>
      <c r="E103" s="36" t="s">
        <v>320</v>
      </c>
    </row>
    <row r="104" spans="1:5" ht="20.4">
      <c r="A104" s="39" t="s">
        <v>55</v>
      </c>
      <c r="E104" s="38" t="s">
        <v>321</v>
      </c>
    </row>
    <row r="105" spans="1:16" ht="12.6">
      <c r="A105" s="25" t="s">
        <v>47</v>
      </c>
      <c r="B105" s="29" t="s">
        <v>322</v>
      </c>
      <c r="C105" s="29" t="s">
        <v>323</v>
      </c>
      <c r="D105" s="25" t="s">
        <v>49</v>
      </c>
      <c r="E105" s="30" t="s">
        <v>324</v>
      </c>
      <c r="F105" s="31" t="s">
        <v>143</v>
      </c>
      <c r="G105" s="32">
        <v>334.5</v>
      </c>
      <c r="H105" s="33">
        <v>0</v>
      </c>
      <c r="I105" s="34">
        <f>ROUND(ROUND(H105,2)*ROUND(G105,3),2)</f>
      </c>
      <c r="J105" s="31" t="s">
        <v>52</v>
      </c>
      <c r="O105">
        <f>(I105*21)/100</f>
      </c>
      <c r="P105" t="s">
        <v>23</v>
      </c>
    </row>
    <row r="106" spans="1:5" ht="20.4">
      <c r="A106" s="35" t="s">
        <v>53</v>
      </c>
      <c r="E106" s="36" t="s">
        <v>325</v>
      </c>
    </row>
    <row r="107" spans="1:5" ht="20.4">
      <c r="A107" s="37" t="s">
        <v>55</v>
      </c>
      <c r="E107" s="38" t="s">
        <v>326</v>
      </c>
    </row>
    <row r="108" spans="1:18" ht="13.2" customHeight="1">
      <c r="A108" s="6" t="s">
        <v>45</v>
      </c>
      <c r="B108" s="6"/>
      <c r="C108" s="42" t="s">
        <v>37</v>
      </c>
      <c r="D108" s="6"/>
      <c r="E108" s="27" t="s">
        <v>327</v>
      </c>
      <c r="F108" s="6"/>
      <c r="G108" s="6"/>
      <c r="H108" s="6"/>
      <c r="I108" s="43">
        <f>0+Q108</f>
      </c>
      <c r="J108" s="6"/>
      <c r="O108">
        <f>0+R108</f>
      </c>
      <c r="Q108">
        <f>0+I109</f>
      </c>
      <c r="R108">
        <f>0+O109</f>
      </c>
    </row>
    <row r="109" spans="1:16" ht="12.6">
      <c r="A109" s="25" t="s">
        <v>47</v>
      </c>
      <c r="B109" s="29" t="s">
        <v>328</v>
      </c>
      <c r="C109" s="29" t="s">
        <v>329</v>
      </c>
      <c r="D109" s="25" t="s">
        <v>49</v>
      </c>
      <c r="E109" s="30" t="s">
        <v>330</v>
      </c>
      <c r="F109" s="31" t="s">
        <v>143</v>
      </c>
      <c r="G109" s="32">
        <v>22.5</v>
      </c>
      <c r="H109" s="33">
        <v>0</v>
      </c>
      <c r="I109" s="34">
        <f>ROUND(ROUND(H109,2)*ROUND(G109,3),2)</f>
      </c>
      <c r="J109" s="31" t="s">
        <v>52</v>
      </c>
      <c r="O109">
        <f>(I109*21)/100</f>
      </c>
      <c r="P109" t="s">
        <v>23</v>
      </c>
    </row>
    <row r="110" spans="1:5" ht="20.4">
      <c r="A110" s="35" t="s">
        <v>53</v>
      </c>
      <c r="E110" s="36" t="s">
        <v>331</v>
      </c>
    </row>
    <row r="111" spans="1:5" ht="20.4">
      <c r="A111" s="37" t="s">
        <v>55</v>
      </c>
      <c r="E111" s="38" t="s">
        <v>332</v>
      </c>
    </row>
    <row r="112" spans="1:18" ht="13.2" customHeight="1">
      <c r="A112" s="6" t="s">
        <v>45</v>
      </c>
      <c r="B112" s="6"/>
      <c r="C112" s="42" t="s">
        <v>75</v>
      </c>
      <c r="D112" s="6"/>
      <c r="E112" s="27" t="s">
        <v>333</v>
      </c>
      <c r="F112" s="6"/>
      <c r="G112" s="6"/>
      <c r="H112" s="6"/>
      <c r="I112" s="43">
        <f>0+Q112</f>
      </c>
      <c r="J112" s="6"/>
      <c r="O112">
        <f>0+R112</f>
      </c>
      <c r="Q112">
        <f>0+I113+I116+I119+I122+I125+I128</f>
      </c>
      <c r="R112">
        <f>0+O113+O116+O119+O122+O125+O128</f>
      </c>
    </row>
    <row r="113" spans="1:16" ht="12.6">
      <c r="A113" s="25" t="s">
        <v>47</v>
      </c>
      <c r="B113" s="29" t="s">
        <v>334</v>
      </c>
      <c r="C113" s="29" t="s">
        <v>335</v>
      </c>
      <c r="D113" s="25" t="s">
        <v>49</v>
      </c>
      <c r="E113" s="30" t="s">
        <v>336</v>
      </c>
      <c r="F113" s="31" t="s">
        <v>92</v>
      </c>
      <c r="G113" s="32">
        <v>1</v>
      </c>
      <c r="H113" s="33">
        <v>0</v>
      </c>
      <c r="I113" s="34">
        <f>ROUND(ROUND(H113,2)*ROUND(G113,3),2)</f>
      </c>
      <c r="J113" s="31" t="s">
        <v>52</v>
      </c>
      <c r="O113">
        <f>(I113*21)/100</f>
      </c>
      <c r="P113" t="s">
        <v>23</v>
      </c>
    </row>
    <row r="114" spans="1:5" ht="12.6">
      <c r="A114" s="35" t="s">
        <v>53</v>
      </c>
      <c r="E114" s="36" t="s">
        <v>337</v>
      </c>
    </row>
    <row r="115" spans="1:5" ht="12.6">
      <c r="A115" s="39" t="s">
        <v>55</v>
      </c>
      <c r="E115" s="38" t="s">
        <v>56</v>
      </c>
    </row>
    <row r="116" spans="1:16" ht="12.6">
      <c r="A116" s="25" t="s">
        <v>47</v>
      </c>
      <c r="B116" s="29" t="s">
        <v>338</v>
      </c>
      <c r="C116" s="29" t="s">
        <v>339</v>
      </c>
      <c r="D116" s="25" t="s">
        <v>49</v>
      </c>
      <c r="E116" s="30" t="s">
        <v>340</v>
      </c>
      <c r="F116" s="31" t="s">
        <v>92</v>
      </c>
      <c r="G116" s="32">
        <v>5</v>
      </c>
      <c r="H116" s="33">
        <v>0</v>
      </c>
      <c r="I116" s="34">
        <f>ROUND(ROUND(H116,2)*ROUND(G116,3),2)</f>
      </c>
      <c r="J116" s="31" t="s">
        <v>52</v>
      </c>
      <c r="O116">
        <f>(I116*21)/100</f>
      </c>
      <c r="P116" t="s">
        <v>23</v>
      </c>
    </row>
    <row r="117" spans="1:5" ht="20.4">
      <c r="A117" s="35" t="s">
        <v>53</v>
      </c>
      <c r="E117" s="36" t="s">
        <v>341</v>
      </c>
    </row>
    <row r="118" spans="1:5" ht="12.6">
      <c r="A118" s="39" t="s">
        <v>55</v>
      </c>
      <c r="E118" s="38" t="s">
        <v>342</v>
      </c>
    </row>
    <row r="119" spans="1:16" ht="12.6">
      <c r="A119" s="25" t="s">
        <v>47</v>
      </c>
      <c r="B119" s="29" t="s">
        <v>343</v>
      </c>
      <c r="C119" s="29" t="s">
        <v>339</v>
      </c>
      <c r="D119" s="25" t="s">
        <v>344</v>
      </c>
      <c r="E119" s="30" t="s">
        <v>340</v>
      </c>
      <c r="F119" s="31" t="s">
        <v>92</v>
      </c>
      <c r="G119" s="32">
        <v>1</v>
      </c>
      <c r="H119" s="33">
        <v>0</v>
      </c>
      <c r="I119" s="34">
        <f>ROUND(ROUND(H119,2)*ROUND(G119,3),2)</f>
      </c>
      <c r="J119" s="31" t="s">
        <v>52</v>
      </c>
      <c r="O119">
        <f>(I119*21)/100</f>
      </c>
      <c r="P119" t="s">
        <v>23</v>
      </c>
    </row>
    <row r="120" spans="1:5" ht="12.6">
      <c r="A120" s="35" t="s">
        <v>53</v>
      </c>
      <c r="E120" s="36" t="s">
        <v>345</v>
      </c>
    </row>
    <row r="121" spans="1:5" ht="20.4">
      <c r="A121" s="39" t="s">
        <v>55</v>
      </c>
      <c r="E121" s="38" t="s">
        <v>346</v>
      </c>
    </row>
    <row r="122" spans="1:16" ht="12.6">
      <c r="A122" s="25" t="s">
        <v>47</v>
      </c>
      <c r="B122" s="29" t="s">
        <v>347</v>
      </c>
      <c r="C122" s="29" t="s">
        <v>348</v>
      </c>
      <c r="D122" s="25" t="s">
        <v>49</v>
      </c>
      <c r="E122" s="30" t="s">
        <v>349</v>
      </c>
      <c r="F122" s="31" t="s">
        <v>92</v>
      </c>
      <c r="G122" s="32">
        <v>1</v>
      </c>
      <c r="H122" s="33">
        <v>0</v>
      </c>
      <c r="I122" s="34">
        <f>ROUND(ROUND(H122,2)*ROUND(G122,3),2)</f>
      </c>
      <c r="J122" s="31" t="s">
        <v>52</v>
      </c>
      <c r="O122">
        <f>(I122*21)/100</f>
      </c>
      <c r="P122" t="s">
        <v>23</v>
      </c>
    </row>
    <row r="123" spans="1:5" ht="12.6">
      <c r="A123" s="35" t="s">
        <v>53</v>
      </c>
      <c r="E123" s="36" t="s">
        <v>350</v>
      </c>
    </row>
    <row r="124" spans="1:5" ht="12.6">
      <c r="A124" s="39" t="s">
        <v>55</v>
      </c>
      <c r="E124" s="38" t="s">
        <v>56</v>
      </c>
    </row>
    <row r="125" spans="1:16" ht="12.6">
      <c r="A125" s="25" t="s">
        <v>47</v>
      </c>
      <c r="B125" s="29" t="s">
        <v>351</v>
      </c>
      <c r="C125" s="29" t="s">
        <v>352</v>
      </c>
      <c r="D125" s="25" t="s">
        <v>49</v>
      </c>
      <c r="E125" s="30" t="s">
        <v>353</v>
      </c>
      <c r="F125" s="31" t="s">
        <v>92</v>
      </c>
      <c r="G125" s="32">
        <v>1</v>
      </c>
      <c r="H125" s="33">
        <v>0</v>
      </c>
      <c r="I125" s="34">
        <f>ROUND(ROUND(H125,2)*ROUND(G125,3),2)</f>
      </c>
      <c r="J125" s="31" t="s">
        <v>52</v>
      </c>
      <c r="O125">
        <f>(I125*21)/100</f>
      </c>
      <c r="P125" t="s">
        <v>23</v>
      </c>
    </row>
    <row r="126" spans="1:5" ht="12.6">
      <c r="A126" s="35" t="s">
        <v>53</v>
      </c>
      <c r="E126" s="36" t="s">
        <v>354</v>
      </c>
    </row>
    <row r="127" spans="1:5" ht="20.4">
      <c r="A127" s="39" t="s">
        <v>55</v>
      </c>
      <c r="E127" s="38" t="s">
        <v>346</v>
      </c>
    </row>
    <row r="128" spans="1:16" ht="12.6">
      <c r="A128" s="25" t="s">
        <v>47</v>
      </c>
      <c r="B128" s="29" t="s">
        <v>355</v>
      </c>
      <c r="C128" s="29" t="s">
        <v>356</v>
      </c>
      <c r="D128" s="25" t="s">
        <v>49</v>
      </c>
      <c r="E128" s="30" t="s">
        <v>357</v>
      </c>
      <c r="F128" s="31" t="s">
        <v>168</v>
      </c>
      <c r="G128" s="32">
        <v>184</v>
      </c>
      <c r="H128" s="33">
        <v>0</v>
      </c>
      <c r="I128" s="34">
        <f>ROUND(ROUND(H128,2)*ROUND(G128,3),2)</f>
      </c>
      <c r="J128" s="31" t="s">
        <v>52</v>
      </c>
      <c r="O128">
        <f>(I128*21)/100</f>
      </c>
      <c r="P128" t="s">
        <v>23</v>
      </c>
    </row>
    <row r="129" spans="1:5" ht="12.6">
      <c r="A129" s="35" t="s">
        <v>53</v>
      </c>
      <c r="E129" s="36" t="s">
        <v>358</v>
      </c>
    </row>
    <row r="130" spans="1:5" ht="20.4">
      <c r="A130" s="37" t="s">
        <v>55</v>
      </c>
      <c r="E130" s="38" t="s">
        <v>223</v>
      </c>
    </row>
    <row r="131" spans="1:18" ht="13.2" customHeight="1">
      <c r="A131" s="6" t="s">
        <v>45</v>
      </c>
      <c r="B131" s="6"/>
      <c r="C131" s="42" t="s">
        <v>40</v>
      </c>
      <c r="D131" s="6"/>
      <c r="E131" s="27" t="s">
        <v>179</v>
      </c>
      <c r="F131" s="6"/>
      <c r="G131" s="6"/>
      <c r="H131" s="6"/>
      <c r="I131" s="43">
        <f>0+Q131</f>
      </c>
      <c r="J131" s="6"/>
      <c r="O131">
        <f>0+R131</f>
      </c>
      <c r="Q131">
        <f>0+I132+I135+I138+I141+I144+I147+I150+I153+I156+I159+I162+I165+I168</f>
      </c>
      <c r="R131">
        <f>0+O132+O135+O138+O141+O144+O147+O150+O153+O156+O159+O162+O165+O168</f>
      </c>
    </row>
    <row r="132" spans="1:16" ht="12.6">
      <c r="A132" s="25" t="s">
        <v>47</v>
      </c>
      <c r="B132" s="29" t="s">
        <v>359</v>
      </c>
      <c r="C132" s="29" t="s">
        <v>360</v>
      </c>
      <c r="D132" s="25" t="s">
        <v>49</v>
      </c>
      <c r="E132" s="30" t="s">
        <v>361</v>
      </c>
      <c r="F132" s="31" t="s">
        <v>168</v>
      </c>
      <c r="G132" s="32">
        <v>810</v>
      </c>
      <c r="H132" s="33">
        <v>0</v>
      </c>
      <c r="I132" s="34">
        <f>ROUND(ROUND(H132,2)*ROUND(G132,3),2)</f>
      </c>
      <c r="J132" s="31" t="s">
        <v>52</v>
      </c>
      <c r="O132">
        <f>(I132*21)/100</f>
      </c>
      <c r="P132" t="s">
        <v>23</v>
      </c>
    </row>
    <row r="133" spans="1:5" ht="20.4">
      <c r="A133" s="35" t="s">
        <v>53</v>
      </c>
      <c r="E133" s="36" t="s">
        <v>362</v>
      </c>
    </row>
    <row r="134" spans="1:5" ht="20.4">
      <c r="A134" s="39" t="s">
        <v>55</v>
      </c>
      <c r="E134" s="38" t="s">
        <v>363</v>
      </c>
    </row>
    <row r="135" spans="1:16" ht="12.6">
      <c r="A135" s="25" t="s">
        <v>47</v>
      </c>
      <c r="B135" s="29" t="s">
        <v>364</v>
      </c>
      <c r="C135" s="29" t="s">
        <v>365</v>
      </c>
      <c r="D135" s="25" t="s">
        <v>49</v>
      </c>
      <c r="E135" s="30" t="s">
        <v>366</v>
      </c>
      <c r="F135" s="31" t="s">
        <v>168</v>
      </c>
      <c r="G135" s="32">
        <v>180</v>
      </c>
      <c r="H135" s="33">
        <v>0</v>
      </c>
      <c r="I135" s="34">
        <f>ROUND(ROUND(H135,2)*ROUND(G135,3),2)</f>
      </c>
      <c r="J135" s="31" t="s">
        <v>52</v>
      </c>
      <c r="O135">
        <f>(I135*21)/100</f>
      </c>
      <c r="P135" t="s">
        <v>23</v>
      </c>
    </row>
    <row r="136" spans="1:5" ht="12.6">
      <c r="A136" s="35" t="s">
        <v>53</v>
      </c>
      <c r="E136" s="36" t="s">
        <v>367</v>
      </c>
    </row>
    <row r="137" spans="1:5" ht="20.4">
      <c r="A137" s="39" t="s">
        <v>55</v>
      </c>
      <c r="E137" s="38" t="s">
        <v>368</v>
      </c>
    </row>
    <row r="138" spans="1:16" ht="20.4">
      <c r="A138" s="25" t="s">
        <v>47</v>
      </c>
      <c r="B138" s="29" t="s">
        <v>369</v>
      </c>
      <c r="C138" s="29" t="s">
        <v>370</v>
      </c>
      <c r="D138" s="25" t="s">
        <v>49</v>
      </c>
      <c r="E138" s="30" t="s">
        <v>371</v>
      </c>
      <c r="F138" s="31" t="s">
        <v>92</v>
      </c>
      <c r="G138" s="32">
        <v>65</v>
      </c>
      <c r="H138" s="33">
        <v>0</v>
      </c>
      <c r="I138" s="34">
        <f>ROUND(ROUND(H138,2)*ROUND(G138,3),2)</f>
      </c>
      <c r="J138" s="31" t="s">
        <v>52</v>
      </c>
      <c r="O138">
        <f>(I138*21)/100</f>
      </c>
      <c r="P138" t="s">
        <v>23</v>
      </c>
    </row>
    <row r="139" spans="1:5" ht="12.6">
      <c r="A139" s="35" t="s">
        <v>53</v>
      </c>
      <c r="E139" s="36" t="s">
        <v>49</v>
      </c>
    </row>
    <row r="140" spans="1:5" ht="20.4">
      <c r="A140" s="39" t="s">
        <v>55</v>
      </c>
      <c r="E140" s="38" t="s">
        <v>372</v>
      </c>
    </row>
    <row r="141" spans="1:16" ht="12.6">
      <c r="A141" s="25" t="s">
        <v>47</v>
      </c>
      <c r="B141" s="29" t="s">
        <v>373</v>
      </c>
      <c r="C141" s="29" t="s">
        <v>374</v>
      </c>
      <c r="D141" s="25" t="s">
        <v>49</v>
      </c>
      <c r="E141" s="30" t="s">
        <v>375</v>
      </c>
      <c r="F141" s="31" t="s">
        <v>168</v>
      </c>
      <c r="G141" s="32">
        <v>8</v>
      </c>
      <c r="H141" s="33">
        <v>0</v>
      </c>
      <c r="I141" s="34">
        <f>ROUND(ROUND(H141,2)*ROUND(G141,3),2)</f>
      </c>
      <c r="J141" s="31" t="s">
        <v>52</v>
      </c>
      <c r="O141">
        <f>(I141*21)/100</f>
      </c>
      <c r="P141" t="s">
        <v>23</v>
      </c>
    </row>
    <row r="142" spans="1:5" ht="20.4">
      <c r="A142" s="35" t="s">
        <v>53</v>
      </c>
      <c r="E142" s="36" t="s">
        <v>376</v>
      </c>
    </row>
    <row r="143" spans="1:5" ht="20.4">
      <c r="A143" s="39" t="s">
        <v>55</v>
      </c>
      <c r="E143" s="38" t="s">
        <v>377</v>
      </c>
    </row>
    <row r="144" spans="1:16" ht="12.6">
      <c r="A144" s="25" t="s">
        <v>47</v>
      </c>
      <c r="B144" s="29" t="s">
        <v>378</v>
      </c>
      <c r="C144" s="29" t="s">
        <v>379</v>
      </c>
      <c r="D144" s="25" t="s">
        <v>380</v>
      </c>
      <c r="E144" s="30" t="s">
        <v>381</v>
      </c>
      <c r="F144" s="31" t="s">
        <v>168</v>
      </c>
      <c r="G144" s="32">
        <v>6.8</v>
      </c>
      <c r="H144" s="33">
        <v>0</v>
      </c>
      <c r="I144" s="34">
        <f>ROUND(ROUND(H144,2)*ROUND(G144,3),2)</f>
      </c>
      <c r="J144" s="31" t="s">
        <v>52</v>
      </c>
      <c r="O144">
        <f>(I144*21)/100</f>
      </c>
      <c r="P144" t="s">
        <v>23</v>
      </c>
    </row>
    <row r="145" spans="1:5" ht="20.4">
      <c r="A145" s="35" t="s">
        <v>53</v>
      </c>
      <c r="E145" s="36" t="s">
        <v>382</v>
      </c>
    </row>
    <row r="146" spans="1:5" ht="20.4">
      <c r="A146" s="39" t="s">
        <v>55</v>
      </c>
      <c r="E146" s="38" t="s">
        <v>383</v>
      </c>
    </row>
    <row r="147" spans="1:16" ht="12.6">
      <c r="A147" s="25" t="s">
        <v>47</v>
      </c>
      <c r="B147" s="29" t="s">
        <v>384</v>
      </c>
      <c r="C147" s="29" t="s">
        <v>379</v>
      </c>
      <c r="D147" s="25" t="s">
        <v>385</v>
      </c>
      <c r="E147" s="30" t="s">
        <v>386</v>
      </c>
      <c r="F147" s="31" t="s">
        <v>168</v>
      </c>
      <c r="G147" s="32">
        <v>10.85</v>
      </c>
      <c r="H147" s="33">
        <v>0</v>
      </c>
      <c r="I147" s="34">
        <f>ROUND(ROUND(H147,2)*ROUND(G147,3),2)</f>
      </c>
      <c r="J147" s="31" t="s">
        <v>52</v>
      </c>
      <c r="O147">
        <f>(I147*21)/100</f>
      </c>
      <c r="P147" t="s">
        <v>23</v>
      </c>
    </row>
    <row r="148" spans="1:5" ht="20.4">
      <c r="A148" s="35" t="s">
        <v>53</v>
      </c>
      <c r="E148" s="36" t="s">
        <v>387</v>
      </c>
    </row>
    <row r="149" spans="1:5" ht="20.4">
      <c r="A149" s="39" t="s">
        <v>55</v>
      </c>
      <c r="E149" s="38" t="s">
        <v>388</v>
      </c>
    </row>
    <row r="150" spans="1:16" ht="12.6">
      <c r="A150" s="25" t="s">
        <v>47</v>
      </c>
      <c r="B150" s="29" t="s">
        <v>389</v>
      </c>
      <c r="C150" s="29" t="s">
        <v>379</v>
      </c>
      <c r="D150" s="25" t="s">
        <v>390</v>
      </c>
      <c r="E150" s="30" t="s">
        <v>391</v>
      </c>
      <c r="F150" s="31" t="s">
        <v>168</v>
      </c>
      <c r="G150" s="32">
        <v>232.8</v>
      </c>
      <c r="H150" s="33">
        <v>0</v>
      </c>
      <c r="I150" s="34">
        <f>ROUND(ROUND(H150,2)*ROUND(G150,3),2)</f>
      </c>
      <c r="J150" s="31" t="s">
        <v>52</v>
      </c>
      <c r="O150">
        <f>(I150*21)/100</f>
      </c>
      <c r="P150" t="s">
        <v>23</v>
      </c>
    </row>
    <row r="151" spans="1:5" ht="20.4">
      <c r="A151" s="35" t="s">
        <v>53</v>
      </c>
      <c r="E151" s="36" t="s">
        <v>392</v>
      </c>
    </row>
    <row r="152" spans="1:5" ht="20.4">
      <c r="A152" s="39" t="s">
        <v>55</v>
      </c>
      <c r="E152" s="38" t="s">
        <v>393</v>
      </c>
    </row>
    <row r="153" spans="1:16" ht="12.6">
      <c r="A153" s="25" t="s">
        <v>47</v>
      </c>
      <c r="B153" s="29" t="s">
        <v>394</v>
      </c>
      <c r="C153" s="29" t="s">
        <v>395</v>
      </c>
      <c r="D153" s="25" t="s">
        <v>49</v>
      </c>
      <c r="E153" s="30" t="s">
        <v>396</v>
      </c>
      <c r="F153" s="31" t="s">
        <v>168</v>
      </c>
      <c r="G153" s="32">
        <v>122</v>
      </c>
      <c r="H153" s="33">
        <v>0</v>
      </c>
      <c r="I153" s="34">
        <f>ROUND(ROUND(H153,2)*ROUND(G153,3),2)</f>
      </c>
      <c r="J153" s="31" t="s">
        <v>52</v>
      </c>
      <c r="O153">
        <f>(I153*21)/100</f>
      </c>
      <c r="P153" t="s">
        <v>23</v>
      </c>
    </row>
    <row r="154" spans="1:5" ht="20.4">
      <c r="A154" s="35" t="s">
        <v>53</v>
      </c>
      <c r="E154" s="36" t="s">
        <v>397</v>
      </c>
    </row>
    <row r="155" spans="1:5" ht="20.4">
      <c r="A155" s="39" t="s">
        <v>55</v>
      </c>
      <c r="E155" s="38" t="s">
        <v>398</v>
      </c>
    </row>
    <row r="156" spans="1:16" ht="12.6">
      <c r="A156" s="25" t="s">
        <v>47</v>
      </c>
      <c r="B156" s="29" t="s">
        <v>399</v>
      </c>
      <c r="C156" s="29" t="s">
        <v>400</v>
      </c>
      <c r="D156" s="25" t="s">
        <v>49</v>
      </c>
      <c r="E156" s="30" t="s">
        <v>401</v>
      </c>
      <c r="F156" s="31" t="s">
        <v>168</v>
      </c>
      <c r="G156" s="32">
        <v>128</v>
      </c>
      <c r="H156" s="33">
        <v>0</v>
      </c>
      <c r="I156" s="34">
        <f>ROUND(ROUND(H156,2)*ROUND(G156,3),2)</f>
      </c>
      <c r="J156" s="31" t="s">
        <v>52</v>
      </c>
      <c r="O156">
        <f>(I156*21)/100</f>
      </c>
      <c r="P156" t="s">
        <v>23</v>
      </c>
    </row>
    <row r="157" spans="1:5" ht="20.4">
      <c r="A157" s="35" t="s">
        <v>53</v>
      </c>
      <c r="E157" s="36" t="s">
        <v>402</v>
      </c>
    </row>
    <row r="158" spans="1:5" ht="20.4">
      <c r="A158" s="39" t="s">
        <v>55</v>
      </c>
      <c r="E158" s="38" t="s">
        <v>403</v>
      </c>
    </row>
    <row r="159" spans="1:16" ht="12.6">
      <c r="A159" s="25" t="s">
        <v>47</v>
      </c>
      <c r="B159" s="29" t="s">
        <v>404</v>
      </c>
      <c r="C159" s="29" t="s">
        <v>405</v>
      </c>
      <c r="D159" s="25" t="s">
        <v>49</v>
      </c>
      <c r="E159" s="30" t="s">
        <v>406</v>
      </c>
      <c r="F159" s="31" t="s">
        <v>168</v>
      </c>
      <c r="G159" s="32">
        <v>996.5</v>
      </c>
      <c r="H159" s="33">
        <v>0</v>
      </c>
      <c r="I159" s="34">
        <f>ROUND(ROUND(H159,2)*ROUND(G159,3),2)</f>
      </c>
      <c r="J159" s="31" t="s">
        <v>52</v>
      </c>
      <c r="O159">
        <f>(I159*21)/100</f>
      </c>
      <c r="P159" t="s">
        <v>23</v>
      </c>
    </row>
    <row r="160" spans="1:5" ht="20.4">
      <c r="A160" s="35" t="s">
        <v>53</v>
      </c>
      <c r="E160" s="36" t="s">
        <v>407</v>
      </c>
    </row>
    <row r="161" spans="1:5" ht="20.4">
      <c r="A161" s="39" t="s">
        <v>55</v>
      </c>
      <c r="E161" s="38" t="s">
        <v>408</v>
      </c>
    </row>
    <row r="162" spans="1:16" ht="12.6">
      <c r="A162" s="25" t="s">
        <v>47</v>
      </c>
      <c r="B162" s="29" t="s">
        <v>409</v>
      </c>
      <c r="C162" s="29" t="s">
        <v>410</v>
      </c>
      <c r="D162" s="25" t="s">
        <v>49</v>
      </c>
      <c r="E162" s="30" t="s">
        <v>411</v>
      </c>
      <c r="F162" s="31" t="s">
        <v>168</v>
      </c>
      <c r="G162" s="32">
        <v>330</v>
      </c>
      <c r="H162" s="33">
        <v>0</v>
      </c>
      <c r="I162" s="34">
        <f>ROUND(ROUND(H162,2)*ROUND(G162,3),2)</f>
      </c>
      <c r="J162" s="31" t="s">
        <v>52</v>
      </c>
      <c r="O162">
        <f>(I162*21)/100</f>
      </c>
      <c r="P162" t="s">
        <v>23</v>
      </c>
    </row>
    <row r="163" spans="1:5" ht="20.4">
      <c r="A163" s="35" t="s">
        <v>53</v>
      </c>
      <c r="E163" s="36" t="s">
        <v>412</v>
      </c>
    </row>
    <row r="164" spans="1:5" ht="12.6">
      <c r="A164" s="39" t="s">
        <v>55</v>
      </c>
      <c r="E164" s="38" t="s">
        <v>49</v>
      </c>
    </row>
    <row r="165" spans="1:16" ht="12.6">
      <c r="A165" s="25" t="s">
        <v>47</v>
      </c>
      <c r="B165" s="29" t="s">
        <v>413</v>
      </c>
      <c r="C165" s="29" t="s">
        <v>414</v>
      </c>
      <c r="D165" s="25" t="s">
        <v>344</v>
      </c>
      <c r="E165" s="30" t="s">
        <v>415</v>
      </c>
      <c r="F165" s="31" t="s">
        <v>92</v>
      </c>
      <c r="G165" s="32">
        <v>1</v>
      </c>
      <c r="H165" s="33">
        <v>0</v>
      </c>
      <c r="I165" s="34">
        <f>ROUND(ROUND(H165,2)*ROUND(G165,3),2)</f>
      </c>
      <c r="J165" s="31" t="s">
        <v>52</v>
      </c>
      <c r="O165">
        <f>(I165*21)/100</f>
      </c>
      <c r="P165" t="s">
        <v>23</v>
      </c>
    </row>
    <row r="166" spans="1:5" ht="12.6">
      <c r="A166" s="35" t="s">
        <v>53</v>
      </c>
      <c r="E166" s="36" t="s">
        <v>416</v>
      </c>
    </row>
    <row r="167" spans="1:5" ht="20.4">
      <c r="A167" s="39" t="s">
        <v>55</v>
      </c>
      <c r="E167" s="38" t="s">
        <v>346</v>
      </c>
    </row>
    <row r="168" spans="1:16" ht="12.6">
      <c r="A168" s="25" t="s">
        <v>47</v>
      </c>
      <c r="B168" s="29" t="s">
        <v>417</v>
      </c>
      <c r="C168" s="29" t="s">
        <v>418</v>
      </c>
      <c r="D168" s="25" t="s">
        <v>49</v>
      </c>
      <c r="E168" s="30" t="s">
        <v>419</v>
      </c>
      <c r="F168" s="31" t="s">
        <v>129</v>
      </c>
      <c r="G168" s="32">
        <v>3.1</v>
      </c>
      <c r="H168" s="33">
        <v>0</v>
      </c>
      <c r="I168" s="34">
        <f>ROUND(ROUND(H168,2)*ROUND(G168,3),2)</f>
      </c>
      <c r="J168" s="31" t="s">
        <v>52</v>
      </c>
      <c r="O168">
        <f>(I168*21)/100</f>
      </c>
      <c r="P168" t="s">
        <v>23</v>
      </c>
    </row>
    <row r="169" spans="1:5" ht="12.6">
      <c r="A169" s="35" t="s">
        <v>53</v>
      </c>
      <c r="E169" s="36" t="s">
        <v>155</v>
      </c>
    </row>
    <row r="170" spans="1:5" ht="102">
      <c r="A170" s="37" t="s">
        <v>55</v>
      </c>
      <c r="E170" s="38" t="s">
        <v>420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0+O8+O15+O43+O53+O87+O91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421</v>
      </c>
      <c r="I3" s="40">
        <f>0+I8+I15+I43+I53+I87+I91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421</v>
      </c>
      <c r="D4" s="6"/>
      <c r="E4" s="18" t="s">
        <v>422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3.2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</f>
      </c>
      <c r="R8">
        <f>0+O9+O12</f>
      </c>
    </row>
    <row r="9" spans="1:16" ht="12.6">
      <c r="A9" s="25" t="s">
        <v>47</v>
      </c>
      <c r="B9" s="29" t="s">
        <v>29</v>
      </c>
      <c r="C9" s="29" t="s">
        <v>126</v>
      </c>
      <c r="D9" s="25" t="s">
        <v>192</v>
      </c>
      <c r="E9" s="30" t="s">
        <v>193</v>
      </c>
      <c r="F9" s="31" t="s">
        <v>129</v>
      </c>
      <c r="G9" s="32">
        <v>425.768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6">
      <c r="A10" s="35" t="s">
        <v>53</v>
      </c>
      <c r="E10" s="36" t="s">
        <v>49</v>
      </c>
    </row>
    <row r="11" spans="1:5" ht="40.8">
      <c r="A11" s="39" t="s">
        <v>55</v>
      </c>
      <c r="E11" s="38" t="s">
        <v>423</v>
      </c>
    </row>
    <row r="12" spans="1:16" ht="12.6">
      <c r="A12" s="25" t="s">
        <v>47</v>
      </c>
      <c r="B12" s="29" t="s">
        <v>23</v>
      </c>
      <c r="C12" s="29" t="s">
        <v>196</v>
      </c>
      <c r="D12" s="25" t="s">
        <v>49</v>
      </c>
      <c r="E12" s="30" t="s">
        <v>197</v>
      </c>
      <c r="F12" s="31" t="s">
        <v>129</v>
      </c>
      <c r="G12" s="32">
        <v>80.784</v>
      </c>
      <c r="H12" s="33">
        <v>0</v>
      </c>
      <c r="I12" s="34">
        <f>ROUND(ROUND(H12,2)*ROUND(G12,3),2)</f>
      </c>
      <c r="J12" s="31" t="s">
        <v>52</v>
      </c>
      <c r="O12">
        <f>(I12*21)/100</f>
      </c>
      <c r="P12" t="s">
        <v>23</v>
      </c>
    </row>
    <row r="13" spans="1:5" ht="12.6">
      <c r="A13" s="35" t="s">
        <v>53</v>
      </c>
      <c r="E13" s="36" t="s">
        <v>49</v>
      </c>
    </row>
    <row r="14" spans="1:5" ht="12.6">
      <c r="A14" s="37" t="s">
        <v>55</v>
      </c>
      <c r="E14" s="38" t="s">
        <v>424</v>
      </c>
    </row>
    <row r="15" spans="1:18" ht="13.2" customHeight="1">
      <c r="A15" s="6" t="s">
        <v>45</v>
      </c>
      <c r="B15" s="6"/>
      <c r="C15" s="42" t="s">
        <v>29</v>
      </c>
      <c r="D15" s="6"/>
      <c r="E15" s="27" t="s">
        <v>140</v>
      </c>
      <c r="F15" s="6"/>
      <c r="G15" s="6"/>
      <c r="H15" s="6"/>
      <c r="I15" s="43">
        <f>0+Q15</f>
      </c>
      <c r="J15" s="6"/>
      <c r="O15">
        <f>0+R15</f>
      </c>
      <c r="Q15">
        <f>0+I16+I19+I22+I25+I28+I31+I34+I37+I40</f>
      </c>
      <c r="R15">
        <f>0+O16+O19+O22+O25+O28+O31+O34+O37+O40</f>
      </c>
    </row>
    <row r="16" spans="1:16" ht="12.6">
      <c r="A16" s="25" t="s">
        <v>47</v>
      </c>
      <c r="B16" s="29" t="s">
        <v>22</v>
      </c>
      <c r="C16" s="29" t="s">
        <v>199</v>
      </c>
      <c r="D16" s="25" t="s">
        <v>49</v>
      </c>
      <c r="E16" s="30" t="s">
        <v>200</v>
      </c>
      <c r="F16" s="31" t="s">
        <v>168</v>
      </c>
      <c r="G16" s="32">
        <v>77</v>
      </c>
      <c r="H16" s="33">
        <v>0</v>
      </c>
      <c r="I16" s="34">
        <f>ROUND(ROUND(H16,2)*ROUND(G16,3),2)</f>
      </c>
      <c r="J16" s="31" t="s">
        <v>52</v>
      </c>
      <c r="O16">
        <f>(I16*21)/100</f>
      </c>
      <c r="P16" t="s">
        <v>23</v>
      </c>
    </row>
    <row r="17" spans="1:5" ht="20.4">
      <c r="A17" s="35" t="s">
        <v>53</v>
      </c>
      <c r="E17" s="36" t="s">
        <v>425</v>
      </c>
    </row>
    <row r="18" spans="1:5" ht="20.4">
      <c r="A18" s="39" t="s">
        <v>55</v>
      </c>
      <c r="E18" s="38" t="s">
        <v>426</v>
      </c>
    </row>
    <row r="19" spans="1:16" ht="12.6">
      <c r="A19" s="25" t="s">
        <v>47</v>
      </c>
      <c r="B19" s="29" t="s">
        <v>33</v>
      </c>
      <c r="C19" s="29" t="s">
        <v>203</v>
      </c>
      <c r="D19" s="25" t="s">
        <v>204</v>
      </c>
      <c r="E19" s="30" t="s">
        <v>205</v>
      </c>
      <c r="F19" s="31" t="s">
        <v>129</v>
      </c>
      <c r="G19" s="32">
        <v>418.925</v>
      </c>
      <c r="H19" s="33">
        <v>0</v>
      </c>
      <c r="I19" s="34">
        <f>ROUND(ROUND(H19,2)*ROUND(G19,3),2)</f>
      </c>
      <c r="J19" s="31" t="s">
        <v>52</v>
      </c>
      <c r="O19">
        <f>(I19*21)/100</f>
      </c>
      <c r="P19" t="s">
        <v>23</v>
      </c>
    </row>
    <row r="20" spans="1:5" ht="12.6">
      <c r="A20" s="35" t="s">
        <v>53</v>
      </c>
      <c r="E20" s="36" t="s">
        <v>206</v>
      </c>
    </row>
    <row r="21" spans="1:5" ht="30.6">
      <c r="A21" s="39" t="s">
        <v>55</v>
      </c>
      <c r="E21" s="38" t="s">
        <v>427</v>
      </c>
    </row>
    <row r="22" spans="1:16" ht="12.6">
      <c r="A22" s="25" t="s">
        <v>47</v>
      </c>
      <c r="B22" s="29" t="s">
        <v>35</v>
      </c>
      <c r="C22" s="29" t="s">
        <v>208</v>
      </c>
      <c r="D22" s="25" t="s">
        <v>209</v>
      </c>
      <c r="E22" s="30" t="s">
        <v>210</v>
      </c>
      <c r="F22" s="31" t="s">
        <v>129</v>
      </c>
      <c r="G22" s="32">
        <v>80.784</v>
      </c>
      <c r="H22" s="33">
        <v>0</v>
      </c>
      <c r="I22" s="34">
        <f>ROUND(ROUND(H22,2)*ROUND(G22,3),2)</f>
      </c>
      <c r="J22" s="31" t="s">
        <v>52</v>
      </c>
      <c r="O22">
        <f>(I22*21)/100</f>
      </c>
      <c r="P22" t="s">
        <v>23</v>
      </c>
    </row>
    <row r="23" spans="1:5" ht="12.6">
      <c r="A23" s="35" t="s">
        <v>53</v>
      </c>
      <c r="E23" s="36" t="s">
        <v>211</v>
      </c>
    </row>
    <row r="24" spans="1:5" ht="40.8">
      <c r="A24" s="39" t="s">
        <v>55</v>
      </c>
      <c r="E24" s="38" t="s">
        <v>428</v>
      </c>
    </row>
    <row r="25" spans="1:16" ht="12.6">
      <c r="A25" s="25" t="s">
        <v>47</v>
      </c>
      <c r="B25" s="29" t="s">
        <v>37</v>
      </c>
      <c r="C25" s="29" t="s">
        <v>213</v>
      </c>
      <c r="D25" s="25" t="s">
        <v>204</v>
      </c>
      <c r="E25" s="30" t="s">
        <v>214</v>
      </c>
      <c r="F25" s="31" t="s">
        <v>129</v>
      </c>
      <c r="G25" s="32">
        <v>6.84</v>
      </c>
      <c r="H25" s="33">
        <v>0</v>
      </c>
      <c r="I25" s="34">
        <f>ROUND(ROUND(H25,2)*ROUND(G25,3),2)</f>
      </c>
      <c r="J25" s="31" t="s">
        <v>52</v>
      </c>
      <c r="O25">
        <f>(I25*21)/100</f>
      </c>
      <c r="P25" t="s">
        <v>23</v>
      </c>
    </row>
    <row r="26" spans="1:5" ht="20.4">
      <c r="A26" s="35" t="s">
        <v>53</v>
      </c>
      <c r="E26" s="36" t="s">
        <v>215</v>
      </c>
    </row>
    <row r="27" spans="1:5" ht="20.4">
      <c r="A27" s="39" t="s">
        <v>55</v>
      </c>
      <c r="E27" s="38" t="s">
        <v>429</v>
      </c>
    </row>
    <row r="28" spans="1:16" ht="12.6">
      <c r="A28" s="25" t="s">
        <v>47</v>
      </c>
      <c r="B28" s="29" t="s">
        <v>72</v>
      </c>
      <c r="C28" s="29" t="s">
        <v>224</v>
      </c>
      <c r="D28" s="25" t="s">
        <v>204</v>
      </c>
      <c r="E28" s="30" t="s">
        <v>225</v>
      </c>
      <c r="F28" s="31" t="s">
        <v>129</v>
      </c>
      <c r="G28" s="32">
        <v>418.928</v>
      </c>
      <c r="H28" s="33">
        <v>0</v>
      </c>
      <c r="I28" s="34">
        <f>ROUND(ROUND(H28,2)*ROUND(G28,3),2)</f>
      </c>
      <c r="J28" s="31" t="s">
        <v>52</v>
      </c>
      <c r="O28">
        <f>(I28*21)/100</f>
      </c>
      <c r="P28" t="s">
        <v>23</v>
      </c>
    </row>
    <row r="29" spans="1:5" ht="12.6">
      <c r="A29" s="35" t="s">
        <v>53</v>
      </c>
      <c r="E29" s="36" t="s">
        <v>226</v>
      </c>
    </row>
    <row r="30" spans="1:5" ht="12.6">
      <c r="A30" s="39" t="s">
        <v>55</v>
      </c>
      <c r="E30" s="38" t="s">
        <v>430</v>
      </c>
    </row>
    <row r="31" spans="1:16" ht="12.6">
      <c r="A31" s="25" t="s">
        <v>47</v>
      </c>
      <c r="B31" s="29" t="s">
        <v>75</v>
      </c>
      <c r="C31" s="29" t="s">
        <v>228</v>
      </c>
      <c r="D31" s="25" t="s">
        <v>229</v>
      </c>
      <c r="E31" s="30" t="s">
        <v>230</v>
      </c>
      <c r="F31" s="31" t="s">
        <v>129</v>
      </c>
      <c r="G31" s="32">
        <v>286.925</v>
      </c>
      <c r="H31" s="33">
        <v>0</v>
      </c>
      <c r="I31" s="34">
        <f>ROUND(ROUND(H31,2)*ROUND(G31,3),2)</f>
      </c>
      <c r="J31" s="31" t="s">
        <v>52</v>
      </c>
      <c r="O31">
        <f>(I31*21)/100</f>
      </c>
      <c r="P31" t="s">
        <v>23</v>
      </c>
    </row>
    <row r="32" spans="1:5" ht="20.4">
      <c r="A32" s="35" t="s">
        <v>53</v>
      </c>
      <c r="E32" s="36" t="s">
        <v>431</v>
      </c>
    </row>
    <row r="33" spans="1:5" ht="20.4">
      <c r="A33" s="39" t="s">
        <v>55</v>
      </c>
      <c r="E33" s="38" t="s">
        <v>432</v>
      </c>
    </row>
    <row r="34" spans="1:16" ht="12.6">
      <c r="A34" s="25" t="s">
        <v>47</v>
      </c>
      <c r="B34" s="29" t="s">
        <v>40</v>
      </c>
      <c r="C34" s="29" t="s">
        <v>235</v>
      </c>
      <c r="D34" s="25" t="s">
        <v>49</v>
      </c>
      <c r="E34" s="30" t="s">
        <v>236</v>
      </c>
      <c r="F34" s="31" t="s">
        <v>129</v>
      </c>
      <c r="G34" s="32">
        <v>170</v>
      </c>
      <c r="H34" s="33">
        <v>0</v>
      </c>
      <c r="I34" s="34">
        <f>ROUND(ROUND(H34,2)*ROUND(G34,3),2)</f>
      </c>
      <c r="J34" s="31" t="s">
        <v>52</v>
      </c>
      <c r="O34">
        <f>(I34*21)/100</f>
      </c>
      <c r="P34" t="s">
        <v>23</v>
      </c>
    </row>
    <row r="35" spans="1:5" ht="12.6">
      <c r="A35" s="35" t="s">
        <v>53</v>
      </c>
      <c r="E35" s="36" t="s">
        <v>237</v>
      </c>
    </row>
    <row r="36" spans="1:5" ht="20.4">
      <c r="A36" s="39" t="s">
        <v>55</v>
      </c>
      <c r="E36" s="38" t="s">
        <v>433</v>
      </c>
    </row>
    <row r="37" spans="1:16" ht="12.6">
      <c r="A37" s="25" t="s">
        <v>47</v>
      </c>
      <c r="B37" s="29" t="s">
        <v>42</v>
      </c>
      <c r="C37" s="29" t="s">
        <v>239</v>
      </c>
      <c r="D37" s="25" t="s">
        <v>209</v>
      </c>
      <c r="E37" s="30" t="s">
        <v>240</v>
      </c>
      <c r="F37" s="31" t="s">
        <v>143</v>
      </c>
      <c r="G37" s="32">
        <v>154.56</v>
      </c>
      <c r="H37" s="33">
        <v>0</v>
      </c>
      <c r="I37" s="34">
        <f>ROUND(ROUND(H37,2)*ROUND(G37,3),2)</f>
      </c>
      <c r="J37" s="31" t="s">
        <v>52</v>
      </c>
      <c r="O37">
        <f>(I37*21)/100</f>
      </c>
      <c r="P37" t="s">
        <v>23</v>
      </c>
    </row>
    <row r="38" spans="1:5" ht="12.6">
      <c r="A38" s="35" t="s">
        <v>53</v>
      </c>
      <c r="E38" s="36" t="s">
        <v>241</v>
      </c>
    </row>
    <row r="39" spans="1:5" ht="20.4">
      <c r="A39" s="39" t="s">
        <v>55</v>
      </c>
      <c r="E39" s="38" t="s">
        <v>434</v>
      </c>
    </row>
    <row r="40" spans="1:16" ht="12.6">
      <c r="A40" s="25" t="s">
        <v>47</v>
      </c>
      <c r="B40" s="29" t="s">
        <v>44</v>
      </c>
      <c r="C40" s="29" t="s">
        <v>247</v>
      </c>
      <c r="D40" s="25" t="s">
        <v>209</v>
      </c>
      <c r="E40" s="30" t="s">
        <v>248</v>
      </c>
      <c r="F40" s="31" t="s">
        <v>143</v>
      </c>
      <c r="G40" s="32">
        <v>384</v>
      </c>
      <c r="H40" s="33">
        <v>0</v>
      </c>
      <c r="I40" s="34">
        <f>ROUND(ROUND(H40,2)*ROUND(G40,3),2)</f>
      </c>
      <c r="J40" s="31" t="s">
        <v>52</v>
      </c>
      <c r="O40">
        <f>(I40*21)/100</f>
      </c>
      <c r="P40" t="s">
        <v>23</v>
      </c>
    </row>
    <row r="41" spans="1:5" ht="12.6">
      <c r="A41" s="35" t="s">
        <v>53</v>
      </c>
      <c r="E41" s="36" t="s">
        <v>249</v>
      </c>
    </row>
    <row r="42" spans="1:5" ht="20.4">
      <c r="A42" s="37" t="s">
        <v>55</v>
      </c>
      <c r="E42" s="38" t="s">
        <v>435</v>
      </c>
    </row>
    <row r="43" spans="1:18" ht="13.2" customHeight="1">
      <c r="A43" s="6" t="s">
        <v>45</v>
      </c>
      <c r="B43" s="6"/>
      <c r="C43" s="42" t="s">
        <v>23</v>
      </c>
      <c r="D43" s="6"/>
      <c r="E43" s="27" t="s">
        <v>251</v>
      </c>
      <c r="F43" s="6"/>
      <c r="G43" s="6"/>
      <c r="H43" s="6"/>
      <c r="I43" s="43">
        <f>0+Q43</f>
      </c>
      <c r="J43" s="6"/>
      <c r="O43">
        <f>0+R43</f>
      </c>
      <c r="Q43">
        <f>0+I44+I47+I50</f>
      </c>
      <c r="R43">
        <f>0+O44+O47+O50</f>
      </c>
    </row>
    <row r="44" spans="1:16" ht="12.6">
      <c r="A44" s="25" t="s">
        <v>47</v>
      </c>
      <c r="B44" s="29" t="s">
        <v>86</v>
      </c>
      <c r="C44" s="29" t="s">
        <v>252</v>
      </c>
      <c r="D44" s="25" t="s">
        <v>49</v>
      </c>
      <c r="E44" s="30" t="s">
        <v>253</v>
      </c>
      <c r="F44" s="31" t="s">
        <v>168</v>
      </c>
      <c r="G44" s="32">
        <v>83</v>
      </c>
      <c r="H44" s="33">
        <v>0</v>
      </c>
      <c r="I44" s="34">
        <f>ROUND(ROUND(H44,2)*ROUND(G44,3),2)</f>
      </c>
      <c r="J44" s="31" t="s">
        <v>52</v>
      </c>
      <c r="O44">
        <f>(I44*21)/100</f>
      </c>
      <c r="P44" t="s">
        <v>23</v>
      </c>
    </row>
    <row r="45" spans="1:5" ht="30.6">
      <c r="A45" s="35" t="s">
        <v>53</v>
      </c>
      <c r="E45" s="36" t="s">
        <v>254</v>
      </c>
    </row>
    <row r="46" spans="1:5" ht="20.4">
      <c r="A46" s="39" t="s">
        <v>55</v>
      </c>
      <c r="E46" s="38" t="s">
        <v>436</v>
      </c>
    </row>
    <row r="47" spans="1:16" ht="12.6">
      <c r="A47" s="25" t="s">
        <v>47</v>
      </c>
      <c r="B47" s="29" t="s">
        <v>89</v>
      </c>
      <c r="C47" s="29" t="s">
        <v>256</v>
      </c>
      <c r="D47" s="25" t="s">
        <v>49</v>
      </c>
      <c r="E47" s="30" t="s">
        <v>257</v>
      </c>
      <c r="F47" s="31" t="s">
        <v>143</v>
      </c>
      <c r="G47" s="32">
        <v>9.2</v>
      </c>
      <c r="H47" s="33">
        <v>0</v>
      </c>
      <c r="I47" s="34">
        <f>ROUND(ROUND(H47,2)*ROUND(G47,3),2)</f>
      </c>
      <c r="J47" s="31" t="s">
        <v>52</v>
      </c>
      <c r="O47">
        <f>(I47*21)/100</f>
      </c>
      <c r="P47" t="s">
        <v>23</v>
      </c>
    </row>
    <row r="48" spans="1:5" ht="12.6">
      <c r="A48" s="35" t="s">
        <v>53</v>
      </c>
      <c r="E48" s="36" t="s">
        <v>258</v>
      </c>
    </row>
    <row r="49" spans="1:5" ht="30.6">
      <c r="A49" s="39" t="s">
        <v>55</v>
      </c>
      <c r="E49" s="38" t="s">
        <v>437</v>
      </c>
    </row>
    <row r="50" spans="1:16" ht="12.6">
      <c r="A50" s="25" t="s">
        <v>47</v>
      </c>
      <c r="B50" s="29" t="s">
        <v>93</v>
      </c>
      <c r="C50" s="29" t="s">
        <v>264</v>
      </c>
      <c r="D50" s="25" t="s">
        <v>49</v>
      </c>
      <c r="E50" s="30" t="s">
        <v>265</v>
      </c>
      <c r="F50" s="31" t="s">
        <v>143</v>
      </c>
      <c r="G50" s="32">
        <v>183.43</v>
      </c>
      <c r="H50" s="33">
        <v>0</v>
      </c>
      <c r="I50" s="34">
        <f>ROUND(ROUND(H50,2)*ROUND(G50,3),2)</f>
      </c>
      <c r="J50" s="31" t="s">
        <v>52</v>
      </c>
      <c r="O50">
        <f>(I50*21)/100</f>
      </c>
      <c r="P50" t="s">
        <v>23</v>
      </c>
    </row>
    <row r="51" spans="1:5" ht="20.4">
      <c r="A51" s="35" t="s">
        <v>53</v>
      </c>
      <c r="E51" s="36" t="s">
        <v>438</v>
      </c>
    </row>
    <row r="52" spans="1:5" ht="20.4">
      <c r="A52" s="37" t="s">
        <v>55</v>
      </c>
      <c r="E52" s="38" t="s">
        <v>439</v>
      </c>
    </row>
    <row r="53" spans="1:18" ht="13.2" customHeight="1">
      <c r="A53" s="6" t="s">
        <v>45</v>
      </c>
      <c r="B53" s="6"/>
      <c r="C53" s="42" t="s">
        <v>35</v>
      </c>
      <c r="D53" s="6"/>
      <c r="E53" s="27" t="s">
        <v>268</v>
      </c>
      <c r="F53" s="6"/>
      <c r="G53" s="6"/>
      <c r="H53" s="6"/>
      <c r="I53" s="43">
        <f>0+Q53</f>
      </c>
      <c r="J53" s="6"/>
      <c r="O53">
        <f>0+R53</f>
      </c>
      <c r="Q53">
        <f>0+I54+I57+I60+I63+I66+I69+I72+I75+I78+I81+I84</f>
      </c>
      <c r="R53">
        <f>0+O54+O57+O60+O63+O66+O69+O72+O75+O78+O81+O84</f>
      </c>
    </row>
    <row r="54" spans="1:16" ht="12.6">
      <c r="A54" s="25" t="s">
        <v>47</v>
      </c>
      <c r="B54" s="29" t="s">
        <v>97</v>
      </c>
      <c r="C54" s="29" t="s">
        <v>269</v>
      </c>
      <c r="D54" s="25" t="s">
        <v>49</v>
      </c>
      <c r="E54" s="30" t="s">
        <v>270</v>
      </c>
      <c r="F54" s="31" t="s">
        <v>129</v>
      </c>
      <c r="G54" s="32">
        <v>3.15</v>
      </c>
      <c r="H54" s="33">
        <v>0</v>
      </c>
      <c r="I54" s="34">
        <f>ROUND(ROUND(H54,2)*ROUND(G54,3),2)</f>
      </c>
      <c r="J54" s="31" t="s">
        <v>52</v>
      </c>
      <c r="O54">
        <f>(I54*21)/100</f>
      </c>
      <c r="P54" t="s">
        <v>23</v>
      </c>
    </row>
    <row r="55" spans="1:5" ht="20.4">
      <c r="A55" s="35" t="s">
        <v>53</v>
      </c>
      <c r="E55" s="36" t="s">
        <v>440</v>
      </c>
    </row>
    <row r="56" spans="1:5" ht="20.4">
      <c r="A56" s="39" t="s">
        <v>55</v>
      </c>
      <c r="E56" s="38" t="s">
        <v>441</v>
      </c>
    </row>
    <row r="57" spans="1:16" ht="12.6">
      <c r="A57" s="25" t="s">
        <v>47</v>
      </c>
      <c r="B57" s="29" t="s">
        <v>100</v>
      </c>
      <c r="C57" s="29" t="s">
        <v>273</v>
      </c>
      <c r="D57" s="25" t="s">
        <v>49</v>
      </c>
      <c r="E57" s="30" t="s">
        <v>274</v>
      </c>
      <c r="F57" s="31" t="s">
        <v>129</v>
      </c>
      <c r="G57" s="32">
        <v>217.123</v>
      </c>
      <c r="H57" s="33">
        <v>0</v>
      </c>
      <c r="I57" s="34">
        <f>ROUND(ROUND(H57,2)*ROUND(G57,3),2)</f>
      </c>
      <c r="J57" s="31" t="s">
        <v>52</v>
      </c>
      <c r="O57">
        <f>(I57*21)/100</f>
      </c>
      <c r="P57" t="s">
        <v>23</v>
      </c>
    </row>
    <row r="58" spans="1:5" ht="12.6">
      <c r="A58" s="35" t="s">
        <v>53</v>
      </c>
      <c r="E58" s="36" t="s">
        <v>275</v>
      </c>
    </row>
    <row r="59" spans="1:5" ht="142.8">
      <c r="A59" s="39" t="s">
        <v>55</v>
      </c>
      <c r="E59" s="38" t="s">
        <v>442</v>
      </c>
    </row>
    <row r="60" spans="1:16" ht="12.6">
      <c r="A60" s="25" t="s">
        <v>47</v>
      </c>
      <c r="B60" s="29" t="s">
        <v>105</v>
      </c>
      <c r="C60" s="29" t="s">
        <v>278</v>
      </c>
      <c r="D60" s="25" t="s">
        <v>49</v>
      </c>
      <c r="E60" s="30" t="s">
        <v>279</v>
      </c>
      <c r="F60" s="31" t="s">
        <v>143</v>
      </c>
      <c r="G60" s="32">
        <v>42</v>
      </c>
      <c r="H60" s="33">
        <v>0</v>
      </c>
      <c r="I60" s="34">
        <f>ROUND(ROUND(H60,2)*ROUND(G60,3),2)</f>
      </c>
      <c r="J60" s="31" t="s">
        <v>52</v>
      </c>
      <c r="O60">
        <f>(I60*21)/100</f>
      </c>
      <c r="P60" t="s">
        <v>23</v>
      </c>
    </row>
    <row r="61" spans="1:5" ht="12.6">
      <c r="A61" s="35" t="s">
        <v>53</v>
      </c>
      <c r="E61" s="36" t="s">
        <v>280</v>
      </c>
    </row>
    <row r="62" spans="1:5" ht="20.4">
      <c r="A62" s="39" t="s">
        <v>55</v>
      </c>
      <c r="E62" s="38" t="s">
        <v>443</v>
      </c>
    </row>
    <row r="63" spans="1:16" ht="12.6">
      <c r="A63" s="25" t="s">
        <v>47</v>
      </c>
      <c r="B63" s="29" t="s">
        <v>108</v>
      </c>
      <c r="C63" s="29" t="s">
        <v>283</v>
      </c>
      <c r="D63" s="25" t="s">
        <v>49</v>
      </c>
      <c r="E63" s="30" t="s">
        <v>284</v>
      </c>
      <c r="F63" s="31" t="s">
        <v>143</v>
      </c>
      <c r="G63" s="32">
        <v>548.9</v>
      </c>
      <c r="H63" s="33">
        <v>0</v>
      </c>
      <c r="I63" s="34">
        <f>ROUND(ROUND(H63,2)*ROUND(G63,3),2)</f>
      </c>
      <c r="J63" s="31" t="s">
        <v>52</v>
      </c>
      <c r="O63">
        <f>(I63*21)/100</f>
      </c>
      <c r="P63" t="s">
        <v>23</v>
      </c>
    </row>
    <row r="64" spans="1:5" ht="12.6">
      <c r="A64" s="35" t="s">
        <v>53</v>
      </c>
      <c r="E64" s="36" t="s">
        <v>285</v>
      </c>
    </row>
    <row r="65" spans="1:5" ht="20.4">
      <c r="A65" s="39" t="s">
        <v>55</v>
      </c>
      <c r="E65" s="38" t="s">
        <v>444</v>
      </c>
    </row>
    <row r="66" spans="1:16" ht="12.6">
      <c r="A66" s="25" t="s">
        <v>47</v>
      </c>
      <c r="B66" s="29" t="s">
        <v>111</v>
      </c>
      <c r="C66" s="29" t="s">
        <v>288</v>
      </c>
      <c r="D66" s="25" t="s">
        <v>49</v>
      </c>
      <c r="E66" s="30" t="s">
        <v>289</v>
      </c>
      <c r="F66" s="31" t="s">
        <v>143</v>
      </c>
      <c r="G66" s="32">
        <v>1037.92</v>
      </c>
      <c r="H66" s="33">
        <v>0</v>
      </c>
      <c r="I66" s="34">
        <f>ROUND(ROUND(H66,2)*ROUND(G66,3),2)</f>
      </c>
      <c r="J66" s="31" t="s">
        <v>52</v>
      </c>
      <c r="O66">
        <f>(I66*21)/100</f>
      </c>
      <c r="P66" t="s">
        <v>23</v>
      </c>
    </row>
    <row r="67" spans="1:5" ht="12.6">
      <c r="A67" s="35" t="s">
        <v>53</v>
      </c>
      <c r="E67" s="36" t="s">
        <v>290</v>
      </c>
    </row>
    <row r="68" spans="1:5" ht="20.4">
      <c r="A68" s="39" t="s">
        <v>55</v>
      </c>
      <c r="E68" s="38" t="s">
        <v>445</v>
      </c>
    </row>
    <row r="69" spans="1:16" ht="12.6">
      <c r="A69" s="25" t="s">
        <v>47</v>
      </c>
      <c r="B69" s="29" t="s">
        <v>114</v>
      </c>
      <c r="C69" s="29" t="s">
        <v>293</v>
      </c>
      <c r="D69" s="25" t="s">
        <v>49</v>
      </c>
      <c r="E69" s="30" t="s">
        <v>294</v>
      </c>
      <c r="F69" s="31" t="s">
        <v>143</v>
      </c>
      <c r="G69" s="32">
        <v>19.8</v>
      </c>
      <c r="H69" s="33">
        <v>0</v>
      </c>
      <c r="I69" s="34">
        <f>ROUND(ROUND(H69,2)*ROUND(G69,3),2)</f>
      </c>
      <c r="J69" s="31" t="s">
        <v>52</v>
      </c>
      <c r="O69">
        <f>(I69*21)/100</f>
      </c>
      <c r="P69" t="s">
        <v>23</v>
      </c>
    </row>
    <row r="70" spans="1:5" ht="20.4">
      <c r="A70" s="35" t="s">
        <v>53</v>
      </c>
      <c r="E70" s="36" t="s">
        <v>446</v>
      </c>
    </row>
    <row r="71" spans="1:5" ht="20.4">
      <c r="A71" s="39" t="s">
        <v>55</v>
      </c>
      <c r="E71" s="38" t="s">
        <v>447</v>
      </c>
    </row>
    <row r="72" spans="1:16" ht="12.6">
      <c r="A72" s="25" t="s">
        <v>47</v>
      </c>
      <c r="B72" s="29" t="s">
        <v>118</v>
      </c>
      <c r="C72" s="29" t="s">
        <v>298</v>
      </c>
      <c r="D72" s="25" t="s">
        <v>49</v>
      </c>
      <c r="E72" s="30" t="s">
        <v>299</v>
      </c>
      <c r="F72" s="31" t="s">
        <v>143</v>
      </c>
      <c r="G72" s="32">
        <v>499</v>
      </c>
      <c r="H72" s="33">
        <v>0</v>
      </c>
      <c r="I72" s="34">
        <f>ROUND(ROUND(H72,2)*ROUND(G72,3),2)</f>
      </c>
      <c r="J72" s="31" t="s">
        <v>52</v>
      </c>
      <c r="O72">
        <f>(I72*21)/100</f>
      </c>
      <c r="P72" t="s">
        <v>23</v>
      </c>
    </row>
    <row r="73" spans="1:5" ht="12.6">
      <c r="A73" s="35" t="s">
        <v>53</v>
      </c>
      <c r="E73" s="36" t="s">
        <v>300</v>
      </c>
    </row>
    <row r="74" spans="1:5" ht="20.4">
      <c r="A74" s="39" t="s">
        <v>55</v>
      </c>
      <c r="E74" s="38" t="s">
        <v>448</v>
      </c>
    </row>
    <row r="75" spans="1:16" ht="12.6">
      <c r="A75" s="25" t="s">
        <v>47</v>
      </c>
      <c r="B75" s="29" t="s">
        <v>121</v>
      </c>
      <c r="C75" s="29" t="s">
        <v>303</v>
      </c>
      <c r="D75" s="25" t="s">
        <v>49</v>
      </c>
      <c r="E75" s="30" t="s">
        <v>304</v>
      </c>
      <c r="F75" s="31" t="s">
        <v>143</v>
      </c>
      <c r="G75" s="32">
        <v>30.838</v>
      </c>
      <c r="H75" s="33">
        <v>0</v>
      </c>
      <c r="I75" s="34">
        <f>ROUND(ROUND(H75,2)*ROUND(G75,3),2)</f>
      </c>
      <c r="J75" s="31" t="s">
        <v>52</v>
      </c>
      <c r="O75">
        <f>(I75*21)/100</f>
      </c>
      <c r="P75" t="s">
        <v>23</v>
      </c>
    </row>
    <row r="76" spans="1:5" ht="12.6">
      <c r="A76" s="35" t="s">
        <v>53</v>
      </c>
      <c r="E76" s="36" t="s">
        <v>305</v>
      </c>
    </row>
    <row r="77" spans="1:5" ht="20.4">
      <c r="A77" s="39" t="s">
        <v>55</v>
      </c>
      <c r="E77" s="38" t="s">
        <v>449</v>
      </c>
    </row>
    <row r="78" spans="1:16" ht="12.6">
      <c r="A78" s="25" t="s">
        <v>47</v>
      </c>
      <c r="B78" s="29" t="s">
        <v>277</v>
      </c>
      <c r="C78" s="29" t="s">
        <v>308</v>
      </c>
      <c r="D78" s="25" t="s">
        <v>49</v>
      </c>
      <c r="E78" s="30" t="s">
        <v>309</v>
      </c>
      <c r="F78" s="31" t="s">
        <v>143</v>
      </c>
      <c r="G78" s="32">
        <v>47.156</v>
      </c>
      <c r="H78" s="33">
        <v>0</v>
      </c>
      <c r="I78" s="34">
        <f>ROUND(ROUND(H78,2)*ROUND(G78,3),2)</f>
      </c>
      <c r="J78" s="31" t="s">
        <v>52</v>
      </c>
      <c r="O78">
        <f>(I78*21)/100</f>
      </c>
      <c r="P78" t="s">
        <v>23</v>
      </c>
    </row>
    <row r="79" spans="1:5" ht="12.6">
      <c r="A79" s="35" t="s">
        <v>53</v>
      </c>
      <c r="E79" s="36" t="s">
        <v>310</v>
      </c>
    </row>
    <row r="80" spans="1:5" ht="20.4">
      <c r="A80" s="39" t="s">
        <v>55</v>
      </c>
      <c r="E80" s="38" t="s">
        <v>450</v>
      </c>
    </row>
    <row r="81" spans="1:16" ht="12.6">
      <c r="A81" s="25" t="s">
        <v>47</v>
      </c>
      <c r="B81" s="29" t="s">
        <v>282</v>
      </c>
      <c r="C81" s="29" t="s">
        <v>313</v>
      </c>
      <c r="D81" s="25" t="s">
        <v>49</v>
      </c>
      <c r="E81" s="30" t="s">
        <v>314</v>
      </c>
      <c r="F81" s="31" t="s">
        <v>143</v>
      </c>
      <c r="G81" s="32">
        <v>548.9</v>
      </c>
      <c r="H81" s="33">
        <v>0</v>
      </c>
      <c r="I81" s="34">
        <f>ROUND(ROUND(H81,2)*ROUND(G81,3),2)</f>
      </c>
      <c r="J81" s="31" t="s">
        <v>52</v>
      </c>
      <c r="O81">
        <f>(I81*21)/100</f>
      </c>
      <c r="P81" t="s">
        <v>23</v>
      </c>
    </row>
    <row r="82" spans="1:5" ht="12.6">
      <c r="A82" s="35" t="s">
        <v>53</v>
      </c>
      <c r="E82" s="36" t="s">
        <v>315</v>
      </c>
    </row>
    <row r="83" spans="1:5" ht="20.4">
      <c r="A83" s="39" t="s">
        <v>55</v>
      </c>
      <c r="E83" s="38" t="s">
        <v>451</v>
      </c>
    </row>
    <row r="84" spans="1:16" ht="12.6">
      <c r="A84" s="25" t="s">
        <v>47</v>
      </c>
      <c r="B84" s="29" t="s">
        <v>287</v>
      </c>
      <c r="C84" s="29" t="s">
        <v>323</v>
      </c>
      <c r="D84" s="25" t="s">
        <v>49</v>
      </c>
      <c r="E84" s="30" t="s">
        <v>324</v>
      </c>
      <c r="F84" s="31" t="s">
        <v>143</v>
      </c>
      <c r="G84" s="32">
        <v>0</v>
      </c>
      <c r="H84" s="33">
        <v>0</v>
      </c>
      <c r="I84" s="34">
        <f>ROUND(ROUND(H84,2)*ROUND(G84,3),2)</f>
      </c>
      <c r="J84" s="31" t="s">
        <v>52</v>
      </c>
      <c r="O84">
        <f>(I84*21)/100</f>
      </c>
      <c r="P84" t="s">
        <v>23</v>
      </c>
    </row>
    <row r="85" spans="1:5" ht="20.4">
      <c r="A85" s="35" t="s">
        <v>53</v>
      </c>
      <c r="E85" s="36" t="s">
        <v>452</v>
      </c>
    </row>
    <row r="86" spans="1:5" ht="12.6">
      <c r="A86" s="37" t="s">
        <v>55</v>
      </c>
      <c r="E86" s="38" t="s">
        <v>49</v>
      </c>
    </row>
    <row r="87" spans="1:18" ht="13.2" customHeight="1">
      <c r="A87" s="6" t="s">
        <v>45</v>
      </c>
      <c r="B87" s="6"/>
      <c r="C87" s="42" t="s">
        <v>37</v>
      </c>
      <c r="D87" s="6"/>
      <c r="E87" s="27" t="s">
        <v>327</v>
      </c>
      <c r="F87" s="6"/>
      <c r="G87" s="6"/>
      <c r="H87" s="6"/>
      <c r="I87" s="43">
        <f>0+Q87</f>
      </c>
      <c r="J87" s="6"/>
      <c r="O87">
        <f>0+R87</f>
      </c>
      <c r="Q87">
        <f>0+I88</f>
      </c>
      <c r="R87">
        <f>0+O88</f>
      </c>
    </row>
    <row r="88" spans="1:16" ht="12.6">
      <c r="A88" s="25" t="s">
        <v>47</v>
      </c>
      <c r="B88" s="29" t="s">
        <v>292</v>
      </c>
      <c r="C88" s="29" t="s">
        <v>329</v>
      </c>
      <c r="D88" s="25" t="s">
        <v>49</v>
      </c>
      <c r="E88" s="30" t="s">
        <v>330</v>
      </c>
      <c r="F88" s="31" t="s">
        <v>143</v>
      </c>
      <c r="G88" s="32">
        <v>22.8</v>
      </c>
      <c r="H88" s="33">
        <v>0</v>
      </c>
      <c r="I88" s="34">
        <f>ROUND(ROUND(H88,2)*ROUND(G88,3),2)</f>
      </c>
      <c r="J88" s="31" t="s">
        <v>52</v>
      </c>
      <c r="O88">
        <f>(I88*21)/100</f>
      </c>
      <c r="P88" t="s">
        <v>23</v>
      </c>
    </row>
    <row r="89" spans="1:5" ht="20.4">
      <c r="A89" s="35" t="s">
        <v>53</v>
      </c>
      <c r="E89" s="36" t="s">
        <v>331</v>
      </c>
    </row>
    <row r="90" spans="1:5" ht="20.4">
      <c r="A90" s="37" t="s">
        <v>55</v>
      </c>
      <c r="E90" s="38" t="s">
        <v>453</v>
      </c>
    </row>
    <row r="91" spans="1:18" ht="13.2" customHeight="1">
      <c r="A91" s="6" t="s">
        <v>45</v>
      </c>
      <c r="B91" s="6"/>
      <c r="C91" s="42" t="s">
        <v>40</v>
      </c>
      <c r="D91" s="6"/>
      <c r="E91" s="27" t="s">
        <v>179</v>
      </c>
      <c r="F91" s="6"/>
      <c r="G91" s="6"/>
      <c r="H91" s="6"/>
      <c r="I91" s="43">
        <f>0+Q91</f>
      </c>
      <c r="J91" s="6"/>
      <c r="O91">
        <f>0+R91</f>
      </c>
      <c r="Q91">
        <f>0+I92+I95+I98+I101+I104+I107</f>
      </c>
      <c r="R91">
        <f>0+O92+O95+O98+O101+O104+O107</f>
      </c>
    </row>
    <row r="92" spans="1:16" ht="12.6">
      <c r="A92" s="25" t="s">
        <v>47</v>
      </c>
      <c r="B92" s="29" t="s">
        <v>297</v>
      </c>
      <c r="C92" s="29" t="s">
        <v>360</v>
      </c>
      <c r="D92" s="25" t="s">
        <v>49</v>
      </c>
      <c r="E92" s="30" t="s">
        <v>361</v>
      </c>
      <c r="F92" s="31" t="s">
        <v>168</v>
      </c>
      <c r="G92" s="32">
        <v>138</v>
      </c>
      <c r="H92" s="33">
        <v>0</v>
      </c>
      <c r="I92" s="34">
        <f>ROUND(ROUND(H92,2)*ROUND(G92,3),2)</f>
      </c>
      <c r="J92" s="31" t="s">
        <v>52</v>
      </c>
      <c r="O92">
        <f>(I92*21)/100</f>
      </c>
      <c r="P92" t="s">
        <v>23</v>
      </c>
    </row>
    <row r="93" spans="1:5" ht="12.6">
      <c r="A93" s="35" t="s">
        <v>53</v>
      </c>
      <c r="E93" s="36" t="s">
        <v>454</v>
      </c>
    </row>
    <row r="94" spans="1:5" ht="20.4">
      <c r="A94" s="39" t="s">
        <v>55</v>
      </c>
      <c r="E94" s="38" t="s">
        <v>455</v>
      </c>
    </row>
    <row r="95" spans="1:16" ht="20.4">
      <c r="A95" s="25" t="s">
        <v>47</v>
      </c>
      <c r="B95" s="29" t="s">
        <v>302</v>
      </c>
      <c r="C95" s="29" t="s">
        <v>370</v>
      </c>
      <c r="D95" s="25" t="s">
        <v>49</v>
      </c>
      <c r="E95" s="30" t="s">
        <v>371</v>
      </c>
      <c r="F95" s="31" t="s">
        <v>92</v>
      </c>
      <c r="G95" s="32">
        <v>16</v>
      </c>
      <c r="H95" s="33">
        <v>0</v>
      </c>
      <c r="I95" s="34">
        <f>ROUND(ROUND(H95,2)*ROUND(G95,3),2)</f>
      </c>
      <c r="J95" s="31" t="s">
        <v>52</v>
      </c>
      <c r="O95">
        <f>(I95*21)/100</f>
      </c>
      <c r="P95" t="s">
        <v>23</v>
      </c>
    </row>
    <row r="96" spans="1:5" ht="12.6">
      <c r="A96" s="35" t="s">
        <v>53</v>
      </c>
      <c r="E96" s="36" t="s">
        <v>49</v>
      </c>
    </row>
    <row r="97" spans="1:5" ht="20.4">
      <c r="A97" s="39" t="s">
        <v>55</v>
      </c>
      <c r="E97" s="38" t="s">
        <v>456</v>
      </c>
    </row>
    <row r="98" spans="1:16" ht="12.6">
      <c r="A98" s="25" t="s">
        <v>47</v>
      </c>
      <c r="B98" s="29" t="s">
        <v>307</v>
      </c>
      <c r="C98" s="29" t="s">
        <v>379</v>
      </c>
      <c r="D98" s="25" t="s">
        <v>380</v>
      </c>
      <c r="E98" s="30" t="s">
        <v>381</v>
      </c>
      <c r="F98" s="31" t="s">
        <v>168</v>
      </c>
      <c r="G98" s="32">
        <v>2.4</v>
      </c>
      <c r="H98" s="33">
        <v>0</v>
      </c>
      <c r="I98" s="34">
        <f>ROUND(ROUND(H98,2)*ROUND(G98,3),2)</f>
      </c>
      <c r="J98" s="31" t="s">
        <v>52</v>
      </c>
      <c r="O98">
        <f>(I98*21)/100</f>
      </c>
      <c r="P98" t="s">
        <v>23</v>
      </c>
    </row>
    <row r="99" spans="1:5" ht="20.4">
      <c r="A99" s="35" t="s">
        <v>53</v>
      </c>
      <c r="E99" s="36" t="s">
        <v>382</v>
      </c>
    </row>
    <row r="100" spans="1:5" ht="20.4">
      <c r="A100" s="39" t="s">
        <v>55</v>
      </c>
      <c r="E100" s="38" t="s">
        <v>457</v>
      </c>
    </row>
    <row r="101" spans="1:16" ht="12.6">
      <c r="A101" s="25" t="s">
        <v>47</v>
      </c>
      <c r="B101" s="29" t="s">
        <v>312</v>
      </c>
      <c r="C101" s="29" t="s">
        <v>379</v>
      </c>
      <c r="D101" s="25" t="s">
        <v>390</v>
      </c>
      <c r="E101" s="30" t="s">
        <v>391</v>
      </c>
      <c r="F101" s="31" t="s">
        <v>168</v>
      </c>
      <c r="G101" s="32">
        <v>16</v>
      </c>
      <c r="H101" s="33">
        <v>0</v>
      </c>
      <c r="I101" s="34">
        <f>ROUND(ROUND(H101,2)*ROUND(G101,3),2)</f>
      </c>
      <c r="J101" s="31" t="s">
        <v>52</v>
      </c>
      <c r="O101">
        <f>(I101*21)/100</f>
      </c>
      <c r="P101" t="s">
        <v>23</v>
      </c>
    </row>
    <row r="102" spans="1:5" ht="20.4">
      <c r="A102" s="35" t="s">
        <v>53</v>
      </c>
      <c r="E102" s="36" t="s">
        <v>392</v>
      </c>
    </row>
    <row r="103" spans="1:5" ht="20.4">
      <c r="A103" s="39" t="s">
        <v>55</v>
      </c>
      <c r="E103" s="38" t="s">
        <v>458</v>
      </c>
    </row>
    <row r="104" spans="1:16" ht="12.6">
      <c r="A104" s="25" t="s">
        <v>47</v>
      </c>
      <c r="B104" s="29" t="s">
        <v>317</v>
      </c>
      <c r="C104" s="29" t="s">
        <v>405</v>
      </c>
      <c r="D104" s="25" t="s">
        <v>49</v>
      </c>
      <c r="E104" s="30" t="s">
        <v>406</v>
      </c>
      <c r="F104" s="31" t="s">
        <v>168</v>
      </c>
      <c r="G104" s="32">
        <v>77</v>
      </c>
      <c r="H104" s="33">
        <v>0</v>
      </c>
      <c r="I104" s="34">
        <f>ROUND(ROUND(H104,2)*ROUND(G104,3),2)</f>
      </c>
      <c r="J104" s="31" t="s">
        <v>52</v>
      </c>
      <c r="O104">
        <f>(I104*21)/100</f>
      </c>
      <c r="P104" t="s">
        <v>23</v>
      </c>
    </row>
    <row r="105" spans="1:5" ht="20.4">
      <c r="A105" s="35" t="s">
        <v>53</v>
      </c>
      <c r="E105" s="36" t="s">
        <v>407</v>
      </c>
    </row>
    <row r="106" spans="1:5" ht="20.4">
      <c r="A106" s="39" t="s">
        <v>55</v>
      </c>
      <c r="E106" s="38" t="s">
        <v>459</v>
      </c>
    </row>
    <row r="107" spans="1:16" ht="12.6">
      <c r="A107" s="25" t="s">
        <v>47</v>
      </c>
      <c r="B107" s="29" t="s">
        <v>322</v>
      </c>
      <c r="C107" s="29" t="s">
        <v>410</v>
      </c>
      <c r="D107" s="25" t="s">
        <v>49</v>
      </c>
      <c r="E107" s="30" t="s">
        <v>411</v>
      </c>
      <c r="F107" s="31" t="s">
        <v>168</v>
      </c>
      <c r="G107" s="32">
        <v>64</v>
      </c>
      <c r="H107" s="33">
        <v>0</v>
      </c>
      <c r="I107" s="34">
        <f>ROUND(ROUND(H107,2)*ROUND(G107,3),2)</f>
      </c>
      <c r="J107" s="31" t="s">
        <v>52</v>
      </c>
      <c r="O107">
        <f>(I107*21)/100</f>
      </c>
      <c r="P107" t="s">
        <v>23</v>
      </c>
    </row>
    <row r="108" spans="1:5" ht="20.4">
      <c r="A108" s="35" t="s">
        <v>53</v>
      </c>
      <c r="E108" s="36" t="s">
        <v>412</v>
      </c>
    </row>
    <row r="109" spans="1:5" ht="20.4">
      <c r="A109" s="37" t="s">
        <v>55</v>
      </c>
      <c r="E109" s="38" t="s">
        <v>460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0+O8+O15+O40+O68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461</v>
      </c>
      <c r="I3" s="40">
        <f>0+I8+I15+I40+I68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461</v>
      </c>
      <c r="D4" s="6"/>
      <c r="E4" s="18" t="s">
        <v>462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3.2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</f>
      </c>
      <c r="R8">
        <f>0+O9+O12</f>
      </c>
    </row>
    <row r="9" spans="1:16" ht="12.6">
      <c r="A9" s="25" t="s">
        <v>47</v>
      </c>
      <c r="B9" s="29" t="s">
        <v>29</v>
      </c>
      <c r="C9" s="29" t="s">
        <v>126</v>
      </c>
      <c r="D9" s="25" t="s">
        <v>192</v>
      </c>
      <c r="E9" s="30" t="s">
        <v>193</v>
      </c>
      <c r="F9" s="31" t="s">
        <v>129</v>
      </c>
      <c r="G9" s="32">
        <v>130.725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6">
      <c r="A10" s="35" t="s">
        <v>53</v>
      </c>
      <c r="E10" s="36" t="s">
        <v>49</v>
      </c>
    </row>
    <row r="11" spans="1:5" ht="12.6">
      <c r="A11" s="39" t="s">
        <v>55</v>
      </c>
      <c r="E11" s="38" t="s">
        <v>463</v>
      </c>
    </row>
    <row r="12" spans="1:16" ht="12.6">
      <c r="A12" s="25" t="s">
        <v>47</v>
      </c>
      <c r="B12" s="29" t="s">
        <v>23</v>
      </c>
      <c r="C12" s="29" t="s">
        <v>196</v>
      </c>
      <c r="D12" s="25" t="s">
        <v>49</v>
      </c>
      <c r="E12" s="30" t="s">
        <v>197</v>
      </c>
      <c r="F12" s="31" t="s">
        <v>129</v>
      </c>
      <c r="G12" s="32">
        <v>9.419</v>
      </c>
      <c r="H12" s="33">
        <v>0</v>
      </c>
      <c r="I12" s="34">
        <f>ROUND(ROUND(H12,2)*ROUND(G12,3),2)</f>
      </c>
      <c r="J12" s="31" t="s">
        <v>52</v>
      </c>
      <c r="O12">
        <f>(I12*21)/100</f>
      </c>
      <c r="P12" t="s">
        <v>23</v>
      </c>
    </row>
    <row r="13" spans="1:5" ht="12.6">
      <c r="A13" s="35" t="s">
        <v>53</v>
      </c>
      <c r="E13" s="36" t="s">
        <v>49</v>
      </c>
    </row>
    <row r="14" spans="1:5" ht="12.6">
      <c r="A14" s="37" t="s">
        <v>55</v>
      </c>
      <c r="E14" s="38" t="s">
        <v>464</v>
      </c>
    </row>
    <row r="15" spans="1:18" ht="13.2" customHeight="1">
      <c r="A15" s="6" t="s">
        <v>45</v>
      </c>
      <c r="B15" s="6"/>
      <c r="C15" s="42" t="s">
        <v>29</v>
      </c>
      <c r="D15" s="6"/>
      <c r="E15" s="27" t="s">
        <v>140</v>
      </c>
      <c r="F15" s="6"/>
      <c r="G15" s="6"/>
      <c r="H15" s="6"/>
      <c r="I15" s="43">
        <f>0+Q15</f>
      </c>
      <c r="J15" s="6"/>
      <c r="O15">
        <f>0+R15</f>
      </c>
      <c r="Q15">
        <f>0+I16+I19+I22+I25+I28+I31+I34+I37</f>
      </c>
      <c r="R15">
        <f>0+O16+O19+O22+O25+O28+O31+O34+O37</f>
      </c>
    </row>
    <row r="16" spans="1:16" ht="12.6">
      <c r="A16" s="25" t="s">
        <v>47</v>
      </c>
      <c r="B16" s="29" t="s">
        <v>22</v>
      </c>
      <c r="C16" s="29" t="s">
        <v>199</v>
      </c>
      <c r="D16" s="25" t="s">
        <v>49</v>
      </c>
      <c r="E16" s="30" t="s">
        <v>200</v>
      </c>
      <c r="F16" s="31" t="s">
        <v>168</v>
      </c>
      <c r="G16" s="32">
        <v>52</v>
      </c>
      <c r="H16" s="33">
        <v>0</v>
      </c>
      <c r="I16" s="34">
        <f>ROUND(ROUND(H16,2)*ROUND(G16,3),2)</f>
      </c>
      <c r="J16" s="31" t="s">
        <v>52</v>
      </c>
      <c r="O16">
        <f>(I16*21)/100</f>
      </c>
      <c r="P16" t="s">
        <v>23</v>
      </c>
    </row>
    <row r="17" spans="1:5" ht="20.4">
      <c r="A17" s="35" t="s">
        <v>53</v>
      </c>
      <c r="E17" s="36" t="s">
        <v>425</v>
      </c>
    </row>
    <row r="18" spans="1:5" ht="20.4">
      <c r="A18" s="39" t="s">
        <v>55</v>
      </c>
      <c r="E18" s="38" t="s">
        <v>465</v>
      </c>
    </row>
    <row r="19" spans="1:16" ht="12.6">
      <c r="A19" s="25" t="s">
        <v>47</v>
      </c>
      <c r="B19" s="29" t="s">
        <v>33</v>
      </c>
      <c r="C19" s="29" t="s">
        <v>203</v>
      </c>
      <c r="D19" s="25" t="s">
        <v>204</v>
      </c>
      <c r="E19" s="30" t="s">
        <v>205</v>
      </c>
      <c r="F19" s="31" t="s">
        <v>129</v>
      </c>
      <c r="G19" s="32">
        <v>130.725</v>
      </c>
      <c r="H19" s="33">
        <v>0</v>
      </c>
      <c r="I19" s="34">
        <f>ROUND(ROUND(H19,2)*ROUND(G19,3),2)</f>
      </c>
      <c r="J19" s="31" t="s">
        <v>52</v>
      </c>
      <c r="O19">
        <f>(I19*21)/100</f>
      </c>
      <c r="P19" t="s">
        <v>23</v>
      </c>
    </row>
    <row r="20" spans="1:5" ht="12.6">
      <c r="A20" s="35" t="s">
        <v>53</v>
      </c>
      <c r="E20" s="36" t="s">
        <v>206</v>
      </c>
    </row>
    <row r="21" spans="1:5" ht="30.6">
      <c r="A21" s="39" t="s">
        <v>55</v>
      </c>
      <c r="E21" s="38" t="s">
        <v>466</v>
      </c>
    </row>
    <row r="22" spans="1:16" ht="12.6">
      <c r="A22" s="25" t="s">
        <v>47</v>
      </c>
      <c r="B22" s="29" t="s">
        <v>35</v>
      </c>
      <c r="C22" s="29" t="s">
        <v>208</v>
      </c>
      <c r="D22" s="25" t="s">
        <v>209</v>
      </c>
      <c r="E22" s="30" t="s">
        <v>210</v>
      </c>
      <c r="F22" s="31" t="s">
        <v>129</v>
      </c>
      <c r="G22" s="32">
        <v>9.419</v>
      </c>
      <c r="H22" s="33">
        <v>0</v>
      </c>
      <c r="I22" s="34">
        <f>ROUND(ROUND(H22,2)*ROUND(G22,3),2)</f>
      </c>
      <c r="J22" s="31" t="s">
        <v>52</v>
      </c>
      <c r="O22">
        <f>(I22*21)/100</f>
      </c>
      <c r="P22" t="s">
        <v>23</v>
      </c>
    </row>
    <row r="23" spans="1:5" ht="12.6">
      <c r="A23" s="35" t="s">
        <v>53</v>
      </c>
      <c r="E23" s="36" t="s">
        <v>211</v>
      </c>
    </row>
    <row r="24" spans="1:5" ht="40.8">
      <c r="A24" s="39" t="s">
        <v>55</v>
      </c>
      <c r="E24" s="38" t="s">
        <v>467</v>
      </c>
    </row>
    <row r="25" spans="1:16" ht="12.6">
      <c r="A25" s="25" t="s">
        <v>47</v>
      </c>
      <c r="B25" s="29" t="s">
        <v>37</v>
      </c>
      <c r="C25" s="29" t="s">
        <v>224</v>
      </c>
      <c r="D25" s="25" t="s">
        <v>204</v>
      </c>
      <c r="E25" s="30" t="s">
        <v>225</v>
      </c>
      <c r="F25" s="31" t="s">
        <v>129</v>
      </c>
      <c r="G25" s="32">
        <v>130.725</v>
      </c>
      <c r="H25" s="33">
        <v>0</v>
      </c>
      <c r="I25" s="34">
        <f>ROUND(ROUND(H25,2)*ROUND(G25,3),2)</f>
      </c>
      <c r="J25" s="31" t="s">
        <v>52</v>
      </c>
      <c r="O25">
        <f>(I25*21)/100</f>
      </c>
      <c r="P25" t="s">
        <v>23</v>
      </c>
    </row>
    <row r="26" spans="1:5" ht="12.6">
      <c r="A26" s="35" t="s">
        <v>53</v>
      </c>
      <c r="E26" s="36" t="s">
        <v>226</v>
      </c>
    </row>
    <row r="27" spans="1:5" ht="12.6">
      <c r="A27" s="39" t="s">
        <v>55</v>
      </c>
      <c r="E27" s="38" t="s">
        <v>463</v>
      </c>
    </row>
    <row r="28" spans="1:16" ht="12.6">
      <c r="A28" s="25" t="s">
        <v>47</v>
      </c>
      <c r="B28" s="29" t="s">
        <v>72</v>
      </c>
      <c r="C28" s="29" t="s">
        <v>228</v>
      </c>
      <c r="D28" s="25" t="s">
        <v>229</v>
      </c>
      <c r="E28" s="30" t="s">
        <v>230</v>
      </c>
      <c r="F28" s="31" t="s">
        <v>129</v>
      </c>
      <c r="G28" s="32">
        <v>93.725</v>
      </c>
      <c r="H28" s="33">
        <v>0</v>
      </c>
      <c r="I28" s="34">
        <f>ROUND(ROUND(H28,2)*ROUND(G28,3),2)</f>
      </c>
      <c r="J28" s="31" t="s">
        <v>52</v>
      </c>
      <c r="O28">
        <f>(I28*21)/100</f>
      </c>
      <c r="P28" t="s">
        <v>23</v>
      </c>
    </row>
    <row r="29" spans="1:5" ht="12.6">
      <c r="A29" s="35" t="s">
        <v>53</v>
      </c>
      <c r="E29" s="36" t="s">
        <v>49</v>
      </c>
    </row>
    <row r="30" spans="1:5" ht="40.8">
      <c r="A30" s="39" t="s">
        <v>55</v>
      </c>
      <c r="E30" s="38" t="s">
        <v>468</v>
      </c>
    </row>
    <row r="31" spans="1:16" ht="12.6">
      <c r="A31" s="25" t="s">
        <v>47</v>
      </c>
      <c r="B31" s="29" t="s">
        <v>75</v>
      </c>
      <c r="C31" s="29" t="s">
        <v>235</v>
      </c>
      <c r="D31" s="25" t="s">
        <v>49</v>
      </c>
      <c r="E31" s="30" t="s">
        <v>236</v>
      </c>
      <c r="F31" s="31" t="s">
        <v>129</v>
      </c>
      <c r="G31" s="32">
        <v>19</v>
      </c>
      <c r="H31" s="33">
        <v>0</v>
      </c>
      <c r="I31" s="34">
        <f>ROUND(ROUND(H31,2)*ROUND(G31,3),2)</f>
      </c>
      <c r="J31" s="31" t="s">
        <v>52</v>
      </c>
      <c r="O31">
        <f>(I31*21)/100</f>
      </c>
      <c r="P31" t="s">
        <v>23</v>
      </c>
    </row>
    <row r="32" spans="1:5" ht="12.6">
      <c r="A32" s="35" t="s">
        <v>53</v>
      </c>
      <c r="E32" s="36" t="s">
        <v>237</v>
      </c>
    </row>
    <row r="33" spans="1:5" ht="20.4">
      <c r="A33" s="39" t="s">
        <v>55</v>
      </c>
      <c r="E33" s="38" t="s">
        <v>469</v>
      </c>
    </row>
    <row r="34" spans="1:16" ht="12.6">
      <c r="A34" s="25" t="s">
        <v>47</v>
      </c>
      <c r="B34" s="29" t="s">
        <v>40</v>
      </c>
      <c r="C34" s="29" t="s">
        <v>239</v>
      </c>
      <c r="D34" s="25" t="s">
        <v>209</v>
      </c>
      <c r="E34" s="30" t="s">
        <v>240</v>
      </c>
      <c r="F34" s="31" t="s">
        <v>143</v>
      </c>
      <c r="G34" s="32">
        <v>1.792</v>
      </c>
      <c r="H34" s="33">
        <v>0</v>
      </c>
      <c r="I34" s="34">
        <f>ROUND(ROUND(H34,2)*ROUND(G34,3),2)</f>
      </c>
      <c r="J34" s="31" t="s">
        <v>52</v>
      </c>
      <c r="O34">
        <f>(I34*21)/100</f>
      </c>
      <c r="P34" t="s">
        <v>23</v>
      </c>
    </row>
    <row r="35" spans="1:5" ht="12.6">
      <c r="A35" s="35" t="s">
        <v>53</v>
      </c>
      <c r="E35" s="36" t="s">
        <v>241</v>
      </c>
    </row>
    <row r="36" spans="1:5" ht="20.4">
      <c r="A36" s="39" t="s">
        <v>55</v>
      </c>
      <c r="E36" s="38" t="s">
        <v>470</v>
      </c>
    </row>
    <row r="37" spans="1:16" ht="12.6">
      <c r="A37" s="25" t="s">
        <v>47</v>
      </c>
      <c r="B37" s="29" t="s">
        <v>42</v>
      </c>
      <c r="C37" s="29" t="s">
        <v>247</v>
      </c>
      <c r="D37" s="25" t="s">
        <v>209</v>
      </c>
      <c r="E37" s="30" t="s">
        <v>248</v>
      </c>
      <c r="F37" s="31" t="s">
        <v>143</v>
      </c>
      <c r="G37" s="32">
        <v>61</v>
      </c>
      <c r="H37" s="33">
        <v>0</v>
      </c>
      <c r="I37" s="34">
        <f>ROUND(ROUND(H37,2)*ROUND(G37,3),2)</f>
      </c>
      <c r="J37" s="31" t="s">
        <v>52</v>
      </c>
      <c r="O37">
        <f>(I37*21)/100</f>
      </c>
      <c r="P37" t="s">
        <v>23</v>
      </c>
    </row>
    <row r="38" spans="1:5" ht="12.6">
      <c r="A38" s="35" t="s">
        <v>53</v>
      </c>
      <c r="E38" s="36" t="s">
        <v>249</v>
      </c>
    </row>
    <row r="39" spans="1:5" ht="20.4">
      <c r="A39" s="37" t="s">
        <v>55</v>
      </c>
      <c r="E39" s="38" t="s">
        <v>471</v>
      </c>
    </row>
    <row r="40" spans="1:18" ht="13.2" customHeight="1">
      <c r="A40" s="6" t="s">
        <v>45</v>
      </c>
      <c r="B40" s="6"/>
      <c r="C40" s="42" t="s">
        <v>35</v>
      </c>
      <c r="D40" s="6"/>
      <c r="E40" s="27" t="s">
        <v>268</v>
      </c>
      <c r="F40" s="6"/>
      <c r="G40" s="6"/>
      <c r="H40" s="6"/>
      <c r="I40" s="43">
        <f>0+Q40</f>
      </c>
      <c r="J40" s="6"/>
      <c r="O40">
        <f>0+R40</f>
      </c>
      <c r="Q40">
        <f>0+I41+I44+I47+I50+I53+I56+I59+I62+I65</f>
      </c>
      <c r="R40">
        <f>0+O41+O44+O47+O50+O53+O56+O59+O62+O65</f>
      </c>
    </row>
    <row r="41" spans="1:16" ht="12.6">
      <c r="A41" s="25" t="s">
        <v>47</v>
      </c>
      <c r="B41" s="29" t="s">
        <v>44</v>
      </c>
      <c r="C41" s="29" t="s">
        <v>273</v>
      </c>
      <c r="D41" s="25" t="s">
        <v>49</v>
      </c>
      <c r="E41" s="30" t="s">
        <v>274</v>
      </c>
      <c r="F41" s="31" t="s">
        <v>129</v>
      </c>
      <c r="G41" s="32">
        <v>73.35</v>
      </c>
      <c r="H41" s="33">
        <v>0</v>
      </c>
      <c r="I41" s="34">
        <f>ROUND(ROUND(H41,2)*ROUND(G41,3),2)</f>
      </c>
      <c r="J41" s="31" t="s">
        <v>52</v>
      </c>
      <c r="O41">
        <f>(I41*21)/100</f>
      </c>
      <c r="P41" t="s">
        <v>23</v>
      </c>
    </row>
    <row r="42" spans="1:5" ht="12.6">
      <c r="A42" s="35" t="s">
        <v>53</v>
      </c>
      <c r="E42" s="36" t="s">
        <v>275</v>
      </c>
    </row>
    <row r="43" spans="1:5" ht="91.8">
      <c r="A43" s="39" t="s">
        <v>55</v>
      </c>
      <c r="E43" s="38" t="s">
        <v>472</v>
      </c>
    </row>
    <row r="44" spans="1:16" ht="12.6">
      <c r="A44" s="25" t="s">
        <v>47</v>
      </c>
      <c r="B44" s="29" t="s">
        <v>86</v>
      </c>
      <c r="C44" s="29" t="s">
        <v>278</v>
      </c>
      <c r="D44" s="25" t="s">
        <v>49</v>
      </c>
      <c r="E44" s="30" t="s">
        <v>279</v>
      </c>
      <c r="F44" s="31" t="s">
        <v>143</v>
      </c>
      <c r="G44" s="32">
        <v>13</v>
      </c>
      <c r="H44" s="33">
        <v>0</v>
      </c>
      <c r="I44" s="34">
        <f>ROUND(ROUND(H44,2)*ROUND(G44,3),2)</f>
      </c>
      <c r="J44" s="31" t="s">
        <v>52</v>
      </c>
      <c r="O44">
        <f>(I44*21)/100</f>
      </c>
      <c r="P44" t="s">
        <v>23</v>
      </c>
    </row>
    <row r="45" spans="1:5" ht="12.6">
      <c r="A45" s="35" t="s">
        <v>53</v>
      </c>
      <c r="E45" s="36" t="s">
        <v>280</v>
      </c>
    </row>
    <row r="46" spans="1:5" ht="20.4">
      <c r="A46" s="39" t="s">
        <v>55</v>
      </c>
      <c r="E46" s="38" t="s">
        <v>473</v>
      </c>
    </row>
    <row r="47" spans="1:16" ht="12.6">
      <c r="A47" s="25" t="s">
        <v>47</v>
      </c>
      <c r="B47" s="29" t="s">
        <v>89</v>
      </c>
      <c r="C47" s="29" t="s">
        <v>283</v>
      </c>
      <c r="D47" s="25" t="s">
        <v>49</v>
      </c>
      <c r="E47" s="30" t="s">
        <v>284</v>
      </c>
      <c r="F47" s="31" t="s">
        <v>143</v>
      </c>
      <c r="G47" s="32">
        <v>179.3</v>
      </c>
      <c r="H47" s="33">
        <v>0</v>
      </c>
      <c r="I47" s="34">
        <f>ROUND(ROUND(H47,2)*ROUND(G47,3),2)</f>
      </c>
      <c r="J47" s="31" t="s">
        <v>52</v>
      </c>
      <c r="O47">
        <f>(I47*21)/100</f>
      </c>
      <c r="P47" t="s">
        <v>23</v>
      </c>
    </row>
    <row r="48" spans="1:5" ht="12.6">
      <c r="A48" s="35" t="s">
        <v>53</v>
      </c>
      <c r="E48" s="36" t="s">
        <v>285</v>
      </c>
    </row>
    <row r="49" spans="1:5" ht="20.4">
      <c r="A49" s="39" t="s">
        <v>55</v>
      </c>
      <c r="E49" s="38" t="s">
        <v>474</v>
      </c>
    </row>
    <row r="50" spans="1:16" ht="12.6">
      <c r="A50" s="25" t="s">
        <v>47</v>
      </c>
      <c r="B50" s="29" t="s">
        <v>93</v>
      </c>
      <c r="C50" s="29" t="s">
        <v>288</v>
      </c>
      <c r="D50" s="25" t="s">
        <v>49</v>
      </c>
      <c r="E50" s="30" t="s">
        <v>289</v>
      </c>
      <c r="F50" s="31" t="s">
        <v>143</v>
      </c>
      <c r="G50" s="32">
        <v>339.04</v>
      </c>
      <c r="H50" s="33">
        <v>0</v>
      </c>
      <c r="I50" s="34">
        <f>ROUND(ROUND(H50,2)*ROUND(G50,3),2)</f>
      </c>
      <c r="J50" s="31" t="s">
        <v>52</v>
      </c>
      <c r="O50">
        <f>(I50*21)/100</f>
      </c>
      <c r="P50" t="s">
        <v>23</v>
      </c>
    </row>
    <row r="51" spans="1:5" ht="12.6">
      <c r="A51" s="35" t="s">
        <v>53</v>
      </c>
      <c r="E51" s="36" t="s">
        <v>290</v>
      </c>
    </row>
    <row r="52" spans="1:5" ht="20.4">
      <c r="A52" s="39" t="s">
        <v>55</v>
      </c>
      <c r="E52" s="38" t="s">
        <v>475</v>
      </c>
    </row>
    <row r="53" spans="1:16" ht="12.6">
      <c r="A53" s="25" t="s">
        <v>47</v>
      </c>
      <c r="B53" s="29" t="s">
        <v>97</v>
      </c>
      <c r="C53" s="29" t="s">
        <v>293</v>
      </c>
      <c r="D53" s="25" t="s">
        <v>49</v>
      </c>
      <c r="E53" s="30" t="s">
        <v>294</v>
      </c>
      <c r="F53" s="31" t="s">
        <v>143</v>
      </c>
      <c r="G53" s="32">
        <v>22.5</v>
      </c>
      <c r="H53" s="33">
        <v>0</v>
      </c>
      <c r="I53" s="34">
        <f>ROUND(ROUND(H53,2)*ROUND(G53,3),2)</f>
      </c>
      <c r="J53" s="31" t="s">
        <v>52</v>
      </c>
      <c r="O53">
        <f>(I53*21)/100</f>
      </c>
      <c r="P53" t="s">
        <v>23</v>
      </c>
    </row>
    <row r="54" spans="1:5" ht="20.4">
      <c r="A54" s="35" t="s">
        <v>53</v>
      </c>
      <c r="E54" s="36" t="s">
        <v>446</v>
      </c>
    </row>
    <row r="55" spans="1:5" ht="20.4">
      <c r="A55" s="39" t="s">
        <v>55</v>
      </c>
      <c r="E55" s="38" t="s">
        <v>476</v>
      </c>
    </row>
    <row r="56" spans="1:16" ht="12.6">
      <c r="A56" s="25" t="s">
        <v>47</v>
      </c>
      <c r="B56" s="29" t="s">
        <v>100</v>
      </c>
      <c r="C56" s="29" t="s">
        <v>298</v>
      </c>
      <c r="D56" s="25" t="s">
        <v>49</v>
      </c>
      <c r="E56" s="30" t="s">
        <v>299</v>
      </c>
      <c r="F56" s="31" t="s">
        <v>143</v>
      </c>
      <c r="G56" s="32">
        <v>163</v>
      </c>
      <c r="H56" s="33">
        <v>0</v>
      </c>
      <c r="I56" s="34">
        <f>ROUND(ROUND(H56,2)*ROUND(G56,3),2)</f>
      </c>
      <c r="J56" s="31" t="s">
        <v>52</v>
      </c>
      <c r="O56">
        <f>(I56*21)/100</f>
      </c>
      <c r="P56" t="s">
        <v>23</v>
      </c>
    </row>
    <row r="57" spans="1:5" ht="12.6">
      <c r="A57" s="35" t="s">
        <v>53</v>
      </c>
      <c r="E57" s="36" t="s">
        <v>300</v>
      </c>
    </row>
    <row r="58" spans="1:5" ht="20.4">
      <c r="A58" s="39" t="s">
        <v>55</v>
      </c>
      <c r="E58" s="38" t="s">
        <v>477</v>
      </c>
    </row>
    <row r="59" spans="1:16" ht="12.6">
      <c r="A59" s="25" t="s">
        <v>47</v>
      </c>
      <c r="B59" s="29" t="s">
        <v>105</v>
      </c>
      <c r="C59" s="29" t="s">
        <v>303</v>
      </c>
      <c r="D59" s="25" t="s">
        <v>49</v>
      </c>
      <c r="E59" s="30" t="s">
        <v>304</v>
      </c>
      <c r="F59" s="31" t="s">
        <v>143</v>
      </c>
      <c r="G59" s="32">
        <v>10.073</v>
      </c>
      <c r="H59" s="33">
        <v>0</v>
      </c>
      <c r="I59" s="34">
        <f>ROUND(ROUND(H59,2)*ROUND(G59,3),2)</f>
      </c>
      <c r="J59" s="31" t="s">
        <v>52</v>
      </c>
      <c r="O59">
        <f>(I59*21)/100</f>
      </c>
      <c r="P59" t="s">
        <v>23</v>
      </c>
    </row>
    <row r="60" spans="1:5" ht="12.6">
      <c r="A60" s="35" t="s">
        <v>53</v>
      </c>
      <c r="E60" s="36" t="s">
        <v>305</v>
      </c>
    </row>
    <row r="61" spans="1:5" ht="20.4">
      <c r="A61" s="39" t="s">
        <v>55</v>
      </c>
      <c r="E61" s="38" t="s">
        <v>478</v>
      </c>
    </row>
    <row r="62" spans="1:16" ht="12.6">
      <c r="A62" s="25" t="s">
        <v>47</v>
      </c>
      <c r="B62" s="29" t="s">
        <v>108</v>
      </c>
      <c r="C62" s="29" t="s">
        <v>308</v>
      </c>
      <c r="D62" s="25" t="s">
        <v>49</v>
      </c>
      <c r="E62" s="30" t="s">
        <v>309</v>
      </c>
      <c r="F62" s="31" t="s">
        <v>143</v>
      </c>
      <c r="G62" s="32">
        <v>15.404</v>
      </c>
      <c r="H62" s="33">
        <v>0</v>
      </c>
      <c r="I62" s="34">
        <f>ROUND(ROUND(H62,2)*ROUND(G62,3),2)</f>
      </c>
      <c r="J62" s="31" t="s">
        <v>52</v>
      </c>
      <c r="O62">
        <f>(I62*21)/100</f>
      </c>
      <c r="P62" t="s">
        <v>23</v>
      </c>
    </row>
    <row r="63" spans="1:5" ht="12.6">
      <c r="A63" s="35" t="s">
        <v>53</v>
      </c>
      <c r="E63" s="36" t="s">
        <v>310</v>
      </c>
    </row>
    <row r="64" spans="1:5" ht="20.4">
      <c r="A64" s="39" t="s">
        <v>55</v>
      </c>
      <c r="E64" s="38" t="s">
        <v>479</v>
      </c>
    </row>
    <row r="65" spans="1:16" ht="12.6">
      <c r="A65" s="25" t="s">
        <v>47</v>
      </c>
      <c r="B65" s="29" t="s">
        <v>111</v>
      </c>
      <c r="C65" s="29" t="s">
        <v>313</v>
      </c>
      <c r="D65" s="25" t="s">
        <v>49</v>
      </c>
      <c r="E65" s="30" t="s">
        <v>314</v>
      </c>
      <c r="F65" s="31" t="s">
        <v>143</v>
      </c>
      <c r="G65" s="32">
        <v>179.3</v>
      </c>
      <c r="H65" s="33">
        <v>0</v>
      </c>
      <c r="I65" s="34">
        <f>ROUND(ROUND(H65,2)*ROUND(G65,3),2)</f>
      </c>
      <c r="J65" s="31" t="s">
        <v>52</v>
      </c>
      <c r="O65">
        <f>(I65*21)/100</f>
      </c>
      <c r="P65" t="s">
        <v>23</v>
      </c>
    </row>
    <row r="66" spans="1:5" ht="12.6">
      <c r="A66" s="35" t="s">
        <v>53</v>
      </c>
      <c r="E66" s="36" t="s">
        <v>315</v>
      </c>
    </row>
    <row r="67" spans="1:5" ht="20.4">
      <c r="A67" s="37" t="s">
        <v>55</v>
      </c>
      <c r="E67" s="38" t="s">
        <v>480</v>
      </c>
    </row>
    <row r="68" spans="1:18" ht="13.2" customHeight="1">
      <c r="A68" s="6" t="s">
        <v>45</v>
      </c>
      <c r="B68" s="6"/>
      <c r="C68" s="42" t="s">
        <v>40</v>
      </c>
      <c r="D68" s="6"/>
      <c r="E68" s="27" t="s">
        <v>179</v>
      </c>
      <c r="F68" s="6"/>
      <c r="G68" s="6"/>
      <c r="H68" s="6"/>
      <c r="I68" s="43">
        <f>0+Q68</f>
      </c>
      <c r="J68" s="6"/>
      <c r="O68">
        <f>0+R68</f>
      </c>
      <c r="Q68">
        <f>0+I69+I72+I75+I78</f>
      </c>
      <c r="R68">
        <f>0+O69+O72+O75+O78</f>
      </c>
    </row>
    <row r="69" spans="1:16" ht="12.6">
      <c r="A69" s="25" t="s">
        <v>47</v>
      </c>
      <c r="B69" s="29" t="s">
        <v>114</v>
      </c>
      <c r="C69" s="29" t="s">
        <v>360</v>
      </c>
      <c r="D69" s="25" t="s">
        <v>49</v>
      </c>
      <c r="E69" s="30" t="s">
        <v>361</v>
      </c>
      <c r="F69" s="31" t="s">
        <v>168</v>
      </c>
      <c r="G69" s="32">
        <v>17.5</v>
      </c>
      <c r="H69" s="33">
        <v>0</v>
      </c>
      <c r="I69" s="34">
        <f>ROUND(ROUND(H69,2)*ROUND(G69,3),2)</f>
      </c>
      <c r="J69" s="31" t="s">
        <v>52</v>
      </c>
      <c r="O69">
        <f>(I69*21)/100</f>
      </c>
      <c r="P69" t="s">
        <v>23</v>
      </c>
    </row>
    <row r="70" spans="1:5" ht="20.4">
      <c r="A70" s="35" t="s">
        <v>53</v>
      </c>
      <c r="E70" s="36" t="s">
        <v>481</v>
      </c>
    </row>
    <row r="71" spans="1:5" ht="20.4">
      <c r="A71" s="39" t="s">
        <v>55</v>
      </c>
      <c r="E71" s="38" t="s">
        <v>482</v>
      </c>
    </row>
    <row r="72" spans="1:16" ht="20.4">
      <c r="A72" s="25" t="s">
        <v>47</v>
      </c>
      <c r="B72" s="29" t="s">
        <v>118</v>
      </c>
      <c r="C72" s="29" t="s">
        <v>370</v>
      </c>
      <c r="D72" s="25" t="s">
        <v>49</v>
      </c>
      <c r="E72" s="30" t="s">
        <v>371</v>
      </c>
      <c r="F72" s="31" t="s">
        <v>92</v>
      </c>
      <c r="G72" s="32">
        <v>2</v>
      </c>
      <c r="H72" s="33">
        <v>0</v>
      </c>
      <c r="I72" s="34">
        <f>ROUND(ROUND(H72,2)*ROUND(G72,3),2)</f>
      </c>
      <c r="J72" s="31" t="s">
        <v>52</v>
      </c>
      <c r="O72">
        <f>(I72*21)/100</f>
      </c>
      <c r="P72" t="s">
        <v>23</v>
      </c>
    </row>
    <row r="73" spans="1:5" ht="12.6">
      <c r="A73" s="35" t="s">
        <v>53</v>
      </c>
      <c r="E73" s="36" t="s">
        <v>49</v>
      </c>
    </row>
    <row r="74" spans="1:5" ht="20.4">
      <c r="A74" s="39" t="s">
        <v>55</v>
      </c>
      <c r="E74" s="38" t="s">
        <v>483</v>
      </c>
    </row>
    <row r="75" spans="1:16" ht="12.6">
      <c r="A75" s="25" t="s">
        <v>47</v>
      </c>
      <c r="B75" s="29" t="s">
        <v>121</v>
      </c>
      <c r="C75" s="29" t="s">
        <v>484</v>
      </c>
      <c r="D75" s="25" t="s">
        <v>49</v>
      </c>
      <c r="E75" s="30" t="s">
        <v>485</v>
      </c>
      <c r="F75" s="31" t="s">
        <v>168</v>
      </c>
      <c r="G75" s="32">
        <v>11</v>
      </c>
      <c r="H75" s="33">
        <v>0</v>
      </c>
      <c r="I75" s="34">
        <f>ROUND(ROUND(H75,2)*ROUND(G75,3),2)</f>
      </c>
      <c r="J75" s="31" t="s">
        <v>52</v>
      </c>
      <c r="O75">
        <f>(I75*21)/100</f>
      </c>
      <c r="P75" t="s">
        <v>23</v>
      </c>
    </row>
    <row r="76" spans="1:5" ht="20.4">
      <c r="A76" s="35" t="s">
        <v>53</v>
      </c>
      <c r="E76" s="36" t="s">
        <v>486</v>
      </c>
    </row>
    <row r="77" spans="1:5" ht="20.4">
      <c r="A77" s="39" t="s">
        <v>55</v>
      </c>
      <c r="E77" s="38" t="s">
        <v>487</v>
      </c>
    </row>
    <row r="78" spans="1:16" ht="12.6">
      <c r="A78" s="25" t="s">
        <v>47</v>
      </c>
      <c r="B78" s="29" t="s">
        <v>277</v>
      </c>
      <c r="C78" s="29" t="s">
        <v>405</v>
      </c>
      <c r="D78" s="25" t="s">
        <v>49</v>
      </c>
      <c r="E78" s="30" t="s">
        <v>406</v>
      </c>
      <c r="F78" s="31" t="s">
        <v>168</v>
      </c>
      <c r="G78" s="32">
        <v>52</v>
      </c>
      <c r="H78" s="33">
        <v>0</v>
      </c>
      <c r="I78" s="34">
        <f>ROUND(ROUND(H78,2)*ROUND(G78,3),2)</f>
      </c>
      <c r="J78" s="31" t="s">
        <v>52</v>
      </c>
      <c r="O78">
        <f>(I78*21)/100</f>
      </c>
      <c r="P78" t="s">
        <v>23</v>
      </c>
    </row>
    <row r="79" spans="1:5" ht="20.4">
      <c r="A79" s="35" t="s">
        <v>53</v>
      </c>
      <c r="E79" s="36" t="s">
        <v>407</v>
      </c>
    </row>
    <row r="80" spans="1:5" ht="20.4">
      <c r="A80" s="37" t="s">
        <v>55</v>
      </c>
      <c r="E80" s="38" t="s">
        <v>488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489</v>
      </c>
      <c r="I3" s="40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489</v>
      </c>
      <c r="D4" s="6"/>
      <c r="E4" s="18" t="s">
        <v>490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3.2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6">
      <c r="A9" s="25" t="s">
        <v>47</v>
      </c>
      <c r="B9" s="29" t="s">
        <v>29</v>
      </c>
      <c r="C9" s="29" t="s">
        <v>491</v>
      </c>
      <c r="D9" s="25" t="s">
        <v>49</v>
      </c>
      <c r="E9" s="30" t="s">
        <v>492</v>
      </c>
      <c r="F9" s="31" t="s">
        <v>51</v>
      </c>
      <c r="G9" s="32">
        <v>1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71.4">
      <c r="A10" s="35" t="s">
        <v>53</v>
      </c>
      <c r="E10" s="36" t="s">
        <v>493</v>
      </c>
    </row>
    <row r="11" spans="1:5" ht="12.6">
      <c r="A11" s="37" t="s">
        <v>55</v>
      </c>
      <c r="E11" s="38" t="s">
        <v>56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494</v>
      </c>
      <c r="I3" s="40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494</v>
      </c>
      <c r="D4" s="6"/>
      <c r="E4" s="18" t="s">
        <v>495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3.2" customHeight="1">
      <c r="A8" s="19" t="s">
        <v>45</v>
      </c>
      <c r="B8" s="19"/>
      <c r="C8" s="26" t="s">
        <v>40</v>
      </c>
      <c r="D8" s="19"/>
      <c r="E8" s="27" t="s">
        <v>179</v>
      </c>
      <c r="F8" s="19"/>
      <c r="G8" s="19"/>
      <c r="H8" s="19"/>
      <c r="I8" s="28">
        <f>0+Q8</f>
      </c>
      <c r="J8" s="19"/>
      <c r="O8">
        <f>0+R8</f>
      </c>
      <c r="Q8">
        <f>0+I9+I12+I15+I18+I21+I24+I27+I30+I33+I36</f>
      </c>
      <c r="R8">
        <f>0+O9+O12+O15+O18+O21+O24+O27+O30+O33+O36</f>
      </c>
    </row>
    <row r="9" spans="1:16" ht="12.6">
      <c r="A9" s="25" t="s">
        <v>47</v>
      </c>
      <c r="B9" s="29" t="s">
        <v>29</v>
      </c>
      <c r="C9" s="29" t="s">
        <v>496</v>
      </c>
      <c r="D9" s="25" t="s">
        <v>49</v>
      </c>
      <c r="E9" s="30" t="s">
        <v>497</v>
      </c>
      <c r="F9" s="31" t="s">
        <v>92</v>
      </c>
      <c r="G9" s="32">
        <v>31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6">
      <c r="A10" s="35" t="s">
        <v>53</v>
      </c>
      <c r="E10" s="36" t="s">
        <v>49</v>
      </c>
    </row>
    <row r="11" spans="1:5" ht="20.4">
      <c r="A11" s="39" t="s">
        <v>55</v>
      </c>
      <c r="E11" s="38" t="s">
        <v>498</v>
      </c>
    </row>
    <row r="12" spans="1:16" ht="12.6">
      <c r="A12" s="25" t="s">
        <v>47</v>
      </c>
      <c r="B12" s="29" t="s">
        <v>23</v>
      </c>
      <c r="C12" s="29" t="s">
        <v>499</v>
      </c>
      <c r="D12" s="25" t="s">
        <v>49</v>
      </c>
      <c r="E12" s="30" t="s">
        <v>500</v>
      </c>
      <c r="F12" s="31" t="s">
        <v>92</v>
      </c>
      <c r="G12" s="32">
        <v>30</v>
      </c>
      <c r="H12" s="33">
        <v>0</v>
      </c>
      <c r="I12" s="34">
        <f>ROUND(ROUND(H12,2)*ROUND(G12,3),2)</f>
      </c>
      <c r="J12" s="31" t="s">
        <v>52</v>
      </c>
      <c r="O12">
        <f>(I12*21)/100</f>
      </c>
      <c r="P12" t="s">
        <v>23</v>
      </c>
    </row>
    <row r="13" spans="1:5" ht="12.6">
      <c r="A13" s="35" t="s">
        <v>53</v>
      </c>
      <c r="E13" s="36" t="s">
        <v>49</v>
      </c>
    </row>
    <row r="14" spans="1:5" ht="12.6">
      <c r="A14" s="39" t="s">
        <v>55</v>
      </c>
      <c r="E14" s="38" t="s">
        <v>501</v>
      </c>
    </row>
    <row r="15" spans="1:16" ht="12.6">
      <c r="A15" s="25" t="s">
        <v>47</v>
      </c>
      <c r="B15" s="29" t="s">
        <v>22</v>
      </c>
      <c r="C15" s="29" t="s">
        <v>502</v>
      </c>
      <c r="D15" s="25" t="s">
        <v>49</v>
      </c>
      <c r="E15" s="30" t="s">
        <v>503</v>
      </c>
      <c r="F15" s="31" t="s">
        <v>143</v>
      </c>
      <c r="G15" s="32">
        <v>32.55</v>
      </c>
      <c r="H15" s="33">
        <v>0</v>
      </c>
      <c r="I15" s="34">
        <f>ROUND(ROUND(H15,2)*ROUND(G15,3),2)</f>
      </c>
      <c r="J15" s="31" t="s">
        <v>52</v>
      </c>
      <c r="O15">
        <f>(I15*21)/100</f>
      </c>
      <c r="P15" t="s">
        <v>23</v>
      </c>
    </row>
    <row r="16" spans="1:5" ht="12.6">
      <c r="A16" s="35" t="s">
        <v>53</v>
      </c>
      <c r="E16" s="36" t="s">
        <v>49</v>
      </c>
    </row>
    <row r="17" spans="1:5" ht="12.6">
      <c r="A17" s="39" t="s">
        <v>55</v>
      </c>
      <c r="E17" s="38" t="s">
        <v>504</v>
      </c>
    </row>
    <row r="18" spans="1:16" ht="12.6">
      <c r="A18" s="25" t="s">
        <v>47</v>
      </c>
      <c r="B18" s="29" t="s">
        <v>33</v>
      </c>
      <c r="C18" s="29" t="s">
        <v>505</v>
      </c>
      <c r="D18" s="25" t="s">
        <v>49</v>
      </c>
      <c r="E18" s="30" t="s">
        <v>506</v>
      </c>
      <c r="F18" s="31" t="s">
        <v>92</v>
      </c>
      <c r="G18" s="32">
        <v>12</v>
      </c>
      <c r="H18" s="33">
        <v>0</v>
      </c>
      <c r="I18" s="34">
        <f>ROUND(ROUND(H18,2)*ROUND(G18,3),2)</f>
      </c>
      <c r="J18" s="31" t="s">
        <v>52</v>
      </c>
      <c r="O18">
        <f>(I18*21)/100</f>
      </c>
      <c r="P18" t="s">
        <v>23</v>
      </c>
    </row>
    <row r="19" spans="1:5" ht="12.6">
      <c r="A19" s="35" t="s">
        <v>53</v>
      </c>
      <c r="E19" s="36" t="s">
        <v>507</v>
      </c>
    </row>
    <row r="20" spans="1:5" ht="12.6">
      <c r="A20" s="39" t="s">
        <v>55</v>
      </c>
      <c r="E20" s="38" t="s">
        <v>49</v>
      </c>
    </row>
    <row r="21" spans="1:16" ht="12.6">
      <c r="A21" s="25" t="s">
        <v>47</v>
      </c>
      <c r="B21" s="29" t="s">
        <v>35</v>
      </c>
      <c r="C21" s="29" t="s">
        <v>508</v>
      </c>
      <c r="D21" s="25" t="s">
        <v>49</v>
      </c>
      <c r="E21" s="30" t="s">
        <v>509</v>
      </c>
      <c r="F21" s="31" t="s">
        <v>92</v>
      </c>
      <c r="G21" s="32">
        <v>3</v>
      </c>
      <c r="H21" s="33">
        <v>0</v>
      </c>
      <c r="I21" s="34">
        <f>ROUND(ROUND(H21,2)*ROUND(G21,3),2)</f>
      </c>
      <c r="J21" s="31" t="s">
        <v>52</v>
      </c>
      <c r="O21">
        <f>(I21*21)/100</f>
      </c>
      <c r="P21" t="s">
        <v>23</v>
      </c>
    </row>
    <row r="22" spans="1:5" ht="12.6">
      <c r="A22" s="35" t="s">
        <v>53</v>
      </c>
      <c r="E22" s="36" t="s">
        <v>49</v>
      </c>
    </row>
    <row r="23" spans="1:5" ht="12.6">
      <c r="A23" s="39" t="s">
        <v>55</v>
      </c>
      <c r="E23" s="38" t="s">
        <v>49</v>
      </c>
    </row>
    <row r="24" spans="1:16" ht="20.4">
      <c r="A24" s="25" t="s">
        <v>47</v>
      </c>
      <c r="B24" s="29" t="s">
        <v>37</v>
      </c>
      <c r="C24" s="29" t="s">
        <v>510</v>
      </c>
      <c r="D24" s="25" t="s">
        <v>49</v>
      </c>
      <c r="E24" s="30" t="s">
        <v>511</v>
      </c>
      <c r="F24" s="31" t="s">
        <v>92</v>
      </c>
      <c r="G24" s="32">
        <v>29</v>
      </c>
      <c r="H24" s="33">
        <v>0</v>
      </c>
      <c r="I24" s="34">
        <f>ROUND(ROUND(H24,2)*ROUND(G24,3),2)</f>
      </c>
      <c r="J24" s="31" t="s">
        <v>52</v>
      </c>
      <c r="O24">
        <f>(I24*21)/100</f>
      </c>
      <c r="P24" t="s">
        <v>23</v>
      </c>
    </row>
    <row r="25" spans="1:5" ht="12.6">
      <c r="A25" s="35" t="s">
        <v>53</v>
      </c>
      <c r="E25" s="36" t="s">
        <v>49</v>
      </c>
    </row>
    <row r="26" spans="1:5" ht="12.6">
      <c r="A26" s="39" t="s">
        <v>55</v>
      </c>
      <c r="E26" s="38" t="s">
        <v>49</v>
      </c>
    </row>
    <row r="27" spans="1:16" ht="12.6">
      <c r="A27" s="25" t="s">
        <v>47</v>
      </c>
      <c r="B27" s="29" t="s">
        <v>72</v>
      </c>
      <c r="C27" s="29" t="s">
        <v>512</v>
      </c>
      <c r="D27" s="25" t="s">
        <v>49</v>
      </c>
      <c r="E27" s="30" t="s">
        <v>513</v>
      </c>
      <c r="F27" s="31" t="s">
        <v>92</v>
      </c>
      <c r="G27" s="32">
        <v>36</v>
      </c>
      <c r="H27" s="33">
        <v>0</v>
      </c>
      <c r="I27" s="34">
        <f>ROUND(ROUND(H27,2)*ROUND(G27,3),2)</f>
      </c>
      <c r="J27" s="31" t="s">
        <v>52</v>
      </c>
      <c r="O27">
        <f>(I27*21)/100</f>
      </c>
      <c r="P27" t="s">
        <v>23</v>
      </c>
    </row>
    <row r="28" spans="1:5" ht="12.6">
      <c r="A28" s="35" t="s">
        <v>53</v>
      </c>
      <c r="E28" s="36" t="s">
        <v>49</v>
      </c>
    </row>
    <row r="29" spans="1:5" ht="12.6">
      <c r="A29" s="39" t="s">
        <v>55</v>
      </c>
      <c r="E29" s="38" t="s">
        <v>49</v>
      </c>
    </row>
    <row r="30" spans="1:16" ht="12.6">
      <c r="A30" s="25" t="s">
        <v>47</v>
      </c>
      <c r="B30" s="29" t="s">
        <v>75</v>
      </c>
      <c r="C30" s="29" t="s">
        <v>514</v>
      </c>
      <c r="D30" s="25" t="s">
        <v>49</v>
      </c>
      <c r="E30" s="30" t="s">
        <v>515</v>
      </c>
      <c r="F30" s="31" t="s">
        <v>92</v>
      </c>
      <c r="G30" s="32">
        <v>4</v>
      </c>
      <c r="H30" s="33">
        <v>0</v>
      </c>
      <c r="I30" s="34">
        <f>ROUND(ROUND(H30,2)*ROUND(G30,3),2)</f>
      </c>
      <c r="J30" s="31" t="s">
        <v>52</v>
      </c>
      <c r="O30">
        <f>(I30*21)/100</f>
      </c>
      <c r="P30" t="s">
        <v>23</v>
      </c>
    </row>
    <row r="31" spans="1:5" ht="12.6">
      <c r="A31" s="35" t="s">
        <v>53</v>
      </c>
      <c r="E31" s="36" t="s">
        <v>49</v>
      </c>
    </row>
    <row r="32" spans="1:5" ht="12.6">
      <c r="A32" s="39" t="s">
        <v>55</v>
      </c>
      <c r="E32" s="38" t="s">
        <v>49</v>
      </c>
    </row>
    <row r="33" spans="1:16" ht="12.6">
      <c r="A33" s="25" t="s">
        <v>47</v>
      </c>
      <c r="B33" s="29" t="s">
        <v>40</v>
      </c>
      <c r="C33" s="29" t="s">
        <v>516</v>
      </c>
      <c r="D33" s="25" t="s">
        <v>49</v>
      </c>
      <c r="E33" s="30" t="s">
        <v>517</v>
      </c>
      <c r="F33" s="31" t="s">
        <v>143</v>
      </c>
      <c r="G33" s="32">
        <v>383.6</v>
      </c>
      <c r="H33" s="33">
        <v>0</v>
      </c>
      <c r="I33" s="34">
        <f>ROUND(ROUND(H33,2)*ROUND(G33,3),2)</f>
      </c>
      <c r="J33" s="31" t="s">
        <v>52</v>
      </c>
      <c r="O33">
        <f>(I33*21)/100</f>
      </c>
      <c r="P33" t="s">
        <v>23</v>
      </c>
    </row>
    <row r="34" spans="1:5" ht="12.6">
      <c r="A34" s="35" t="s">
        <v>53</v>
      </c>
      <c r="E34" s="36" t="s">
        <v>49</v>
      </c>
    </row>
    <row r="35" spans="1:5" ht="12.6">
      <c r="A35" s="39" t="s">
        <v>55</v>
      </c>
      <c r="E35" s="38" t="s">
        <v>49</v>
      </c>
    </row>
    <row r="36" spans="1:16" ht="12.6">
      <c r="A36" s="25" t="s">
        <v>47</v>
      </c>
      <c r="B36" s="29" t="s">
        <v>42</v>
      </c>
      <c r="C36" s="29" t="s">
        <v>518</v>
      </c>
      <c r="D36" s="25" t="s">
        <v>49</v>
      </c>
      <c r="E36" s="30" t="s">
        <v>519</v>
      </c>
      <c r="F36" s="31" t="s">
        <v>143</v>
      </c>
      <c r="G36" s="32">
        <v>383.6</v>
      </c>
      <c r="H36" s="33">
        <v>0</v>
      </c>
      <c r="I36" s="34">
        <f>ROUND(ROUND(H36,2)*ROUND(G36,3),2)</f>
      </c>
      <c r="J36" s="31" t="s">
        <v>52</v>
      </c>
      <c r="O36">
        <f>(I36*21)/100</f>
      </c>
      <c r="P36" t="s">
        <v>23</v>
      </c>
    </row>
    <row r="37" spans="1:5" ht="12.6">
      <c r="A37" s="35" t="s">
        <v>53</v>
      </c>
      <c r="E37" s="36" t="s">
        <v>49</v>
      </c>
    </row>
    <row r="38" spans="1:5" ht="12.6">
      <c r="A38" s="37" t="s">
        <v>55</v>
      </c>
      <c r="E38" s="38" t="s">
        <v>49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520</v>
      </c>
      <c r="I3" s="40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520</v>
      </c>
      <c r="D4" s="6"/>
      <c r="E4" s="18" t="s">
        <v>521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3.2" customHeight="1">
      <c r="A8" s="19" t="s">
        <v>45</v>
      </c>
      <c r="B8" s="19"/>
      <c r="C8" s="26" t="s">
        <v>40</v>
      </c>
      <c r="D8" s="19"/>
      <c r="E8" s="27" t="s">
        <v>179</v>
      </c>
      <c r="F8" s="19"/>
      <c r="G8" s="19"/>
      <c r="H8" s="19"/>
      <c r="I8" s="28">
        <f>0+Q8</f>
      </c>
      <c r="J8" s="19"/>
      <c r="O8">
        <f>0+R8</f>
      </c>
      <c r="Q8">
        <f>0+I9+I12+I15+I18+I21+I24+I27+I30+I33</f>
      </c>
      <c r="R8">
        <f>0+O9+O12+O15+O18+O21+O24+O27+O30+O33</f>
      </c>
    </row>
    <row r="9" spans="1:16" ht="12.6">
      <c r="A9" s="25" t="s">
        <v>47</v>
      </c>
      <c r="B9" s="29" t="s">
        <v>29</v>
      </c>
      <c r="C9" s="29" t="s">
        <v>522</v>
      </c>
      <c r="D9" s="25" t="s">
        <v>49</v>
      </c>
      <c r="E9" s="30" t="s">
        <v>523</v>
      </c>
      <c r="F9" s="31" t="s">
        <v>92</v>
      </c>
      <c r="G9" s="32">
        <v>2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6">
      <c r="A10" s="35" t="s">
        <v>53</v>
      </c>
      <c r="E10" s="36" t="s">
        <v>49</v>
      </c>
    </row>
    <row r="11" spans="1:5" ht="12.6">
      <c r="A11" s="39" t="s">
        <v>55</v>
      </c>
      <c r="E11" s="38" t="s">
        <v>524</v>
      </c>
    </row>
    <row r="12" spans="1:16" ht="12.6">
      <c r="A12" s="25" t="s">
        <v>47</v>
      </c>
      <c r="B12" s="29" t="s">
        <v>23</v>
      </c>
      <c r="C12" s="29" t="s">
        <v>525</v>
      </c>
      <c r="D12" s="25" t="s">
        <v>49</v>
      </c>
      <c r="E12" s="30" t="s">
        <v>526</v>
      </c>
      <c r="F12" s="31" t="s">
        <v>92</v>
      </c>
      <c r="G12" s="32">
        <v>5</v>
      </c>
      <c r="H12" s="33">
        <v>0</v>
      </c>
      <c r="I12" s="34">
        <f>ROUND(ROUND(H12,2)*ROUND(G12,3),2)</f>
      </c>
      <c r="J12" s="31" t="s">
        <v>52</v>
      </c>
      <c r="O12">
        <f>(I12*21)/100</f>
      </c>
      <c r="P12" t="s">
        <v>23</v>
      </c>
    </row>
    <row r="13" spans="1:5" ht="12.6">
      <c r="A13" s="35" t="s">
        <v>53</v>
      </c>
      <c r="E13" s="36" t="s">
        <v>49</v>
      </c>
    </row>
    <row r="14" spans="1:5" ht="12.6">
      <c r="A14" s="39" t="s">
        <v>55</v>
      </c>
      <c r="E14" s="38" t="s">
        <v>527</v>
      </c>
    </row>
    <row r="15" spans="1:16" ht="12.6">
      <c r="A15" s="25" t="s">
        <v>47</v>
      </c>
      <c r="B15" s="29" t="s">
        <v>22</v>
      </c>
      <c r="C15" s="29" t="s">
        <v>528</v>
      </c>
      <c r="D15" s="25" t="s">
        <v>49</v>
      </c>
      <c r="E15" s="30" t="s">
        <v>529</v>
      </c>
      <c r="F15" s="31" t="s">
        <v>143</v>
      </c>
      <c r="G15" s="32">
        <v>12</v>
      </c>
      <c r="H15" s="33">
        <v>0</v>
      </c>
      <c r="I15" s="34">
        <f>ROUND(ROUND(H15,2)*ROUND(G15,3),2)</f>
      </c>
      <c r="J15" s="31" t="s">
        <v>52</v>
      </c>
      <c r="O15">
        <f>(I15*21)/100</f>
      </c>
      <c r="P15" t="s">
        <v>23</v>
      </c>
    </row>
    <row r="16" spans="1:5" ht="12.6">
      <c r="A16" s="35" t="s">
        <v>53</v>
      </c>
      <c r="E16" s="36" t="s">
        <v>49</v>
      </c>
    </row>
    <row r="17" spans="1:5" ht="12.6">
      <c r="A17" s="39" t="s">
        <v>55</v>
      </c>
      <c r="E17" s="38" t="s">
        <v>530</v>
      </c>
    </row>
    <row r="18" spans="1:16" ht="12.6">
      <c r="A18" s="25" t="s">
        <v>47</v>
      </c>
      <c r="B18" s="29" t="s">
        <v>33</v>
      </c>
      <c r="C18" s="29" t="s">
        <v>531</v>
      </c>
      <c r="D18" s="25" t="s">
        <v>49</v>
      </c>
      <c r="E18" s="30" t="s">
        <v>532</v>
      </c>
      <c r="F18" s="31" t="s">
        <v>92</v>
      </c>
      <c r="G18" s="32">
        <v>1</v>
      </c>
      <c r="H18" s="33">
        <v>0</v>
      </c>
      <c r="I18" s="34">
        <f>ROUND(ROUND(H18,2)*ROUND(G18,3),2)</f>
      </c>
      <c r="J18" s="31" t="s">
        <v>52</v>
      </c>
      <c r="O18">
        <f>(I18*21)/100</f>
      </c>
      <c r="P18" t="s">
        <v>23</v>
      </c>
    </row>
    <row r="19" spans="1:5" ht="12.6">
      <c r="A19" s="35" t="s">
        <v>53</v>
      </c>
      <c r="E19" s="36" t="s">
        <v>49</v>
      </c>
    </row>
    <row r="20" spans="1:5" ht="12.6">
      <c r="A20" s="39" t="s">
        <v>55</v>
      </c>
      <c r="E20" s="38" t="s">
        <v>49</v>
      </c>
    </row>
    <row r="21" spans="1:16" ht="20.4">
      <c r="A21" s="25" t="s">
        <v>47</v>
      </c>
      <c r="B21" s="29" t="s">
        <v>35</v>
      </c>
      <c r="C21" s="29" t="s">
        <v>510</v>
      </c>
      <c r="D21" s="25" t="s">
        <v>49</v>
      </c>
      <c r="E21" s="30" t="s">
        <v>511</v>
      </c>
      <c r="F21" s="31" t="s">
        <v>92</v>
      </c>
      <c r="G21" s="32">
        <v>1</v>
      </c>
      <c r="H21" s="33">
        <v>0</v>
      </c>
      <c r="I21" s="34">
        <f>ROUND(ROUND(H21,2)*ROUND(G21,3),2)</f>
      </c>
      <c r="J21" s="31" t="s">
        <v>52</v>
      </c>
      <c r="O21">
        <f>(I21*21)/100</f>
      </c>
      <c r="P21" t="s">
        <v>23</v>
      </c>
    </row>
    <row r="22" spans="1:5" ht="12.6">
      <c r="A22" s="35" t="s">
        <v>53</v>
      </c>
      <c r="E22" s="36" t="s">
        <v>49</v>
      </c>
    </row>
    <row r="23" spans="1:5" ht="12.6">
      <c r="A23" s="39" t="s">
        <v>55</v>
      </c>
      <c r="E23" s="38" t="s">
        <v>49</v>
      </c>
    </row>
    <row r="24" spans="1:16" ht="12.6">
      <c r="A24" s="25" t="s">
        <v>47</v>
      </c>
      <c r="B24" s="29" t="s">
        <v>37</v>
      </c>
      <c r="C24" s="29" t="s">
        <v>512</v>
      </c>
      <c r="D24" s="25" t="s">
        <v>49</v>
      </c>
      <c r="E24" s="30" t="s">
        <v>513</v>
      </c>
      <c r="F24" s="31" t="s">
        <v>92</v>
      </c>
      <c r="G24" s="32">
        <v>2</v>
      </c>
      <c r="H24" s="33">
        <v>0</v>
      </c>
      <c r="I24" s="34">
        <f>ROUND(ROUND(H24,2)*ROUND(G24,3),2)</f>
      </c>
      <c r="J24" s="31" t="s">
        <v>52</v>
      </c>
      <c r="O24">
        <f>(I24*21)/100</f>
      </c>
      <c r="P24" t="s">
        <v>23</v>
      </c>
    </row>
    <row r="25" spans="1:5" ht="12.6">
      <c r="A25" s="35" t="s">
        <v>53</v>
      </c>
      <c r="E25" s="36" t="s">
        <v>49</v>
      </c>
    </row>
    <row r="26" spans="1:5" ht="12.6">
      <c r="A26" s="39" t="s">
        <v>55</v>
      </c>
      <c r="E26" s="38" t="s">
        <v>49</v>
      </c>
    </row>
    <row r="27" spans="1:16" ht="12.6">
      <c r="A27" s="25" t="s">
        <v>47</v>
      </c>
      <c r="B27" s="29" t="s">
        <v>72</v>
      </c>
      <c r="C27" s="29" t="s">
        <v>514</v>
      </c>
      <c r="D27" s="25" t="s">
        <v>49</v>
      </c>
      <c r="E27" s="30" t="s">
        <v>515</v>
      </c>
      <c r="F27" s="31" t="s">
        <v>92</v>
      </c>
      <c r="G27" s="32">
        <v>2</v>
      </c>
      <c r="H27" s="33">
        <v>0</v>
      </c>
      <c r="I27" s="34">
        <f>ROUND(ROUND(H27,2)*ROUND(G27,3),2)</f>
      </c>
      <c r="J27" s="31" t="s">
        <v>52</v>
      </c>
      <c r="O27">
        <f>(I27*21)/100</f>
      </c>
      <c r="P27" t="s">
        <v>23</v>
      </c>
    </row>
    <row r="28" spans="1:5" ht="12.6">
      <c r="A28" s="35" t="s">
        <v>53</v>
      </c>
      <c r="E28" s="36" t="s">
        <v>49</v>
      </c>
    </row>
    <row r="29" spans="1:5" ht="12.6">
      <c r="A29" s="39" t="s">
        <v>55</v>
      </c>
      <c r="E29" s="38" t="s">
        <v>49</v>
      </c>
    </row>
    <row r="30" spans="1:16" ht="12.6">
      <c r="A30" s="25" t="s">
        <v>47</v>
      </c>
      <c r="B30" s="29" t="s">
        <v>75</v>
      </c>
      <c r="C30" s="29" t="s">
        <v>516</v>
      </c>
      <c r="D30" s="25" t="s">
        <v>49</v>
      </c>
      <c r="E30" s="30" t="s">
        <v>517</v>
      </c>
      <c r="F30" s="31" t="s">
        <v>143</v>
      </c>
      <c r="G30" s="32">
        <v>57.6</v>
      </c>
      <c r="H30" s="33">
        <v>0</v>
      </c>
      <c r="I30" s="34">
        <f>ROUND(ROUND(H30,2)*ROUND(G30,3),2)</f>
      </c>
      <c r="J30" s="31" t="s">
        <v>52</v>
      </c>
      <c r="O30">
        <f>(I30*21)/100</f>
      </c>
      <c r="P30" t="s">
        <v>23</v>
      </c>
    </row>
    <row r="31" spans="1:5" ht="12.6">
      <c r="A31" s="35" t="s">
        <v>53</v>
      </c>
      <c r="E31" s="36" t="s">
        <v>49</v>
      </c>
    </row>
    <row r="32" spans="1:5" ht="12.6">
      <c r="A32" s="39" t="s">
        <v>55</v>
      </c>
      <c r="E32" s="38" t="s">
        <v>49</v>
      </c>
    </row>
    <row r="33" spans="1:16" ht="12.6">
      <c r="A33" s="25" t="s">
        <v>47</v>
      </c>
      <c r="B33" s="29" t="s">
        <v>40</v>
      </c>
      <c r="C33" s="29" t="s">
        <v>518</v>
      </c>
      <c r="D33" s="25" t="s">
        <v>49</v>
      </c>
      <c r="E33" s="30" t="s">
        <v>519</v>
      </c>
      <c r="F33" s="31" t="s">
        <v>143</v>
      </c>
      <c r="G33" s="32">
        <v>57.6</v>
      </c>
      <c r="H33" s="33">
        <v>0</v>
      </c>
      <c r="I33" s="34">
        <f>ROUND(ROUND(H33,2)*ROUND(G33,3),2)</f>
      </c>
      <c r="J33" s="31" t="s">
        <v>52</v>
      </c>
      <c r="O33">
        <f>(I33*21)/100</f>
      </c>
      <c r="P33" t="s">
        <v>23</v>
      </c>
    </row>
    <row r="34" spans="1:5" ht="12.6">
      <c r="A34" s="35" t="s">
        <v>53</v>
      </c>
      <c r="E34" s="36" t="s">
        <v>49</v>
      </c>
    </row>
    <row r="35" spans="1:5" ht="12.6">
      <c r="A35" s="37" t="s">
        <v>55</v>
      </c>
      <c r="E35" s="38" t="s">
        <v>49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