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101_SO 101" sheetId="2" r:id="rId2"/>
    <sheet name="SO 101_SO 101.1" sheetId="3" r:id="rId3"/>
    <sheet name="SO 180" sheetId="4" r:id="rId4"/>
    <sheet name="VON" sheetId="5" r:id="rId5"/>
  </sheets>
  <definedNames/>
  <calcPr fullCalcOnLoad="1"/>
</workbook>
</file>

<file path=xl/sharedStrings.xml><?xml version="1.0" encoding="utf-8"?>
<sst xmlns="http://schemas.openxmlformats.org/spreadsheetml/2006/main" count="1435" uniqueCount="523">
  <si>
    <t>Firma: Atelier PROMIKA s.r.o.</t>
  </si>
  <si>
    <t>Soupis objektů s DPH</t>
  </si>
  <si>
    <t>Stavba: 2009 - II/104 Davle - Bohuliby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</si>
  <si>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</si>
  <si>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</si>
  <si>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</si>
  <si>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</si>
  <si>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</si>
  <si>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</si>
  <si>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</si>
  <si>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</si>
  <si>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</si>
  <si>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</si>
  <si>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</si>
  <si>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 xml:space="preserve">Stavba: </t>
  </si>
  <si>
    <t>2009</t>
  </si>
  <si>
    <t>II/104 Davle - Bohuliby</t>
  </si>
  <si>
    <t>O</t>
  </si>
  <si>
    <t>Objekt:</t>
  </si>
  <si>
    <t>SO 101</t>
  </si>
  <si>
    <t>Komunikace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</si>
  <si>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</si>
  <si>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</si>
  <si>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</si>
  <si>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</si>
  <si>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</si>
  <si>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</si>
  <si>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</si>
  <si>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</si>
  <si>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</si>
  <si>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</si>
  <si>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</si>
  <si>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</si>
  <si>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</si>
  <si>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</si>
  <si>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</si>
  <si>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</si>
  <si>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</si>
  <si>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</si>
  <si>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</si>
  <si>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</si>
  <si>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</si>
  <si>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</si>
  <si>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</si>
  <si>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</si>
  <si>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</si>
  <si>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</si>
  <si>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</si>
  <si>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014102</t>
  </si>
  <si>
    <t>a</t>
  </si>
  <si>
    <t>POPLATKY ZA SKLÁDKU</t>
  </si>
  <si>
    <t>T</t>
  </si>
  <si>
    <t>PP</t>
  </si>
  <si>
    <t>prostý beton</t>
  </si>
  <si>
    <t>VV</t>
  </si>
  <si>
    <t>dle pol. 113188: 14,165*2,4=33,996 [A] 
dle pol. 91781: 547*0,115=62,905 [B] 
Celkem: A+B=96,901 [C]</t>
  </si>
  <si>
    <t>b</t>
  </si>
  <si>
    <t>zemina, kamenivo, kamen</t>
  </si>
  <si>
    <t>dle pol. 11130: 1871*0,1*1,8=336,780 [A] 
dle pol. 113178: 289,34*2,6=752,284 [B] 
dle pol. 113328: 2068,887*2,1=4 344,663 [C] 
dle pol. 123738: 4326,8*1,8=7 788,240 [D] 
dle pol. 12922: 2348,25*0,1*1,8=422,685 [E] 
dle pol. 12970: 1*0,8*1,8=1,440 [F] 
dle pol. 12980: 5*0,5*1,8=4,500 [G] 
dle pol. 132738: 107,64*1,8=193,752 [H] 
Celkem: A+B+C+D+E+F+G+H=13 844,344 [I]</t>
  </si>
  <si>
    <t>014122</t>
  </si>
  <si>
    <t/>
  </si>
  <si>
    <t>POPLATKY ZA SKLÁDKU TYP S-OO (OSTATNÍ ODPAD)</t>
  </si>
  <si>
    <t>živice - ZAS-T3 
uložení na recyklační středisko</t>
  </si>
  <si>
    <t>dle pol. 113728.a: 908,61*2,3=2 089,803 [A]</t>
  </si>
  <si>
    <t>014132</t>
  </si>
  <si>
    <t>POPLATKY ZA SKLÁDKU TYP S-NO (NEBEZPEČNÝ ODPAD)</t>
  </si>
  <si>
    <t>živice - ZAS-T4 
uložení na skládku nebezpečného odpadu</t>
  </si>
  <si>
    <t>dle pol. 113728.b: 461,36*2,3=1 061,128 [A]</t>
  </si>
  <si>
    <t>014212</t>
  </si>
  <si>
    <t>POPLATKY ZA ZEMNÍK - ORNICE</t>
  </si>
  <si>
    <t>predikce nakupovaný materiál - zemina schopná zúrodnění - pořízení</t>
  </si>
  <si>
    <t>Rozprostření ornice tl. 0,1m, zatravnění a údržba do předání správci: 6246,0*0,1*1,8=1 124,280 [A]</t>
  </si>
  <si>
    <t>Zemní práce</t>
  </si>
  <si>
    <t>11130</t>
  </si>
  <si>
    <t>SEJMUTÍ DRNU</t>
  </si>
  <si>
    <t>M2</t>
  </si>
  <si>
    <t>vč. odvozu a uložení na recyklační středisko / trvalou skládku dle dispozic zhotovitele, vzdálenost uvedena orientačně 
případná vyzískaná ornice / zemina schopná zúrodnění bude ponechána v místě stavby a použita pro zpětné ohumusování.</t>
  </si>
  <si>
    <t>sejmutí drnu tl. 0,10m: 1871,0=1 871,000 [A]</t>
  </si>
  <si>
    <t>7</t>
  </si>
  <si>
    <t>113178</t>
  </si>
  <si>
    <t>ODSTRAN KRYTU ZPEVNĚNÝCH PLOCH Z DLAŽEB KOSTEK, ODVOZ DO 20KM</t>
  </si>
  <si>
    <t>M3</t>
  </si>
  <si>
    <t>vč. odvozu a uložení na recyklační středisko / trvalou skládku dle dispozic zhotovitele, vzdálenost uvedena orientačně 
POZN.: Případné rozebrání, čištění a následné využití / uskladnění kostek dle pokynů investora bude řešeno v návaznosti na zastižený stav.</t>
  </si>
  <si>
    <t>Odstranění stávající dlažby (velká kostka) zastižené ve vozovce  (cca km 0,130 - 0,440) - Úsek 2b: 1702,0*0,17=289,340 [A]</t>
  </si>
  <si>
    <t>8</t>
  </si>
  <si>
    <t>113188</t>
  </si>
  <si>
    <t>ODSTRANĚNÍ KRYTU ZPEVNĚNÝCH PLOCH Z DLAŽDIC, ODVOZ DO 20KM</t>
  </si>
  <si>
    <t>vč. odvozu a uložení na recyklační středisko / trvalou skládku dle dispozic zhotovitele, vzdálenost uvedena orientačně</t>
  </si>
  <si>
    <t>odstranění stávající betonové přídlažby š. do 0,25 vč. lože: 283,3*0,25*0,2=14,165 [A]</t>
  </si>
  <si>
    <t>113324</t>
  </si>
  <si>
    <t>ODSTRAN PODKL ZPEVNĚNÝCH PLOCH Z KAMENIVA NESTMEL, ODVOZ DO 5KM</t>
  </si>
  <si>
    <t>vč. odvozu a uložení na meziskládku dle dispozic zhotovitele, vzdálenost uvedena orientačně 
Součástí položky je i výběr vhodného materiálu!</t>
  </si>
  <si>
    <t>Vybouraný materiál z podkladních vrstev stávající vozovky (predikce 50% chybějícího do vyplnění vrstev v místě úpravy AZ a sanace tl. 180mm): 228,638=228,638 [A]</t>
  </si>
  <si>
    <t>113328</t>
  </si>
  <si>
    <t>ODSTRAN PODKL ZPEVNĚNÝCH PLOCH Z KAMENIVA NESTMEL, ODVOZ DO 20KM</t>
  </si>
  <si>
    <t>odstranění podkladních vrstev vozovky (autobusové zálivy zpevněné) tl. cca 250mm: 119*0,25=29,750 [A] 
odstranění stávající štěrkové vozovky (autobusové zálivy nezpevněné) tl. cca 600mm: 156*0,6=93,600 [B] 
odstranění konstrukce sjezdu - 22 sjezdů tl. cca 350mm: 154*0,35=53,900 [C] 
odstranění podkladních vrstev vozovky, tl. průměrně 250 mm, v místě úpravy AZ a sanace krajnice, prováděno po odfrézování: 8481,1*0,25=2 120,275 [D] 
odpočet materiálu vhodného pro doplnění vrstvy k recyklaci za studena (dle pol. 113324): -228,638=- 228,638 [E] 
Celkem: A+B+C+D+E=2 068,887 [F]</t>
  </si>
  <si>
    <t>11</t>
  </si>
  <si>
    <t>11333</t>
  </si>
  <si>
    <t>ODSTRANĚNÍ PODKLADU ZPEVNĚNÝCH PLOCH S ASFALT POJIVEM</t>
  </si>
  <si>
    <t>s ponecháním vybouraného materiálu na místě - bude použit pouze v rámci recyklace za studena! 
!! zatřídění dle Sb.zák. č. 130/2019 ZAS-T4 !!</t>
  </si>
  <si>
    <t>Odstranění vrstvy z penetračního makadamu tl. cca 90 mm, v místě úpravy AZ a sanace krajnice (úsek 3): 2382,4*0,09=214,416 [A]</t>
  </si>
  <si>
    <t>12</t>
  </si>
  <si>
    <t>113334</t>
  </si>
  <si>
    <t>ODSTRAN PODKL ZPEVNĚNÝCH PLOCH S ASFALT POJIVEM, ODVOZ DO 5KM</t>
  </si>
  <si>
    <t>vč. odvozu a uložení na meziskládku dle dispozic zhotovitele, vzdálenost uvedena orientačně - materiál není odpadem! 
!! zatřídění dle Sb.zák. č. 130/2019 ZAS-T1 !! 
Výzisk bude použit na doplnění konstrukce v místě úpravy AZ a sanace (viz. pol. 125734).</t>
  </si>
  <si>
    <t>Odstranění vrstvy z penetračního makadamu - 
- tl. cca 80 mm, v místě úpravy AZ a sanace krajnice (Úsek 2c): 2155*0,08=172,400 [A] 
- tl. cca 90 mm, v místě úpravy AZ a sanace krajnice (Úsek 2d): 2163,4*0,09=194,706 [B] 
Celkem: A+B=367,106 [C]</t>
  </si>
  <si>
    <t>13</t>
  </si>
  <si>
    <t>11372</t>
  </si>
  <si>
    <t>FRÉZOVÁNÍ ZPEVNĚNÝCH PLOCH ASFALTOVÝCH</t>
  </si>
  <si>
    <t>s ponecháním vyfrézované směsi na místě - materiál bude použit pouze v rámci recyklace za studena! 
!! zatřídění dle Sb.zák. č. 130/2019 ZAS-T4 !!</t>
  </si>
  <si>
    <t>Dofrézování vozovky tl. průměrně 30 mm, v místě úpravy AZ a sanace krajnice (úsek 3): 2382,4*0,03=71,472 [A]</t>
  </si>
  <si>
    <t>14</t>
  </si>
  <si>
    <t>113724</t>
  </si>
  <si>
    <t>FRÉZOVÁNÍ ZPEVNĚNÝCH PLOCH ASFALTOVÝCH, ODVOZ DO 5KM</t>
  </si>
  <si>
    <t>vč. odvozu a uložení na meziskládku dle dispozic zhotovitele, vzdálenost uvedena orientačně - materiál není odpadem! 
Frézování s produkcí frakce 0/22. 
!! zatřídění dle Sb.zák. č. 130/2019 ZAS-T1 !! 
Výzisk bude použit předně na dosypávky a provedení krajnic a sjezdů, dále na doplnění konstrukce v místě úpravy AZ a sanace (viz. pol. 125734).</t>
  </si>
  <si>
    <t>Frézování vozovky - 
- tl. průměrně 100 mm na celou šířku vozovky (Úsek 1): 2773*0,1=277,300 [A] 
- tl. průměrně 75 mm na celou šířku vozovky (Úsek 2b): 3128*0,075=234,600 [B] 
- tl. průměrně  100 mm na celou šířku vozovky (Úsek 2b): 119*0,1=11,900 [C] 
dofrézování vozovky - 
- tl. průměrně 130 mm, v místě úpravy AZ a sanace krajnice (Úsek 2b): 179*0,13=23,270 [D] 
- tl. průměrně 40 mm, v místě úpravy AZ a sanace krajnice (Úsek 2c): 2155*0,04=86,200 [E] 
- tl. průměrně 30 mm, v místě úpravy AZ a sanace krajnice (Úsek 2d): 2163,4*0,03=64,902 [F] 
Celkem: A+B+C+D+E+F=698,172 [G]</t>
  </si>
  <si>
    <t>15</t>
  </si>
  <si>
    <t>113728</t>
  </si>
  <si>
    <t>FRÉZOVÁNÍ ZPEVNĚNÝCH PLOCH ASFALTOVÝCH, ODVOZ DO 20KM</t>
  </si>
  <si>
    <t>vč. odvozu a uložení na recyklační středisko dle dispozic zhotovitele, vzdálenost uvedena orientačně  
!! zatřídění dle Sb.zák. č. 130/2019 ZAS-T3 !! 
Dle provedených zkoušek bude s materiálem nakládáno dle vyhlášky č. 294/2005 Sb., § 3, odst. 3, a dále přílohy. č. 4  (tabulka 4.1) a vyhlášky č. 130/2019 Sb., § 6, písm. c).</t>
  </si>
  <si>
    <t>Frézování vozovky - 
- tl. průměrně 100 mm na celou šířku vozovky (Úsek 2a): 553*0,1=55,300 [A] 
- tl. průměrně 70 mm na celou šířku vozovky (Úsek 2c): 5805*0,07=406,350 [B] 
- tl. průměrně 80 mm na celou šířku vozovky (Úsek 2d): 5587*0,08=446,960 [C] 
Celkem: A+B+C=908,610 [D]</t>
  </si>
  <si>
    <t>16</t>
  </si>
  <si>
    <t>vč. odvozu a uložení na skládku nebezpečného odpadu dle dispozic zhotovitele, vzdálenost uvedena orientačně - materiál nebude dále použit a musí být uložen v zařízení s oprávněním k likvidaci nebezpečných odpadů! 
!! zatřídění dle Sb.zák. č. 130/2019 ZAS-T4 !!</t>
  </si>
  <si>
    <t>Frézování vozovky tl. průměrně 80 mm na celou šířku vozovky (Úsek 3): 5767*0,08=461,360 [A]</t>
  </si>
  <si>
    <t>17</t>
  </si>
  <si>
    <t>123738</t>
  </si>
  <si>
    <t>ODKOP PRO SPOD STAVBU SILNIC A ŽELEZNIC TŘ. I, ODVOZ DO 20KM</t>
  </si>
  <si>
    <t>vč. odvozu na recyklační středisko / trvalou skládku dle dispozic zhotovitele, vzdálenost uvedena orientačně 
čerpáno v rozsahu a se souhlasem investora!</t>
  </si>
  <si>
    <t>výkop zeminy v AZ na hloubku 500 mm: 8653,6*0,5=4 326,800 [A]</t>
  </si>
  <si>
    <t>18</t>
  </si>
  <si>
    <t>12573</t>
  </si>
  <si>
    <t>VYKOPÁVKY ZE ZEMNÍKŮ A SKLÁDEK TŘ. I</t>
  </si>
  <si>
    <t>alternativní položka - doplnění konstrukce v místě úpravy AZ a sanace krajnice - přesun vyfrézovaného materiálu v místě stavby</t>
  </si>
  <si>
    <t>dle pol. 11333: 214,416=214,416 [A] 
dle pol. 11372: 71,472=71,472 [B] 
Celkem: A+B=285,888 [C]</t>
  </si>
  <si>
    <t>19</t>
  </si>
  <si>
    <t>125734</t>
  </si>
  <si>
    <t>VYKOPÁVKY ZE ZEMNÍKŮ A SKLÁDEK TŘ. I, ODVOZ DO 5KM</t>
  </si>
  <si>
    <t>vč. dopravy z meziskládky dle dispozic zhotovitele, vzdálenost uvedena orientačně 
viz pol. 113324, 113334 a 113724.</t>
  </si>
  <si>
    <t>Doplnění konstrukce v místě úpravy AZ a sanace tl. 180mm (předně penetračním makadamem), dle pol. 17120.a (mínus ZAS-T4): 1278,342-285,888=992,454 [A] 
Odpočet nakupovaného materiálu (predikce 50% chybějícího do vyplnění vrstev v místě úpravy AZ a sanace tl. 180mm): -228,638=- 228,638 [B] 
Dosypávka krajnice vhodným materiálem (Rmat), dle pol. 17310: 255,3=255,300 [C] 
Obnova konstrukce sjezdu - 22 sjezdů (R-mat), dle pol. 56332: 154*0,1=15,400 [D] 
Zpevnění zemní krajnice (recyklát fr. 0/22), tl.  0,1 m, dle pol. 56963: 2594,0*0,1=259,400 [E] 
Celkem: A+B+C+D+E=1 293,916 [F]</t>
  </si>
  <si>
    <t>20</t>
  </si>
  <si>
    <t>125738</t>
  </si>
  <si>
    <t>VYKOPÁVKY ZE ZEMNÍKŮ A SKLÁDEK TŘ. I, ODVOZ DO 20KM</t>
  </si>
  <si>
    <t>predikce nakupovaný materiál - zemina schopná zúrodnění - natěžení vč. dopravy ze zemníku dle dispozic zhotovitele, vzdálenost uvedena orientačně</t>
  </si>
  <si>
    <t>Rozprostření ornice tl. 0,1m, zatravnění a údržba do předání správci: 6246,0*0,1=624,600 [A]</t>
  </si>
  <si>
    <t>21</t>
  </si>
  <si>
    <t>12843</t>
  </si>
  <si>
    <t>PŘEDRCENÍ VÝKOPKU TŘ. II</t>
  </si>
  <si>
    <t>Alternativní položka - zajištění podrcení vybouraného materiálu (mimo frézovanou) pro, resp. při provádění recyklace za studena na frakci 0/32. 
čerpáno v rozsahu a se souhlasem investora!</t>
  </si>
  <si>
    <t>dle pol. 113324: 228,638=228,638 [A] 
dle pol. 11333: 214,416=214,416 [B] 
dle pol. 113334: 367,106=367,106 [C] 
Celkem: A+B+C=810,160 [D]</t>
  </si>
  <si>
    <t>22</t>
  </si>
  <si>
    <t>12922</t>
  </si>
  <si>
    <t>ČIŠTĚNÍ KRAJNIC OD NÁNOSU TL. DO 100MM</t>
  </si>
  <si>
    <t>vč. odvozu a uložení na recyklační středisko / trvalou skládku dle dispozic zhotovitele</t>
  </si>
  <si>
    <t>Stržení krajnice v prům. šířce cca 0,375 m, včetně odstranění nánosu v celkové prům. tl. do 100mm: 6262,0*0,375=2 348,250 [A]</t>
  </si>
  <si>
    <t>23</t>
  </si>
  <si>
    <t>12970</t>
  </si>
  <si>
    <t>ČIŠTĚNÍ KANALIZAČNÍCH ŠACHET</t>
  </si>
  <si>
    <t>KUS</t>
  </si>
  <si>
    <t>Alternativní položka 
vč. odvozu a uložení na recyklační středisko / trvalou skládku dle dispozic zhotovitele</t>
  </si>
  <si>
    <t>Pročištění stávající horské vpusti: 1=1,000 [A]</t>
  </si>
  <si>
    <t>24</t>
  </si>
  <si>
    <t>12980</t>
  </si>
  <si>
    <t>ČIŠTĚNÍ ULIČNÍCH VPUSTÍ</t>
  </si>
  <si>
    <t>Pročištění stávajících uličních vpustí: 5=5,000 [A]</t>
  </si>
  <si>
    <t>25</t>
  </si>
  <si>
    <t>132738</t>
  </si>
  <si>
    <t>HLOUBENÍ RÝH ŠÍŘ DO 2M PAŽ I NEPAŽ TŘ. I, ODVOZ DO 20KM</t>
  </si>
  <si>
    <t>vč. odvozu na recyklační středisko / trvalou skládku dle dispozic zhotovitele, vzdálenost uvedena orientačně</t>
  </si>
  <si>
    <t>výkop pro odvoňovací žlab: 156*0,69=107,640 [A]</t>
  </si>
  <si>
    <t>26</t>
  </si>
  <si>
    <t>17120</t>
  </si>
  <si>
    <t>ULOŽENÍ SYPANINY DO NÁSYPŮ A NA SKLÁDKY BEZ ZHUTNĚNÍ</t>
  </si>
  <si>
    <t>uložení do násypu</t>
  </si>
  <si>
    <t>Doplnění konstrukce v místě úpravy AZ a sanace tl. 180mm (ZAS-T1 + ZAS-T4): 7101,9*0,18=1 278,342 [A] 
Odpočet nakupovaného materiálu (predikce 50% chybějícího do vyplnění vrstev v místě úpravy AZ a sanace tl. 180mm): -228,638=- 228,638 [B] 
Celkem: A+B=1 049,704 [C]</t>
  </si>
  <si>
    <t>27</t>
  </si>
  <si>
    <t>uložení na skládku</t>
  </si>
  <si>
    <t>dle pol. 123738: 4326,8=4 326,800 [A] 
dle pol. 132738: 107,64=107,640 [B] 
Celkem: A+B=4 434,440 [C]</t>
  </si>
  <si>
    <t>28</t>
  </si>
  <si>
    <t>17180</t>
  </si>
  <si>
    <t>ULOŽENÍ SYPANINY DO NÁSYPŮ Z NAKUPOVANÝCH MATERIÁLŮ</t>
  </si>
  <si>
    <t>ŠD 0/32</t>
  </si>
  <si>
    <t>Nakupovaný materiál (predikce 50% chybějícího do vyplnění vrstev v místě úpravy AZ a sanace tl. 180mm): 228,638=228,638 [A] 
Kameniva pro recyklaci za studena v místě odstranění stáv. dlažby - přesná specifikace kameniva až na základě provedených průkazních zkoušek: 306,4=306,400 [B] 
Celkem: A+B=535,038 [C]</t>
  </si>
  <si>
    <t>29</t>
  </si>
  <si>
    <t>vhodný materiál pro násyp do AZ (ŠDB fr. 0/63) 
čerpáno v rozsahu a se souhlasem investora!</t>
  </si>
  <si>
    <t>výměna AZ na hloubku 500 mm: 8653,6*0,5=4 326,800 [A]</t>
  </si>
  <si>
    <t>30</t>
  </si>
  <si>
    <t>17310</t>
  </si>
  <si>
    <t>ZEMNÍ KRAJNICE A DOSYPÁVKY SE ZHUTNĚNÍM</t>
  </si>
  <si>
    <t>z vyzískaného materiálu</t>
  </si>
  <si>
    <t>Dosypávka kranice vhodným materiálem (Rmat), včetně zhutnění: 255,3=255,300 [A]</t>
  </si>
  <si>
    <t>31</t>
  </si>
  <si>
    <t>17461</t>
  </si>
  <si>
    <t>ZÁSYP JAM A RÝH Z HORNIN KAMENITÝCH</t>
  </si>
  <si>
    <t>Zpětné uložení ŠD (po provedení rektifikace / výměny obrub) se zhutněním</t>
  </si>
  <si>
    <t>výšková rektifikace pruhů vjezdů při obrubách (předp. tl. podkladní ŠD 200 mm): 24,1*0,2=4,820 [A] 
výšková rektifikace pruhů chodníků při obrubách (předp. tl. podkladní ŠD 150 mm): 339,6*0,15=50,940 [B] 
Celkem: A+B=55,760 [C]</t>
  </si>
  <si>
    <t>32</t>
  </si>
  <si>
    <t>18110</t>
  </si>
  <si>
    <t>ÚPRAVA PLÁNĚ SE ZHUTNĚNÍM V HORNINĚ TŘ. I</t>
  </si>
  <si>
    <t>Obnova konstrukce sjezdu - 22 sjezdů: 154,0=154,000 [A]</t>
  </si>
  <si>
    <t>33</t>
  </si>
  <si>
    <t>čerpáno v rozsahu a se souhlasem investora!</t>
  </si>
  <si>
    <t>výměna AZ na hloubku 500 mm - přehutnění parapláně: 8653,6=8 653,600 [A]</t>
  </si>
  <si>
    <t>34</t>
  </si>
  <si>
    <t>18130</t>
  </si>
  <si>
    <t>ÚPRAVA PLÁNĚ BEZ ZHUTNĚNÍ</t>
  </si>
  <si>
    <t>Rozprostření ornice tl. 0,1m - příprava: 6246,0=6 246,000 [A]</t>
  </si>
  <si>
    <t>35</t>
  </si>
  <si>
    <t>18221</t>
  </si>
  <si>
    <t>ROZPROSTŘENÍ ORNICE VE SVAHU V TL DO 0,10M</t>
  </si>
  <si>
    <t>převažující svah, materiál predikce nákup</t>
  </si>
  <si>
    <t>Rozprostření ornice tl. 0,1m, zatravnění a údržba do předání správci: 6246,0=6 246,000 [A]</t>
  </si>
  <si>
    <t>36</t>
  </si>
  <si>
    <t>18242</t>
  </si>
  <si>
    <t>ZALOŽENÍ TRÁVNÍKU HYDROOSEVEM NA ORNICI</t>
  </si>
  <si>
    <t>v místech se zástavbou s ručním osetím a zálivkou</t>
  </si>
  <si>
    <t>37</t>
  </si>
  <si>
    <t>18247</t>
  </si>
  <si>
    <t>OŠETŘOVÁNÍ TRÁVNÍKU</t>
  </si>
  <si>
    <t>Vodorovné konstrukce</t>
  </si>
  <si>
    <t>38</t>
  </si>
  <si>
    <t>45131A</t>
  </si>
  <si>
    <t>PODKLADNÍ A VÝPLŇOVÉ VRSTVY Z PROSTÉHO BETONU C20/25</t>
  </si>
  <si>
    <t>vykázání lože dlažeb, žlabů, obrub - beton C 20/25n XF3</t>
  </si>
  <si>
    <t>Autobusová zastávka - 
- lože dlažby tl. o 0,1m: 219*0,1=21,900 [A] 
- lože obruby z kostek (navýšení až o 0,2 m2/mb): 145,9*0,2=29,180 [B] 
Odvodňovací žlab -  
- lože (navýšení tl. o 0,1m): 62,5*0,1=6,250 [C] 
Horská vpusť - 
- obetonování prostoru vtoku: 0,4=0,400 [D] 
- lože dlažby z LK. 2,3*0,15=0,345 [E] 
Celkem: A+B+C+D+E=58,075 [F]</t>
  </si>
  <si>
    <t>39</t>
  </si>
  <si>
    <t>451366</t>
  </si>
  <si>
    <t>VÝZTUŽ PODKL VRSTEV Z KARI-SÍTÍ</t>
  </si>
  <si>
    <t>SC 0/32 C20/25, tl. 210 mm (vyztužena Kari sítí prům. 8 mm, oka 100 x100 mm)</t>
  </si>
  <si>
    <t>dle pol. 561251: 393,8*2*7,9*1,1/1000=6,844 [A]</t>
  </si>
  <si>
    <t>40</t>
  </si>
  <si>
    <t>465512</t>
  </si>
  <si>
    <t>DLAŽBY Z LOMOVÉHO KAMENE NA MC</t>
  </si>
  <si>
    <t>Horská vpusť - zpevnění (odláždění) lomovým kamenem: 2,3=2,300 [A]</t>
  </si>
  <si>
    <t>41</t>
  </si>
  <si>
    <t>561151</t>
  </si>
  <si>
    <t>PODKLADNÍ BETON TŘ. I TL. DO 250MM</t>
  </si>
  <si>
    <t>SC 0/32 C20/25 ; 210 mm</t>
  </si>
  <si>
    <t>Autobusová zastávka: 230,0=230,000 [A] 
Odvodňovací žlab: 163,8=163,800 [B] 
Celkem: A+B=393,800 [C]</t>
  </si>
  <si>
    <t>42</t>
  </si>
  <si>
    <t>56334</t>
  </si>
  <si>
    <t>VOZOVKOVÉ VRSTVY ZE ŠTĚRKODRTI TL. DO 200MM</t>
  </si>
  <si>
    <t>ŠDA fr. 0/32 ; tl. 200mm</t>
  </si>
  <si>
    <t>Doplnění konstrukce v místě úpravy AZ, včetně urovnání a zhutnění pláně: 7818,1=7 818,100 [A]</t>
  </si>
  <si>
    <t>43</t>
  </si>
  <si>
    <t>56335</t>
  </si>
  <si>
    <t>VOZOVKOVÉ VRSTVY ZE ŠTĚRKODRTI TL. DO 250MM</t>
  </si>
  <si>
    <t>ŠDA fr. 0/63 ; tl. min. 200mm</t>
  </si>
  <si>
    <t>Autobusová zastávka: 428,7=428,700 [A]</t>
  </si>
  <si>
    <t>44</t>
  </si>
  <si>
    <t>ŠDA fr. 0/32 ; tl. min. 200mm</t>
  </si>
  <si>
    <t>Odvodňovací žlab: 156,0=156,000 [A]</t>
  </si>
  <si>
    <t>45</t>
  </si>
  <si>
    <t>56336</t>
  </si>
  <si>
    <t>VOZOVKOVÉ VRSTVY ZE ŠTĚRKODRTI TL. DO 300MM</t>
  </si>
  <si>
    <t>ŠDA 0/63 ; tl. min. 250mm (zahrnuje i příp. dosypávky)</t>
  </si>
  <si>
    <t>46</t>
  </si>
  <si>
    <t>56362</t>
  </si>
  <si>
    <t>VOZOVKOVÉ VRSTVY Z RECYKLOVANÉHO MATERIÁLU TL DO 100MM</t>
  </si>
  <si>
    <t>tl. 100mm, z vyzískaného materiálu</t>
  </si>
  <si>
    <t>47</t>
  </si>
  <si>
    <t>567544</t>
  </si>
  <si>
    <t>VRST PRO OBNOVU A OPR RECYK ZA STUD CEM A ASF EM TL DO 200MM</t>
  </si>
  <si>
    <t>RS CA 0/32 C3/4 ; dle TP 208 tl. 180 mm 
Zahrnuje případné přidání doplňkového kameniva podle výsledků průkazní zkoušky, dále reprofilace do požadovaných sklonových poměrů a přehutnění vrstvy, dávkování asfaltové emulze 3% v množství zbytkového asfaltu a dávkování cementu 5% dle TP 208.  
Přesný způsob sanace (receptura) a její rozsah bude upřesněn dle skutečné situace na stavbě, pro realizaci RS je požadována frakce materiálu max. 0/32.</t>
  </si>
  <si>
    <t>Konstrukce vozovky: 21544,9=21 544,900 [A]</t>
  </si>
  <si>
    <t>48</t>
  </si>
  <si>
    <t>56962</t>
  </si>
  <si>
    <t>ZPEVNĚNÍ KRAJNIC Z RECYKLOVANÉHO MATERIÁLU TL DO 100MM</t>
  </si>
  <si>
    <t>zpevnění zemní krajnice  (recyklát fr. 0/22), tl. 0,1m: 2594,0=2 594,000 [A]</t>
  </si>
  <si>
    <t>49</t>
  </si>
  <si>
    <t>572123</t>
  </si>
  <si>
    <t>INFILTRAČNÍ POSTŘIK Z EMULZE DO 1,0KG/M2</t>
  </si>
  <si>
    <t>PI-C ; 0,6 kg/m2</t>
  </si>
  <si>
    <t>50</t>
  </si>
  <si>
    <t>572213</t>
  </si>
  <si>
    <t>SPOJOVACÍ POSTŘIK Z EMULZE DO 0,5KG/M2</t>
  </si>
  <si>
    <t>PS-C ; 0,35 kg/m2</t>
  </si>
  <si>
    <t>Konstrukce vozovky: 24206,2=24 206,200 [A]</t>
  </si>
  <si>
    <t>51</t>
  </si>
  <si>
    <t>574A34</t>
  </si>
  <si>
    <t>ASFALTOVÝ BETON PRO OBRUSNÉ VRSTVY ACO 11+, 11S TL. 40MM</t>
  </si>
  <si>
    <t>ACO 11+ ; tl. 40mm</t>
  </si>
  <si>
    <t>Konstrukce vozovky: 21980,7=21 980,700 [A]</t>
  </si>
  <si>
    <t>52</t>
  </si>
  <si>
    <t>R</t>
  </si>
  <si>
    <t>ASFALTOVÝ BETON PRO OBRUSNÉ VRSTVY ACO 11+, 11S TL. 40MM VYZTUŽENÝ</t>
  </si>
  <si>
    <t>ACO 11+ vyzt. ; tl. 40mm 
vrstva  bude vyztužena v oblasti autobusových zastávek (úsek vždy 50 m) rozptýlenými vlákny, množství 0,5kg/t asfaltové směsi</t>
  </si>
  <si>
    <t>Konstrukce vozovky: 1645,0=1 645,000 [A]</t>
  </si>
  <si>
    <t>53</t>
  </si>
  <si>
    <t>574E66</t>
  </si>
  <si>
    <t>ASFALTOVÝ BETON PRO PODKLADNÍ VRSTVY ACP 16+, 16S TL. 70MM</t>
  </si>
  <si>
    <t>ACP 16+ ; tl. 70mm</t>
  </si>
  <si>
    <t>Konstrukce vozovky: 22495,4=22 495,400 [A]</t>
  </si>
  <si>
    <t>54</t>
  </si>
  <si>
    <t>ASFALTOVÝ BETON PRO PODKLADNÍ VRSTVY ACP 16+, 16S TL. 70MM VYZTUŽENÝ</t>
  </si>
  <si>
    <t>ACP 16+ vyzt. ; tl. 70mm 
vrstva  bude vyztužena v oblasti autobusových zastávek (úsek vždy 50 m) rozptýlenými vlákny, množství 0,5kg/t asfaltové směsi</t>
  </si>
  <si>
    <t>Konstrukce vozovky: 1710,8=1 710,800 [A]</t>
  </si>
  <si>
    <t>55</t>
  </si>
  <si>
    <t>58222</t>
  </si>
  <si>
    <t>DLÁŽDĚNÉ KRYTY Z DROBNÝCH KOSTEK DO LOŽE Z MC</t>
  </si>
  <si>
    <t>vč. vyspárování MC (lože vykázáno zvlášť)</t>
  </si>
  <si>
    <t>Autobusová zastávka: 219=219,000 [A]</t>
  </si>
  <si>
    <t>56</t>
  </si>
  <si>
    <t>587206</t>
  </si>
  <si>
    <t>PŘEDLÁŽDĚNÍ KRYTU Z BETONOVÝCH DLAŽDIC SE ZÁMKEM</t>
  </si>
  <si>
    <t>vč. očištění a uložení dlažby v místě, následně zpětné uložení, vč. nového lože z HDK (po provedení rektifikace / výměny obrub)</t>
  </si>
  <si>
    <t>výšková rektifikace pruhů vjezdů při obrubách (předp. skladba DL. 80 mm, L. 40 mm): 24,1=24,100 [A]</t>
  </si>
  <si>
    <t>57</t>
  </si>
  <si>
    <t>výšková rektifikace pruhů chodníků při obrubách (předp. skladba DL. 60 mm, L. 30 mm): 339,6=339,600 [A]</t>
  </si>
  <si>
    <t>58</t>
  </si>
  <si>
    <t>58730</t>
  </si>
  <si>
    <t>PŘEDLÁŽDĚNÍ KRYTU ZE SILNIČNÍCH DÍLCŮ (PANELŮ)</t>
  </si>
  <si>
    <t>srovnání a případné podsypání stávajících panelových nástupišť: 32,3=32,300 [A]</t>
  </si>
  <si>
    <t>59</t>
  </si>
  <si>
    <t>58910</t>
  </si>
  <si>
    <t>VÝPLŇ SPAR ASFALTEM</t>
  </si>
  <si>
    <t>M</t>
  </si>
  <si>
    <t>ošetření spar asfaltovou zálivkou za horka typu N2 - 
- v místech napojení na stáv stav: 214,9=214,900 [A] 
- dle etap cca: 9*6,0=54,000 [B] 
Celkem: A+B=268,900 [C]</t>
  </si>
  <si>
    <t>Úpravy povrchů, podlahy, výplně otvorů</t>
  </si>
  <si>
    <t>60</t>
  </si>
  <si>
    <t>626211</t>
  </si>
  <si>
    <t>SANACE ODVODŇOVACÍHO ŽLABU</t>
  </si>
  <si>
    <t>kompltní provedení vč. vyčištění</t>
  </si>
  <si>
    <t>sanace stávajícího odvodňovacího žlabu: 46,4=46,400 [A]</t>
  </si>
  <si>
    <t>Přidružená stavební výroba</t>
  </si>
  <si>
    <t>61</t>
  </si>
  <si>
    <t>709521</t>
  </si>
  <si>
    <t>PODPŮRNÉ A POMOCNÉ KONSTRUKCE OCELOVÉ Z PLECHU TL. DO 5 MM BEZ POVRCHOVÉ ÚPRAVY</t>
  </si>
  <si>
    <t>KG</t>
  </si>
  <si>
    <t>Alternativní položka</t>
  </si>
  <si>
    <t>děrovaný plech tl. 5 mm (přes žlab) v místech vjezdů (do 40 kg/m2): 16,1*40=644,000 [A]</t>
  </si>
  <si>
    <t>62</t>
  </si>
  <si>
    <t>72221</t>
  </si>
  <si>
    <t>VODOVODNÍ ARMATURY</t>
  </si>
  <si>
    <t>příp. plynovodní 
čerpáno v rozsahu a se souhlasem investora!</t>
  </si>
  <si>
    <t>Případná výměna poškozených armatur na plynovodu či vodovodu: 3=3,000 [A]</t>
  </si>
  <si>
    <t>Potrubí</t>
  </si>
  <si>
    <t>63</t>
  </si>
  <si>
    <t>87434</t>
  </si>
  <si>
    <t>PŘÍPOJKA Z POTRUBÍ Z TRUB PLASTOVÝCH ODPADNÍCH DN DO 200MM</t>
  </si>
  <si>
    <t>DN 200  PP SN 12, vč. zemních prací, kompletní provedení</t>
  </si>
  <si>
    <t>přípojka horské vpusti: 16,4=16,400 [A]</t>
  </si>
  <si>
    <t>64</t>
  </si>
  <si>
    <t>89722</t>
  </si>
  <si>
    <t>VPUSŤ KANALIZAČNÍ HORSKÁ KOMPLETNÍ Z BETON DÍLCŮ</t>
  </si>
  <si>
    <t>Horská vpusť vč. osazení, napojení: 2=2,000 [A]</t>
  </si>
  <si>
    <t>65</t>
  </si>
  <si>
    <t>89921</t>
  </si>
  <si>
    <t>VÝŠKOVÁ ÚPRAVA POKLOPŮ</t>
  </si>
  <si>
    <t>výšková rektifikace kanalizačních poklopů: 4=4,000 [A]</t>
  </si>
  <si>
    <t>66</t>
  </si>
  <si>
    <t>89922</t>
  </si>
  <si>
    <t>VÝŠKOVÁ ÚPRAVA MŘÍŽÍ</t>
  </si>
  <si>
    <t>Výšková rektifikace uličních vpustí: 5=5,000 [A]</t>
  </si>
  <si>
    <t>67</t>
  </si>
  <si>
    <t>89923</t>
  </si>
  <si>
    <t>VÝŠKOVÁ ÚPRAVA KRYCÍCH HRNCŮ</t>
  </si>
  <si>
    <t>Výšková rektifikace povrchových znaků inž. sítí (vodovod, plynovod): 6=6,000 [A]</t>
  </si>
  <si>
    <t>68</t>
  </si>
  <si>
    <t>899901</t>
  </si>
  <si>
    <t>PŘEPOJENÍ PŘÍPOJEK</t>
  </si>
  <si>
    <t>přípojka horské vpusti: 2=2,000 [A]</t>
  </si>
  <si>
    <t>Ostatní konstrukce a práce</t>
  </si>
  <si>
    <t>69</t>
  </si>
  <si>
    <t>9113B1</t>
  </si>
  <si>
    <t>SVODIDLO OCEL SILNIČ JEDNOSTR, ÚROVEŇ ZADRŽ H1 - DODÁVKA A MONTÁŽ</t>
  </si>
  <si>
    <t>vč. náběhů</t>
  </si>
  <si>
    <t>V Úseku 2 v km 0,500 – 0,565: 68=68,000 [A]</t>
  </si>
  <si>
    <t>70</t>
  </si>
  <si>
    <t>9113B3</t>
  </si>
  <si>
    <t>SVODIDLO OCEL SILNIČ JEDNOSTR - OPRAVA</t>
  </si>
  <si>
    <t>Oprava stávajícího svodidla, výměna poškozených dílů vč. příslušenství (odhad 30 % délky): 83,3=83,300 [A]</t>
  </si>
  <si>
    <t>71</t>
  </si>
  <si>
    <t>91223</t>
  </si>
  <si>
    <t>SMĚROVÉ SLOUPKY BETONOVÉ S REFLEXNÍM ČERNOŽLUTÝM NÁTĚREM</t>
  </si>
  <si>
    <t>betonový patník s reflexním černožlutým nátěrem, vč. zabetonování</t>
  </si>
  <si>
    <t>72</t>
  </si>
  <si>
    <t>91228</t>
  </si>
  <si>
    <t>SMĚROVÉ SLOUPKY Z PLAST HMOT VČETNĚ ODRAZNÉHO PÁSKU</t>
  </si>
  <si>
    <t>bílé</t>
  </si>
  <si>
    <t>73</t>
  </si>
  <si>
    <t>914131</t>
  </si>
  <si>
    <t>DOPRAVNÍ ZNAČKY ZÁKLADNÍ VELIKOSTI OCELOVÉ FÓLIE TŘ 2 - DODÁVKA A MONTÁŽ</t>
  </si>
  <si>
    <t>Navrhované SDZ: 4=4,000 [A] 
výměna poškozených dopravních značek vč. příslušenství - odborný odhad, čerpáno dle skutečnosti: 8=8,000 [B] 
Celkem: A+B=12,000 [C]</t>
  </si>
  <si>
    <t>74</t>
  </si>
  <si>
    <t>914132</t>
  </si>
  <si>
    <t>DOPRAVNÍ ZNAČKY ZÁKLADNÍ VELIKOSTI OCELOVÉ FÓLIE TŘ 2 - MONTÁŽ S PŘEMÍSTĚNÍM</t>
  </si>
  <si>
    <t>Srovnání DZ na sloupcích (bez sejmutí): 10=10,000 [A] 
přesunutí značky do nové pozice: 3=3,000 [B] 
Celkem: A+B=13,000 [C]</t>
  </si>
  <si>
    <t>75</t>
  </si>
  <si>
    <t>914133</t>
  </si>
  <si>
    <t>DOPRAVNÍ ZNAČKY ZÁKLADNÍ VELIKOSTI OCELOVÉ FÓLIE TŘ 2 - DEMONTÁŽ</t>
  </si>
  <si>
    <t>vč. likvidace / uskladnění dle dispozic zhotovitele</t>
  </si>
  <si>
    <t>Rušené SDZ: 2=2,000 [A] 
přesunutí značky do nové pozice: 3=3,000 [B] 
výměna poškozených dopravních značek vč. příslušenství - odborný odhad, čerpáno dle skutečnosti: 8=8,000 [C] 
Celkem: A+B+C=13,000 [D]</t>
  </si>
  <si>
    <t>76</t>
  </si>
  <si>
    <t>914921</t>
  </si>
  <si>
    <t>SLOUPKY A STOJKY DOPRAVNÍCH ZNAČEK Z OCEL TRUBEK DO PATKY - DODÁVKA A MONTÁŽ</t>
  </si>
  <si>
    <t>Navrhované SDZ: 4=4,000 [A] 
výměna sloupků poškozených dopravních značek vč. příslušenství - odborný odhad, čerpáno dle skutečnosti: 5=5,000 [B] 
Celkem: A+B=9,000 [C]</t>
  </si>
  <si>
    <t>77</t>
  </si>
  <si>
    <t>914922</t>
  </si>
  <si>
    <t>SLOUPKY A STOJKY DZ Z OCEL TRUBEK DO PATKY MONTÁŽ S PŘESUNEM</t>
  </si>
  <si>
    <t>vč. vyzvednutí ze skladu</t>
  </si>
  <si>
    <t>přesunutí sloupku do nové pozice: 3=3,000 [A]</t>
  </si>
  <si>
    <t>78</t>
  </si>
  <si>
    <t>914923</t>
  </si>
  <si>
    <t>SLOUPKY A STOJKY DZ Z OCEL TRUBEK DO PATKY DEMONTÁŽ</t>
  </si>
  <si>
    <t>Navrhované SDZ: 4=4,000 [A] 
přesunutí sloupku do nové pozice: 3=3,000 [B] 
výměna sloupků poškozených dopravních značek vč. příslušenství - odborný odhad, čerpáno dle skutečnosti: 5=5,000 [C] 
Celkem: A+B+C=12,000 [D]</t>
  </si>
  <si>
    <t>79</t>
  </si>
  <si>
    <t>914963</t>
  </si>
  <si>
    <t>SLOUPKY A STOJKY DZ Z "I" PROFILŮ OCEL ZABETON DEMONTÁŽ</t>
  </si>
  <si>
    <t>Alternativní položka - demontáž vč. likvidace dle dispozic zhotovitele</t>
  </si>
  <si>
    <t>odstranění stávajícího ocelového pilíře: 1=1,000 [A]</t>
  </si>
  <si>
    <t>80</t>
  </si>
  <si>
    <t>915111</t>
  </si>
  <si>
    <t>VODOROVNÉ DOPRAVNÍ ZNAČENÍ BARVOU HLADKÉ - DODÁVKA A POKLÁDKA</t>
  </si>
  <si>
    <t>1. fáze VDZ, vč. předznačení</t>
  </si>
  <si>
    <t>Navrhované VDZ: 1105,2=1 105,200 [A]</t>
  </si>
  <si>
    <t>81</t>
  </si>
  <si>
    <t>915221</t>
  </si>
  <si>
    <t>VODOR DOPRAV ZNAČ PLASTEM STRUKTURÁLNÍ NEHLUČNÉ - DOD A POKLÁDKA</t>
  </si>
  <si>
    <t>2. fáze VDZ (příp. plastem hladké, dle typu čáry / plochy)</t>
  </si>
  <si>
    <t>82</t>
  </si>
  <si>
    <t>917223</t>
  </si>
  <si>
    <t>SILNIČNÍ A CHODNÍKOVÉ OBRUBY Z BETONOVÝCH OBRUBNÍKŮ ŠÍŘ 100MM</t>
  </si>
  <si>
    <t>Chodníkové obruby 100/250mm, přímé i obloukové prvky do lože s opěrou vč. vyspárování</t>
  </si>
  <si>
    <t>Chodníkové obruby - 
- u autobusové zastávky: 50,0=50,000 [A] 
- podél odvodňovacího rigolu: 156,0=156,000 [B] 
- podél komunikace: 256,6=256,600 [C] 
Celkem: A+B+C=462,600 [D]</t>
  </si>
  <si>
    <t>83</t>
  </si>
  <si>
    <t>917224</t>
  </si>
  <si>
    <t>SILNIČNÍ A CHODNÍKOVÉ OBRUBY Z BETONOVÝCH OBRUBNÍKŮ ŠÍŘ 150MM</t>
  </si>
  <si>
    <t>Silniční obruby 150/250mm, přímé i obloukové prvky do lože s opěrou vč. vyspárování</t>
  </si>
  <si>
    <t>Výměna stávajících silničních obrub (predikce 30% z celkového rozsahu): 373,1*0,3=111,930 [A]</t>
  </si>
  <si>
    <t>84</t>
  </si>
  <si>
    <t>91771</t>
  </si>
  <si>
    <t>OBRUBA Z DLAŽEBNÍCH KOSTEK VELKÝCH</t>
  </si>
  <si>
    <t>navýšení lože vykázáno zvlášť</t>
  </si>
  <si>
    <t>Autobusová zastávka - ohraničení: 145,9=145,900 [A]</t>
  </si>
  <si>
    <t>85</t>
  </si>
  <si>
    <t>91781</t>
  </si>
  <si>
    <t>VÝŠKOVÁ ÚPRAVA OBRUBNÍKŮ BETONOVÝCH</t>
  </si>
  <si>
    <t>vč. odvozu a uložení vybouraného lože obrub na recyklační středisko / trvalou skládku dle dispozic zhotovitele</t>
  </si>
  <si>
    <t>Rektifikace stávajících silničních obrub: 373,1=373,100 [A]</t>
  </si>
  <si>
    <t>86</t>
  </si>
  <si>
    <t>919111</t>
  </si>
  <si>
    <t>ŘEZÁNÍ ASFALTOVÉHO KRYTU VOZOVEK TL DO 50MM</t>
  </si>
  <si>
    <t>prořezy spár - 
- v místech napojení na stáv stav: 214,9=214,900 [A] 
- dle etap cca: 9*6,0=54,000 [B] 
Celkem: A+B=268,900 [C]</t>
  </si>
  <si>
    <t>87</t>
  </si>
  <si>
    <t>935812</t>
  </si>
  <si>
    <t>ŽLABY A RIGOLY DLÁŽDĚNÉ Z KOSTEK DROBNÝCH DO BETONU TL 100MM</t>
  </si>
  <si>
    <t>kamenná kostka 100x100x100 do bet. lože C20/25 n XF3</t>
  </si>
  <si>
    <t>Odvodňovací žlab: 62,5=62,500 [A]</t>
  </si>
  <si>
    <t>88</t>
  </si>
  <si>
    <t>93818</t>
  </si>
  <si>
    <t>OČIŠTĚNÍ ASFALT VOZOVEK ZAMETENÍM</t>
  </si>
  <si>
    <t>před provedením 2. fáze VDZ (plošně), vč. likvidace odpadu</t>
  </si>
  <si>
    <t>89</t>
  </si>
  <si>
    <t>966891</t>
  </si>
  <si>
    <t>ODSTRANĚNÍ ŠOUPAT</t>
  </si>
  <si>
    <t>vč. likvidace vybouraného materiálu 
čerpáno v rozsahu a se souhlasem investora!</t>
  </si>
  <si>
    <t>SO 101.1</t>
  </si>
  <si>
    <t>Čištění příkopů</t>
  </si>
  <si>
    <t>zemina, kamenivo</t>
  </si>
  <si>
    <t>dle pol. 12931: 4236,9*0,25*1,8=1 906,605 [A] 
dle pol. 129945: 23,0*0,08*1,8=3,312 [B] 
dle pol. 129946: 47,7*0,1*1,8=8,586 [C] 
dle pol. 129957: 21,0*0,12*1,8=4,536 [D] 
Celkem: A+B+C+D=1 923,039 [E]</t>
  </si>
  <si>
    <t>12931</t>
  </si>
  <si>
    <t>ČIŠTĚNÍ PŘÍKOPŮ OD NÁNOSU DO 0,25M3/M</t>
  </si>
  <si>
    <t>pročištění příkopu příkopovým rypadlem s průměrným množstvím skrývky 0,25 m3/m: 4236,9=4 236,900 [A]</t>
  </si>
  <si>
    <t>129945</t>
  </si>
  <si>
    <t>ČIŠTĚNÍ POTRUBÍ DN DO 300MM</t>
  </si>
  <si>
    <t>čištění propustků DN 300: 23,0=23,000 [A]</t>
  </si>
  <si>
    <t>129946</t>
  </si>
  <si>
    <t>ČIŠTĚNÍ POTRUBÍ DN DO 400MM</t>
  </si>
  <si>
    <t>čištění propustků DN 350 + DN 400: 28,0+19,7=47,700 [A]</t>
  </si>
  <si>
    <t>129957</t>
  </si>
  <si>
    <t>ČIŠTĚNÍ POTRUBÍ DN DO 500MM</t>
  </si>
  <si>
    <t>čištění propustků DN 500: 21,0=21,000 [A]</t>
  </si>
  <si>
    <t>626122</t>
  </si>
  <si>
    <t>SANACE STÁVAJÍCÍCH POŠKOZENCÝH PROPUSTKŮ</t>
  </si>
  <si>
    <t>KPL</t>
  </si>
  <si>
    <t>SO 180</t>
  </si>
  <si>
    <t>Přechodné dopravní značení</t>
  </si>
  <si>
    <t>02710</t>
  </si>
  <si>
    <t>POMOC PRÁCE ZŘÍZ NEBO ZAJIŠŤ OBJÍŽĎKY A PŘÍSTUP CESTY</t>
  </si>
  <si>
    <t>DIO -  kompletní uzávěra - vyznačení uzavírky, vyznačení objízdné trasy pro tranzitní dopravu obousměrně  (dl. cca  21 km, doba trvání 4 měsíce). Předdpoklad dělení stavby na 5 dílčích etap (viz příloha C.2 Etapizace stavby). Dopravní značení v úsecích opravy vozovky se předpokládá s užitím typových schémat - B/15 (v obci), C/10.b (mimo obec) dle TP 66. V případě Etapy 1 možno využít i schéma B/6.</t>
  </si>
  <si>
    <t>02720</t>
  </si>
  <si>
    <t>POMOC PRÁCE ZŘÍZ NEBO ZAJIŠŤ REGULACI A OCHRANU DOPRAVY</t>
  </si>
  <si>
    <t>projednání DIO a získání DIR</t>
  </si>
  <si>
    <t>02940</t>
  </si>
  <si>
    <t>OSTATNÍ POŽADAVKY - VYPRACOVÁNÍ DOKUMENTACE</t>
  </si>
  <si>
    <t>zpracování podrobného projektu DIO</t>
  </si>
  <si>
    <t>VON</t>
  </si>
  <si>
    <t>Vedlejší a ostatní náklady</t>
  </si>
  <si>
    <t>PR</t>
  </si>
  <si>
    <t>Náklady na opravu poškozených komunikací na objízdných trasách a komunikací dotčených stavbou - PRELIMINÁŘ - PEVNÁ CENA 2.500.000,- Kč bez DPH 
čerpáno v rozsahu a se souhlasem investora!</t>
  </si>
  <si>
    <t>02730</t>
  </si>
  <si>
    <t>POMOC PRÁCE ZŘÍZ NEBO ZAJIŠŤ OCHRANU INŽENÝRSKÝCH SÍTÍ</t>
  </si>
  <si>
    <t>Vytýčení inženýrských sítí jejich správci</t>
  </si>
  <si>
    <t>029111</t>
  </si>
  <si>
    <t>OSTATNÍ POŽADAVKY - GEODETICKÉ ZAMĚŘENÍ - DÉLKOVÉ</t>
  </si>
  <si>
    <t>HM</t>
  </si>
  <si>
    <t>vytyčení a měření během výstavby 
zaměření skutečného provedení stavby</t>
  </si>
  <si>
    <t>Celková délka řešené stavby 3,9116 km: 39,116=39,116 [A]</t>
  </si>
  <si>
    <t>02943</t>
  </si>
  <si>
    <t>OSTATNÍ POŽADAVKY - VYPRACOVÁNÍ RDS</t>
  </si>
  <si>
    <t>02944</t>
  </si>
  <si>
    <t>OSTAT POŽADAVKY - DOKUMENTACE SKUTEČ PROVEDENÍ V DIGIT FORMĚ</t>
  </si>
  <si>
    <t>vč. tištěné formy dle SOD</t>
  </si>
  <si>
    <t>02946</t>
  </si>
  <si>
    <t>OSTAT POŽADAVKY - FOTODOKUMENTACE</t>
  </si>
  <si>
    <t>Zdokumentování přípravy, průběhu a ukončení výstavby (předání)</t>
  </si>
  <si>
    <t>02960</t>
  </si>
  <si>
    <t>OSTATNÍ POŽADAVKY - ODBORNÝ DOZOR</t>
  </si>
  <si>
    <t>dozor zodpovědného geotechnika stavby a jeho účast na stavbě, vč. vyhodnocení podloží a materiálů pro upřesnění receptur RS CA a sanaci krajnic</t>
  </si>
  <si>
    <t>02991</t>
  </si>
  <si>
    <t>OSTATNÍ POŽADAVKY - INFORMAČNÍ TABULE</t>
  </si>
  <si>
    <t>povinná publicita - viz. odkaz na stránky IROP a grafický manuál vzhledu v SOD</t>
  </si>
  <si>
    <t>označení staveniště s logem IROP v průběhu výstavby (velikost dle graf. manuálu 2,2x2,1m): 1=1,000 [A] 
pamětní deska po dokončení stavby (velikost 0,3x0,4m): 1=1,000 [B] 
Celkem: A+B=2,000 [C]</t>
  </si>
  <si>
    <t>Středočeský kraj, omlouváme se za dočasné omezení: 2=2,000 [A]</t>
  </si>
  <si>
    <t>03100</t>
  </si>
  <si>
    <t>ZAŘÍZENÍ STAVENIŠTĚ - ZŘÍZENÍ, PROVOZ, DEMONTÁŽ</t>
  </si>
  <si>
    <t>Vzhledem k režimu stavby ZS formou uskladnění strojů, zajištění mezideponií ap., zahrnuje - 
- projednání, zřízení ploch ZS, provoz, údržba, přesuny a likvidace, uvedení ploch ZS do původního, resp. dohodnutého stavu 
- zahrnuje veškeré zázemí zhotovitele k vypracování díla, vč. např. ostrahy staveniště a vybavení</t>
  </si>
  <si>
    <t>03350</t>
  </si>
  <si>
    <t>SLUŽBY ZAJIŠŤUJÍCÍ REGUL, PŘEVED A OCHRANU VEŘEJ DOPRAVY</t>
  </si>
  <si>
    <t>Náklady na převedení autobusové dopravy na objízdné trasy - PRELIMINÁŘ - PEVNÁ CENA 200.000,- Kč bez DPH 
čerpáno v rozsahu a se souhlasem investora!</t>
  </si>
  <si>
    <t>12911</t>
  </si>
  <si>
    <t>ČIŠTĚNÍ VOZOVEK OD NÁNOSU BĚHEM VÝSTAVBY</t>
  </si>
  <si>
    <t>Čištění komunikací a prostor dotčených výstavbou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</si>
</sst>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SUM(C10:C13)</f>
      </c>
      <c r="D6" s="1"/>
      <c r="E6" s="1"/>
    </row>
    <row r="7" spans="1:5" ht="12.75" customHeight="1">
      <c r="A7" s="1"/>
      <c r="B7" s="4" t="s">
        <v>5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'SO 101_SO 101'!I3</f>
      </c>
      <c r="D10" s="20">
        <f>'SO 101_SO 101'!O2</f>
      </c>
      <c r="E10" s="20">
        <f>C10+D10</f>
      </c>
    </row>
    <row r="11" spans="1:5" ht="12.75" customHeight="1">
      <c r="A11" s="19" t="s">
        <v>456</v>
      </c>
      <c r="B11" s="19" t="s">
        <v>457</v>
      </c>
      <c r="C11" s="20">
        <f>'SO 101_SO 101.1'!I3</f>
      </c>
      <c r="D11" s="20">
        <f>'SO 101_SO 101.1'!O2</f>
      </c>
      <c r="E11" s="20">
        <f>C11+D11</f>
      </c>
    </row>
    <row r="12" spans="1:5" ht="12.75" customHeight="1">
      <c r="A12" s="19" t="s">
        <v>475</v>
      </c>
      <c r="B12" s="19" t="s">
        <v>476</v>
      </c>
      <c r="C12" s="20">
        <f>'SO 180'!I3</f>
      </c>
      <c r="D12" s="20">
        <f>'SO 180'!O2</f>
      </c>
      <c r="E12" s="20">
        <f>C12+D12</f>
      </c>
    </row>
    <row r="13" spans="1:5" ht="12.75" customHeight="1">
      <c r="A13" s="19" t="s">
        <v>486</v>
      </c>
      <c r="B13" s="19" t="s">
        <v>487</v>
      </c>
      <c r="C13" s="20">
        <f>VON!I3</f>
      </c>
      <c r="D13" s="20">
        <f>VON!O2</f>
      </c>
      <c r="E13" s="20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3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0+O9+O25+O122+O132+O190+O194+O201+O220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42">
        <f>0+I9+I25+I122+I132+I190+I194+I201+I220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0+I10+I13+I16+I19+I22</f>
      </c>
      <c r="R9">
        <f>0+O10+O13+O16+O19+O22</f>
      </c>
    </row>
    <row r="10" spans="1:16" ht="12.75">
      <c r="A10" s="24" t="s">
        <v>47</v>
      </c>
      <c r="B10" s="29" t="s">
        <v>31</v>
      </c>
      <c r="C10" s="29" t="s">
        <v>48</v>
      </c>
      <c r="D10" s="24" t="s">
        <v>49</v>
      </c>
      <c r="E10" s="30" t="s">
        <v>50</v>
      </c>
      <c r="F10" s="31" t="s">
        <v>51</v>
      </c>
      <c r="G10" s="32">
        <v>96.901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52</v>
      </c>
      <c r="E11" s="35" t="s">
        <v>53</v>
      </c>
    </row>
    <row r="12" spans="1:5" ht="38.25">
      <c r="A12" s="38" t="s">
        <v>54</v>
      </c>
      <c r="E12" s="37" t="s">
        <v>55</v>
      </c>
    </row>
    <row r="13" spans="1:16" ht="12.75">
      <c r="A13" s="24" t="s">
        <v>47</v>
      </c>
      <c r="B13" s="29" t="s">
        <v>27</v>
      </c>
      <c r="C13" s="29" t="s">
        <v>48</v>
      </c>
      <c r="D13" s="24" t="s">
        <v>56</v>
      </c>
      <c r="E13" s="30" t="s">
        <v>50</v>
      </c>
      <c r="F13" s="31" t="s">
        <v>51</v>
      </c>
      <c r="G13" s="32">
        <v>13844.344</v>
      </c>
      <c r="H13" s="33">
        <v>0</v>
      </c>
      <c r="I13" s="33">
        <f>ROUND(ROUND(H13,2)*ROUND(G13,3),2)</f>
      </c>
      <c r="O13">
        <f>(I13*21)/100</f>
      </c>
      <c r="P13" t="s">
        <v>27</v>
      </c>
    </row>
    <row r="14" spans="1:5" ht="12.75">
      <c r="A14" s="34" t="s">
        <v>52</v>
      </c>
      <c r="E14" s="35" t="s">
        <v>57</v>
      </c>
    </row>
    <row r="15" spans="1:5" ht="114.75">
      <c r="A15" s="38" t="s">
        <v>54</v>
      </c>
      <c r="E15" s="37" t="s">
        <v>58</v>
      </c>
    </row>
    <row r="16" spans="1:16" ht="12.75">
      <c r="A16" s="24" t="s">
        <v>47</v>
      </c>
      <c r="B16" s="29" t="s">
        <v>26</v>
      </c>
      <c r="C16" s="29" t="s">
        <v>59</v>
      </c>
      <c r="D16" s="24" t="s">
        <v>60</v>
      </c>
      <c r="E16" s="30" t="s">
        <v>61</v>
      </c>
      <c r="F16" s="31" t="s">
        <v>51</v>
      </c>
      <c r="G16" s="32">
        <v>2089.803</v>
      </c>
      <c r="H16" s="33">
        <v>0</v>
      </c>
      <c r="I16" s="33">
        <f>ROUND(ROUND(H16,2)*ROUND(G16,3),2)</f>
      </c>
      <c r="O16">
        <f>(I16*21)/100</f>
      </c>
      <c r="P16" t="s">
        <v>27</v>
      </c>
    </row>
    <row r="17" spans="1:5" ht="25.5">
      <c r="A17" s="34" t="s">
        <v>52</v>
      </c>
      <c r="E17" s="35" t="s">
        <v>62</v>
      </c>
    </row>
    <row r="18" spans="1:5" ht="12.75">
      <c r="A18" s="38" t="s">
        <v>54</v>
      </c>
      <c r="E18" s="37" t="s">
        <v>63</v>
      </c>
    </row>
    <row r="19" spans="1:16" ht="12.75">
      <c r="A19" s="24" t="s">
        <v>47</v>
      </c>
      <c r="B19" s="29" t="s">
        <v>35</v>
      </c>
      <c r="C19" s="29" t="s">
        <v>64</v>
      </c>
      <c r="D19" s="24" t="s">
        <v>60</v>
      </c>
      <c r="E19" s="30" t="s">
        <v>65</v>
      </c>
      <c r="F19" s="31" t="s">
        <v>51</v>
      </c>
      <c r="G19" s="32">
        <v>1061.128</v>
      </c>
      <c r="H19" s="33">
        <v>0</v>
      </c>
      <c r="I19" s="33">
        <f>ROUND(ROUND(H19,2)*ROUND(G19,3),2)</f>
      </c>
      <c r="O19">
        <f>(I19*21)/100</f>
      </c>
      <c r="P19" t="s">
        <v>27</v>
      </c>
    </row>
    <row r="20" spans="1:5" ht="25.5">
      <c r="A20" s="34" t="s">
        <v>52</v>
      </c>
      <c r="E20" s="35" t="s">
        <v>66</v>
      </c>
    </row>
    <row r="21" spans="1:5" ht="12.75">
      <c r="A21" s="38" t="s">
        <v>54</v>
      </c>
      <c r="E21" s="37" t="s">
        <v>67</v>
      </c>
    </row>
    <row r="22" spans="1:16" ht="12.75">
      <c r="A22" s="24" t="s">
        <v>47</v>
      </c>
      <c r="B22" s="29" t="s">
        <v>37</v>
      </c>
      <c r="C22" s="29" t="s">
        <v>68</v>
      </c>
      <c r="D22" s="24" t="s">
        <v>60</v>
      </c>
      <c r="E22" s="30" t="s">
        <v>69</v>
      </c>
      <c r="F22" s="31" t="s">
        <v>51</v>
      </c>
      <c r="G22" s="32">
        <v>1124.28</v>
      </c>
      <c r="H22" s="33">
        <v>0</v>
      </c>
      <c r="I22" s="33">
        <f>ROUND(ROUND(H22,2)*ROUND(G22,3),2)</f>
      </c>
      <c r="O22">
        <f>(I22*21)/100</f>
      </c>
      <c r="P22" t="s">
        <v>27</v>
      </c>
    </row>
    <row r="23" spans="1:5" ht="12.75">
      <c r="A23" s="34" t="s">
        <v>52</v>
      </c>
      <c r="E23" s="35" t="s">
        <v>70</v>
      </c>
    </row>
    <row r="24" spans="1:5" ht="25.5">
      <c r="A24" s="36" t="s">
        <v>54</v>
      </c>
      <c r="E24" s="37" t="s">
        <v>71</v>
      </c>
    </row>
    <row r="25" spans="1:18" ht="12.75" customHeight="1">
      <c r="A25" s="6" t="s">
        <v>45</v>
      </c>
      <c r="B25" s="6"/>
      <c r="C25" s="40" t="s">
        <v>31</v>
      </c>
      <c r="D25" s="6"/>
      <c r="E25" s="27" t="s">
        <v>72</v>
      </c>
      <c r="F25" s="6"/>
      <c r="G25" s="6"/>
      <c r="H25" s="6"/>
      <c r="I25" s="41">
        <f>0+Q25</f>
      </c>
      <c r="O25">
        <f>0+R25</f>
      </c>
      <c r="Q25">
        <f>0+I26+I29+I32+I35+I38+I41+I44+I47+I50+I53+I56+I59+I62+I65+I68+I71+I74+I77+I80+I83+I86+I89+I92+I95+I98+I101+I104+I107+I110+I113+I116+I119</f>
      </c>
      <c r="R25">
        <f>0+O26+O29+O32+O35+O38+O41+O44+O47+O50+O53+O56+O59+O62+O65+O68+O71+O74+O77+O80+O83+O86+O89+O92+O95+O98+O101+O104+O107+O110+O113+O116+O119</f>
      </c>
    </row>
    <row r="26" spans="1:16" ht="12.75">
      <c r="A26" s="24" t="s">
        <v>47</v>
      </c>
      <c r="B26" s="29" t="s">
        <v>39</v>
      </c>
      <c r="C26" s="29" t="s">
        <v>73</v>
      </c>
      <c r="D26" s="24" t="s">
        <v>60</v>
      </c>
      <c r="E26" s="30" t="s">
        <v>74</v>
      </c>
      <c r="F26" s="31" t="s">
        <v>75</v>
      </c>
      <c r="G26" s="32">
        <v>1871</v>
      </c>
      <c r="H26" s="33">
        <v>0</v>
      </c>
      <c r="I26" s="33">
        <f>ROUND(ROUND(H26,2)*ROUND(G26,3),2)</f>
      </c>
      <c r="O26">
        <f>(I26*21)/100</f>
      </c>
      <c r="P26" t="s">
        <v>27</v>
      </c>
    </row>
    <row r="27" spans="1:5" ht="51">
      <c r="A27" s="34" t="s">
        <v>52</v>
      </c>
      <c r="E27" s="35" t="s">
        <v>76</v>
      </c>
    </row>
    <row r="28" spans="1:5" ht="12.75">
      <c r="A28" s="38" t="s">
        <v>54</v>
      </c>
      <c r="E28" s="37" t="s">
        <v>77</v>
      </c>
    </row>
    <row r="29" spans="1:16" ht="12.75">
      <c r="A29" s="24" t="s">
        <v>47</v>
      </c>
      <c r="B29" s="29" t="s">
        <v>78</v>
      </c>
      <c r="C29" s="29" t="s">
        <v>79</v>
      </c>
      <c r="D29" s="24" t="s">
        <v>60</v>
      </c>
      <c r="E29" s="30" t="s">
        <v>80</v>
      </c>
      <c r="F29" s="31" t="s">
        <v>81</v>
      </c>
      <c r="G29" s="32">
        <v>289.34</v>
      </c>
      <c r="H29" s="33">
        <v>0</v>
      </c>
      <c r="I29" s="33">
        <f>ROUND(ROUND(H29,2)*ROUND(G29,3),2)</f>
      </c>
      <c r="O29">
        <f>(I29*21)/100</f>
      </c>
      <c r="P29" t="s">
        <v>27</v>
      </c>
    </row>
    <row r="30" spans="1:5" ht="51">
      <c r="A30" s="34" t="s">
        <v>52</v>
      </c>
      <c r="E30" s="35" t="s">
        <v>82</v>
      </c>
    </row>
    <row r="31" spans="1:5" ht="25.5">
      <c r="A31" s="38" t="s">
        <v>54</v>
      </c>
      <c r="E31" s="37" t="s">
        <v>83</v>
      </c>
    </row>
    <row r="32" spans="1:16" ht="12.75">
      <c r="A32" s="24" t="s">
        <v>47</v>
      </c>
      <c r="B32" s="29" t="s">
        <v>84</v>
      </c>
      <c r="C32" s="29" t="s">
        <v>85</v>
      </c>
      <c r="D32" s="24" t="s">
        <v>60</v>
      </c>
      <c r="E32" s="30" t="s">
        <v>86</v>
      </c>
      <c r="F32" s="31" t="s">
        <v>81</v>
      </c>
      <c r="G32" s="32">
        <v>14.165</v>
      </c>
      <c r="H32" s="33">
        <v>0</v>
      </c>
      <c r="I32" s="33">
        <f>ROUND(ROUND(H32,2)*ROUND(G32,3),2)</f>
      </c>
      <c r="O32">
        <f>(I32*21)/100</f>
      </c>
      <c r="P32" t="s">
        <v>27</v>
      </c>
    </row>
    <row r="33" spans="1:5" ht="25.5">
      <c r="A33" s="34" t="s">
        <v>52</v>
      </c>
      <c r="E33" s="35" t="s">
        <v>87</v>
      </c>
    </row>
    <row r="34" spans="1:5" ht="25.5">
      <c r="A34" s="38" t="s">
        <v>54</v>
      </c>
      <c r="E34" s="37" t="s">
        <v>88</v>
      </c>
    </row>
    <row r="35" spans="1:16" ht="25.5">
      <c r="A35" s="24" t="s">
        <v>47</v>
      </c>
      <c r="B35" s="29" t="s">
        <v>42</v>
      </c>
      <c r="C35" s="29" t="s">
        <v>89</v>
      </c>
      <c r="D35" s="24" t="s">
        <v>60</v>
      </c>
      <c r="E35" s="30" t="s">
        <v>90</v>
      </c>
      <c r="F35" s="31" t="s">
        <v>81</v>
      </c>
      <c r="G35" s="32">
        <v>228.638</v>
      </c>
      <c r="H35" s="33">
        <v>0</v>
      </c>
      <c r="I35" s="33">
        <f>ROUND(ROUND(H35,2)*ROUND(G35,3),2)</f>
      </c>
      <c r="O35">
        <f>(I35*21)/100</f>
      </c>
      <c r="P35" t="s">
        <v>27</v>
      </c>
    </row>
    <row r="36" spans="1:5" ht="38.25">
      <c r="A36" s="34" t="s">
        <v>52</v>
      </c>
      <c r="E36" s="35" t="s">
        <v>91</v>
      </c>
    </row>
    <row r="37" spans="1:5" ht="38.25">
      <c r="A37" s="38" t="s">
        <v>54</v>
      </c>
      <c r="E37" s="37" t="s">
        <v>92</v>
      </c>
    </row>
    <row r="38" spans="1:16" ht="25.5">
      <c r="A38" s="24" t="s">
        <v>47</v>
      </c>
      <c r="B38" s="29" t="s">
        <v>44</v>
      </c>
      <c r="C38" s="29" t="s">
        <v>93</v>
      </c>
      <c r="D38" s="24" t="s">
        <v>60</v>
      </c>
      <c r="E38" s="30" t="s">
        <v>94</v>
      </c>
      <c r="F38" s="31" t="s">
        <v>81</v>
      </c>
      <c r="G38" s="32">
        <v>2068.887</v>
      </c>
      <c r="H38" s="33">
        <v>0</v>
      </c>
      <c r="I38" s="33">
        <f>ROUND(ROUND(H38,2)*ROUND(G38,3),2)</f>
      </c>
      <c r="O38">
        <f>(I38*21)/100</f>
      </c>
      <c r="P38" t="s">
        <v>27</v>
      </c>
    </row>
    <row r="39" spans="1:5" ht="25.5">
      <c r="A39" s="34" t="s">
        <v>52</v>
      </c>
      <c r="E39" s="35" t="s">
        <v>87</v>
      </c>
    </row>
    <row r="40" spans="1:5" ht="127.5">
      <c r="A40" s="38" t="s">
        <v>54</v>
      </c>
      <c r="E40" s="37" t="s">
        <v>95</v>
      </c>
    </row>
    <row r="41" spans="1:16" ht="12.75">
      <c r="A41" s="24" t="s">
        <v>47</v>
      </c>
      <c r="B41" s="29" t="s">
        <v>96</v>
      </c>
      <c r="C41" s="29" t="s">
        <v>97</v>
      </c>
      <c r="D41" s="24" t="s">
        <v>60</v>
      </c>
      <c r="E41" s="30" t="s">
        <v>98</v>
      </c>
      <c r="F41" s="31" t="s">
        <v>81</v>
      </c>
      <c r="G41" s="32">
        <v>214.416</v>
      </c>
      <c r="H41" s="33">
        <v>0</v>
      </c>
      <c r="I41" s="33">
        <f>ROUND(ROUND(H41,2)*ROUND(G41,3),2)</f>
      </c>
      <c r="O41">
        <f>(I41*21)/100</f>
      </c>
      <c r="P41" t="s">
        <v>27</v>
      </c>
    </row>
    <row r="42" spans="1:5" ht="38.25">
      <c r="A42" s="34" t="s">
        <v>52</v>
      </c>
      <c r="E42" s="35" t="s">
        <v>99</v>
      </c>
    </row>
    <row r="43" spans="1:5" ht="25.5">
      <c r="A43" s="38" t="s">
        <v>54</v>
      </c>
      <c r="E43" s="37" t="s">
        <v>100</v>
      </c>
    </row>
    <row r="44" spans="1:16" ht="12.75">
      <c r="A44" s="24" t="s">
        <v>47</v>
      </c>
      <c r="B44" s="29" t="s">
        <v>101</v>
      </c>
      <c r="C44" s="29" t="s">
        <v>102</v>
      </c>
      <c r="D44" s="24" t="s">
        <v>60</v>
      </c>
      <c r="E44" s="30" t="s">
        <v>103</v>
      </c>
      <c r="F44" s="31" t="s">
        <v>81</v>
      </c>
      <c r="G44" s="32">
        <v>367.106</v>
      </c>
      <c r="H44" s="33">
        <v>0</v>
      </c>
      <c r="I44" s="33">
        <f>ROUND(ROUND(H44,2)*ROUND(G44,3),2)</f>
      </c>
      <c r="O44">
        <f>(I44*21)/100</f>
      </c>
      <c r="P44" t="s">
        <v>27</v>
      </c>
    </row>
    <row r="45" spans="1:5" ht="63.75">
      <c r="A45" s="34" t="s">
        <v>52</v>
      </c>
      <c r="E45" s="35" t="s">
        <v>104</v>
      </c>
    </row>
    <row r="46" spans="1:5" ht="76.5">
      <c r="A46" s="38" t="s">
        <v>54</v>
      </c>
      <c r="E46" s="37" t="s">
        <v>105</v>
      </c>
    </row>
    <row r="47" spans="1:16" ht="12.75">
      <c r="A47" s="24" t="s">
        <v>47</v>
      </c>
      <c r="B47" s="29" t="s">
        <v>106</v>
      </c>
      <c r="C47" s="29" t="s">
        <v>107</v>
      </c>
      <c r="D47" s="24" t="s">
        <v>60</v>
      </c>
      <c r="E47" s="30" t="s">
        <v>108</v>
      </c>
      <c r="F47" s="31" t="s">
        <v>81</v>
      </c>
      <c r="G47" s="32">
        <v>71.472</v>
      </c>
      <c r="H47" s="33">
        <v>0</v>
      </c>
      <c r="I47" s="33">
        <f>ROUND(ROUND(H47,2)*ROUND(G47,3),2)</f>
      </c>
      <c r="O47">
        <f>(I47*21)/100</f>
      </c>
      <c r="P47" t="s">
        <v>27</v>
      </c>
    </row>
    <row r="48" spans="1:5" ht="38.25">
      <c r="A48" s="34" t="s">
        <v>52</v>
      </c>
      <c r="E48" s="35" t="s">
        <v>109</v>
      </c>
    </row>
    <row r="49" spans="1:5" ht="25.5">
      <c r="A49" s="38" t="s">
        <v>54</v>
      </c>
      <c r="E49" s="37" t="s">
        <v>110</v>
      </c>
    </row>
    <row r="50" spans="1:16" ht="12.75">
      <c r="A50" s="24" t="s">
        <v>47</v>
      </c>
      <c r="B50" s="29" t="s">
        <v>111</v>
      </c>
      <c r="C50" s="29" t="s">
        <v>112</v>
      </c>
      <c r="D50" s="24" t="s">
        <v>60</v>
      </c>
      <c r="E50" s="30" t="s">
        <v>113</v>
      </c>
      <c r="F50" s="31" t="s">
        <v>81</v>
      </c>
      <c r="G50" s="32">
        <v>698.172</v>
      </c>
      <c r="H50" s="33">
        <v>0</v>
      </c>
      <c r="I50" s="33">
        <f>ROUND(ROUND(H50,2)*ROUND(G50,3),2)</f>
      </c>
      <c r="O50">
        <f>(I50*21)/100</f>
      </c>
      <c r="P50" t="s">
        <v>27</v>
      </c>
    </row>
    <row r="51" spans="1:5" ht="76.5">
      <c r="A51" s="34" t="s">
        <v>52</v>
      </c>
      <c r="E51" s="35" t="s">
        <v>114</v>
      </c>
    </row>
    <row r="52" spans="1:5" ht="153">
      <c r="A52" s="38" t="s">
        <v>54</v>
      </c>
      <c r="E52" s="37" t="s">
        <v>115</v>
      </c>
    </row>
    <row r="53" spans="1:16" ht="12.75">
      <c r="A53" s="24" t="s">
        <v>47</v>
      </c>
      <c r="B53" s="29" t="s">
        <v>116</v>
      </c>
      <c r="C53" s="29" t="s">
        <v>117</v>
      </c>
      <c r="D53" s="24" t="s">
        <v>49</v>
      </c>
      <c r="E53" s="30" t="s">
        <v>118</v>
      </c>
      <c r="F53" s="31" t="s">
        <v>81</v>
      </c>
      <c r="G53" s="32">
        <v>908.61</v>
      </c>
      <c r="H53" s="33">
        <v>0</v>
      </c>
      <c r="I53" s="33">
        <f>ROUND(ROUND(H53,2)*ROUND(G53,3),2)</f>
      </c>
      <c r="O53">
        <f>(I53*21)/100</f>
      </c>
      <c r="P53" t="s">
        <v>27</v>
      </c>
    </row>
    <row r="54" spans="1:5" ht="76.5">
      <c r="A54" s="34" t="s">
        <v>52</v>
      </c>
      <c r="E54" s="35" t="s">
        <v>119</v>
      </c>
    </row>
    <row r="55" spans="1:5" ht="63.75">
      <c r="A55" s="38" t="s">
        <v>54</v>
      </c>
      <c r="E55" s="37" t="s">
        <v>120</v>
      </c>
    </row>
    <row r="56" spans="1:16" ht="12.75">
      <c r="A56" s="24" t="s">
        <v>47</v>
      </c>
      <c r="B56" s="29" t="s">
        <v>121</v>
      </c>
      <c r="C56" s="29" t="s">
        <v>117</v>
      </c>
      <c r="D56" s="24" t="s">
        <v>56</v>
      </c>
      <c r="E56" s="30" t="s">
        <v>118</v>
      </c>
      <c r="F56" s="31" t="s">
        <v>81</v>
      </c>
      <c r="G56" s="32">
        <v>461.36</v>
      </c>
      <c r="H56" s="33">
        <v>0</v>
      </c>
      <c r="I56" s="33">
        <f>ROUND(ROUND(H56,2)*ROUND(G56,3),2)</f>
      </c>
      <c r="O56">
        <f>(I56*21)/100</f>
      </c>
      <c r="P56" t="s">
        <v>27</v>
      </c>
    </row>
    <row r="57" spans="1:5" ht="51">
      <c r="A57" s="34" t="s">
        <v>52</v>
      </c>
      <c r="E57" s="35" t="s">
        <v>122</v>
      </c>
    </row>
    <row r="58" spans="1:5" ht="25.5">
      <c r="A58" s="38" t="s">
        <v>54</v>
      </c>
      <c r="E58" s="37" t="s">
        <v>123</v>
      </c>
    </row>
    <row r="59" spans="1:16" ht="12.75">
      <c r="A59" s="24" t="s">
        <v>47</v>
      </c>
      <c r="B59" s="29" t="s">
        <v>124</v>
      </c>
      <c r="C59" s="29" t="s">
        <v>125</v>
      </c>
      <c r="D59" s="24" t="s">
        <v>60</v>
      </c>
      <c r="E59" s="30" t="s">
        <v>126</v>
      </c>
      <c r="F59" s="31" t="s">
        <v>81</v>
      </c>
      <c r="G59" s="32">
        <v>4326.8</v>
      </c>
      <c r="H59" s="33">
        <v>0</v>
      </c>
      <c r="I59" s="33">
        <f>ROUND(ROUND(H59,2)*ROUND(G59,3),2)</f>
      </c>
      <c r="O59">
        <f>(I59*21)/100</f>
      </c>
      <c r="P59" t="s">
        <v>27</v>
      </c>
    </row>
    <row r="60" spans="1:5" ht="38.25">
      <c r="A60" s="34" t="s">
        <v>52</v>
      </c>
      <c r="E60" s="35" t="s">
        <v>127</v>
      </c>
    </row>
    <row r="61" spans="1:5" ht="12.75">
      <c r="A61" s="38" t="s">
        <v>54</v>
      </c>
      <c r="E61" s="37" t="s">
        <v>128</v>
      </c>
    </row>
    <row r="62" spans="1:16" ht="12.75">
      <c r="A62" s="24" t="s">
        <v>47</v>
      </c>
      <c r="B62" s="29" t="s">
        <v>129</v>
      </c>
      <c r="C62" s="29" t="s">
        <v>130</v>
      </c>
      <c r="D62" s="24" t="s">
        <v>60</v>
      </c>
      <c r="E62" s="30" t="s">
        <v>131</v>
      </c>
      <c r="F62" s="31" t="s">
        <v>81</v>
      </c>
      <c r="G62" s="32">
        <v>285.888</v>
      </c>
      <c r="H62" s="33">
        <v>0</v>
      </c>
      <c r="I62" s="33">
        <f>ROUND(ROUND(H62,2)*ROUND(G62,3),2)</f>
      </c>
      <c r="O62">
        <f>(I62*21)/100</f>
      </c>
      <c r="P62" t="s">
        <v>27</v>
      </c>
    </row>
    <row r="63" spans="1:5" ht="25.5">
      <c r="A63" s="34" t="s">
        <v>52</v>
      </c>
      <c r="E63" s="35" t="s">
        <v>132</v>
      </c>
    </row>
    <row r="64" spans="1:5" ht="38.25">
      <c r="A64" s="38" t="s">
        <v>54</v>
      </c>
      <c r="E64" s="37" t="s">
        <v>133</v>
      </c>
    </row>
    <row r="65" spans="1:16" ht="12.75">
      <c r="A65" s="24" t="s">
        <v>47</v>
      </c>
      <c r="B65" s="29" t="s">
        <v>134</v>
      </c>
      <c r="C65" s="29" t="s">
        <v>135</v>
      </c>
      <c r="D65" s="24" t="s">
        <v>60</v>
      </c>
      <c r="E65" s="30" t="s">
        <v>136</v>
      </c>
      <c r="F65" s="31" t="s">
        <v>81</v>
      </c>
      <c r="G65" s="32">
        <v>1293.916</v>
      </c>
      <c r="H65" s="33">
        <v>0</v>
      </c>
      <c r="I65" s="33">
        <f>ROUND(ROUND(H65,2)*ROUND(G65,3),2)</f>
      </c>
      <c r="O65">
        <f>(I65*21)/100</f>
      </c>
      <c r="P65" t="s">
        <v>27</v>
      </c>
    </row>
    <row r="66" spans="1:5" ht="25.5">
      <c r="A66" s="34" t="s">
        <v>52</v>
      </c>
      <c r="E66" s="35" t="s">
        <v>137</v>
      </c>
    </row>
    <row r="67" spans="1:5" ht="114.75">
      <c r="A67" s="38" t="s">
        <v>54</v>
      </c>
      <c r="E67" s="37" t="s">
        <v>138</v>
      </c>
    </row>
    <row r="68" spans="1:16" ht="12.75">
      <c r="A68" s="24" t="s">
        <v>47</v>
      </c>
      <c r="B68" s="29" t="s">
        <v>139</v>
      </c>
      <c r="C68" s="29" t="s">
        <v>140</v>
      </c>
      <c r="D68" s="24" t="s">
        <v>60</v>
      </c>
      <c r="E68" s="30" t="s">
        <v>141</v>
      </c>
      <c r="F68" s="31" t="s">
        <v>81</v>
      </c>
      <c r="G68" s="32">
        <v>624.6</v>
      </c>
      <c r="H68" s="33">
        <v>0</v>
      </c>
      <c r="I68" s="33">
        <f>ROUND(ROUND(H68,2)*ROUND(G68,3),2)</f>
      </c>
      <c r="O68">
        <f>(I68*21)/100</f>
      </c>
      <c r="P68" t="s">
        <v>27</v>
      </c>
    </row>
    <row r="69" spans="1:5" ht="25.5">
      <c r="A69" s="34" t="s">
        <v>52</v>
      </c>
      <c r="E69" s="35" t="s">
        <v>142</v>
      </c>
    </row>
    <row r="70" spans="1:5" ht="25.5">
      <c r="A70" s="38" t="s">
        <v>54</v>
      </c>
      <c r="E70" s="37" t="s">
        <v>143</v>
      </c>
    </row>
    <row r="71" spans="1:16" ht="12.75">
      <c r="A71" s="24" t="s">
        <v>47</v>
      </c>
      <c r="B71" s="29" t="s">
        <v>144</v>
      </c>
      <c r="C71" s="29" t="s">
        <v>145</v>
      </c>
      <c r="D71" s="24" t="s">
        <v>60</v>
      </c>
      <c r="E71" s="30" t="s">
        <v>146</v>
      </c>
      <c r="F71" s="31" t="s">
        <v>81</v>
      </c>
      <c r="G71" s="32">
        <v>810.16</v>
      </c>
      <c r="H71" s="33">
        <v>0</v>
      </c>
      <c r="I71" s="33">
        <f>ROUND(ROUND(H71,2)*ROUND(G71,3),2)</f>
      </c>
      <c r="O71">
        <f>(I71*21)/100</f>
      </c>
      <c r="P71" t="s">
        <v>27</v>
      </c>
    </row>
    <row r="72" spans="1:5" ht="38.25">
      <c r="A72" s="34" t="s">
        <v>52</v>
      </c>
      <c r="E72" s="35" t="s">
        <v>147</v>
      </c>
    </row>
    <row r="73" spans="1:5" ht="51">
      <c r="A73" s="38" t="s">
        <v>54</v>
      </c>
      <c r="E73" s="37" t="s">
        <v>148</v>
      </c>
    </row>
    <row r="74" spans="1:16" ht="12.75">
      <c r="A74" s="24" t="s">
        <v>47</v>
      </c>
      <c r="B74" s="29" t="s">
        <v>149</v>
      </c>
      <c r="C74" s="29" t="s">
        <v>150</v>
      </c>
      <c r="D74" s="24" t="s">
        <v>60</v>
      </c>
      <c r="E74" s="30" t="s">
        <v>151</v>
      </c>
      <c r="F74" s="31" t="s">
        <v>75</v>
      </c>
      <c r="G74" s="32">
        <v>2348.25</v>
      </c>
      <c r="H74" s="33">
        <v>0</v>
      </c>
      <c r="I74" s="33">
        <f>ROUND(ROUND(H74,2)*ROUND(G74,3),2)</f>
      </c>
      <c r="O74">
        <f>(I74*21)/100</f>
      </c>
      <c r="P74" t="s">
        <v>27</v>
      </c>
    </row>
    <row r="75" spans="1:5" ht="12.75">
      <c r="A75" s="34" t="s">
        <v>52</v>
      </c>
      <c r="E75" s="35" t="s">
        <v>152</v>
      </c>
    </row>
    <row r="76" spans="1:5" ht="25.5">
      <c r="A76" s="38" t="s">
        <v>54</v>
      </c>
      <c r="E76" s="37" t="s">
        <v>153</v>
      </c>
    </row>
    <row r="77" spans="1:16" ht="12.75">
      <c r="A77" s="24" t="s">
        <v>47</v>
      </c>
      <c r="B77" s="29" t="s">
        <v>154</v>
      </c>
      <c r="C77" s="29" t="s">
        <v>155</v>
      </c>
      <c r="D77" s="24" t="s">
        <v>60</v>
      </c>
      <c r="E77" s="30" t="s">
        <v>156</v>
      </c>
      <c r="F77" s="31" t="s">
        <v>157</v>
      </c>
      <c r="G77" s="32">
        <v>1</v>
      </c>
      <c r="H77" s="33">
        <v>0</v>
      </c>
      <c r="I77" s="33">
        <f>ROUND(ROUND(H77,2)*ROUND(G77,3),2)</f>
      </c>
      <c r="O77">
        <f>(I77*21)/100</f>
      </c>
      <c r="P77" t="s">
        <v>27</v>
      </c>
    </row>
    <row r="78" spans="1:5" ht="25.5">
      <c r="A78" s="34" t="s">
        <v>52</v>
      </c>
      <c r="E78" s="35" t="s">
        <v>158</v>
      </c>
    </row>
    <row r="79" spans="1:5" ht="12.75">
      <c r="A79" s="38" t="s">
        <v>54</v>
      </c>
      <c r="E79" s="37" t="s">
        <v>159</v>
      </c>
    </row>
    <row r="80" spans="1:16" ht="12.75">
      <c r="A80" s="24" t="s">
        <v>47</v>
      </c>
      <c r="B80" s="29" t="s">
        <v>160</v>
      </c>
      <c r="C80" s="29" t="s">
        <v>161</v>
      </c>
      <c r="D80" s="24" t="s">
        <v>60</v>
      </c>
      <c r="E80" s="30" t="s">
        <v>162</v>
      </c>
      <c r="F80" s="31" t="s">
        <v>157</v>
      </c>
      <c r="G80" s="32">
        <v>5</v>
      </c>
      <c r="H80" s="33">
        <v>0</v>
      </c>
      <c r="I80" s="33">
        <f>ROUND(ROUND(H80,2)*ROUND(G80,3),2)</f>
      </c>
      <c r="O80">
        <f>(I80*21)/100</f>
      </c>
      <c r="P80" t="s">
        <v>27</v>
      </c>
    </row>
    <row r="81" spans="1:5" ht="12.75">
      <c r="A81" s="34" t="s">
        <v>52</v>
      </c>
      <c r="E81" s="35" t="s">
        <v>152</v>
      </c>
    </row>
    <row r="82" spans="1:5" ht="12.75">
      <c r="A82" s="38" t="s">
        <v>54</v>
      </c>
      <c r="E82" s="37" t="s">
        <v>163</v>
      </c>
    </row>
    <row r="83" spans="1:16" ht="12.75">
      <c r="A83" s="24" t="s">
        <v>47</v>
      </c>
      <c r="B83" s="29" t="s">
        <v>164</v>
      </c>
      <c r="C83" s="29" t="s">
        <v>165</v>
      </c>
      <c r="D83" s="24" t="s">
        <v>60</v>
      </c>
      <c r="E83" s="30" t="s">
        <v>166</v>
      </c>
      <c r="F83" s="31" t="s">
        <v>81</v>
      </c>
      <c r="G83" s="32">
        <v>107.64</v>
      </c>
      <c r="H83" s="33">
        <v>0</v>
      </c>
      <c r="I83" s="33">
        <f>ROUND(ROUND(H83,2)*ROUND(G83,3),2)</f>
      </c>
      <c r="O83">
        <f>(I83*21)/100</f>
      </c>
      <c r="P83" t="s">
        <v>27</v>
      </c>
    </row>
    <row r="84" spans="1:5" ht="25.5">
      <c r="A84" s="34" t="s">
        <v>52</v>
      </c>
      <c r="E84" s="35" t="s">
        <v>167</v>
      </c>
    </row>
    <row r="85" spans="1:5" ht="12.75">
      <c r="A85" s="38" t="s">
        <v>54</v>
      </c>
      <c r="E85" s="37" t="s">
        <v>168</v>
      </c>
    </row>
    <row r="86" spans="1:16" ht="12.75">
      <c r="A86" s="24" t="s">
        <v>47</v>
      </c>
      <c r="B86" s="29" t="s">
        <v>169</v>
      </c>
      <c r="C86" s="29" t="s">
        <v>170</v>
      </c>
      <c r="D86" s="24" t="s">
        <v>49</v>
      </c>
      <c r="E86" s="30" t="s">
        <v>171</v>
      </c>
      <c r="F86" s="31" t="s">
        <v>81</v>
      </c>
      <c r="G86" s="32">
        <v>1049.704</v>
      </c>
      <c r="H86" s="33">
        <v>0</v>
      </c>
      <c r="I86" s="33">
        <f>ROUND(ROUND(H86,2)*ROUND(G86,3),2)</f>
      </c>
      <c r="O86">
        <f>(I86*21)/100</f>
      </c>
      <c r="P86" t="s">
        <v>27</v>
      </c>
    </row>
    <row r="87" spans="1:5" ht="12.75">
      <c r="A87" s="34" t="s">
        <v>52</v>
      </c>
      <c r="E87" s="35" t="s">
        <v>172</v>
      </c>
    </row>
    <row r="88" spans="1:5" ht="63.75">
      <c r="A88" s="38" t="s">
        <v>54</v>
      </c>
      <c r="E88" s="37" t="s">
        <v>173</v>
      </c>
    </row>
    <row r="89" spans="1:16" ht="12.75">
      <c r="A89" s="24" t="s">
        <v>47</v>
      </c>
      <c r="B89" s="29" t="s">
        <v>174</v>
      </c>
      <c r="C89" s="29" t="s">
        <v>170</v>
      </c>
      <c r="D89" s="24" t="s">
        <v>56</v>
      </c>
      <c r="E89" s="30" t="s">
        <v>171</v>
      </c>
      <c r="F89" s="31" t="s">
        <v>81</v>
      </c>
      <c r="G89" s="32">
        <v>4434.44</v>
      </c>
      <c r="H89" s="33">
        <v>0</v>
      </c>
      <c r="I89" s="33">
        <f>ROUND(ROUND(H89,2)*ROUND(G89,3),2)</f>
      </c>
      <c r="O89">
        <f>(I89*21)/100</f>
      </c>
      <c r="P89" t="s">
        <v>27</v>
      </c>
    </row>
    <row r="90" spans="1:5" ht="12.75">
      <c r="A90" s="34" t="s">
        <v>52</v>
      </c>
      <c r="E90" s="35" t="s">
        <v>175</v>
      </c>
    </row>
    <row r="91" spans="1:5" ht="38.25">
      <c r="A91" s="38" t="s">
        <v>54</v>
      </c>
      <c r="E91" s="37" t="s">
        <v>176</v>
      </c>
    </row>
    <row r="92" spans="1:16" ht="12.75">
      <c r="A92" s="24" t="s">
        <v>47</v>
      </c>
      <c r="B92" s="29" t="s">
        <v>177</v>
      </c>
      <c r="C92" s="29" t="s">
        <v>178</v>
      </c>
      <c r="D92" s="24" t="s">
        <v>49</v>
      </c>
      <c r="E92" s="30" t="s">
        <v>179</v>
      </c>
      <c r="F92" s="31" t="s">
        <v>81</v>
      </c>
      <c r="G92" s="32">
        <v>535.038</v>
      </c>
      <c r="H92" s="33">
        <v>0</v>
      </c>
      <c r="I92" s="33">
        <f>ROUND(ROUND(H92,2)*ROUND(G92,3),2)</f>
      </c>
      <c r="O92">
        <f>(I92*21)/100</f>
      </c>
      <c r="P92" t="s">
        <v>27</v>
      </c>
    </row>
    <row r="93" spans="1:5" ht="12.75">
      <c r="A93" s="34" t="s">
        <v>52</v>
      </c>
      <c r="E93" s="35" t="s">
        <v>180</v>
      </c>
    </row>
    <row r="94" spans="1:5" ht="76.5">
      <c r="A94" s="38" t="s">
        <v>54</v>
      </c>
      <c r="E94" s="37" t="s">
        <v>181</v>
      </c>
    </row>
    <row r="95" spans="1:16" ht="12.75">
      <c r="A95" s="24" t="s">
        <v>47</v>
      </c>
      <c r="B95" s="29" t="s">
        <v>182</v>
      </c>
      <c r="C95" s="29" t="s">
        <v>178</v>
      </c>
      <c r="D95" s="24" t="s">
        <v>56</v>
      </c>
      <c r="E95" s="30" t="s">
        <v>179</v>
      </c>
      <c r="F95" s="31" t="s">
        <v>81</v>
      </c>
      <c r="G95" s="32">
        <v>4326.8</v>
      </c>
      <c r="H95" s="33">
        <v>0</v>
      </c>
      <c r="I95" s="33">
        <f>ROUND(ROUND(H95,2)*ROUND(G95,3),2)</f>
      </c>
      <c r="O95">
        <f>(I95*21)/100</f>
      </c>
      <c r="P95" t="s">
        <v>27</v>
      </c>
    </row>
    <row r="96" spans="1:5" ht="25.5">
      <c r="A96" s="34" t="s">
        <v>52</v>
      </c>
      <c r="E96" s="35" t="s">
        <v>183</v>
      </c>
    </row>
    <row r="97" spans="1:5" ht="12.75">
      <c r="A97" s="38" t="s">
        <v>54</v>
      </c>
      <c r="E97" s="37" t="s">
        <v>184</v>
      </c>
    </row>
    <row r="98" spans="1:16" ht="12.75">
      <c r="A98" s="24" t="s">
        <v>47</v>
      </c>
      <c r="B98" s="29" t="s">
        <v>185</v>
      </c>
      <c r="C98" s="29" t="s">
        <v>186</v>
      </c>
      <c r="D98" s="24" t="s">
        <v>60</v>
      </c>
      <c r="E98" s="30" t="s">
        <v>187</v>
      </c>
      <c r="F98" s="31" t="s">
        <v>81</v>
      </c>
      <c r="G98" s="32">
        <v>255.3</v>
      </c>
      <c r="H98" s="33">
        <v>0</v>
      </c>
      <c r="I98" s="33">
        <f>ROUND(ROUND(H98,2)*ROUND(G98,3),2)</f>
      </c>
      <c r="O98">
        <f>(I98*21)/100</f>
      </c>
      <c r="P98" t="s">
        <v>27</v>
      </c>
    </row>
    <row r="99" spans="1:5" ht="12.75">
      <c r="A99" s="34" t="s">
        <v>52</v>
      </c>
      <c r="E99" s="35" t="s">
        <v>188</v>
      </c>
    </row>
    <row r="100" spans="1:5" ht="25.5">
      <c r="A100" s="38" t="s">
        <v>54</v>
      </c>
      <c r="E100" s="37" t="s">
        <v>189</v>
      </c>
    </row>
    <row r="101" spans="1:16" ht="12.75">
      <c r="A101" s="24" t="s">
        <v>47</v>
      </c>
      <c r="B101" s="29" t="s">
        <v>190</v>
      </c>
      <c r="C101" s="29" t="s">
        <v>191</v>
      </c>
      <c r="D101" s="24" t="s">
        <v>60</v>
      </c>
      <c r="E101" s="30" t="s">
        <v>192</v>
      </c>
      <c r="F101" s="31" t="s">
        <v>81</v>
      </c>
      <c r="G101" s="32">
        <v>55.76</v>
      </c>
      <c r="H101" s="33">
        <v>0</v>
      </c>
      <c r="I101" s="33">
        <f>ROUND(ROUND(H101,2)*ROUND(G101,3),2)</f>
      </c>
      <c r="O101">
        <f>(I101*21)/100</f>
      </c>
      <c r="P101" t="s">
        <v>27</v>
      </c>
    </row>
    <row r="102" spans="1:5" ht="12.75">
      <c r="A102" s="34" t="s">
        <v>52</v>
      </c>
      <c r="E102" s="35" t="s">
        <v>193</v>
      </c>
    </row>
    <row r="103" spans="1:5" ht="63.75">
      <c r="A103" s="38" t="s">
        <v>54</v>
      </c>
      <c r="E103" s="37" t="s">
        <v>194</v>
      </c>
    </row>
    <row r="104" spans="1:16" ht="12.75">
      <c r="A104" s="24" t="s">
        <v>47</v>
      </c>
      <c r="B104" s="29" t="s">
        <v>195</v>
      </c>
      <c r="C104" s="29" t="s">
        <v>196</v>
      </c>
      <c r="D104" s="24" t="s">
        <v>49</v>
      </c>
      <c r="E104" s="30" t="s">
        <v>197</v>
      </c>
      <c r="F104" s="31" t="s">
        <v>75</v>
      </c>
      <c r="G104" s="32">
        <v>154</v>
      </c>
      <c r="H104" s="33">
        <v>0</v>
      </c>
      <c r="I104" s="33">
        <f>ROUND(ROUND(H104,2)*ROUND(G104,3),2)</f>
      </c>
      <c r="O104">
        <f>(I104*21)/100</f>
      </c>
      <c r="P104" t="s">
        <v>27</v>
      </c>
    </row>
    <row r="105" spans="1:5" ht="12.75">
      <c r="A105" s="34" t="s">
        <v>52</v>
      </c>
      <c r="E105" s="35" t="s">
        <v>60</v>
      </c>
    </row>
    <row r="106" spans="1:5" ht="12.75">
      <c r="A106" s="38" t="s">
        <v>54</v>
      </c>
      <c r="E106" s="37" t="s">
        <v>198</v>
      </c>
    </row>
    <row r="107" spans="1:16" ht="12.75">
      <c r="A107" s="24" t="s">
        <v>47</v>
      </c>
      <c r="B107" s="29" t="s">
        <v>199</v>
      </c>
      <c r="C107" s="29" t="s">
        <v>196</v>
      </c>
      <c r="D107" s="24" t="s">
        <v>56</v>
      </c>
      <c r="E107" s="30" t="s">
        <v>197</v>
      </c>
      <c r="F107" s="31" t="s">
        <v>75</v>
      </c>
      <c r="G107" s="32">
        <v>8653.6</v>
      </c>
      <c r="H107" s="33">
        <v>0</v>
      </c>
      <c r="I107" s="33">
        <f>ROUND(ROUND(H107,2)*ROUND(G107,3),2)</f>
      </c>
      <c r="O107">
        <f>(I107*21)/100</f>
      </c>
      <c r="P107" t="s">
        <v>27</v>
      </c>
    </row>
    <row r="108" spans="1:5" ht="12.75">
      <c r="A108" s="34" t="s">
        <v>52</v>
      </c>
      <c r="E108" s="35" t="s">
        <v>200</v>
      </c>
    </row>
    <row r="109" spans="1:5" ht="12.75">
      <c r="A109" s="38" t="s">
        <v>54</v>
      </c>
      <c r="E109" s="37" t="s">
        <v>201</v>
      </c>
    </row>
    <row r="110" spans="1:16" ht="12.75">
      <c r="A110" s="24" t="s">
        <v>47</v>
      </c>
      <c r="B110" s="29" t="s">
        <v>202</v>
      </c>
      <c r="C110" s="29" t="s">
        <v>203</v>
      </c>
      <c r="D110" s="24" t="s">
        <v>60</v>
      </c>
      <c r="E110" s="30" t="s">
        <v>204</v>
      </c>
      <c r="F110" s="31" t="s">
        <v>75</v>
      </c>
      <c r="G110" s="32">
        <v>6246</v>
      </c>
      <c r="H110" s="33">
        <v>0</v>
      </c>
      <c r="I110" s="33">
        <f>ROUND(ROUND(H110,2)*ROUND(G110,3),2)</f>
      </c>
      <c r="O110">
        <f>(I110*21)/100</f>
      </c>
      <c r="P110" t="s">
        <v>27</v>
      </c>
    </row>
    <row r="111" spans="1:5" ht="12.75">
      <c r="A111" s="34" t="s">
        <v>52</v>
      </c>
      <c r="E111" s="35" t="s">
        <v>60</v>
      </c>
    </row>
    <row r="112" spans="1:5" ht="12.75">
      <c r="A112" s="38" t="s">
        <v>54</v>
      </c>
      <c r="E112" s="37" t="s">
        <v>205</v>
      </c>
    </row>
    <row r="113" spans="1:16" ht="12.75">
      <c r="A113" s="24" t="s">
        <v>47</v>
      </c>
      <c r="B113" s="29" t="s">
        <v>206</v>
      </c>
      <c r="C113" s="29" t="s">
        <v>207</v>
      </c>
      <c r="D113" s="24" t="s">
        <v>60</v>
      </c>
      <c r="E113" s="30" t="s">
        <v>208</v>
      </c>
      <c r="F113" s="31" t="s">
        <v>75</v>
      </c>
      <c r="G113" s="32">
        <v>6246</v>
      </c>
      <c r="H113" s="33">
        <v>0</v>
      </c>
      <c r="I113" s="33">
        <f>ROUND(ROUND(H113,2)*ROUND(G113,3),2)</f>
      </c>
      <c r="O113">
        <f>(I113*21)/100</f>
      </c>
      <c r="P113" t="s">
        <v>27</v>
      </c>
    </row>
    <row r="114" spans="1:5" ht="12.75">
      <c r="A114" s="34" t="s">
        <v>52</v>
      </c>
      <c r="E114" s="35" t="s">
        <v>209</v>
      </c>
    </row>
    <row r="115" spans="1:5" ht="25.5">
      <c r="A115" s="38" t="s">
        <v>54</v>
      </c>
      <c r="E115" s="37" t="s">
        <v>210</v>
      </c>
    </row>
    <row r="116" spans="1:16" ht="12.75">
      <c r="A116" s="24" t="s">
        <v>47</v>
      </c>
      <c r="B116" s="29" t="s">
        <v>211</v>
      </c>
      <c r="C116" s="29" t="s">
        <v>212</v>
      </c>
      <c r="D116" s="24" t="s">
        <v>60</v>
      </c>
      <c r="E116" s="30" t="s">
        <v>213</v>
      </c>
      <c r="F116" s="31" t="s">
        <v>75</v>
      </c>
      <c r="G116" s="32">
        <v>6246</v>
      </c>
      <c r="H116" s="33">
        <v>0</v>
      </c>
      <c r="I116" s="33">
        <f>ROUND(ROUND(H116,2)*ROUND(G116,3),2)</f>
      </c>
      <c r="O116">
        <f>(I116*21)/100</f>
      </c>
      <c r="P116" t="s">
        <v>27</v>
      </c>
    </row>
    <row r="117" spans="1:5" ht="12.75">
      <c r="A117" s="34" t="s">
        <v>52</v>
      </c>
      <c r="E117" s="35" t="s">
        <v>214</v>
      </c>
    </row>
    <row r="118" spans="1:5" ht="25.5">
      <c r="A118" s="38" t="s">
        <v>54</v>
      </c>
      <c r="E118" s="37" t="s">
        <v>210</v>
      </c>
    </row>
    <row r="119" spans="1:16" ht="12.75">
      <c r="A119" s="24" t="s">
        <v>47</v>
      </c>
      <c r="B119" s="29" t="s">
        <v>215</v>
      </c>
      <c r="C119" s="29" t="s">
        <v>216</v>
      </c>
      <c r="D119" s="24" t="s">
        <v>60</v>
      </c>
      <c r="E119" s="30" t="s">
        <v>217</v>
      </c>
      <c r="F119" s="31" t="s">
        <v>75</v>
      </c>
      <c r="G119" s="32">
        <v>6246</v>
      </c>
      <c r="H119" s="33">
        <v>0</v>
      </c>
      <c r="I119" s="33">
        <f>ROUND(ROUND(H119,2)*ROUND(G119,3),2)</f>
      </c>
      <c r="O119">
        <f>(I119*21)/100</f>
      </c>
      <c r="P119" t="s">
        <v>27</v>
      </c>
    </row>
    <row r="120" spans="1:5" ht="12.75">
      <c r="A120" s="34" t="s">
        <v>52</v>
      </c>
      <c r="E120" s="35" t="s">
        <v>60</v>
      </c>
    </row>
    <row r="121" spans="1:5" ht="25.5">
      <c r="A121" s="36" t="s">
        <v>54</v>
      </c>
      <c r="E121" s="37" t="s">
        <v>210</v>
      </c>
    </row>
    <row r="122" spans="1:18" ht="12.75" customHeight="1">
      <c r="A122" s="6" t="s">
        <v>45</v>
      </c>
      <c r="B122" s="6"/>
      <c r="C122" s="40" t="s">
        <v>35</v>
      </c>
      <c r="D122" s="6"/>
      <c r="E122" s="27" t="s">
        <v>218</v>
      </c>
      <c r="F122" s="6"/>
      <c r="G122" s="6"/>
      <c r="H122" s="6"/>
      <c r="I122" s="41">
        <f>0+Q122</f>
      </c>
      <c r="O122">
        <f>0+R122</f>
      </c>
      <c r="Q122">
        <f>0+I123+I126+I129</f>
      </c>
      <c r="R122">
        <f>0+O123+O126+O129</f>
      </c>
    </row>
    <row r="123" spans="1:16" ht="12.75">
      <c r="A123" s="24" t="s">
        <v>47</v>
      </c>
      <c r="B123" s="29" t="s">
        <v>219</v>
      </c>
      <c r="C123" s="29" t="s">
        <v>220</v>
      </c>
      <c r="D123" s="24" t="s">
        <v>60</v>
      </c>
      <c r="E123" s="30" t="s">
        <v>221</v>
      </c>
      <c r="F123" s="31" t="s">
        <v>81</v>
      </c>
      <c r="G123" s="32">
        <v>58.075</v>
      </c>
      <c r="H123" s="33">
        <v>0</v>
      </c>
      <c r="I123" s="33">
        <f>ROUND(ROUND(H123,2)*ROUND(G123,3),2)</f>
      </c>
      <c r="O123">
        <f>(I123*21)/100</f>
      </c>
      <c r="P123" t="s">
        <v>27</v>
      </c>
    </row>
    <row r="124" spans="1:5" ht="12.75">
      <c r="A124" s="34" t="s">
        <v>52</v>
      </c>
      <c r="E124" s="35" t="s">
        <v>222</v>
      </c>
    </row>
    <row r="125" spans="1:5" ht="114.75">
      <c r="A125" s="38" t="s">
        <v>54</v>
      </c>
      <c r="E125" s="37" t="s">
        <v>223</v>
      </c>
    </row>
    <row r="126" spans="1:16" ht="12.75">
      <c r="A126" s="24" t="s">
        <v>47</v>
      </c>
      <c r="B126" s="29" t="s">
        <v>224</v>
      </c>
      <c r="C126" s="29" t="s">
        <v>225</v>
      </c>
      <c r="D126" s="24" t="s">
        <v>60</v>
      </c>
      <c r="E126" s="30" t="s">
        <v>226</v>
      </c>
      <c r="F126" s="31" t="s">
        <v>51</v>
      </c>
      <c r="G126" s="32">
        <v>6.844</v>
      </c>
      <c r="H126" s="33">
        <v>0</v>
      </c>
      <c r="I126" s="33">
        <f>ROUND(ROUND(H126,2)*ROUND(G126,3),2)</f>
      </c>
      <c r="O126">
        <f>(I126*21)/100</f>
      </c>
      <c r="P126" t="s">
        <v>27</v>
      </c>
    </row>
    <row r="127" spans="1:5" ht="12.75">
      <c r="A127" s="34" t="s">
        <v>52</v>
      </c>
      <c r="E127" s="35" t="s">
        <v>227</v>
      </c>
    </row>
    <row r="128" spans="1:5" ht="12.75">
      <c r="A128" s="38" t="s">
        <v>54</v>
      </c>
      <c r="E128" s="37" t="s">
        <v>228</v>
      </c>
    </row>
    <row r="129" spans="1:16" ht="12.75">
      <c r="A129" s="24" t="s">
        <v>47</v>
      </c>
      <c r="B129" s="29" t="s">
        <v>229</v>
      </c>
      <c r="C129" s="29" t="s">
        <v>230</v>
      </c>
      <c r="D129" s="24" t="s">
        <v>60</v>
      </c>
      <c r="E129" s="30" t="s">
        <v>231</v>
      </c>
      <c r="F129" s="31" t="s">
        <v>81</v>
      </c>
      <c r="G129" s="32">
        <v>2.3</v>
      </c>
      <c r="H129" s="33">
        <v>0</v>
      </c>
      <c r="I129" s="33">
        <f>ROUND(ROUND(H129,2)*ROUND(G129,3),2)</f>
      </c>
      <c r="O129">
        <f>(I129*21)/100</f>
      </c>
      <c r="P129" t="s">
        <v>27</v>
      </c>
    </row>
    <row r="130" spans="1:5" ht="12.75">
      <c r="A130" s="34" t="s">
        <v>52</v>
      </c>
      <c r="E130" s="35" t="s">
        <v>60</v>
      </c>
    </row>
    <row r="131" spans="1:5" ht="12.75">
      <c r="A131" s="36" t="s">
        <v>54</v>
      </c>
      <c r="E131" s="37" t="s">
        <v>232</v>
      </c>
    </row>
    <row r="132" spans="1:18" ht="12.75" customHeight="1">
      <c r="A132" s="6" t="s">
        <v>45</v>
      </c>
      <c r="B132" s="6"/>
      <c r="C132" s="40" t="s">
        <v>37</v>
      </c>
      <c r="D132" s="6"/>
      <c r="E132" s="27" t="s">
        <v>20</v>
      </c>
      <c r="F132" s="6"/>
      <c r="G132" s="6"/>
      <c r="H132" s="6"/>
      <c r="I132" s="41">
        <f>0+Q132</f>
      </c>
      <c r="O132">
        <f>0+R132</f>
      </c>
      <c r="Q132">
        <f>0+I133+I136+I139+I142+I145+I148+I151+I154+I157+I160+I163+I166+I169+I172+I175+I178+I181+I184+I187</f>
      </c>
      <c r="R132">
        <f>0+O133+O136+O139+O142+O145+O148+O151+O154+O157+O160+O163+O166+O169+O172+O175+O178+O181+O184+O187</f>
      </c>
    </row>
    <row r="133" spans="1:16" ht="12.75">
      <c r="A133" s="24" t="s">
        <v>47</v>
      </c>
      <c r="B133" s="29" t="s">
        <v>233</v>
      </c>
      <c r="C133" s="29" t="s">
        <v>234</v>
      </c>
      <c r="D133" s="24" t="s">
        <v>60</v>
      </c>
      <c r="E133" s="30" t="s">
        <v>235</v>
      </c>
      <c r="F133" s="31" t="s">
        <v>75</v>
      </c>
      <c r="G133" s="32">
        <v>393.8</v>
      </c>
      <c r="H133" s="33">
        <v>0</v>
      </c>
      <c r="I133" s="33">
        <f>ROUND(ROUND(H133,2)*ROUND(G133,3),2)</f>
      </c>
      <c r="O133">
        <f>(I133*21)/100</f>
      </c>
      <c r="P133" t="s">
        <v>27</v>
      </c>
    </row>
    <row r="134" spans="1:5" ht="12.75">
      <c r="A134" s="34" t="s">
        <v>52</v>
      </c>
      <c r="E134" s="35" t="s">
        <v>236</v>
      </c>
    </row>
    <row r="135" spans="1:5" ht="38.25">
      <c r="A135" s="38" t="s">
        <v>54</v>
      </c>
      <c r="E135" s="37" t="s">
        <v>237</v>
      </c>
    </row>
    <row r="136" spans="1:16" ht="12.75">
      <c r="A136" s="24" t="s">
        <v>47</v>
      </c>
      <c r="B136" s="29" t="s">
        <v>238</v>
      </c>
      <c r="C136" s="29" t="s">
        <v>239</v>
      </c>
      <c r="D136" s="24" t="s">
        <v>60</v>
      </c>
      <c r="E136" s="30" t="s">
        <v>240</v>
      </c>
      <c r="F136" s="31" t="s">
        <v>75</v>
      </c>
      <c r="G136" s="32">
        <v>7818.1</v>
      </c>
      <c r="H136" s="33">
        <v>0</v>
      </c>
      <c r="I136" s="33">
        <f>ROUND(ROUND(H136,2)*ROUND(G136,3),2)</f>
      </c>
      <c r="O136">
        <f>(I136*21)/100</f>
      </c>
      <c r="P136" t="s">
        <v>27</v>
      </c>
    </row>
    <row r="137" spans="1:5" ht="12.75">
      <c r="A137" s="34" t="s">
        <v>52</v>
      </c>
      <c r="E137" s="35" t="s">
        <v>241</v>
      </c>
    </row>
    <row r="138" spans="1:5" ht="25.5">
      <c r="A138" s="38" t="s">
        <v>54</v>
      </c>
      <c r="E138" s="37" t="s">
        <v>242</v>
      </c>
    </row>
    <row r="139" spans="1:16" ht="12.75">
      <c r="A139" s="24" t="s">
        <v>47</v>
      </c>
      <c r="B139" s="29" t="s">
        <v>243</v>
      </c>
      <c r="C139" s="29" t="s">
        <v>244</v>
      </c>
      <c r="D139" s="24" t="s">
        <v>49</v>
      </c>
      <c r="E139" s="30" t="s">
        <v>245</v>
      </c>
      <c r="F139" s="31" t="s">
        <v>75</v>
      </c>
      <c r="G139" s="32">
        <v>428.7</v>
      </c>
      <c r="H139" s="33">
        <v>0</v>
      </c>
      <c r="I139" s="33">
        <f>ROUND(ROUND(H139,2)*ROUND(G139,3),2)</f>
      </c>
      <c r="O139">
        <f>(I139*21)/100</f>
      </c>
      <c r="P139" t="s">
        <v>27</v>
      </c>
    </row>
    <row r="140" spans="1:5" ht="12.75">
      <c r="A140" s="34" t="s">
        <v>52</v>
      </c>
      <c r="E140" s="35" t="s">
        <v>246</v>
      </c>
    </row>
    <row r="141" spans="1:5" ht="12.75">
      <c r="A141" s="38" t="s">
        <v>54</v>
      </c>
      <c r="E141" s="37" t="s">
        <v>247</v>
      </c>
    </row>
    <row r="142" spans="1:16" ht="12.75">
      <c r="A142" s="24" t="s">
        <v>47</v>
      </c>
      <c r="B142" s="29" t="s">
        <v>248</v>
      </c>
      <c r="C142" s="29" t="s">
        <v>244</v>
      </c>
      <c r="D142" s="24" t="s">
        <v>56</v>
      </c>
      <c r="E142" s="30" t="s">
        <v>245</v>
      </c>
      <c r="F142" s="31" t="s">
        <v>75</v>
      </c>
      <c r="G142" s="32">
        <v>156</v>
      </c>
      <c r="H142" s="33">
        <v>0</v>
      </c>
      <c r="I142" s="33">
        <f>ROUND(ROUND(H142,2)*ROUND(G142,3),2)</f>
      </c>
      <c r="O142">
        <f>(I142*21)/100</f>
      </c>
      <c r="P142" t="s">
        <v>27</v>
      </c>
    </row>
    <row r="143" spans="1:5" ht="12.75">
      <c r="A143" s="34" t="s">
        <v>52</v>
      </c>
      <c r="E143" s="35" t="s">
        <v>249</v>
      </c>
    </row>
    <row r="144" spans="1:5" ht="12.75">
      <c r="A144" s="38" t="s">
        <v>54</v>
      </c>
      <c r="E144" s="37" t="s">
        <v>250</v>
      </c>
    </row>
    <row r="145" spans="1:16" ht="12.75">
      <c r="A145" s="24" t="s">
        <v>47</v>
      </c>
      <c r="B145" s="29" t="s">
        <v>251</v>
      </c>
      <c r="C145" s="29" t="s">
        <v>252</v>
      </c>
      <c r="D145" s="24" t="s">
        <v>60</v>
      </c>
      <c r="E145" s="30" t="s">
        <v>253</v>
      </c>
      <c r="F145" s="31" t="s">
        <v>75</v>
      </c>
      <c r="G145" s="32">
        <v>154</v>
      </c>
      <c r="H145" s="33">
        <v>0</v>
      </c>
      <c r="I145" s="33">
        <f>ROUND(ROUND(H145,2)*ROUND(G145,3),2)</f>
      </c>
      <c r="O145">
        <f>(I145*21)/100</f>
      </c>
      <c r="P145" t="s">
        <v>27</v>
      </c>
    </row>
    <row r="146" spans="1:5" ht="12.75">
      <c r="A146" s="34" t="s">
        <v>52</v>
      </c>
      <c r="E146" s="35" t="s">
        <v>254</v>
      </c>
    </row>
    <row r="147" spans="1:5" ht="12.75">
      <c r="A147" s="38" t="s">
        <v>54</v>
      </c>
      <c r="E147" s="37" t="s">
        <v>198</v>
      </c>
    </row>
    <row r="148" spans="1:16" ht="12.75">
      <c r="A148" s="24" t="s">
        <v>47</v>
      </c>
      <c r="B148" s="29" t="s">
        <v>255</v>
      </c>
      <c r="C148" s="29" t="s">
        <v>256</v>
      </c>
      <c r="D148" s="24" t="s">
        <v>60</v>
      </c>
      <c r="E148" s="30" t="s">
        <v>257</v>
      </c>
      <c r="F148" s="31" t="s">
        <v>75</v>
      </c>
      <c r="G148" s="32">
        <v>154</v>
      </c>
      <c r="H148" s="33">
        <v>0</v>
      </c>
      <c r="I148" s="33">
        <f>ROUND(ROUND(H148,2)*ROUND(G148,3),2)</f>
      </c>
      <c r="O148">
        <f>(I148*21)/100</f>
      </c>
      <c r="P148" t="s">
        <v>27</v>
      </c>
    </row>
    <row r="149" spans="1:5" ht="12.75">
      <c r="A149" s="34" t="s">
        <v>52</v>
      </c>
      <c r="E149" s="35" t="s">
        <v>258</v>
      </c>
    </row>
    <row r="150" spans="1:5" ht="12.75">
      <c r="A150" s="38" t="s">
        <v>54</v>
      </c>
      <c r="E150" s="37" t="s">
        <v>198</v>
      </c>
    </row>
    <row r="151" spans="1:16" ht="12.75">
      <c r="A151" s="24" t="s">
        <v>47</v>
      </c>
      <c r="B151" s="29" t="s">
        <v>259</v>
      </c>
      <c r="C151" s="29" t="s">
        <v>260</v>
      </c>
      <c r="D151" s="24" t="s">
        <v>60</v>
      </c>
      <c r="E151" s="30" t="s">
        <v>261</v>
      </c>
      <c r="F151" s="31" t="s">
        <v>75</v>
      </c>
      <c r="G151" s="32">
        <v>21544.9</v>
      </c>
      <c r="H151" s="33">
        <v>0</v>
      </c>
      <c r="I151" s="33">
        <f>ROUND(ROUND(H151,2)*ROUND(G151,3),2)</f>
      </c>
      <c r="O151">
        <f>(I151*21)/100</f>
      </c>
      <c r="P151" t="s">
        <v>27</v>
      </c>
    </row>
    <row r="152" spans="1:5" ht="89.25">
      <c r="A152" s="34" t="s">
        <v>52</v>
      </c>
      <c r="E152" s="35" t="s">
        <v>262</v>
      </c>
    </row>
    <row r="153" spans="1:5" ht="12.75">
      <c r="A153" s="38" t="s">
        <v>54</v>
      </c>
      <c r="E153" s="37" t="s">
        <v>263</v>
      </c>
    </row>
    <row r="154" spans="1:16" ht="12.75">
      <c r="A154" s="24" t="s">
        <v>47</v>
      </c>
      <c r="B154" s="29" t="s">
        <v>264</v>
      </c>
      <c r="C154" s="29" t="s">
        <v>265</v>
      </c>
      <c r="D154" s="24" t="s">
        <v>60</v>
      </c>
      <c r="E154" s="30" t="s">
        <v>266</v>
      </c>
      <c r="F154" s="31" t="s">
        <v>75</v>
      </c>
      <c r="G154" s="32">
        <v>2594</v>
      </c>
      <c r="H154" s="33">
        <v>0</v>
      </c>
      <c r="I154" s="33">
        <f>ROUND(ROUND(H154,2)*ROUND(G154,3),2)</f>
      </c>
      <c r="O154">
        <f>(I154*21)/100</f>
      </c>
      <c r="P154" t="s">
        <v>27</v>
      </c>
    </row>
    <row r="155" spans="1:5" ht="12.75">
      <c r="A155" s="34" t="s">
        <v>52</v>
      </c>
      <c r="E155" s="35" t="s">
        <v>258</v>
      </c>
    </row>
    <row r="156" spans="1:5" ht="12.75">
      <c r="A156" s="38" t="s">
        <v>54</v>
      </c>
      <c r="E156" s="37" t="s">
        <v>267</v>
      </c>
    </row>
    <row r="157" spans="1:16" ht="12.75">
      <c r="A157" s="24" t="s">
        <v>47</v>
      </c>
      <c r="B157" s="29" t="s">
        <v>268</v>
      </c>
      <c r="C157" s="29" t="s">
        <v>269</v>
      </c>
      <c r="D157" s="24" t="s">
        <v>60</v>
      </c>
      <c r="E157" s="30" t="s">
        <v>270</v>
      </c>
      <c r="F157" s="31" t="s">
        <v>75</v>
      </c>
      <c r="G157" s="32">
        <v>21544.9</v>
      </c>
      <c r="H157" s="33">
        <v>0</v>
      </c>
      <c r="I157" s="33">
        <f>ROUND(ROUND(H157,2)*ROUND(G157,3),2)</f>
      </c>
      <c r="O157">
        <f>(I157*21)/100</f>
      </c>
      <c r="P157" t="s">
        <v>27</v>
      </c>
    </row>
    <row r="158" spans="1:5" ht="12.75">
      <c r="A158" s="34" t="s">
        <v>52</v>
      </c>
      <c r="E158" s="35" t="s">
        <v>271</v>
      </c>
    </row>
    <row r="159" spans="1:5" ht="12.75">
      <c r="A159" s="38" t="s">
        <v>54</v>
      </c>
      <c r="E159" s="37" t="s">
        <v>263</v>
      </c>
    </row>
    <row r="160" spans="1:16" ht="12.75">
      <c r="A160" s="24" t="s">
        <v>47</v>
      </c>
      <c r="B160" s="29" t="s">
        <v>272</v>
      </c>
      <c r="C160" s="29" t="s">
        <v>273</v>
      </c>
      <c r="D160" s="24" t="s">
        <v>60</v>
      </c>
      <c r="E160" s="30" t="s">
        <v>274</v>
      </c>
      <c r="F160" s="31" t="s">
        <v>75</v>
      </c>
      <c r="G160" s="32">
        <v>24206.2</v>
      </c>
      <c r="H160" s="33">
        <v>0</v>
      </c>
      <c r="I160" s="33">
        <f>ROUND(ROUND(H160,2)*ROUND(G160,3),2)</f>
      </c>
      <c r="O160">
        <f>(I160*21)/100</f>
      </c>
      <c r="P160" t="s">
        <v>27</v>
      </c>
    </row>
    <row r="161" spans="1:5" ht="12.75">
      <c r="A161" s="34" t="s">
        <v>52</v>
      </c>
      <c r="E161" s="35" t="s">
        <v>275</v>
      </c>
    </row>
    <row r="162" spans="1:5" ht="12.75">
      <c r="A162" s="38" t="s">
        <v>54</v>
      </c>
      <c r="E162" s="37" t="s">
        <v>276</v>
      </c>
    </row>
    <row r="163" spans="1:16" ht="12.75">
      <c r="A163" s="24" t="s">
        <v>47</v>
      </c>
      <c r="B163" s="29" t="s">
        <v>277</v>
      </c>
      <c r="C163" s="29" t="s">
        <v>278</v>
      </c>
      <c r="D163" s="24" t="s">
        <v>60</v>
      </c>
      <c r="E163" s="30" t="s">
        <v>279</v>
      </c>
      <c r="F163" s="31" t="s">
        <v>75</v>
      </c>
      <c r="G163" s="32">
        <v>21980.7</v>
      </c>
      <c r="H163" s="33">
        <v>0</v>
      </c>
      <c r="I163" s="33">
        <f>ROUND(ROUND(H163,2)*ROUND(G163,3),2)</f>
      </c>
      <c r="O163">
        <f>(I163*21)/100</f>
      </c>
      <c r="P163" t="s">
        <v>27</v>
      </c>
    </row>
    <row r="164" spans="1:5" ht="12.75">
      <c r="A164" s="34" t="s">
        <v>52</v>
      </c>
      <c r="E164" s="35" t="s">
        <v>280</v>
      </c>
    </row>
    <row r="165" spans="1:5" ht="12.75">
      <c r="A165" s="38" t="s">
        <v>54</v>
      </c>
      <c r="E165" s="37" t="s">
        <v>281</v>
      </c>
    </row>
    <row r="166" spans="1:16" ht="25.5">
      <c r="A166" s="24" t="s">
        <v>47</v>
      </c>
      <c r="B166" s="29" t="s">
        <v>282</v>
      </c>
      <c r="C166" s="29" t="s">
        <v>278</v>
      </c>
      <c r="D166" s="24" t="s">
        <v>283</v>
      </c>
      <c r="E166" s="30" t="s">
        <v>284</v>
      </c>
      <c r="F166" s="31" t="s">
        <v>75</v>
      </c>
      <c r="G166" s="32">
        <v>1645</v>
      </c>
      <c r="H166" s="33">
        <v>0</v>
      </c>
      <c r="I166" s="33">
        <f>ROUND(ROUND(H166,2)*ROUND(G166,3),2)</f>
      </c>
      <c r="O166">
        <f>(I166*21)/100</f>
      </c>
      <c r="P166" t="s">
        <v>27</v>
      </c>
    </row>
    <row r="167" spans="1:5" ht="38.25">
      <c r="A167" s="34" t="s">
        <v>52</v>
      </c>
      <c r="E167" s="35" t="s">
        <v>285</v>
      </c>
    </row>
    <row r="168" spans="1:5" ht="12.75">
      <c r="A168" s="38" t="s">
        <v>54</v>
      </c>
      <c r="E168" s="37" t="s">
        <v>286</v>
      </c>
    </row>
    <row r="169" spans="1:16" ht="12.75">
      <c r="A169" s="24" t="s">
        <v>47</v>
      </c>
      <c r="B169" s="29" t="s">
        <v>287</v>
      </c>
      <c r="C169" s="29" t="s">
        <v>288</v>
      </c>
      <c r="D169" s="24" t="s">
        <v>60</v>
      </c>
      <c r="E169" s="30" t="s">
        <v>289</v>
      </c>
      <c r="F169" s="31" t="s">
        <v>75</v>
      </c>
      <c r="G169" s="32">
        <v>22495.4</v>
      </c>
      <c r="H169" s="33">
        <v>0</v>
      </c>
      <c r="I169" s="33">
        <f>ROUND(ROUND(H169,2)*ROUND(G169,3),2)</f>
      </c>
      <c r="O169">
        <f>(I169*21)/100</f>
      </c>
      <c r="P169" t="s">
        <v>27</v>
      </c>
    </row>
    <row r="170" spans="1:5" ht="12.75">
      <c r="A170" s="34" t="s">
        <v>52</v>
      </c>
      <c r="E170" s="35" t="s">
        <v>290</v>
      </c>
    </row>
    <row r="171" spans="1:5" ht="12.75">
      <c r="A171" s="38" t="s">
        <v>54</v>
      </c>
      <c r="E171" s="37" t="s">
        <v>291</v>
      </c>
    </row>
    <row r="172" spans="1:16" ht="25.5">
      <c r="A172" s="24" t="s">
        <v>47</v>
      </c>
      <c r="B172" s="29" t="s">
        <v>292</v>
      </c>
      <c r="C172" s="29" t="s">
        <v>288</v>
      </c>
      <c r="D172" s="24" t="s">
        <v>283</v>
      </c>
      <c r="E172" s="30" t="s">
        <v>293</v>
      </c>
      <c r="F172" s="31" t="s">
        <v>75</v>
      </c>
      <c r="G172" s="32">
        <v>1710.8</v>
      </c>
      <c r="H172" s="33">
        <v>0</v>
      </c>
      <c r="I172" s="33">
        <f>ROUND(ROUND(H172,2)*ROUND(G172,3),2)</f>
      </c>
      <c r="O172">
        <f>(I172*21)/100</f>
      </c>
      <c r="P172" t="s">
        <v>27</v>
      </c>
    </row>
    <row r="173" spans="1:5" ht="38.25">
      <c r="A173" s="34" t="s">
        <v>52</v>
      </c>
      <c r="E173" s="35" t="s">
        <v>294</v>
      </c>
    </row>
    <row r="174" spans="1:5" ht="12.75">
      <c r="A174" s="38" t="s">
        <v>54</v>
      </c>
      <c r="E174" s="37" t="s">
        <v>295</v>
      </c>
    </row>
    <row r="175" spans="1:16" ht="12.75">
      <c r="A175" s="24" t="s">
        <v>47</v>
      </c>
      <c r="B175" s="29" t="s">
        <v>296</v>
      </c>
      <c r="C175" s="29" t="s">
        <v>297</v>
      </c>
      <c r="D175" s="24" t="s">
        <v>60</v>
      </c>
      <c r="E175" s="30" t="s">
        <v>298</v>
      </c>
      <c r="F175" s="31" t="s">
        <v>75</v>
      </c>
      <c r="G175" s="32">
        <v>219</v>
      </c>
      <c r="H175" s="33">
        <v>0</v>
      </c>
      <c r="I175" s="33">
        <f>ROUND(ROUND(H175,2)*ROUND(G175,3),2)</f>
      </c>
      <c r="O175">
        <f>(I175*21)/100</f>
      </c>
      <c r="P175" t="s">
        <v>27</v>
      </c>
    </row>
    <row r="176" spans="1:5" ht="12.75">
      <c r="A176" s="34" t="s">
        <v>52</v>
      </c>
      <c r="E176" s="35" t="s">
        <v>299</v>
      </c>
    </row>
    <row r="177" spans="1:5" ht="12.75">
      <c r="A177" s="38" t="s">
        <v>54</v>
      </c>
      <c r="E177" s="37" t="s">
        <v>300</v>
      </c>
    </row>
    <row r="178" spans="1:16" ht="12.75">
      <c r="A178" s="24" t="s">
        <v>47</v>
      </c>
      <c r="B178" s="29" t="s">
        <v>301</v>
      </c>
      <c r="C178" s="29" t="s">
        <v>302</v>
      </c>
      <c r="D178" s="24" t="s">
        <v>49</v>
      </c>
      <c r="E178" s="30" t="s">
        <v>303</v>
      </c>
      <c r="F178" s="31" t="s">
        <v>75</v>
      </c>
      <c r="G178" s="32">
        <v>24.1</v>
      </c>
      <c r="H178" s="33">
        <v>0</v>
      </c>
      <c r="I178" s="33">
        <f>ROUND(ROUND(H178,2)*ROUND(G178,3),2)</f>
      </c>
      <c r="O178">
        <f>(I178*21)/100</f>
      </c>
      <c r="P178" t="s">
        <v>27</v>
      </c>
    </row>
    <row r="179" spans="1:5" ht="25.5">
      <c r="A179" s="34" t="s">
        <v>52</v>
      </c>
      <c r="E179" s="35" t="s">
        <v>304</v>
      </c>
    </row>
    <row r="180" spans="1:5" ht="25.5">
      <c r="A180" s="38" t="s">
        <v>54</v>
      </c>
      <c r="E180" s="37" t="s">
        <v>305</v>
      </c>
    </row>
    <row r="181" spans="1:16" ht="12.75">
      <c r="A181" s="24" t="s">
        <v>47</v>
      </c>
      <c r="B181" s="29" t="s">
        <v>306</v>
      </c>
      <c r="C181" s="29" t="s">
        <v>302</v>
      </c>
      <c r="D181" s="24" t="s">
        <v>56</v>
      </c>
      <c r="E181" s="30" t="s">
        <v>303</v>
      </c>
      <c r="F181" s="31" t="s">
        <v>75</v>
      </c>
      <c r="G181" s="32">
        <v>339.6</v>
      </c>
      <c r="H181" s="33">
        <v>0</v>
      </c>
      <c r="I181" s="33">
        <f>ROUND(ROUND(H181,2)*ROUND(G181,3),2)</f>
      </c>
      <c r="O181">
        <f>(I181*21)/100</f>
      </c>
      <c r="P181" t="s">
        <v>27</v>
      </c>
    </row>
    <row r="182" spans="1:5" ht="25.5">
      <c r="A182" s="34" t="s">
        <v>52</v>
      </c>
      <c r="E182" s="35" t="s">
        <v>304</v>
      </c>
    </row>
    <row r="183" spans="1:5" ht="25.5">
      <c r="A183" s="38" t="s">
        <v>54</v>
      </c>
      <c r="E183" s="37" t="s">
        <v>307</v>
      </c>
    </row>
    <row r="184" spans="1:16" ht="12.75">
      <c r="A184" s="24" t="s">
        <v>47</v>
      </c>
      <c r="B184" s="29" t="s">
        <v>308</v>
      </c>
      <c r="C184" s="29" t="s">
        <v>309</v>
      </c>
      <c r="D184" s="24" t="s">
        <v>60</v>
      </c>
      <c r="E184" s="30" t="s">
        <v>310</v>
      </c>
      <c r="F184" s="31" t="s">
        <v>75</v>
      </c>
      <c r="G184" s="32">
        <v>32.3</v>
      </c>
      <c r="H184" s="33">
        <v>0</v>
      </c>
      <c r="I184" s="33">
        <f>ROUND(ROUND(H184,2)*ROUND(G184,3),2)</f>
      </c>
      <c r="O184">
        <f>(I184*21)/100</f>
      </c>
      <c r="P184" t="s">
        <v>27</v>
      </c>
    </row>
    <row r="185" spans="1:5" ht="12.75">
      <c r="A185" s="34" t="s">
        <v>52</v>
      </c>
      <c r="E185" s="35" t="s">
        <v>60</v>
      </c>
    </row>
    <row r="186" spans="1:5" ht="12.75">
      <c r="A186" s="38" t="s">
        <v>54</v>
      </c>
      <c r="E186" s="37" t="s">
        <v>311</v>
      </c>
    </row>
    <row r="187" spans="1:16" ht="12.75">
      <c r="A187" s="24" t="s">
        <v>47</v>
      </c>
      <c r="B187" s="29" t="s">
        <v>312</v>
      </c>
      <c r="C187" s="29" t="s">
        <v>313</v>
      </c>
      <c r="D187" s="24" t="s">
        <v>60</v>
      </c>
      <c r="E187" s="30" t="s">
        <v>314</v>
      </c>
      <c r="F187" s="31" t="s">
        <v>315</v>
      </c>
      <c r="G187" s="32">
        <v>268.9</v>
      </c>
      <c r="H187" s="33">
        <v>0</v>
      </c>
      <c r="I187" s="33">
        <f>ROUND(ROUND(H187,2)*ROUND(G187,3),2)</f>
      </c>
      <c r="O187">
        <f>(I187*21)/100</f>
      </c>
      <c r="P187" t="s">
        <v>27</v>
      </c>
    </row>
    <row r="188" spans="1:5" ht="12.75">
      <c r="A188" s="34" t="s">
        <v>52</v>
      </c>
      <c r="E188" s="35" t="s">
        <v>60</v>
      </c>
    </row>
    <row r="189" spans="1:5" ht="51">
      <c r="A189" s="36" t="s">
        <v>54</v>
      </c>
      <c r="E189" s="37" t="s">
        <v>316</v>
      </c>
    </row>
    <row r="190" spans="1:18" ht="12.75" customHeight="1">
      <c r="A190" s="6" t="s">
        <v>45</v>
      </c>
      <c r="B190" s="6"/>
      <c r="C190" s="40" t="s">
        <v>39</v>
      </c>
      <c r="D190" s="6"/>
      <c r="E190" s="27" t="s">
        <v>317</v>
      </c>
      <c r="F190" s="6"/>
      <c r="G190" s="6"/>
      <c r="H190" s="6"/>
      <c r="I190" s="41">
        <f>0+Q190</f>
      </c>
      <c r="O190">
        <f>0+R190</f>
      </c>
      <c r="Q190">
        <f>0+I191</f>
      </c>
      <c r="R190">
        <f>0+O191</f>
      </c>
    </row>
    <row r="191" spans="1:16" ht="12.75">
      <c r="A191" s="24" t="s">
        <v>47</v>
      </c>
      <c r="B191" s="29" t="s">
        <v>318</v>
      </c>
      <c r="C191" s="29" t="s">
        <v>319</v>
      </c>
      <c r="D191" s="24" t="s">
        <v>283</v>
      </c>
      <c r="E191" s="30" t="s">
        <v>320</v>
      </c>
      <c r="F191" s="31" t="s">
        <v>315</v>
      </c>
      <c r="G191" s="32">
        <v>46.4</v>
      </c>
      <c r="H191" s="33">
        <v>0</v>
      </c>
      <c r="I191" s="33">
        <f>ROUND(ROUND(H191,2)*ROUND(G191,3),2)</f>
      </c>
      <c r="O191">
        <f>(I191*21)/100</f>
      </c>
      <c r="P191" t="s">
        <v>27</v>
      </c>
    </row>
    <row r="192" spans="1:5" ht="12.75">
      <c r="A192" s="34" t="s">
        <v>52</v>
      </c>
      <c r="E192" s="35" t="s">
        <v>321</v>
      </c>
    </row>
    <row r="193" spans="1:5" ht="12.75">
      <c r="A193" s="36" t="s">
        <v>54</v>
      </c>
      <c r="E193" s="37" t="s">
        <v>322</v>
      </c>
    </row>
    <row r="194" spans="1:18" ht="12.75" customHeight="1">
      <c r="A194" s="6" t="s">
        <v>45</v>
      </c>
      <c r="B194" s="6"/>
      <c r="C194" s="40" t="s">
        <v>78</v>
      </c>
      <c r="D194" s="6"/>
      <c r="E194" s="27" t="s">
        <v>323</v>
      </c>
      <c r="F194" s="6"/>
      <c r="G194" s="6"/>
      <c r="H194" s="6"/>
      <c r="I194" s="41">
        <f>0+Q194</f>
      </c>
      <c r="O194">
        <f>0+R194</f>
      </c>
      <c r="Q194">
        <f>0+I195+I198</f>
      </c>
      <c r="R194">
        <f>0+O195+O198</f>
      </c>
    </row>
    <row r="195" spans="1:16" ht="25.5">
      <c r="A195" s="24" t="s">
        <v>47</v>
      </c>
      <c r="B195" s="29" t="s">
        <v>324</v>
      </c>
      <c r="C195" s="29" t="s">
        <v>325</v>
      </c>
      <c r="D195" s="24" t="s">
        <v>60</v>
      </c>
      <c r="E195" s="30" t="s">
        <v>326</v>
      </c>
      <c r="F195" s="31" t="s">
        <v>327</v>
      </c>
      <c r="G195" s="32">
        <v>644</v>
      </c>
      <c r="H195" s="33">
        <v>0</v>
      </c>
      <c r="I195" s="33">
        <f>ROUND(ROUND(H195,2)*ROUND(G195,3),2)</f>
      </c>
      <c r="O195">
        <f>(I195*21)/100</f>
      </c>
      <c r="P195" t="s">
        <v>27</v>
      </c>
    </row>
    <row r="196" spans="1:5" ht="12.75">
      <c r="A196" s="34" t="s">
        <v>52</v>
      </c>
      <c r="E196" s="35" t="s">
        <v>328</v>
      </c>
    </row>
    <row r="197" spans="1:5" ht="25.5">
      <c r="A197" s="38" t="s">
        <v>54</v>
      </c>
      <c r="E197" s="37" t="s">
        <v>329</v>
      </c>
    </row>
    <row r="198" spans="1:16" ht="12.75">
      <c r="A198" s="24" t="s">
        <v>47</v>
      </c>
      <c r="B198" s="29" t="s">
        <v>330</v>
      </c>
      <c r="C198" s="29" t="s">
        <v>331</v>
      </c>
      <c r="D198" s="24" t="s">
        <v>60</v>
      </c>
      <c r="E198" s="30" t="s">
        <v>332</v>
      </c>
      <c r="F198" s="31" t="s">
        <v>157</v>
      </c>
      <c r="G198" s="32">
        <v>3</v>
      </c>
      <c r="H198" s="33">
        <v>0</v>
      </c>
      <c r="I198" s="33">
        <f>ROUND(ROUND(H198,2)*ROUND(G198,3),2)</f>
      </c>
      <c r="O198">
        <f>(I198*21)/100</f>
      </c>
      <c r="P198" t="s">
        <v>27</v>
      </c>
    </row>
    <row r="199" spans="1:5" ht="25.5">
      <c r="A199" s="34" t="s">
        <v>52</v>
      </c>
      <c r="E199" s="35" t="s">
        <v>333</v>
      </c>
    </row>
    <row r="200" spans="1:5" ht="12.75">
      <c r="A200" s="36" t="s">
        <v>54</v>
      </c>
      <c r="E200" s="37" t="s">
        <v>334</v>
      </c>
    </row>
    <row r="201" spans="1:18" ht="12.75" customHeight="1">
      <c r="A201" s="6" t="s">
        <v>45</v>
      </c>
      <c r="B201" s="6"/>
      <c r="C201" s="40" t="s">
        <v>84</v>
      </c>
      <c r="D201" s="6"/>
      <c r="E201" s="27" t="s">
        <v>335</v>
      </c>
      <c r="F201" s="6"/>
      <c r="G201" s="6"/>
      <c r="H201" s="6"/>
      <c r="I201" s="41">
        <f>0+Q201</f>
      </c>
      <c r="O201">
        <f>0+R201</f>
      </c>
      <c r="Q201">
        <f>0+I202+I205+I208+I211+I214+I217</f>
      </c>
      <c r="R201">
        <f>0+O202+O205+O208+O211+O214+O217</f>
      </c>
    </row>
    <row r="202" spans="1:16" ht="12.75">
      <c r="A202" s="24" t="s">
        <v>47</v>
      </c>
      <c r="B202" s="29" t="s">
        <v>336</v>
      </c>
      <c r="C202" s="29" t="s">
        <v>337</v>
      </c>
      <c r="D202" s="24" t="s">
        <v>283</v>
      </c>
      <c r="E202" s="30" t="s">
        <v>338</v>
      </c>
      <c r="F202" s="31" t="s">
        <v>315</v>
      </c>
      <c r="G202" s="32">
        <v>16.4</v>
      </c>
      <c r="H202" s="33">
        <v>0</v>
      </c>
      <c r="I202" s="33">
        <f>ROUND(ROUND(H202,2)*ROUND(G202,3),2)</f>
      </c>
      <c r="O202">
        <f>(I202*21)/100</f>
      </c>
      <c r="P202" t="s">
        <v>27</v>
      </c>
    </row>
    <row r="203" spans="1:5" ht="12.75">
      <c r="A203" s="34" t="s">
        <v>52</v>
      </c>
      <c r="E203" s="35" t="s">
        <v>339</v>
      </c>
    </row>
    <row r="204" spans="1:5" ht="12.75">
      <c r="A204" s="38" t="s">
        <v>54</v>
      </c>
      <c r="E204" s="37" t="s">
        <v>340</v>
      </c>
    </row>
    <row r="205" spans="1:16" ht="12.75">
      <c r="A205" s="24" t="s">
        <v>47</v>
      </c>
      <c r="B205" s="29" t="s">
        <v>341</v>
      </c>
      <c r="C205" s="29" t="s">
        <v>342</v>
      </c>
      <c r="D205" s="24" t="s">
        <v>60</v>
      </c>
      <c r="E205" s="30" t="s">
        <v>343</v>
      </c>
      <c r="F205" s="31" t="s">
        <v>157</v>
      </c>
      <c r="G205" s="32">
        <v>2</v>
      </c>
      <c r="H205" s="33">
        <v>0</v>
      </c>
      <c r="I205" s="33">
        <f>ROUND(ROUND(H205,2)*ROUND(G205,3),2)</f>
      </c>
      <c r="O205">
        <f>(I205*21)/100</f>
      </c>
      <c r="P205" t="s">
        <v>27</v>
      </c>
    </row>
    <row r="206" spans="1:5" ht="12.75">
      <c r="A206" s="34" t="s">
        <v>52</v>
      </c>
      <c r="E206" s="35" t="s">
        <v>60</v>
      </c>
    </row>
    <row r="207" spans="1:5" ht="12.75">
      <c r="A207" s="38" t="s">
        <v>54</v>
      </c>
      <c r="E207" s="37" t="s">
        <v>344</v>
      </c>
    </row>
    <row r="208" spans="1:16" ht="12.75">
      <c r="A208" s="24" t="s">
        <v>47</v>
      </c>
      <c r="B208" s="29" t="s">
        <v>345</v>
      </c>
      <c r="C208" s="29" t="s">
        <v>346</v>
      </c>
      <c r="D208" s="24" t="s">
        <v>60</v>
      </c>
      <c r="E208" s="30" t="s">
        <v>347</v>
      </c>
      <c r="F208" s="31" t="s">
        <v>157</v>
      </c>
      <c r="G208" s="32">
        <v>4</v>
      </c>
      <c r="H208" s="33">
        <v>0</v>
      </c>
      <c r="I208" s="33">
        <f>ROUND(ROUND(H208,2)*ROUND(G208,3),2)</f>
      </c>
      <c r="O208">
        <f>(I208*21)/100</f>
      </c>
      <c r="P208" t="s">
        <v>27</v>
      </c>
    </row>
    <row r="209" spans="1:5" ht="12.75">
      <c r="A209" s="34" t="s">
        <v>52</v>
      </c>
      <c r="E209" s="35" t="s">
        <v>60</v>
      </c>
    </row>
    <row r="210" spans="1:5" ht="12.75">
      <c r="A210" s="38" t="s">
        <v>54</v>
      </c>
      <c r="E210" s="37" t="s">
        <v>348</v>
      </c>
    </row>
    <row r="211" spans="1:16" ht="12.75">
      <c r="A211" s="24" t="s">
        <v>47</v>
      </c>
      <c r="B211" s="29" t="s">
        <v>349</v>
      </c>
      <c r="C211" s="29" t="s">
        <v>350</v>
      </c>
      <c r="D211" s="24" t="s">
        <v>60</v>
      </c>
      <c r="E211" s="30" t="s">
        <v>351</v>
      </c>
      <c r="F211" s="31" t="s">
        <v>157</v>
      </c>
      <c r="G211" s="32">
        <v>5</v>
      </c>
      <c r="H211" s="33">
        <v>0</v>
      </c>
      <c r="I211" s="33">
        <f>ROUND(ROUND(H211,2)*ROUND(G211,3),2)</f>
      </c>
      <c r="O211">
        <f>(I211*21)/100</f>
      </c>
      <c r="P211" t="s">
        <v>27</v>
      </c>
    </row>
    <row r="212" spans="1:5" ht="12.75">
      <c r="A212" s="34" t="s">
        <v>52</v>
      </c>
      <c r="E212" s="35" t="s">
        <v>60</v>
      </c>
    </row>
    <row r="213" spans="1:5" ht="12.75">
      <c r="A213" s="38" t="s">
        <v>54</v>
      </c>
      <c r="E213" s="37" t="s">
        <v>352</v>
      </c>
    </row>
    <row r="214" spans="1:16" ht="12.75">
      <c r="A214" s="24" t="s">
        <v>47</v>
      </c>
      <c r="B214" s="29" t="s">
        <v>353</v>
      </c>
      <c r="C214" s="29" t="s">
        <v>354</v>
      </c>
      <c r="D214" s="24" t="s">
        <v>60</v>
      </c>
      <c r="E214" s="30" t="s">
        <v>355</v>
      </c>
      <c r="F214" s="31" t="s">
        <v>157</v>
      </c>
      <c r="G214" s="32">
        <v>6</v>
      </c>
      <c r="H214" s="33">
        <v>0</v>
      </c>
      <c r="I214" s="33">
        <f>ROUND(ROUND(H214,2)*ROUND(G214,3),2)</f>
      </c>
      <c r="O214">
        <f>(I214*21)/100</f>
      </c>
      <c r="P214" t="s">
        <v>27</v>
      </c>
    </row>
    <row r="215" spans="1:5" ht="12.75">
      <c r="A215" s="34" t="s">
        <v>52</v>
      </c>
      <c r="E215" s="35" t="s">
        <v>60</v>
      </c>
    </row>
    <row r="216" spans="1:5" ht="12.75">
      <c r="A216" s="38" t="s">
        <v>54</v>
      </c>
      <c r="E216" s="37" t="s">
        <v>356</v>
      </c>
    </row>
    <row r="217" spans="1:16" ht="12.75">
      <c r="A217" s="24" t="s">
        <v>47</v>
      </c>
      <c r="B217" s="29" t="s">
        <v>357</v>
      </c>
      <c r="C217" s="29" t="s">
        <v>358</v>
      </c>
      <c r="D217" s="24" t="s">
        <v>60</v>
      </c>
      <c r="E217" s="30" t="s">
        <v>359</v>
      </c>
      <c r="F217" s="31" t="s">
        <v>157</v>
      </c>
      <c r="G217" s="32">
        <v>2</v>
      </c>
      <c r="H217" s="33">
        <v>0</v>
      </c>
      <c r="I217" s="33">
        <f>ROUND(ROUND(H217,2)*ROUND(G217,3),2)</f>
      </c>
      <c r="O217">
        <f>(I217*21)/100</f>
      </c>
      <c r="P217" t="s">
        <v>27</v>
      </c>
    </row>
    <row r="218" spans="1:5" ht="12.75">
      <c r="A218" s="34" t="s">
        <v>52</v>
      </c>
      <c r="E218" s="35" t="s">
        <v>60</v>
      </c>
    </row>
    <row r="219" spans="1:5" ht="12.75">
      <c r="A219" s="36" t="s">
        <v>54</v>
      </c>
      <c r="E219" s="37" t="s">
        <v>360</v>
      </c>
    </row>
    <row r="220" spans="1:18" ht="12.75" customHeight="1">
      <c r="A220" s="6" t="s">
        <v>45</v>
      </c>
      <c r="B220" s="6"/>
      <c r="C220" s="40" t="s">
        <v>42</v>
      </c>
      <c r="D220" s="6"/>
      <c r="E220" s="27" t="s">
        <v>361</v>
      </c>
      <c r="F220" s="6"/>
      <c r="G220" s="6"/>
      <c r="H220" s="6"/>
      <c r="I220" s="41">
        <f>0+Q220</f>
      </c>
      <c r="O220">
        <f>0+R220</f>
      </c>
      <c r="Q220">
        <f>0+I221+I224+I227+I230+I233+I236+I239+I242+I245+I248+I251+I254+I257+I260+I263+I266+I269+I272+I275+I278+I281</f>
      </c>
      <c r="R220">
        <f>0+O221+O224+O227+O230+O233+O236+O239+O242+O245+O248+O251+O254+O257+O260+O263+O266+O269+O272+O275+O278+O281</f>
      </c>
    </row>
    <row r="221" spans="1:16" ht="25.5">
      <c r="A221" s="24" t="s">
        <v>47</v>
      </c>
      <c r="B221" s="29" t="s">
        <v>362</v>
      </c>
      <c r="C221" s="29" t="s">
        <v>363</v>
      </c>
      <c r="D221" s="24" t="s">
        <v>60</v>
      </c>
      <c r="E221" s="30" t="s">
        <v>364</v>
      </c>
      <c r="F221" s="31" t="s">
        <v>315</v>
      </c>
      <c r="G221" s="32">
        <v>68</v>
      </c>
      <c r="H221" s="33">
        <v>0</v>
      </c>
      <c r="I221" s="33">
        <f>ROUND(ROUND(H221,2)*ROUND(G221,3),2)</f>
      </c>
      <c r="O221">
        <f>(I221*21)/100</f>
      </c>
      <c r="P221" t="s">
        <v>27</v>
      </c>
    </row>
    <row r="222" spans="1:5" ht="12.75">
      <c r="A222" s="34" t="s">
        <v>52</v>
      </c>
      <c r="E222" s="35" t="s">
        <v>365</v>
      </c>
    </row>
    <row r="223" spans="1:5" ht="12.75">
      <c r="A223" s="38" t="s">
        <v>54</v>
      </c>
      <c r="E223" s="37" t="s">
        <v>366</v>
      </c>
    </row>
    <row r="224" spans="1:16" ht="12.75">
      <c r="A224" s="24" t="s">
        <v>47</v>
      </c>
      <c r="B224" s="29" t="s">
        <v>367</v>
      </c>
      <c r="C224" s="29" t="s">
        <v>368</v>
      </c>
      <c r="D224" s="24" t="s">
        <v>283</v>
      </c>
      <c r="E224" s="30" t="s">
        <v>369</v>
      </c>
      <c r="F224" s="31" t="s">
        <v>315</v>
      </c>
      <c r="G224" s="32">
        <v>83.3</v>
      </c>
      <c r="H224" s="33">
        <v>0</v>
      </c>
      <c r="I224" s="33">
        <f>ROUND(ROUND(H224,2)*ROUND(G224,3),2)</f>
      </c>
      <c r="O224">
        <f>(I224*21)/100</f>
      </c>
      <c r="P224" t="s">
        <v>27</v>
      </c>
    </row>
    <row r="225" spans="1:5" ht="12.75">
      <c r="A225" s="34" t="s">
        <v>52</v>
      </c>
      <c r="E225" s="35" t="s">
        <v>60</v>
      </c>
    </row>
    <row r="226" spans="1:5" ht="25.5">
      <c r="A226" s="38" t="s">
        <v>54</v>
      </c>
      <c r="E226" s="37" t="s">
        <v>370</v>
      </c>
    </row>
    <row r="227" spans="1:16" ht="12.75">
      <c r="A227" s="24" t="s">
        <v>47</v>
      </c>
      <c r="B227" s="29" t="s">
        <v>371</v>
      </c>
      <c r="C227" s="29" t="s">
        <v>372</v>
      </c>
      <c r="D227" s="24" t="s">
        <v>283</v>
      </c>
      <c r="E227" s="30" t="s">
        <v>373</v>
      </c>
      <c r="F227" s="31" t="s">
        <v>157</v>
      </c>
      <c r="G227" s="32">
        <v>1</v>
      </c>
      <c r="H227" s="33">
        <v>0</v>
      </c>
      <c r="I227" s="33">
        <f>ROUND(ROUND(H227,2)*ROUND(G227,3),2)</f>
      </c>
      <c r="O227">
        <f>(I227*21)/100</f>
      </c>
      <c r="P227" t="s">
        <v>27</v>
      </c>
    </row>
    <row r="228" spans="1:5" ht="12.75">
      <c r="A228" s="34" t="s">
        <v>52</v>
      </c>
      <c r="E228" s="35" t="s">
        <v>374</v>
      </c>
    </row>
    <row r="229" spans="1:5" ht="12.75">
      <c r="A229" s="38" t="s">
        <v>54</v>
      </c>
      <c r="E229" s="37" t="s">
        <v>60</v>
      </c>
    </row>
    <row r="230" spans="1:16" ht="12.75">
      <c r="A230" s="24" t="s">
        <v>47</v>
      </c>
      <c r="B230" s="29" t="s">
        <v>375</v>
      </c>
      <c r="C230" s="29" t="s">
        <v>376</v>
      </c>
      <c r="D230" s="24" t="s">
        <v>60</v>
      </c>
      <c r="E230" s="30" t="s">
        <v>377</v>
      </c>
      <c r="F230" s="31" t="s">
        <v>157</v>
      </c>
      <c r="G230" s="32">
        <v>222</v>
      </c>
      <c r="H230" s="33">
        <v>0</v>
      </c>
      <c r="I230" s="33">
        <f>ROUND(ROUND(H230,2)*ROUND(G230,3),2)</f>
      </c>
      <c r="O230">
        <f>(I230*21)/100</f>
      </c>
      <c r="P230" t="s">
        <v>27</v>
      </c>
    </row>
    <row r="231" spans="1:5" ht="12.75">
      <c r="A231" s="34" t="s">
        <v>52</v>
      </c>
      <c r="E231" s="35" t="s">
        <v>378</v>
      </c>
    </row>
    <row r="232" spans="1:5" ht="12.75">
      <c r="A232" s="38" t="s">
        <v>54</v>
      </c>
      <c r="E232" s="37" t="s">
        <v>60</v>
      </c>
    </row>
    <row r="233" spans="1:16" ht="25.5">
      <c r="A233" s="24" t="s">
        <v>47</v>
      </c>
      <c r="B233" s="29" t="s">
        <v>379</v>
      </c>
      <c r="C233" s="29" t="s">
        <v>380</v>
      </c>
      <c r="D233" s="24" t="s">
        <v>60</v>
      </c>
      <c r="E233" s="30" t="s">
        <v>381</v>
      </c>
      <c r="F233" s="31" t="s">
        <v>157</v>
      </c>
      <c r="G233" s="32">
        <v>12</v>
      </c>
      <c r="H233" s="33">
        <v>0</v>
      </c>
      <c r="I233" s="33">
        <f>ROUND(ROUND(H233,2)*ROUND(G233,3),2)</f>
      </c>
      <c r="O233">
        <f>(I233*21)/100</f>
      </c>
      <c r="P233" t="s">
        <v>27</v>
      </c>
    </row>
    <row r="234" spans="1:5" ht="12.75">
      <c r="A234" s="34" t="s">
        <v>52</v>
      </c>
      <c r="E234" s="35" t="s">
        <v>60</v>
      </c>
    </row>
    <row r="235" spans="1:5" ht="51">
      <c r="A235" s="38" t="s">
        <v>54</v>
      </c>
      <c r="E235" s="37" t="s">
        <v>382</v>
      </c>
    </row>
    <row r="236" spans="1:16" ht="25.5">
      <c r="A236" s="24" t="s">
        <v>47</v>
      </c>
      <c r="B236" s="29" t="s">
        <v>383</v>
      </c>
      <c r="C236" s="29" t="s">
        <v>384</v>
      </c>
      <c r="D236" s="24" t="s">
        <v>60</v>
      </c>
      <c r="E236" s="30" t="s">
        <v>385</v>
      </c>
      <c r="F236" s="31" t="s">
        <v>157</v>
      </c>
      <c r="G236" s="32">
        <v>13</v>
      </c>
      <c r="H236" s="33">
        <v>0</v>
      </c>
      <c r="I236" s="33">
        <f>ROUND(ROUND(H236,2)*ROUND(G236,3),2)</f>
      </c>
      <c r="O236">
        <f>(I236*21)/100</f>
      </c>
      <c r="P236" t="s">
        <v>27</v>
      </c>
    </row>
    <row r="237" spans="1:5" ht="12.75">
      <c r="A237" s="34" t="s">
        <v>52</v>
      </c>
      <c r="E237" s="35" t="s">
        <v>60</v>
      </c>
    </row>
    <row r="238" spans="1:5" ht="38.25">
      <c r="A238" s="38" t="s">
        <v>54</v>
      </c>
      <c r="E238" s="37" t="s">
        <v>386</v>
      </c>
    </row>
    <row r="239" spans="1:16" ht="12.75">
      <c r="A239" s="24" t="s">
        <v>47</v>
      </c>
      <c r="B239" s="29" t="s">
        <v>387</v>
      </c>
      <c r="C239" s="29" t="s">
        <v>388</v>
      </c>
      <c r="D239" s="24" t="s">
        <v>60</v>
      </c>
      <c r="E239" s="30" t="s">
        <v>389</v>
      </c>
      <c r="F239" s="31" t="s">
        <v>157</v>
      </c>
      <c r="G239" s="32">
        <v>13</v>
      </c>
      <c r="H239" s="33">
        <v>0</v>
      </c>
      <c r="I239" s="33">
        <f>ROUND(ROUND(H239,2)*ROUND(G239,3),2)</f>
      </c>
      <c r="O239">
        <f>(I239*21)/100</f>
      </c>
      <c r="P239" t="s">
        <v>27</v>
      </c>
    </row>
    <row r="240" spans="1:5" ht="12.75">
      <c r="A240" s="34" t="s">
        <v>52</v>
      </c>
      <c r="E240" s="35" t="s">
        <v>390</v>
      </c>
    </row>
    <row r="241" spans="1:5" ht="63.75">
      <c r="A241" s="38" t="s">
        <v>54</v>
      </c>
      <c r="E241" s="37" t="s">
        <v>391</v>
      </c>
    </row>
    <row r="242" spans="1:16" ht="25.5">
      <c r="A242" s="24" t="s">
        <v>47</v>
      </c>
      <c r="B242" s="29" t="s">
        <v>392</v>
      </c>
      <c r="C242" s="29" t="s">
        <v>393</v>
      </c>
      <c r="D242" s="24" t="s">
        <v>60</v>
      </c>
      <c r="E242" s="30" t="s">
        <v>394</v>
      </c>
      <c r="F242" s="31" t="s">
        <v>157</v>
      </c>
      <c r="G242" s="32">
        <v>9</v>
      </c>
      <c r="H242" s="33">
        <v>0</v>
      </c>
      <c r="I242" s="33">
        <f>ROUND(ROUND(H242,2)*ROUND(G242,3),2)</f>
      </c>
      <c r="O242">
        <f>(I242*21)/100</f>
      </c>
      <c r="P242" t="s">
        <v>27</v>
      </c>
    </row>
    <row r="243" spans="1:5" ht="12.75">
      <c r="A243" s="34" t="s">
        <v>52</v>
      </c>
      <c r="E243" s="35" t="s">
        <v>60</v>
      </c>
    </row>
    <row r="244" spans="1:5" ht="51">
      <c r="A244" s="38" t="s">
        <v>54</v>
      </c>
      <c r="E244" s="37" t="s">
        <v>395</v>
      </c>
    </row>
    <row r="245" spans="1:16" ht="12.75">
      <c r="A245" s="24" t="s">
        <v>47</v>
      </c>
      <c r="B245" s="29" t="s">
        <v>396</v>
      </c>
      <c r="C245" s="29" t="s">
        <v>397</v>
      </c>
      <c r="D245" s="24" t="s">
        <v>60</v>
      </c>
      <c r="E245" s="30" t="s">
        <v>398</v>
      </c>
      <c r="F245" s="31" t="s">
        <v>157</v>
      </c>
      <c r="G245" s="32">
        <v>3</v>
      </c>
      <c r="H245" s="33">
        <v>0</v>
      </c>
      <c r="I245" s="33">
        <f>ROUND(ROUND(H245,2)*ROUND(G245,3),2)</f>
      </c>
      <c r="O245">
        <f>(I245*21)/100</f>
      </c>
      <c r="P245" t="s">
        <v>27</v>
      </c>
    </row>
    <row r="246" spans="1:5" ht="12.75">
      <c r="A246" s="34" t="s">
        <v>52</v>
      </c>
      <c r="E246" s="35" t="s">
        <v>399</v>
      </c>
    </row>
    <row r="247" spans="1:5" ht="12.75">
      <c r="A247" s="38" t="s">
        <v>54</v>
      </c>
      <c r="E247" s="37" t="s">
        <v>400</v>
      </c>
    </row>
    <row r="248" spans="1:16" ht="12.75">
      <c r="A248" s="24" t="s">
        <v>47</v>
      </c>
      <c r="B248" s="29" t="s">
        <v>401</v>
      </c>
      <c r="C248" s="29" t="s">
        <v>402</v>
      </c>
      <c r="D248" s="24" t="s">
        <v>60</v>
      </c>
      <c r="E248" s="30" t="s">
        <v>403</v>
      </c>
      <c r="F248" s="31" t="s">
        <v>157</v>
      </c>
      <c r="G248" s="32">
        <v>12</v>
      </c>
      <c r="H248" s="33">
        <v>0</v>
      </c>
      <c r="I248" s="33">
        <f>ROUND(ROUND(H248,2)*ROUND(G248,3),2)</f>
      </c>
      <c r="O248">
        <f>(I248*21)/100</f>
      </c>
      <c r="P248" t="s">
        <v>27</v>
      </c>
    </row>
    <row r="249" spans="1:5" ht="12.75">
      <c r="A249" s="34" t="s">
        <v>52</v>
      </c>
      <c r="E249" s="35" t="s">
        <v>390</v>
      </c>
    </row>
    <row r="250" spans="1:5" ht="63.75">
      <c r="A250" s="38" t="s">
        <v>54</v>
      </c>
      <c r="E250" s="37" t="s">
        <v>404</v>
      </c>
    </row>
    <row r="251" spans="1:16" ht="12.75">
      <c r="A251" s="24" t="s">
        <v>47</v>
      </c>
      <c r="B251" s="29" t="s">
        <v>405</v>
      </c>
      <c r="C251" s="29" t="s">
        <v>406</v>
      </c>
      <c r="D251" s="24" t="s">
        <v>60</v>
      </c>
      <c r="E251" s="30" t="s">
        <v>407</v>
      </c>
      <c r="F251" s="31" t="s">
        <v>157</v>
      </c>
      <c r="G251" s="32">
        <v>1</v>
      </c>
      <c r="H251" s="33">
        <v>0</v>
      </c>
      <c r="I251" s="33">
        <f>ROUND(ROUND(H251,2)*ROUND(G251,3),2)</f>
      </c>
      <c r="O251">
        <f>(I251*21)/100</f>
      </c>
      <c r="P251" t="s">
        <v>27</v>
      </c>
    </row>
    <row r="252" spans="1:5" ht="12.75">
      <c r="A252" s="34" t="s">
        <v>52</v>
      </c>
      <c r="E252" s="35" t="s">
        <v>408</v>
      </c>
    </row>
    <row r="253" spans="1:5" ht="12.75">
      <c r="A253" s="38" t="s">
        <v>54</v>
      </c>
      <c r="E253" s="37" t="s">
        <v>409</v>
      </c>
    </row>
    <row r="254" spans="1:16" ht="25.5">
      <c r="A254" s="24" t="s">
        <v>47</v>
      </c>
      <c r="B254" s="29" t="s">
        <v>410</v>
      </c>
      <c r="C254" s="29" t="s">
        <v>411</v>
      </c>
      <c r="D254" s="24" t="s">
        <v>60</v>
      </c>
      <c r="E254" s="30" t="s">
        <v>412</v>
      </c>
      <c r="F254" s="31" t="s">
        <v>75</v>
      </c>
      <c r="G254" s="32">
        <v>1105.2</v>
      </c>
      <c r="H254" s="33">
        <v>0</v>
      </c>
      <c r="I254" s="33">
        <f>ROUND(ROUND(H254,2)*ROUND(G254,3),2)</f>
      </c>
      <c r="O254">
        <f>(I254*21)/100</f>
      </c>
      <c r="P254" t="s">
        <v>27</v>
      </c>
    </row>
    <row r="255" spans="1:5" ht="12.75">
      <c r="A255" s="34" t="s">
        <v>52</v>
      </c>
      <c r="E255" s="35" t="s">
        <v>413</v>
      </c>
    </row>
    <row r="256" spans="1:5" ht="12.75">
      <c r="A256" s="38" t="s">
        <v>54</v>
      </c>
      <c r="E256" s="37" t="s">
        <v>414</v>
      </c>
    </row>
    <row r="257" spans="1:16" ht="25.5">
      <c r="A257" s="24" t="s">
        <v>47</v>
      </c>
      <c r="B257" s="29" t="s">
        <v>415</v>
      </c>
      <c r="C257" s="29" t="s">
        <v>416</v>
      </c>
      <c r="D257" s="24" t="s">
        <v>60</v>
      </c>
      <c r="E257" s="30" t="s">
        <v>417</v>
      </c>
      <c r="F257" s="31" t="s">
        <v>75</v>
      </c>
      <c r="G257" s="32">
        <v>1105.2</v>
      </c>
      <c r="H257" s="33">
        <v>0</v>
      </c>
      <c r="I257" s="33">
        <f>ROUND(ROUND(H257,2)*ROUND(G257,3),2)</f>
      </c>
      <c r="O257">
        <f>(I257*21)/100</f>
      </c>
      <c r="P257" t="s">
        <v>27</v>
      </c>
    </row>
    <row r="258" spans="1:5" ht="12.75">
      <c r="A258" s="34" t="s">
        <v>52</v>
      </c>
      <c r="E258" s="35" t="s">
        <v>418</v>
      </c>
    </row>
    <row r="259" spans="1:5" ht="12.75">
      <c r="A259" s="38" t="s">
        <v>54</v>
      </c>
      <c r="E259" s="37" t="s">
        <v>414</v>
      </c>
    </row>
    <row r="260" spans="1:16" ht="12.75">
      <c r="A260" s="24" t="s">
        <v>47</v>
      </c>
      <c r="B260" s="29" t="s">
        <v>419</v>
      </c>
      <c r="C260" s="29" t="s">
        <v>420</v>
      </c>
      <c r="D260" s="24" t="s">
        <v>60</v>
      </c>
      <c r="E260" s="30" t="s">
        <v>421</v>
      </c>
      <c r="F260" s="31" t="s">
        <v>315</v>
      </c>
      <c r="G260" s="32">
        <v>462.6</v>
      </c>
      <c r="H260" s="33">
        <v>0</v>
      </c>
      <c r="I260" s="33">
        <f>ROUND(ROUND(H260,2)*ROUND(G260,3),2)</f>
      </c>
      <c r="O260">
        <f>(I260*21)/100</f>
      </c>
      <c r="P260" t="s">
        <v>27</v>
      </c>
    </row>
    <row r="261" spans="1:5" ht="25.5">
      <c r="A261" s="34" t="s">
        <v>52</v>
      </c>
      <c r="E261" s="35" t="s">
        <v>422</v>
      </c>
    </row>
    <row r="262" spans="1:5" ht="63.75">
      <c r="A262" s="38" t="s">
        <v>54</v>
      </c>
      <c r="E262" s="37" t="s">
        <v>423</v>
      </c>
    </row>
    <row r="263" spans="1:16" ht="12.75">
      <c r="A263" s="24" t="s">
        <v>47</v>
      </c>
      <c r="B263" s="29" t="s">
        <v>424</v>
      </c>
      <c r="C263" s="29" t="s">
        <v>425</v>
      </c>
      <c r="D263" s="24" t="s">
        <v>60</v>
      </c>
      <c r="E263" s="30" t="s">
        <v>426</v>
      </c>
      <c r="F263" s="31" t="s">
        <v>315</v>
      </c>
      <c r="G263" s="32">
        <v>111.93</v>
      </c>
      <c r="H263" s="33">
        <v>0</v>
      </c>
      <c r="I263" s="33">
        <f>ROUND(ROUND(H263,2)*ROUND(G263,3),2)</f>
      </c>
      <c r="O263">
        <f>(I263*21)/100</f>
      </c>
      <c r="P263" t="s">
        <v>27</v>
      </c>
    </row>
    <row r="264" spans="1:5" ht="12.75">
      <c r="A264" s="34" t="s">
        <v>52</v>
      </c>
      <c r="E264" s="35" t="s">
        <v>427</v>
      </c>
    </row>
    <row r="265" spans="1:5" ht="25.5">
      <c r="A265" s="38" t="s">
        <v>54</v>
      </c>
      <c r="E265" s="37" t="s">
        <v>428</v>
      </c>
    </row>
    <row r="266" spans="1:16" ht="12.75">
      <c r="A266" s="24" t="s">
        <v>47</v>
      </c>
      <c r="B266" s="29" t="s">
        <v>429</v>
      </c>
      <c r="C266" s="29" t="s">
        <v>430</v>
      </c>
      <c r="D266" s="24" t="s">
        <v>60</v>
      </c>
      <c r="E266" s="30" t="s">
        <v>431</v>
      </c>
      <c r="F266" s="31" t="s">
        <v>315</v>
      </c>
      <c r="G266" s="32">
        <v>145.9</v>
      </c>
      <c r="H266" s="33">
        <v>0</v>
      </c>
      <c r="I266" s="33">
        <f>ROUND(ROUND(H266,2)*ROUND(G266,3),2)</f>
      </c>
      <c r="O266">
        <f>(I266*21)/100</f>
      </c>
      <c r="P266" t="s">
        <v>27</v>
      </c>
    </row>
    <row r="267" spans="1:5" ht="12.75">
      <c r="A267" s="34" t="s">
        <v>52</v>
      </c>
      <c r="E267" s="35" t="s">
        <v>432</v>
      </c>
    </row>
    <row r="268" spans="1:5" ht="12.75">
      <c r="A268" s="38" t="s">
        <v>54</v>
      </c>
      <c r="E268" s="37" t="s">
        <v>433</v>
      </c>
    </row>
    <row r="269" spans="1:16" ht="12.75">
      <c r="A269" s="24" t="s">
        <v>47</v>
      </c>
      <c r="B269" s="29" t="s">
        <v>434</v>
      </c>
      <c r="C269" s="29" t="s">
        <v>435</v>
      </c>
      <c r="D269" s="24" t="s">
        <v>60</v>
      </c>
      <c r="E269" s="30" t="s">
        <v>436</v>
      </c>
      <c r="F269" s="31" t="s">
        <v>315</v>
      </c>
      <c r="G269" s="32">
        <v>373.1</v>
      </c>
      <c r="H269" s="33">
        <v>0</v>
      </c>
      <c r="I269" s="33">
        <f>ROUND(ROUND(H269,2)*ROUND(G269,3),2)</f>
      </c>
      <c r="O269">
        <f>(I269*21)/100</f>
      </c>
      <c r="P269" t="s">
        <v>27</v>
      </c>
    </row>
    <row r="270" spans="1:5" ht="25.5">
      <c r="A270" s="34" t="s">
        <v>52</v>
      </c>
      <c r="E270" s="35" t="s">
        <v>437</v>
      </c>
    </row>
    <row r="271" spans="1:5" ht="12.75">
      <c r="A271" s="38" t="s">
        <v>54</v>
      </c>
      <c r="E271" s="37" t="s">
        <v>438</v>
      </c>
    </row>
    <row r="272" spans="1:16" ht="12.75">
      <c r="A272" s="24" t="s">
        <v>47</v>
      </c>
      <c r="B272" s="29" t="s">
        <v>439</v>
      </c>
      <c r="C272" s="29" t="s">
        <v>440</v>
      </c>
      <c r="D272" s="24" t="s">
        <v>60</v>
      </c>
      <c r="E272" s="30" t="s">
        <v>441</v>
      </c>
      <c r="F272" s="31" t="s">
        <v>315</v>
      </c>
      <c r="G272" s="32">
        <v>268.9</v>
      </c>
      <c r="H272" s="33">
        <v>0</v>
      </c>
      <c r="I272" s="33">
        <f>ROUND(ROUND(H272,2)*ROUND(G272,3),2)</f>
      </c>
      <c r="O272">
        <f>(I272*21)/100</f>
      </c>
      <c r="P272" t="s">
        <v>27</v>
      </c>
    </row>
    <row r="273" spans="1:5" ht="12.75">
      <c r="A273" s="34" t="s">
        <v>52</v>
      </c>
      <c r="E273" s="35" t="s">
        <v>60</v>
      </c>
    </row>
    <row r="274" spans="1:5" ht="51">
      <c r="A274" s="38" t="s">
        <v>54</v>
      </c>
      <c r="E274" s="37" t="s">
        <v>442</v>
      </c>
    </row>
    <row r="275" spans="1:16" ht="12.75">
      <c r="A275" s="24" t="s">
        <v>47</v>
      </c>
      <c r="B275" s="29" t="s">
        <v>443</v>
      </c>
      <c r="C275" s="29" t="s">
        <v>444</v>
      </c>
      <c r="D275" s="24" t="s">
        <v>60</v>
      </c>
      <c r="E275" s="30" t="s">
        <v>445</v>
      </c>
      <c r="F275" s="31" t="s">
        <v>75</v>
      </c>
      <c r="G275" s="32">
        <v>62.5</v>
      </c>
      <c r="H275" s="33">
        <v>0</v>
      </c>
      <c r="I275" s="33">
        <f>ROUND(ROUND(H275,2)*ROUND(G275,3),2)</f>
      </c>
      <c r="O275">
        <f>(I275*21)/100</f>
      </c>
      <c r="P275" t="s">
        <v>27</v>
      </c>
    </row>
    <row r="276" spans="1:5" ht="12.75">
      <c r="A276" s="34" t="s">
        <v>52</v>
      </c>
      <c r="E276" s="35" t="s">
        <v>446</v>
      </c>
    </row>
    <row r="277" spans="1:5" ht="12.75">
      <c r="A277" s="38" t="s">
        <v>54</v>
      </c>
      <c r="E277" s="37" t="s">
        <v>447</v>
      </c>
    </row>
    <row r="278" spans="1:16" ht="12.75">
      <c r="A278" s="24" t="s">
        <v>47</v>
      </c>
      <c r="B278" s="29" t="s">
        <v>448</v>
      </c>
      <c r="C278" s="29" t="s">
        <v>449</v>
      </c>
      <c r="D278" s="24" t="s">
        <v>60</v>
      </c>
      <c r="E278" s="30" t="s">
        <v>450</v>
      </c>
      <c r="F278" s="31" t="s">
        <v>75</v>
      </c>
      <c r="G278" s="32">
        <v>24000</v>
      </c>
      <c r="H278" s="33">
        <v>0</v>
      </c>
      <c r="I278" s="33">
        <f>ROUND(ROUND(H278,2)*ROUND(G278,3),2)</f>
      </c>
      <c r="O278">
        <f>(I278*21)/100</f>
      </c>
      <c r="P278" t="s">
        <v>27</v>
      </c>
    </row>
    <row r="279" spans="1:5" ht="12.75">
      <c r="A279" s="34" t="s">
        <v>52</v>
      </c>
      <c r="E279" s="35" t="s">
        <v>451</v>
      </c>
    </row>
    <row r="280" spans="1:5" ht="12.75">
      <c r="A280" s="38" t="s">
        <v>54</v>
      </c>
      <c r="E280" s="37" t="s">
        <v>60</v>
      </c>
    </row>
    <row r="281" spans="1:16" ht="12.75">
      <c r="A281" s="24" t="s">
        <v>47</v>
      </c>
      <c r="B281" s="29" t="s">
        <v>452</v>
      </c>
      <c r="C281" s="29" t="s">
        <v>453</v>
      </c>
      <c r="D281" s="24" t="s">
        <v>60</v>
      </c>
      <c r="E281" s="30" t="s">
        <v>454</v>
      </c>
      <c r="F281" s="31" t="s">
        <v>157</v>
      </c>
      <c r="G281" s="32">
        <v>3</v>
      </c>
      <c r="H281" s="33">
        <v>0</v>
      </c>
      <c r="I281" s="33">
        <f>ROUND(ROUND(H281,2)*ROUND(G281,3),2)</f>
      </c>
      <c r="O281">
        <f>(I281*21)/100</f>
      </c>
      <c r="P281" t="s">
        <v>27</v>
      </c>
    </row>
    <row r="282" spans="1:5" ht="25.5">
      <c r="A282" s="34" t="s">
        <v>52</v>
      </c>
      <c r="E282" s="35" t="s">
        <v>455</v>
      </c>
    </row>
    <row r="283" spans="1:5" ht="12.75">
      <c r="A283" s="36" t="s">
        <v>54</v>
      </c>
      <c r="E283" s="37" t="s">
        <v>334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0+O9+O13+O26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456</v>
      </c>
      <c r="I3" s="42">
        <f>0+I9+I13+I26</f>
      </c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456</v>
      </c>
      <c r="D5" s="6"/>
      <c r="E5" s="18" t="s">
        <v>457</v>
      </c>
      <c r="F5" s="6"/>
      <c r="G5" s="6"/>
      <c r="H5" s="6"/>
      <c r="I5" s="6"/>
      <c r="O5" t="s">
        <v>25</v>
      </c>
      <c r="P5" t="s">
        <v>27</v>
      </c>
    </row>
    <row r="6" spans="1:9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</row>
    <row r="7" spans="1:9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</row>
    <row r="8" spans="1:9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</row>
    <row r="9" spans="1:18" ht="12.75" customHeight="1">
      <c r="A9" s="25" t="s">
        <v>45</v>
      </c>
      <c r="B9" s="25"/>
      <c r="C9" s="26" t="s">
        <v>29</v>
      </c>
      <c r="D9" s="25"/>
      <c r="E9" s="27" t="s">
        <v>46</v>
      </c>
      <c r="F9" s="25"/>
      <c r="G9" s="25"/>
      <c r="H9" s="25"/>
      <c r="I9" s="28">
        <f>0+Q9</f>
      </c>
      <c r="O9">
        <f>0+R9</f>
      </c>
      <c r="Q9">
        <f>0+I10</f>
      </c>
      <c r="R9">
        <f>0+O10</f>
      </c>
    </row>
    <row r="10" spans="1:16" ht="12.75">
      <c r="A10" s="24" t="s">
        <v>47</v>
      </c>
      <c r="B10" s="29" t="s">
        <v>31</v>
      </c>
      <c r="C10" s="29" t="s">
        <v>48</v>
      </c>
      <c r="D10" s="24" t="s">
        <v>56</v>
      </c>
      <c r="E10" s="30" t="s">
        <v>50</v>
      </c>
      <c r="F10" s="31" t="s">
        <v>51</v>
      </c>
      <c r="G10" s="32">
        <v>1923.039</v>
      </c>
      <c r="H10" s="33">
        <v>0</v>
      </c>
      <c r="I10" s="33">
        <f>ROUND(ROUND(H10,2)*ROUND(G10,3),2)</f>
      </c>
      <c r="O10">
        <f>(I10*21)/100</f>
      </c>
      <c r="P10" t="s">
        <v>27</v>
      </c>
    </row>
    <row r="11" spans="1:5" ht="12.75">
      <c r="A11" s="34" t="s">
        <v>52</v>
      </c>
      <c r="E11" s="35" t="s">
        <v>458</v>
      </c>
    </row>
    <row r="12" spans="1:5" ht="63.75">
      <c r="A12" s="36" t="s">
        <v>54</v>
      </c>
      <c r="E12" s="37" t="s">
        <v>459</v>
      </c>
    </row>
    <row r="13" spans="1:18" ht="12.75" customHeight="1">
      <c r="A13" s="6" t="s">
        <v>45</v>
      </c>
      <c r="B13" s="6"/>
      <c r="C13" s="40" t="s">
        <v>31</v>
      </c>
      <c r="D13" s="6"/>
      <c r="E13" s="27" t="s">
        <v>72</v>
      </c>
      <c r="F13" s="6"/>
      <c r="G13" s="6"/>
      <c r="H13" s="6"/>
      <c r="I13" s="41">
        <f>0+Q13</f>
      </c>
      <c r="O13">
        <f>0+R13</f>
      </c>
      <c r="Q13">
        <f>0+I14+I17+I20+I23</f>
      </c>
      <c r="R13">
        <f>0+O14+O17+O20+O23</f>
      </c>
    </row>
    <row r="14" spans="1:16" ht="12.75">
      <c r="A14" s="24" t="s">
        <v>47</v>
      </c>
      <c r="B14" s="29" t="s">
        <v>27</v>
      </c>
      <c r="C14" s="29" t="s">
        <v>460</v>
      </c>
      <c r="D14" s="24" t="s">
        <v>60</v>
      </c>
      <c r="E14" s="30" t="s">
        <v>461</v>
      </c>
      <c r="F14" s="31" t="s">
        <v>315</v>
      </c>
      <c r="G14" s="32">
        <v>4236.9</v>
      </c>
      <c r="H14" s="33">
        <v>0</v>
      </c>
      <c r="I14" s="33">
        <f>ROUND(ROUND(H14,2)*ROUND(G14,3),2)</f>
      </c>
      <c r="O14">
        <f>(I14*21)/100</f>
      </c>
      <c r="P14" t="s">
        <v>27</v>
      </c>
    </row>
    <row r="15" spans="1:5" ht="12.75">
      <c r="A15" s="34" t="s">
        <v>52</v>
      </c>
      <c r="E15" s="35" t="s">
        <v>152</v>
      </c>
    </row>
    <row r="16" spans="1:5" ht="25.5">
      <c r="A16" s="38" t="s">
        <v>54</v>
      </c>
      <c r="E16" s="37" t="s">
        <v>462</v>
      </c>
    </row>
    <row r="17" spans="1:16" ht="12.75">
      <c r="A17" s="24" t="s">
        <v>47</v>
      </c>
      <c r="B17" s="29" t="s">
        <v>26</v>
      </c>
      <c r="C17" s="29" t="s">
        <v>463</v>
      </c>
      <c r="D17" s="24" t="s">
        <v>60</v>
      </c>
      <c r="E17" s="30" t="s">
        <v>464</v>
      </c>
      <c r="F17" s="31" t="s">
        <v>315</v>
      </c>
      <c r="G17" s="32">
        <v>23</v>
      </c>
      <c r="H17" s="33">
        <v>0</v>
      </c>
      <c r="I17" s="33">
        <f>ROUND(ROUND(H17,2)*ROUND(G17,3),2)</f>
      </c>
      <c r="O17">
        <f>(I17*21)/100</f>
      </c>
      <c r="P17" t="s">
        <v>27</v>
      </c>
    </row>
    <row r="18" spans="1:5" ht="12.75">
      <c r="A18" s="34" t="s">
        <v>52</v>
      </c>
      <c r="E18" s="35" t="s">
        <v>152</v>
      </c>
    </row>
    <row r="19" spans="1:5" ht="12.75">
      <c r="A19" s="38" t="s">
        <v>54</v>
      </c>
      <c r="E19" s="37" t="s">
        <v>465</v>
      </c>
    </row>
    <row r="20" spans="1:16" ht="12.75">
      <c r="A20" s="24" t="s">
        <v>47</v>
      </c>
      <c r="B20" s="29" t="s">
        <v>35</v>
      </c>
      <c r="C20" s="29" t="s">
        <v>466</v>
      </c>
      <c r="D20" s="24" t="s">
        <v>60</v>
      </c>
      <c r="E20" s="30" t="s">
        <v>467</v>
      </c>
      <c r="F20" s="31" t="s">
        <v>315</v>
      </c>
      <c r="G20" s="32">
        <v>47.7</v>
      </c>
      <c r="H20" s="33">
        <v>0</v>
      </c>
      <c r="I20" s="33">
        <f>ROUND(ROUND(H20,2)*ROUND(G20,3),2)</f>
      </c>
      <c r="O20">
        <f>(I20*21)/100</f>
      </c>
      <c r="P20" t="s">
        <v>27</v>
      </c>
    </row>
    <row r="21" spans="1:5" ht="12.75">
      <c r="A21" s="34" t="s">
        <v>52</v>
      </c>
      <c r="E21" s="35" t="s">
        <v>152</v>
      </c>
    </row>
    <row r="22" spans="1:5" ht="12.75">
      <c r="A22" s="38" t="s">
        <v>54</v>
      </c>
      <c r="E22" s="37" t="s">
        <v>468</v>
      </c>
    </row>
    <row r="23" spans="1:16" ht="12.75">
      <c r="A23" s="24" t="s">
        <v>47</v>
      </c>
      <c r="B23" s="29" t="s">
        <v>37</v>
      </c>
      <c r="C23" s="29" t="s">
        <v>469</v>
      </c>
      <c r="D23" s="24" t="s">
        <v>60</v>
      </c>
      <c r="E23" s="30" t="s">
        <v>470</v>
      </c>
      <c r="F23" s="31" t="s">
        <v>315</v>
      </c>
      <c r="G23" s="32">
        <v>21</v>
      </c>
      <c r="H23" s="33">
        <v>0</v>
      </c>
      <c r="I23" s="33">
        <f>ROUND(ROUND(H23,2)*ROUND(G23,3),2)</f>
      </c>
      <c r="O23">
        <f>(I23*21)/100</f>
      </c>
      <c r="P23" t="s">
        <v>27</v>
      </c>
    </row>
    <row r="24" spans="1:5" ht="12.75">
      <c r="A24" s="34" t="s">
        <v>52</v>
      </c>
      <c r="E24" s="35" t="s">
        <v>152</v>
      </c>
    </row>
    <row r="25" spans="1:5" ht="12.75">
      <c r="A25" s="36" t="s">
        <v>54</v>
      </c>
      <c r="E25" s="37" t="s">
        <v>471</v>
      </c>
    </row>
    <row r="26" spans="1:18" ht="12.75" customHeight="1">
      <c r="A26" s="6" t="s">
        <v>45</v>
      </c>
      <c r="B26" s="6"/>
      <c r="C26" s="40" t="s">
        <v>39</v>
      </c>
      <c r="D26" s="6"/>
      <c r="E26" s="27" t="s">
        <v>317</v>
      </c>
      <c r="F26" s="6"/>
      <c r="G26" s="6"/>
      <c r="H26" s="6"/>
      <c r="I26" s="41">
        <f>0+Q26</f>
      </c>
      <c r="O26">
        <f>0+R26</f>
      </c>
      <c r="Q26">
        <f>0+I27</f>
      </c>
      <c r="R26">
        <f>0+O27</f>
      </c>
    </row>
    <row r="27" spans="1:16" ht="12.75">
      <c r="A27" s="24" t="s">
        <v>47</v>
      </c>
      <c r="B27" s="29" t="s">
        <v>39</v>
      </c>
      <c r="C27" s="29" t="s">
        <v>472</v>
      </c>
      <c r="D27" s="24" t="s">
        <v>283</v>
      </c>
      <c r="E27" s="30" t="s">
        <v>473</v>
      </c>
      <c r="F27" s="31" t="s">
        <v>474</v>
      </c>
      <c r="G27" s="32">
        <v>8</v>
      </c>
      <c r="H27" s="33">
        <v>0</v>
      </c>
      <c r="I27" s="33">
        <f>ROUND(ROUND(H27,2)*ROUND(G27,3),2)</f>
      </c>
      <c r="O27">
        <f>(I27*21)/100</f>
      </c>
      <c r="P27" t="s">
        <v>27</v>
      </c>
    </row>
    <row r="28" spans="1:5" ht="12.75">
      <c r="A28" s="34" t="s">
        <v>52</v>
      </c>
      <c r="E28" s="35" t="s">
        <v>60</v>
      </c>
    </row>
    <row r="29" spans="1:5" ht="12.75">
      <c r="A29" s="36" t="s">
        <v>54</v>
      </c>
      <c r="E29" s="37" t="s">
        <v>60</v>
      </c>
    </row>
  </sheetData>
  <mergeCells count="11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475</v>
      </c>
      <c r="I3" s="42">
        <f>0+I8</f>
      </c>
      <c r="O3" t="s">
        <v>23</v>
      </c>
      <c r="P3" t="s">
        <v>27</v>
      </c>
    </row>
    <row r="4" spans="1:16" ht="15" customHeight="1">
      <c r="A4" t="s">
        <v>17</v>
      </c>
      <c r="B4" s="16" t="s">
        <v>22</v>
      </c>
      <c r="C4" s="17" t="s">
        <v>475</v>
      </c>
      <c r="D4" s="6"/>
      <c r="E4" s="18" t="s">
        <v>476</v>
      </c>
      <c r="F4" s="6"/>
      <c r="G4" s="6"/>
      <c r="H4" s="25"/>
      <c r="I4" s="25"/>
      <c r="O4" t="s">
        <v>24</v>
      </c>
      <c r="P4" t="s">
        <v>27</v>
      </c>
    </row>
    <row r="5" spans="1:16" ht="12.75" customHeight="1">
      <c r="A5" s="15" t="s">
        <v>28</v>
      </c>
      <c r="B5" s="15" t="s">
        <v>30</v>
      </c>
      <c r="C5" s="15" t="s">
        <v>32</v>
      </c>
      <c r="D5" s="15" t="s">
        <v>33</v>
      </c>
      <c r="E5" s="15" t="s">
        <v>34</v>
      </c>
      <c r="F5" s="15" t="s">
        <v>36</v>
      </c>
      <c r="G5" s="15" t="s">
        <v>38</v>
      </c>
      <c r="H5" s="15" t="s">
        <v>40</v>
      </c>
      <c r="I5" s="15"/>
      <c r="O5" t="s">
        <v>25</v>
      </c>
      <c r="P5" t="s">
        <v>27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41</v>
      </c>
      <c r="I6" s="15" t="s">
        <v>43</v>
      </c>
    </row>
    <row r="7" spans="1:9" ht="12.75" customHeight="1">
      <c r="A7" s="15" t="s">
        <v>29</v>
      </c>
      <c r="B7" s="15" t="s">
        <v>31</v>
      </c>
      <c r="C7" s="15" t="s">
        <v>27</v>
      </c>
      <c r="D7" s="15" t="s">
        <v>26</v>
      </c>
      <c r="E7" s="15" t="s">
        <v>35</v>
      </c>
      <c r="F7" s="15" t="s">
        <v>37</v>
      </c>
      <c r="G7" s="15" t="s">
        <v>39</v>
      </c>
      <c r="H7" s="15" t="s">
        <v>42</v>
      </c>
      <c r="I7" s="15" t="s">
        <v>44</v>
      </c>
    </row>
    <row r="8" spans="1:18" ht="12.75" customHeight="1">
      <c r="A8" s="25" t="s">
        <v>45</v>
      </c>
      <c r="B8" s="25"/>
      <c r="C8" s="26" t="s">
        <v>29</v>
      </c>
      <c r="D8" s="25"/>
      <c r="E8" s="27" t="s">
        <v>46</v>
      </c>
      <c r="F8" s="25"/>
      <c r="G8" s="25"/>
      <c r="H8" s="25"/>
      <c r="I8" s="28">
        <f>0+Q8</f>
      </c>
      <c r="O8">
        <f>0+R8</f>
      </c>
      <c r="Q8">
        <f>0+I9+I12+I15</f>
      </c>
      <c r="R8">
        <f>0+O9+O12+O15</f>
      </c>
    </row>
    <row r="9" spans="1:16" ht="12.75">
      <c r="A9" s="24" t="s">
        <v>47</v>
      </c>
      <c r="B9" s="29" t="s">
        <v>31</v>
      </c>
      <c r="C9" s="29" t="s">
        <v>477</v>
      </c>
      <c r="D9" s="24" t="s">
        <v>60</v>
      </c>
      <c r="E9" s="30" t="s">
        <v>478</v>
      </c>
      <c r="F9" s="31" t="s">
        <v>474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27</v>
      </c>
    </row>
    <row r="10" spans="1:5" ht="63.75">
      <c r="A10" s="34" t="s">
        <v>52</v>
      </c>
      <c r="E10" s="35" t="s">
        <v>479</v>
      </c>
    </row>
    <row r="11" spans="1:5" ht="12.75">
      <c r="A11" s="38" t="s">
        <v>54</v>
      </c>
      <c r="E11" s="37" t="s">
        <v>60</v>
      </c>
    </row>
    <row r="12" spans="1:16" ht="12.75">
      <c r="A12" s="24" t="s">
        <v>47</v>
      </c>
      <c r="B12" s="29" t="s">
        <v>27</v>
      </c>
      <c r="C12" s="29" t="s">
        <v>480</v>
      </c>
      <c r="D12" s="24" t="s">
        <v>60</v>
      </c>
      <c r="E12" s="30" t="s">
        <v>481</v>
      </c>
      <c r="F12" s="31" t="s">
        <v>474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27</v>
      </c>
    </row>
    <row r="13" spans="1:5" ht="12.75">
      <c r="A13" s="34" t="s">
        <v>52</v>
      </c>
      <c r="E13" s="35" t="s">
        <v>482</v>
      </c>
    </row>
    <row r="14" spans="1:5" ht="12.75">
      <c r="A14" s="38" t="s">
        <v>54</v>
      </c>
      <c r="E14" s="37" t="s">
        <v>60</v>
      </c>
    </row>
    <row r="15" spans="1:16" ht="12.75">
      <c r="A15" s="24" t="s">
        <v>47</v>
      </c>
      <c r="B15" s="29" t="s">
        <v>26</v>
      </c>
      <c r="C15" s="29" t="s">
        <v>483</v>
      </c>
      <c r="D15" s="24" t="s">
        <v>60</v>
      </c>
      <c r="E15" s="30" t="s">
        <v>484</v>
      </c>
      <c r="F15" s="31" t="s">
        <v>474</v>
      </c>
      <c r="G15" s="32">
        <v>1</v>
      </c>
      <c r="H15" s="33">
        <v>0</v>
      </c>
      <c r="I15" s="33">
        <f>ROUND(ROUND(H15,2)*ROUND(G15,3),2)</f>
      </c>
      <c r="O15">
        <f>(I15*21)/100</f>
      </c>
      <c r="P15" t="s">
        <v>27</v>
      </c>
    </row>
    <row r="16" spans="1:5" ht="12.75">
      <c r="A16" s="34" t="s">
        <v>52</v>
      </c>
      <c r="E16" s="35" t="s">
        <v>485</v>
      </c>
    </row>
    <row r="17" spans="1:5" ht="12.75">
      <c r="A17" s="36" t="s">
        <v>54</v>
      </c>
      <c r="E17" s="37" t="s">
        <v>60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26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0+O8+O42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486</v>
      </c>
      <c r="I3" s="42">
        <f>0+I8+I42</f>
      </c>
      <c r="O3" t="s">
        <v>23</v>
      </c>
      <c r="P3" t="s">
        <v>27</v>
      </c>
    </row>
    <row r="4" spans="1:16" ht="15" customHeight="1">
      <c r="A4" t="s">
        <v>17</v>
      </c>
      <c r="B4" s="16" t="s">
        <v>22</v>
      </c>
      <c r="C4" s="17" t="s">
        <v>486</v>
      </c>
      <c r="D4" s="6"/>
      <c r="E4" s="18" t="s">
        <v>487</v>
      </c>
      <c r="F4" s="6"/>
      <c r="G4" s="6"/>
      <c r="H4" s="25"/>
      <c r="I4" s="25"/>
      <c r="O4" t="s">
        <v>24</v>
      </c>
      <c r="P4" t="s">
        <v>27</v>
      </c>
    </row>
    <row r="5" spans="1:16" ht="12.75" customHeight="1">
      <c r="A5" s="15" t="s">
        <v>28</v>
      </c>
      <c r="B5" s="15" t="s">
        <v>30</v>
      </c>
      <c r="C5" s="15" t="s">
        <v>32</v>
      </c>
      <c r="D5" s="15" t="s">
        <v>33</v>
      </c>
      <c r="E5" s="15" t="s">
        <v>34</v>
      </c>
      <c r="F5" s="15" t="s">
        <v>36</v>
      </c>
      <c r="G5" s="15" t="s">
        <v>38</v>
      </c>
      <c r="H5" s="15" t="s">
        <v>40</v>
      </c>
      <c r="I5" s="15"/>
      <c r="O5" t="s">
        <v>25</v>
      </c>
      <c r="P5" t="s">
        <v>27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41</v>
      </c>
      <c r="I6" s="15" t="s">
        <v>43</v>
      </c>
    </row>
    <row r="7" spans="1:9" ht="12.75" customHeight="1">
      <c r="A7" s="15" t="s">
        <v>29</v>
      </c>
      <c r="B7" s="15" t="s">
        <v>31</v>
      </c>
      <c r="C7" s="15" t="s">
        <v>27</v>
      </c>
      <c r="D7" s="15" t="s">
        <v>26</v>
      </c>
      <c r="E7" s="15" t="s">
        <v>35</v>
      </c>
      <c r="F7" s="15" t="s">
        <v>37</v>
      </c>
      <c r="G7" s="15" t="s">
        <v>39</v>
      </c>
      <c r="H7" s="15" t="s">
        <v>42</v>
      </c>
      <c r="I7" s="15" t="s">
        <v>44</v>
      </c>
    </row>
    <row r="8" spans="1:18" ht="12.75" customHeight="1">
      <c r="A8" s="25" t="s">
        <v>45</v>
      </c>
      <c r="B8" s="25"/>
      <c r="C8" s="26" t="s">
        <v>29</v>
      </c>
      <c r="D8" s="25"/>
      <c r="E8" s="27" t="s">
        <v>46</v>
      </c>
      <c r="F8" s="25"/>
      <c r="G8" s="25"/>
      <c r="H8" s="25"/>
      <c r="I8" s="28">
        <f>0+Q8</f>
      </c>
      <c r="O8">
        <f>0+R8</f>
      </c>
      <c r="Q8">
        <f>0+I9+I12+I15+I18+I21+I24+I27+I30+I33+I36+I39</f>
      </c>
      <c r="R8">
        <f>0+O9+O12+O15+O18+O21+O24+O27+O30+O33+O36+O39</f>
      </c>
    </row>
    <row r="9" spans="1:16" ht="12.75">
      <c r="A9" s="24" t="s">
        <v>47</v>
      </c>
      <c r="B9" s="29" t="s">
        <v>31</v>
      </c>
      <c r="C9" s="29" t="s">
        <v>477</v>
      </c>
      <c r="D9" s="24" t="s">
        <v>488</v>
      </c>
      <c r="E9" s="30" t="s">
        <v>478</v>
      </c>
      <c r="F9" s="31" t="s">
        <v>474</v>
      </c>
      <c r="G9" s="32">
        <v>1</v>
      </c>
      <c r="H9" s="33">
        <v>0</v>
      </c>
      <c r="I9" s="33">
        <f>ROUND(ROUND(H9,2)*ROUND(G9,3),2)</f>
      </c>
      <c r="O9">
        <f>(I9*21)/100</f>
      </c>
      <c r="P9" t="s">
        <v>27</v>
      </c>
    </row>
    <row r="10" spans="1:5" ht="38.25">
      <c r="A10" s="34" t="s">
        <v>52</v>
      </c>
      <c r="E10" s="35" t="s">
        <v>489</v>
      </c>
    </row>
    <row r="11" spans="1:5" ht="12.75">
      <c r="A11" s="38" t="s">
        <v>54</v>
      </c>
      <c r="E11" s="37" t="s">
        <v>60</v>
      </c>
    </row>
    <row r="12" spans="1:16" ht="12.75">
      <c r="A12" s="24" t="s">
        <v>47</v>
      </c>
      <c r="B12" s="29" t="s">
        <v>27</v>
      </c>
      <c r="C12" s="29" t="s">
        <v>490</v>
      </c>
      <c r="D12" s="24" t="s">
        <v>60</v>
      </c>
      <c r="E12" s="30" t="s">
        <v>491</v>
      </c>
      <c r="F12" s="31" t="s">
        <v>474</v>
      </c>
      <c r="G12" s="32">
        <v>1</v>
      </c>
      <c r="H12" s="33">
        <v>0</v>
      </c>
      <c r="I12" s="33">
        <f>ROUND(ROUND(H12,2)*ROUND(G12,3),2)</f>
      </c>
      <c r="O12">
        <f>(I12*21)/100</f>
      </c>
      <c r="P12" t="s">
        <v>27</v>
      </c>
    </row>
    <row r="13" spans="1:5" ht="12.75">
      <c r="A13" s="34" t="s">
        <v>52</v>
      </c>
      <c r="E13" s="35" t="s">
        <v>492</v>
      </c>
    </row>
    <row r="14" spans="1:5" ht="12.75">
      <c r="A14" s="38" t="s">
        <v>54</v>
      </c>
      <c r="E14" s="37" t="s">
        <v>60</v>
      </c>
    </row>
    <row r="15" spans="1:16" ht="12.75">
      <c r="A15" s="24" t="s">
        <v>47</v>
      </c>
      <c r="B15" s="29" t="s">
        <v>26</v>
      </c>
      <c r="C15" s="29" t="s">
        <v>493</v>
      </c>
      <c r="D15" s="24" t="s">
        <v>60</v>
      </c>
      <c r="E15" s="30" t="s">
        <v>494</v>
      </c>
      <c r="F15" s="31" t="s">
        <v>495</v>
      </c>
      <c r="G15" s="32">
        <v>39.116</v>
      </c>
      <c r="H15" s="33">
        <v>0</v>
      </c>
      <c r="I15" s="33">
        <f>ROUND(ROUND(H15,2)*ROUND(G15,3),2)</f>
      </c>
      <c r="O15">
        <f>(I15*21)/100</f>
      </c>
      <c r="P15" t="s">
        <v>27</v>
      </c>
    </row>
    <row r="16" spans="1:5" ht="25.5">
      <c r="A16" s="34" t="s">
        <v>52</v>
      </c>
      <c r="E16" s="35" t="s">
        <v>496</v>
      </c>
    </row>
    <row r="17" spans="1:5" ht="12.75">
      <c r="A17" s="38" t="s">
        <v>54</v>
      </c>
      <c r="E17" s="37" t="s">
        <v>497</v>
      </c>
    </row>
    <row r="18" spans="1:16" ht="12.75">
      <c r="A18" s="24" t="s">
        <v>47</v>
      </c>
      <c r="B18" s="29" t="s">
        <v>35</v>
      </c>
      <c r="C18" s="29" t="s">
        <v>498</v>
      </c>
      <c r="D18" s="24" t="s">
        <v>60</v>
      </c>
      <c r="E18" s="30" t="s">
        <v>499</v>
      </c>
      <c r="F18" s="31" t="s">
        <v>474</v>
      </c>
      <c r="G18" s="32">
        <v>1</v>
      </c>
      <c r="H18" s="33">
        <v>0</v>
      </c>
      <c r="I18" s="33">
        <f>ROUND(ROUND(H18,2)*ROUND(G18,3),2)</f>
      </c>
      <c r="O18">
        <f>(I18*21)/100</f>
      </c>
      <c r="P18" t="s">
        <v>27</v>
      </c>
    </row>
    <row r="19" spans="1:5" ht="12.75">
      <c r="A19" s="34" t="s">
        <v>52</v>
      </c>
      <c r="E19" s="35" t="s">
        <v>60</v>
      </c>
    </row>
    <row r="20" spans="1:5" ht="12.75">
      <c r="A20" s="38" t="s">
        <v>54</v>
      </c>
      <c r="E20" s="37" t="s">
        <v>60</v>
      </c>
    </row>
    <row r="21" spans="1:16" ht="12.75">
      <c r="A21" s="24" t="s">
        <v>47</v>
      </c>
      <c r="B21" s="29" t="s">
        <v>37</v>
      </c>
      <c r="C21" s="29" t="s">
        <v>500</v>
      </c>
      <c r="D21" s="24" t="s">
        <v>60</v>
      </c>
      <c r="E21" s="30" t="s">
        <v>501</v>
      </c>
      <c r="F21" s="31" t="s">
        <v>474</v>
      </c>
      <c r="G21" s="32">
        <v>1</v>
      </c>
      <c r="H21" s="33">
        <v>0</v>
      </c>
      <c r="I21" s="33">
        <f>ROUND(ROUND(H21,2)*ROUND(G21,3),2)</f>
      </c>
      <c r="O21">
        <f>(I21*21)/100</f>
      </c>
      <c r="P21" t="s">
        <v>27</v>
      </c>
    </row>
    <row r="22" spans="1:5" ht="12.75">
      <c r="A22" s="34" t="s">
        <v>52</v>
      </c>
      <c r="E22" s="35" t="s">
        <v>502</v>
      </c>
    </row>
    <row r="23" spans="1:5" ht="12.75">
      <c r="A23" s="38" t="s">
        <v>54</v>
      </c>
      <c r="E23" s="37" t="s">
        <v>60</v>
      </c>
    </row>
    <row r="24" spans="1:16" ht="12.75">
      <c r="A24" s="24" t="s">
        <v>47</v>
      </c>
      <c r="B24" s="29" t="s">
        <v>39</v>
      </c>
      <c r="C24" s="29" t="s">
        <v>503</v>
      </c>
      <c r="D24" s="24" t="s">
        <v>60</v>
      </c>
      <c r="E24" s="30" t="s">
        <v>504</v>
      </c>
      <c r="F24" s="31" t="s">
        <v>474</v>
      </c>
      <c r="G24" s="32">
        <v>1</v>
      </c>
      <c r="H24" s="33">
        <v>0</v>
      </c>
      <c r="I24" s="33">
        <f>ROUND(ROUND(H24,2)*ROUND(G24,3),2)</f>
      </c>
      <c r="O24">
        <f>(I24*21)/100</f>
      </c>
      <c r="P24" t="s">
        <v>27</v>
      </c>
    </row>
    <row r="25" spans="1:5" ht="12.75">
      <c r="A25" s="34" t="s">
        <v>52</v>
      </c>
      <c r="E25" s="35" t="s">
        <v>505</v>
      </c>
    </row>
    <row r="26" spans="1:5" ht="12.75">
      <c r="A26" s="38" t="s">
        <v>54</v>
      </c>
      <c r="E26" s="37" t="s">
        <v>60</v>
      </c>
    </row>
    <row r="27" spans="1:16" ht="12.75">
      <c r="A27" s="24" t="s">
        <v>47</v>
      </c>
      <c r="B27" s="29" t="s">
        <v>78</v>
      </c>
      <c r="C27" s="29" t="s">
        <v>506</v>
      </c>
      <c r="D27" s="24" t="s">
        <v>60</v>
      </c>
      <c r="E27" s="30" t="s">
        <v>507</v>
      </c>
      <c r="F27" s="31" t="s">
        <v>474</v>
      </c>
      <c r="G27" s="32">
        <v>1</v>
      </c>
      <c r="H27" s="33">
        <v>0</v>
      </c>
      <c r="I27" s="33">
        <f>ROUND(ROUND(H27,2)*ROUND(G27,3),2)</f>
      </c>
      <c r="O27">
        <f>(I27*21)/100</f>
      </c>
      <c r="P27" t="s">
        <v>27</v>
      </c>
    </row>
    <row r="28" spans="1:5" ht="25.5">
      <c r="A28" s="34" t="s">
        <v>52</v>
      </c>
      <c r="E28" s="35" t="s">
        <v>508</v>
      </c>
    </row>
    <row r="29" spans="1:5" ht="12.75">
      <c r="A29" s="38" t="s">
        <v>54</v>
      </c>
      <c r="E29" s="37" t="s">
        <v>60</v>
      </c>
    </row>
    <row r="30" spans="1:16" ht="12.75">
      <c r="A30" s="24" t="s">
        <v>47</v>
      </c>
      <c r="B30" s="29" t="s">
        <v>84</v>
      </c>
      <c r="C30" s="29" t="s">
        <v>509</v>
      </c>
      <c r="D30" s="24" t="s">
        <v>49</v>
      </c>
      <c r="E30" s="30" t="s">
        <v>510</v>
      </c>
      <c r="F30" s="31" t="s">
        <v>157</v>
      </c>
      <c r="G30" s="32">
        <v>2</v>
      </c>
      <c r="H30" s="33">
        <v>0</v>
      </c>
      <c r="I30" s="33">
        <f>ROUND(ROUND(H30,2)*ROUND(G30,3),2)</f>
      </c>
      <c r="O30">
        <f>(I30*21)/100</f>
      </c>
      <c r="P30" t="s">
        <v>27</v>
      </c>
    </row>
    <row r="31" spans="1:5" ht="12.75">
      <c r="A31" s="34" t="s">
        <v>52</v>
      </c>
      <c r="E31" s="35" t="s">
        <v>511</v>
      </c>
    </row>
    <row r="32" spans="1:5" ht="51">
      <c r="A32" s="38" t="s">
        <v>54</v>
      </c>
      <c r="E32" s="37" t="s">
        <v>512</v>
      </c>
    </row>
    <row r="33" spans="1:16" ht="12.75">
      <c r="A33" s="24" t="s">
        <v>47</v>
      </c>
      <c r="B33" s="29" t="s">
        <v>42</v>
      </c>
      <c r="C33" s="29" t="s">
        <v>509</v>
      </c>
      <c r="D33" s="24" t="s">
        <v>56</v>
      </c>
      <c r="E33" s="30" t="s">
        <v>510</v>
      </c>
      <c r="F33" s="31" t="s">
        <v>157</v>
      </c>
      <c r="G33" s="32">
        <v>2</v>
      </c>
      <c r="H33" s="33">
        <v>0</v>
      </c>
      <c r="I33" s="33">
        <f>ROUND(ROUND(H33,2)*ROUND(G33,3),2)</f>
      </c>
      <c r="O33">
        <f>(I33*21)/100</f>
      </c>
      <c r="P33" t="s">
        <v>27</v>
      </c>
    </row>
    <row r="34" spans="1:5" ht="12.75">
      <c r="A34" s="34" t="s">
        <v>52</v>
      </c>
      <c r="E34" s="35" t="s">
        <v>60</v>
      </c>
    </row>
    <row r="35" spans="1:5" ht="12.75">
      <c r="A35" s="38" t="s">
        <v>54</v>
      </c>
      <c r="E35" s="37" t="s">
        <v>513</v>
      </c>
    </row>
    <row r="36" spans="1:16" ht="12.75">
      <c r="A36" s="24" t="s">
        <v>47</v>
      </c>
      <c r="B36" s="29" t="s">
        <v>44</v>
      </c>
      <c r="C36" s="29" t="s">
        <v>514</v>
      </c>
      <c r="D36" s="24" t="s">
        <v>60</v>
      </c>
      <c r="E36" s="30" t="s">
        <v>515</v>
      </c>
      <c r="F36" s="31" t="s">
        <v>474</v>
      </c>
      <c r="G36" s="32">
        <v>1</v>
      </c>
      <c r="H36" s="33">
        <v>0</v>
      </c>
      <c r="I36" s="33">
        <f>ROUND(ROUND(H36,2)*ROUND(G36,3),2)</f>
      </c>
      <c r="O36">
        <f>(I36*21)/100</f>
      </c>
      <c r="P36" t="s">
        <v>27</v>
      </c>
    </row>
    <row r="37" spans="1:5" ht="76.5">
      <c r="A37" s="34" t="s">
        <v>52</v>
      </c>
      <c r="E37" s="35" t="s">
        <v>516</v>
      </c>
    </row>
    <row r="38" spans="1:5" ht="12.75">
      <c r="A38" s="38" t="s">
        <v>54</v>
      </c>
      <c r="E38" s="37" t="s">
        <v>60</v>
      </c>
    </row>
    <row r="39" spans="1:16" ht="12.75">
      <c r="A39" s="24" t="s">
        <v>47</v>
      </c>
      <c r="B39" s="29" t="s">
        <v>96</v>
      </c>
      <c r="C39" s="29" t="s">
        <v>517</v>
      </c>
      <c r="D39" s="24" t="s">
        <v>488</v>
      </c>
      <c r="E39" s="30" t="s">
        <v>518</v>
      </c>
      <c r="F39" s="31" t="s">
        <v>474</v>
      </c>
      <c r="G39" s="32">
        <v>1</v>
      </c>
      <c r="H39" s="33">
        <v>0</v>
      </c>
      <c r="I39" s="33">
        <f>ROUND(ROUND(H39,2)*ROUND(G39,3),2)</f>
      </c>
      <c r="O39">
        <f>(I39*21)/100</f>
      </c>
      <c r="P39" t="s">
        <v>27</v>
      </c>
    </row>
    <row r="40" spans="1:5" ht="38.25">
      <c r="A40" s="34" t="s">
        <v>52</v>
      </c>
      <c r="E40" s="35" t="s">
        <v>519</v>
      </c>
    </row>
    <row r="41" spans="1:5" ht="12.75">
      <c r="A41" s="36" t="s">
        <v>54</v>
      </c>
      <c r="E41" s="37" t="s">
        <v>60</v>
      </c>
    </row>
    <row r="42" spans="1:18" ht="12.75" customHeight="1">
      <c r="A42" s="6" t="s">
        <v>45</v>
      </c>
      <c r="B42" s="6"/>
      <c r="C42" s="40" t="s">
        <v>31</v>
      </c>
      <c r="D42" s="6"/>
      <c r="E42" s="27" t="s">
        <v>72</v>
      </c>
      <c r="F42" s="6"/>
      <c r="G42" s="6"/>
      <c r="H42" s="6"/>
      <c r="I42" s="41">
        <f>0+Q42</f>
      </c>
      <c r="O42">
        <f>0+R42</f>
      </c>
      <c r="Q42">
        <f>0+I43</f>
      </c>
      <c r="R42">
        <f>0+O43</f>
      </c>
    </row>
    <row r="43" spans="1:16" ht="12.75">
      <c r="A43" s="24" t="s">
        <v>47</v>
      </c>
      <c r="B43" s="29" t="s">
        <v>101</v>
      </c>
      <c r="C43" s="29" t="s">
        <v>520</v>
      </c>
      <c r="D43" s="24" t="s">
        <v>283</v>
      </c>
      <c r="E43" s="30" t="s">
        <v>521</v>
      </c>
      <c r="F43" s="31" t="s">
        <v>474</v>
      </c>
      <c r="G43" s="32">
        <v>1</v>
      </c>
      <c r="H43" s="33">
        <v>0</v>
      </c>
      <c r="I43" s="33">
        <f>ROUND(ROUND(H43,2)*ROUND(G43,3),2)</f>
      </c>
      <c r="O43">
        <f>(I43*21)/100</f>
      </c>
      <c r="P43" t="s">
        <v>27</v>
      </c>
    </row>
    <row r="44" spans="1:5" ht="12.75">
      <c r="A44" s="34" t="s">
        <v>52</v>
      </c>
      <c r="E44" s="35" t="s">
        <v>522</v>
      </c>
    </row>
    <row r="45" spans="1:5" ht="12.75">
      <c r="A45" s="36" t="s">
        <v>54</v>
      </c>
      <c r="E45" s="37" t="s">
        <v>60</v>
      </c>
    </row>
  </sheetData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